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410" firstSheet="1" activeTab="1"/>
  </bookViews>
  <sheets>
    <sheet name="Sheet1" sheetId="1" r:id="rId1"/>
    <sheet name="Waterlogging for 7 days" sheetId="2" r:id="rId2"/>
    <sheet name="Drainage for 7 days" sheetId="3" r:id="rId3"/>
    <sheet name="Yield and yield components" sheetId="4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<sst xmlns="http://schemas.openxmlformats.org/spreadsheetml/2006/main" count="225" uniqueCount="44">
  <si>
    <r>
      <rPr>
        <sz val="12"/>
        <rFont val="宋体"/>
        <charset val="134"/>
      </rPr>
      <t>品种名</t>
    </r>
  </si>
  <si>
    <r>
      <rPr>
        <sz val="12"/>
        <rFont val="宋体"/>
        <charset val="134"/>
      </rPr>
      <t>百果重</t>
    </r>
  </si>
  <si>
    <r>
      <rPr>
        <sz val="12"/>
        <rFont val="宋体"/>
        <charset val="134"/>
      </rPr>
      <t>百粒重</t>
    </r>
  </si>
  <si>
    <r>
      <rPr>
        <sz val="12"/>
        <rFont val="宋体"/>
        <charset val="134"/>
      </rPr>
      <t>单株总果数</t>
    </r>
  </si>
  <si>
    <r>
      <rPr>
        <sz val="12"/>
        <rFont val="宋体"/>
        <charset val="134"/>
      </rPr>
      <t>亩产</t>
    </r>
  </si>
  <si>
    <t>RHPW</t>
  </si>
  <si>
    <t>RHKW</t>
  </si>
  <si>
    <t>RTP</t>
  </si>
  <si>
    <t>RY</t>
  </si>
  <si>
    <t>R1</t>
  </si>
  <si>
    <t>R2</t>
  </si>
  <si>
    <t>R3</t>
  </si>
  <si>
    <t>R4</t>
  </si>
  <si>
    <t>REL(%)</t>
  </si>
  <si>
    <t>MDA(umol/g FW)</t>
  </si>
  <si>
    <t>SOD(U/g FW)</t>
  </si>
  <si>
    <t>CAT(U/g FW)</t>
  </si>
  <si>
    <r>
      <t>Φ</t>
    </r>
    <r>
      <rPr>
        <b/>
        <i/>
        <vertAlign val="subscript"/>
        <sz val="12"/>
        <color theme="1"/>
        <rFont val="Times New Roman"/>
        <charset val="134"/>
      </rPr>
      <t>PS</t>
    </r>
    <r>
      <rPr>
        <b/>
        <i/>
        <vertAlign val="subscript"/>
        <sz val="12"/>
        <color theme="1"/>
        <rFont val="宋体"/>
        <charset val="134"/>
      </rPr>
      <t>Ⅱ</t>
    </r>
  </si>
  <si>
    <t>Fv/Fm</t>
  </si>
  <si>
    <t>NPQt</t>
  </si>
  <si>
    <t>qL</t>
  </si>
  <si>
    <t>SPAD</t>
  </si>
  <si>
    <t>Varieties</t>
  </si>
  <si>
    <t>CK</t>
  </si>
  <si>
    <t>WK</t>
  </si>
  <si>
    <t>YYHS</t>
  </si>
  <si>
    <t>YY13</t>
  </si>
  <si>
    <t>HH2</t>
  </si>
  <si>
    <t>KN1715</t>
  </si>
  <si>
    <t>HY4</t>
  </si>
  <si>
    <t>DBW</t>
  </si>
  <si>
    <t>YH65</t>
  </si>
  <si>
    <t>YH22</t>
  </si>
  <si>
    <t>JH7</t>
  </si>
  <si>
    <t>HY10</t>
  </si>
  <si>
    <t>FH1</t>
  </si>
  <si>
    <t>SLLK</t>
  </si>
  <si>
    <t>JH16</t>
  </si>
  <si>
    <t>HY39</t>
  </si>
  <si>
    <t>YY45</t>
  </si>
  <si>
    <r>
      <t>HPW</t>
    </r>
    <r>
      <rPr>
        <b/>
        <sz val="12"/>
        <rFont val="宋体"/>
        <charset val="134"/>
      </rPr>
      <t>(g)</t>
    </r>
  </si>
  <si>
    <t>HKW(g)</t>
  </si>
  <si>
    <t>Y(g)</t>
  </si>
  <si>
    <t>TP(per plant)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</si>
</sst>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00_ "/>
    <numFmt numFmtId="178" formatCode="0.00_ "/>
    <numFmt numFmtId="179" formatCode="0.000_ "/>
    <numFmt numFmtId="180" formatCode="#,##0.000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Times New Roman"/>
      <charset val="134"/>
    </font>
    <font>
      <sz val="12"/>
      <name val="Times New Roman"/>
      <charset val="134"/>
    </font>
    <font>
      <b/>
      <i/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2"/>
      <name val="宋体"/>
      <charset val="134"/>
    </font>
    <font>
      <sz val="12"/>
      <name val="Times New Roman"/>
      <charset val="0"/>
    </font>
    <font>
      <sz val="12"/>
      <color theme="1"/>
      <name val="Times New Roman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b/>
      <i/>
      <vertAlign val="subscript"/>
      <sz val="12"/>
      <color theme="1"/>
      <name val="Times New Roman"/>
      <charset val="134"/>
    </font>
    <font>
      <b/>
      <i/>
      <vertAlign val="subscript"/>
      <sz val="12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29" borderId="6" applyNumberFormat="0" applyAlignment="0" applyProtection="0">
      <alignment vertical="center"/>
    </xf>
    <xf numFmtId="0" fontId="25" fillId="29" borderId="2" applyNumberFormat="0" applyAlignment="0" applyProtection="0">
      <alignment vertical="center"/>
    </xf>
    <xf numFmtId="0" fontId="26" fillId="30" borderId="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177" fontId="3" fillId="3" borderId="0" xfId="0" applyNumberFormat="1" applyFont="1" applyFill="1" applyBorder="1" applyAlignment="1">
      <alignment horizontal="center" vertical="center"/>
    </xf>
    <xf numFmtId="178" fontId="3" fillId="3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9" fontId="3" fillId="3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80" fontId="3" fillId="3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5" fillId="3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Y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数据"/>
      <sheetName val="原始耐涝指数"/>
      <sheetName val="Sheet3"/>
      <sheetName val="Sheet1"/>
      <sheetName val="产量及其构成因素"/>
      <sheetName val="Sheet4"/>
      <sheetName val="YYC analysis"/>
      <sheetName val="Sheet8"/>
      <sheetName val="Sheet5"/>
      <sheetName val="方差分析"/>
      <sheetName val="Sheet2"/>
      <sheetName val="Sheet6"/>
      <sheetName val="Sheet7"/>
    </sheetNames>
    <sheetDataSet>
      <sheetData sheetId="0"/>
      <sheetData sheetId="1">
        <row r="53">
          <cell r="AB53">
            <v>51.3</v>
          </cell>
        </row>
        <row r="54">
          <cell r="AB54">
            <v>46.51</v>
          </cell>
        </row>
        <row r="55">
          <cell r="AB55">
            <v>57.06</v>
          </cell>
        </row>
        <row r="56">
          <cell r="AB56">
            <v>42.03</v>
          </cell>
        </row>
        <row r="57">
          <cell r="AB57">
            <v>42.68</v>
          </cell>
        </row>
        <row r="58">
          <cell r="AB58">
            <v>44.12</v>
          </cell>
        </row>
        <row r="59">
          <cell r="AB59">
            <v>52.46</v>
          </cell>
        </row>
        <row r="60">
          <cell r="AB60">
            <v>53.77</v>
          </cell>
        </row>
        <row r="61">
          <cell r="AB61">
            <v>55.11</v>
          </cell>
        </row>
        <row r="65">
          <cell r="AB65">
            <v>39.25</v>
          </cell>
        </row>
        <row r="66">
          <cell r="AB66">
            <v>40.96</v>
          </cell>
        </row>
        <row r="67">
          <cell r="AB67">
            <v>41.08</v>
          </cell>
        </row>
        <row r="68">
          <cell r="AB68">
            <v>43.14</v>
          </cell>
        </row>
        <row r="69">
          <cell r="AB69">
            <v>43.83</v>
          </cell>
        </row>
        <row r="70">
          <cell r="AB70">
            <v>43.14</v>
          </cell>
        </row>
        <row r="74">
          <cell r="AB74">
            <v>31.13</v>
          </cell>
        </row>
        <row r="75">
          <cell r="AB75">
            <v>31.13</v>
          </cell>
        </row>
        <row r="76">
          <cell r="AB76">
            <v>33.72</v>
          </cell>
        </row>
        <row r="80">
          <cell r="AB80">
            <v>43.25</v>
          </cell>
        </row>
        <row r="81">
          <cell r="AB81">
            <v>47.01</v>
          </cell>
        </row>
        <row r="82">
          <cell r="AB82">
            <v>43.25</v>
          </cell>
        </row>
        <row r="83">
          <cell r="AB83">
            <v>45.43</v>
          </cell>
        </row>
        <row r="84">
          <cell r="AB84">
            <v>45.65</v>
          </cell>
        </row>
        <row r="85">
          <cell r="AB85">
            <v>46.91</v>
          </cell>
        </row>
        <row r="86">
          <cell r="AB86">
            <v>44.53</v>
          </cell>
        </row>
        <row r="87">
          <cell r="AB87">
            <v>45.03</v>
          </cell>
        </row>
        <row r="88">
          <cell r="AB88">
            <v>45.77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6"/>
  <sheetViews>
    <sheetView workbookViewId="0">
      <selection activeCell="E14" sqref="E14"/>
    </sheetView>
  </sheetViews>
  <sheetFormatPr defaultColWidth="9" defaultRowHeight="15.75"/>
  <cols>
    <col min="1" max="13" width="12.625" style="3"/>
    <col min="14" max="17" width="13.75" style="3"/>
    <col min="18" max="21" width="12.625" style="23"/>
  </cols>
  <sheetData>
    <row r="1" spans="1:21">
      <c r="A1" s="24" t="s">
        <v>0</v>
      </c>
      <c r="B1" s="25" t="s">
        <v>1</v>
      </c>
      <c r="C1" s="25" t="s">
        <v>2</v>
      </c>
      <c r="D1" s="25" t="s">
        <v>1</v>
      </c>
      <c r="E1" s="25" t="s">
        <v>2</v>
      </c>
      <c r="F1" s="25" t="s">
        <v>3</v>
      </c>
      <c r="G1" s="25" t="s">
        <v>4</v>
      </c>
      <c r="H1" s="26" t="s">
        <v>1</v>
      </c>
      <c r="I1" s="26" t="s">
        <v>2</v>
      </c>
      <c r="J1" s="26" t="s">
        <v>1</v>
      </c>
      <c r="K1" s="26" t="s">
        <v>2</v>
      </c>
      <c r="L1" s="26" t="s">
        <v>3</v>
      </c>
      <c r="M1" s="26" t="s">
        <v>4</v>
      </c>
      <c r="N1" s="29" t="s">
        <v>5</v>
      </c>
      <c r="O1" s="29" t="s">
        <v>6</v>
      </c>
      <c r="P1" s="29" t="s">
        <v>7</v>
      </c>
      <c r="Q1" s="29" t="s">
        <v>8</v>
      </c>
      <c r="R1" s="23" t="s">
        <v>9</v>
      </c>
      <c r="S1" s="23" t="s">
        <v>10</v>
      </c>
      <c r="T1" s="23" t="s">
        <v>11</v>
      </c>
      <c r="U1" s="23" t="s">
        <v>12</v>
      </c>
    </row>
    <row r="2" spans="1:21">
      <c r="A2" s="12">
        <v>1</v>
      </c>
      <c r="B2" s="27">
        <v>17.13</v>
      </c>
      <c r="C2" s="27">
        <v>6.21</v>
      </c>
      <c r="D2" s="27">
        <f t="shared" ref="D2:D10" si="0">B2*10</f>
        <v>171.3</v>
      </c>
      <c r="E2" s="27">
        <f t="shared" ref="E2:E10" si="1">C2*10</f>
        <v>62.1</v>
      </c>
      <c r="F2" s="27">
        <v>16</v>
      </c>
      <c r="G2" s="27">
        <f t="shared" ref="G2:G10" si="2">B2/10*F2*12000/1000</f>
        <v>328.896</v>
      </c>
      <c r="H2" s="27">
        <v>14.61</v>
      </c>
      <c r="I2" s="27">
        <v>5.15</v>
      </c>
      <c r="J2" s="27">
        <f t="shared" ref="J2:J10" si="3">H2*10</f>
        <v>146.1</v>
      </c>
      <c r="K2" s="27">
        <f t="shared" ref="K2:K10" si="4">I2*10</f>
        <v>51.5</v>
      </c>
      <c r="L2" s="30">
        <v>14</v>
      </c>
      <c r="M2" s="30">
        <f>H2/10*L2*12000/1000</f>
        <v>245.448</v>
      </c>
      <c r="N2" s="27">
        <f t="shared" ref="N2:N9" si="5">(B2-H2)/B2*100</f>
        <v>14.7110332749562</v>
      </c>
      <c r="O2" s="27">
        <f t="shared" ref="O2:O9" si="6">(C2-I2)/C2*100</f>
        <v>17.0692431561997</v>
      </c>
      <c r="P2" s="27">
        <f t="shared" ref="P2:P9" si="7">(F2-L2)/F2*100</f>
        <v>12.5</v>
      </c>
      <c r="Q2" s="30">
        <f t="shared" ref="Q2:Q9" si="8">(G2-M2)/G2*100</f>
        <v>25.3721541155867</v>
      </c>
      <c r="R2" s="23">
        <f t="shared" ref="R2:U2" si="9">J2/D2</f>
        <v>0.852889667250438</v>
      </c>
      <c r="S2" s="23">
        <f t="shared" si="9"/>
        <v>0.829307568438003</v>
      </c>
      <c r="T2" s="23">
        <f t="shared" si="9"/>
        <v>0.875</v>
      </c>
      <c r="U2" s="23">
        <f t="shared" si="9"/>
        <v>0.746278458844133</v>
      </c>
    </row>
    <row r="3" spans="1:21">
      <c r="A3" s="12">
        <v>1</v>
      </c>
      <c r="B3" s="27">
        <v>16.62</v>
      </c>
      <c r="C3" s="27">
        <v>6.39</v>
      </c>
      <c r="D3" s="27">
        <f t="shared" si="0"/>
        <v>166.2</v>
      </c>
      <c r="E3" s="27">
        <f t="shared" si="1"/>
        <v>63.9</v>
      </c>
      <c r="F3" s="27">
        <v>15</v>
      </c>
      <c r="G3" s="27">
        <v>330.048</v>
      </c>
      <c r="H3" s="27">
        <v>14.4</v>
      </c>
      <c r="I3" s="27">
        <v>5.34</v>
      </c>
      <c r="J3" s="27">
        <f t="shared" si="3"/>
        <v>144</v>
      </c>
      <c r="K3" s="27">
        <f t="shared" si="4"/>
        <v>53.4</v>
      </c>
      <c r="L3" s="30">
        <v>12</v>
      </c>
      <c r="M3" s="30">
        <f>H3/10*L3*12000/1000</f>
        <v>207.36</v>
      </c>
      <c r="N3" s="27">
        <f t="shared" si="5"/>
        <v>13.3574007220217</v>
      </c>
      <c r="O3" s="27">
        <f t="shared" si="6"/>
        <v>16.4319248826291</v>
      </c>
      <c r="P3" s="27">
        <f t="shared" si="7"/>
        <v>20</v>
      </c>
      <c r="Q3" s="30">
        <f t="shared" si="8"/>
        <v>37.1727748691099</v>
      </c>
      <c r="R3" s="23">
        <f t="shared" ref="R3:U3" si="10">J3/D3</f>
        <v>0.866425992779783</v>
      </c>
      <c r="S3" s="23">
        <f t="shared" si="10"/>
        <v>0.835680751173709</v>
      </c>
      <c r="T3" s="23">
        <f t="shared" si="10"/>
        <v>0.8</v>
      </c>
      <c r="U3" s="23">
        <f t="shared" si="10"/>
        <v>0.628272251308901</v>
      </c>
    </row>
    <row r="4" spans="1:21">
      <c r="A4" s="12">
        <v>1</v>
      </c>
      <c r="B4" s="27">
        <v>17.19</v>
      </c>
      <c r="C4" s="27">
        <v>6.52</v>
      </c>
      <c r="D4" s="27">
        <f t="shared" si="0"/>
        <v>171.9</v>
      </c>
      <c r="E4" s="27">
        <f t="shared" si="1"/>
        <v>65.2</v>
      </c>
      <c r="F4" s="27">
        <v>16</v>
      </c>
      <c r="G4" s="27">
        <f t="shared" si="2"/>
        <v>330.048</v>
      </c>
      <c r="H4" s="27">
        <v>14.7</v>
      </c>
      <c r="I4" s="27">
        <v>5.47</v>
      </c>
      <c r="J4" s="27">
        <f t="shared" si="3"/>
        <v>147</v>
      </c>
      <c r="K4" s="27">
        <f t="shared" si="4"/>
        <v>54.7</v>
      </c>
      <c r="L4" s="30">
        <v>14</v>
      </c>
      <c r="M4" s="30">
        <f>H4/10*L4*12000/1000</f>
        <v>246.96</v>
      </c>
      <c r="N4" s="27">
        <f t="shared" si="5"/>
        <v>14.4851657940663</v>
      </c>
      <c r="O4" s="27">
        <f t="shared" si="6"/>
        <v>16.1042944785276</v>
      </c>
      <c r="P4" s="27">
        <f t="shared" si="7"/>
        <v>12.5</v>
      </c>
      <c r="Q4" s="30">
        <f t="shared" si="8"/>
        <v>25.174520069808</v>
      </c>
      <c r="R4" s="23">
        <f t="shared" ref="R4:U4" si="11">J4/D4</f>
        <v>0.855148342059337</v>
      </c>
      <c r="S4" s="23">
        <f t="shared" si="11"/>
        <v>0.838957055214724</v>
      </c>
      <c r="T4" s="23">
        <f t="shared" si="11"/>
        <v>0.875</v>
      </c>
      <c r="U4" s="23">
        <f t="shared" si="11"/>
        <v>0.74825479930192</v>
      </c>
    </row>
    <row r="5" spans="1:21">
      <c r="A5" s="12"/>
      <c r="B5" s="27">
        <f t="shared" ref="B5:F5" si="12">AVERAGE(B2:B4)</f>
        <v>16.98</v>
      </c>
      <c r="C5" s="27">
        <f t="shared" si="12"/>
        <v>6.37333333333333</v>
      </c>
      <c r="D5" s="27">
        <f t="shared" si="0"/>
        <v>169.8</v>
      </c>
      <c r="E5" s="27">
        <f t="shared" si="1"/>
        <v>63.7333333333333</v>
      </c>
      <c r="F5" s="27">
        <f t="shared" si="12"/>
        <v>15.6666666666667</v>
      </c>
      <c r="G5" s="27">
        <f t="shared" si="2"/>
        <v>319.224</v>
      </c>
      <c r="H5" s="27">
        <f t="shared" ref="H5:U5" si="13">AVERAGE(H2:H4)</f>
        <v>14.57</v>
      </c>
      <c r="I5" s="27">
        <f t="shared" si="13"/>
        <v>5.32</v>
      </c>
      <c r="J5" s="27">
        <f t="shared" si="3"/>
        <v>145.7</v>
      </c>
      <c r="K5" s="27">
        <f t="shared" si="4"/>
        <v>53.2</v>
      </c>
      <c r="L5" s="30">
        <f t="shared" si="13"/>
        <v>13.3333333333333</v>
      </c>
      <c r="M5" s="30">
        <f t="shared" si="13"/>
        <v>233.256</v>
      </c>
      <c r="N5" s="27">
        <f t="shared" si="13"/>
        <v>14.1845332636814</v>
      </c>
      <c r="O5" s="27">
        <f t="shared" si="13"/>
        <v>16.5351541724521</v>
      </c>
      <c r="P5" s="27">
        <f t="shared" si="13"/>
        <v>15</v>
      </c>
      <c r="Q5" s="30">
        <f t="shared" si="13"/>
        <v>29.2398163515016</v>
      </c>
      <c r="R5" s="30">
        <f t="shared" si="13"/>
        <v>0.858154667363186</v>
      </c>
      <c r="S5" s="30">
        <f t="shared" si="13"/>
        <v>0.834648458275479</v>
      </c>
      <c r="T5" s="30">
        <f t="shared" si="13"/>
        <v>0.85</v>
      </c>
      <c r="U5" s="30">
        <f t="shared" si="13"/>
        <v>0.707601836484984</v>
      </c>
    </row>
    <row r="6" spans="2:21">
      <c r="B6" s="27">
        <f t="shared" ref="B6:U6" si="14">STDEV(B2:B4)/SQRT(3)</f>
        <v>0.180831413200251</v>
      </c>
      <c r="C6" s="27">
        <f t="shared" si="14"/>
        <v>0.089876458418085</v>
      </c>
      <c r="D6" s="27">
        <f t="shared" si="14"/>
        <v>1.80831413200251</v>
      </c>
      <c r="E6" s="27">
        <f t="shared" si="14"/>
        <v>0.898764584180847</v>
      </c>
      <c r="F6" s="27">
        <f t="shared" si="14"/>
        <v>0.333333333333333</v>
      </c>
      <c r="G6" s="27">
        <f t="shared" si="14"/>
        <v>0.383999999999996</v>
      </c>
      <c r="H6" s="27">
        <f t="shared" si="14"/>
        <v>0.0888819441731556</v>
      </c>
      <c r="I6" s="27">
        <f t="shared" si="14"/>
        <v>0.0929157324317755</v>
      </c>
      <c r="J6" s="27">
        <f t="shared" si="14"/>
        <v>0.888819441731558</v>
      </c>
      <c r="K6" s="27">
        <f t="shared" si="14"/>
        <v>0.929157324317756</v>
      </c>
      <c r="L6" s="30">
        <f t="shared" si="14"/>
        <v>0.666666666666667</v>
      </c>
      <c r="M6" s="30">
        <f t="shared" si="14"/>
        <v>12.9553547230479</v>
      </c>
      <c r="N6" s="27">
        <f t="shared" si="14"/>
        <v>0.418674579610171</v>
      </c>
      <c r="O6" s="27">
        <f t="shared" si="14"/>
        <v>0.283298254108805</v>
      </c>
      <c r="P6" s="27">
        <f t="shared" si="14"/>
        <v>2.5</v>
      </c>
      <c r="Q6" s="30">
        <f t="shared" si="14"/>
        <v>3.96688954285278</v>
      </c>
      <c r="R6" s="30">
        <f t="shared" si="14"/>
        <v>0.00418674579610166</v>
      </c>
      <c r="S6" s="30">
        <f t="shared" si="14"/>
        <v>0.00283298254108807</v>
      </c>
      <c r="T6" s="30">
        <f t="shared" si="14"/>
        <v>0.025</v>
      </c>
      <c r="U6" s="30">
        <f t="shared" si="14"/>
        <v>0.0396688954285278</v>
      </c>
    </row>
    <row r="7" spans="1:21">
      <c r="A7" s="12">
        <v>3</v>
      </c>
      <c r="B7" s="28">
        <v>18.01</v>
      </c>
      <c r="C7" s="28">
        <v>5.94</v>
      </c>
      <c r="D7" s="27">
        <f t="shared" si="0"/>
        <v>180.1</v>
      </c>
      <c r="E7" s="27">
        <f t="shared" si="1"/>
        <v>59.4</v>
      </c>
      <c r="F7" s="28">
        <v>19</v>
      </c>
      <c r="G7" s="28">
        <f t="shared" si="2"/>
        <v>410.628</v>
      </c>
      <c r="H7" s="28">
        <v>17.8</v>
      </c>
      <c r="I7" s="28">
        <v>5.3</v>
      </c>
      <c r="J7" s="27">
        <f t="shared" si="3"/>
        <v>178</v>
      </c>
      <c r="K7" s="27">
        <f t="shared" si="4"/>
        <v>53</v>
      </c>
      <c r="L7" s="28">
        <v>19</v>
      </c>
      <c r="M7" s="28">
        <v>398.4</v>
      </c>
      <c r="N7" s="28">
        <f t="shared" si="5"/>
        <v>1.16601887840089</v>
      </c>
      <c r="O7" s="28">
        <f t="shared" si="6"/>
        <v>10.7744107744108</v>
      </c>
      <c r="P7" s="28">
        <f t="shared" si="7"/>
        <v>0</v>
      </c>
      <c r="Q7" s="28">
        <f t="shared" si="8"/>
        <v>2.97787778719425</v>
      </c>
      <c r="R7" s="23">
        <f t="shared" ref="R7:U7" si="15">J7/D7</f>
        <v>0.988339811215991</v>
      </c>
      <c r="S7" s="23">
        <f t="shared" si="15"/>
        <v>0.892255892255892</v>
      </c>
      <c r="T7" s="23">
        <f t="shared" si="15"/>
        <v>1</v>
      </c>
      <c r="U7" s="23">
        <f t="shared" si="15"/>
        <v>0.970221222128058</v>
      </c>
    </row>
    <row r="8" spans="1:21">
      <c r="A8" s="12">
        <v>3</v>
      </c>
      <c r="B8" s="28">
        <v>17.63</v>
      </c>
      <c r="C8" s="28">
        <v>6.03</v>
      </c>
      <c r="D8" s="27">
        <f t="shared" si="0"/>
        <v>176.3</v>
      </c>
      <c r="E8" s="27">
        <f t="shared" si="1"/>
        <v>60.3</v>
      </c>
      <c r="F8" s="28">
        <v>20</v>
      </c>
      <c r="G8" s="28">
        <f t="shared" si="2"/>
        <v>423.12</v>
      </c>
      <c r="H8" s="28">
        <v>16.6</v>
      </c>
      <c r="I8" s="28">
        <v>5.4</v>
      </c>
      <c r="J8" s="27">
        <f t="shared" si="3"/>
        <v>166</v>
      </c>
      <c r="K8" s="27">
        <f t="shared" si="4"/>
        <v>54</v>
      </c>
      <c r="L8" s="28">
        <v>20</v>
      </c>
      <c r="M8" s="28">
        <v>405.84</v>
      </c>
      <c r="N8" s="28">
        <f t="shared" si="5"/>
        <v>5.84231423709585</v>
      </c>
      <c r="O8" s="28">
        <f t="shared" si="6"/>
        <v>10.4477611940298</v>
      </c>
      <c r="P8" s="28">
        <f t="shared" si="7"/>
        <v>0</v>
      </c>
      <c r="Q8" s="28">
        <f t="shared" si="8"/>
        <v>4.08394781622236</v>
      </c>
      <c r="R8" s="23">
        <f t="shared" ref="R8:U8" si="16">J8/D8</f>
        <v>0.941576857629042</v>
      </c>
      <c r="S8" s="23">
        <f t="shared" si="16"/>
        <v>0.895522388059701</v>
      </c>
      <c r="T8" s="23">
        <f t="shared" si="16"/>
        <v>1</v>
      </c>
      <c r="U8" s="23">
        <f t="shared" si="16"/>
        <v>0.959160521837776</v>
      </c>
    </row>
    <row r="9" spans="1:21">
      <c r="A9" s="12">
        <v>3</v>
      </c>
      <c r="B9" s="28">
        <v>17.83</v>
      </c>
      <c r="C9" s="28">
        <v>5.44</v>
      </c>
      <c r="D9" s="27">
        <f t="shared" si="0"/>
        <v>178.3</v>
      </c>
      <c r="E9" s="27">
        <f t="shared" si="1"/>
        <v>54.4</v>
      </c>
      <c r="F9" s="28">
        <v>20</v>
      </c>
      <c r="G9" s="28">
        <f t="shared" si="2"/>
        <v>427.92</v>
      </c>
      <c r="H9" s="28">
        <v>16.8</v>
      </c>
      <c r="I9" s="28">
        <v>5.2</v>
      </c>
      <c r="J9" s="27">
        <f t="shared" si="3"/>
        <v>168</v>
      </c>
      <c r="K9" s="27">
        <f t="shared" si="4"/>
        <v>52</v>
      </c>
      <c r="L9" s="28">
        <v>21</v>
      </c>
      <c r="M9" s="28">
        <f t="shared" ref="M9:M14" si="17">H9/10*L9*12000/1000</f>
        <v>423.36</v>
      </c>
      <c r="N9" s="28">
        <f t="shared" si="5"/>
        <v>5.77678070667413</v>
      </c>
      <c r="O9" s="28">
        <f t="shared" si="6"/>
        <v>4.41176470588236</v>
      </c>
      <c r="P9" s="28">
        <f t="shared" si="7"/>
        <v>-5</v>
      </c>
      <c r="Q9" s="28">
        <f t="shared" si="8"/>
        <v>1.06561974200784</v>
      </c>
      <c r="R9" s="23">
        <f t="shared" ref="R9:U9" si="18">J9/D9</f>
        <v>0.942232192933259</v>
      </c>
      <c r="S9" s="23">
        <f t="shared" si="18"/>
        <v>0.955882352941176</v>
      </c>
      <c r="T9" s="23">
        <f t="shared" si="18"/>
        <v>1.05</v>
      </c>
      <c r="U9" s="23">
        <f t="shared" si="18"/>
        <v>0.989343802579922</v>
      </c>
    </row>
    <row r="10" spans="1:21">
      <c r="A10" s="12"/>
      <c r="B10" s="28">
        <f t="shared" ref="B10:F10" si="19">AVERAGE(B7:B9)</f>
        <v>17.8233333333333</v>
      </c>
      <c r="C10" s="28">
        <f t="shared" si="19"/>
        <v>5.80333333333333</v>
      </c>
      <c r="D10" s="27">
        <f t="shared" si="0"/>
        <v>178.233333333333</v>
      </c>
      <c r="E10" s="27">
        <f t="shared" si="1"/>
        <v>58.0333333333333</v>
      </c>
      <c r="F10" s="28">
        <f t="shared" si="19"/>
        <v>19.6666666666667</v>
      </c>
      <c r="G10" s="28">
        <f t="shared" si="2"/>
        <v>420.630666666667</v>
      </c>
      <c r="H10" s="28">
        <f t="shared" ref="H10:U10" si="20">AVERAGE(H7:H9)</f>
        <v>17.0666666666667</v>
      </c>
      <c r="I10" s="28">
        <f t="shared" si="20"/>
        <v>5.3</v>
      </c>
      <c r="J10" s="27">
        <f t="shared" si="3"/>
        <v>170.666666666667</v>
      </c>
      <c r="K10" s="27">
        <f t="shared" si="4"/>
        <v>53</v>
      </c>
      <c r="L10" s="28">
        <f t="shared" si="20"/>
        <v>20</v>
      </c>
      <c r="M10" s="28">
        <f t="shared" si="20"/>
        <v>409.2</v>
      </c>
      <c r="N10" s="28">
        <f t="shared" si="20"/>
        <v>4.26170460739029</v>
      </c>
      <c r="O10" s="28">
        <f t="shared" si="20"/>
        <v>8.54464555810766</v>
      </c>
      <c r="P10" s="28">
        <f t="shared" si="20"/>
        <v>-1.66666666666667</v>
      </c>
      <c r="Q10" s="28">
        <f t="shared" si="20"/>
        <v>2.70914844847482</v>
      </c>
      <c r="R10" s="28">
        <f t="shared" si="20"/>
        <v>0.957382953926097</v>
      </c>
      <c r="S10" s="28">
        <f t="shared" si="20"/>
        <v>0.914553544418923</v>
      </c>
      <c r="T10" s="28">
        <f t="shared" si="20"/>
        <v>1.01666666666667</v>
      </c>
      <c r="U10" s="28">
        <f t="shared" si="20"/>
        <v>0.972908515515252</v>
      </c>
    </row>
    <row r="11" spans="1:21">
      <c r="A11" s="12"/>
      <c r="B11" s="28">
        <f t="shared" ref="B11:U11" si="21">STDEV(B7:B9)/SQRT(3)</f>
        <v>0.10974718422103</v>
      </c>
      <c r="C11" s="28">
        <f t="shared" si="21"/>
        <v>0.183515061446677</v>
      </c>
      <c r="D11" s="28">
        <f t="shared" si="21"/>
        <v>1.0974718422103</v>
      </c>
      <c r="E11" s="28">
        <f t="shared" si="21"/>
        <v>1.83515061446677</v>
      </c>
      <c r="F11" s="28">
        <f t="shared" si="21"/>
        <v>0.333333333333333</v>
      </c>
      <c r="G11" s="28">
        <f t="shared" si="21"/>
        <v>5.15376522554141</v>
      </c>
      <c r="H11" s="28">
        <f t="shared" si="21"/>
        <v>0.371184290855335</v>
      </c>
      <c r="I11" s="28">
        <f t="shared" si="21"/>
        <v>0.0577350269189626</v>
      </c>
      <c r="J11" s="28">
        <f t="shared" si="21"/>
        <v>3.71184290855335</v>
      </c>
      <c r="K11" s="28">
        <f t="shared" si="21"/>
        <v>0.577350269189626</v>
      </c>
      <c r="L11" s="28">
        <f t="shared" si="21"/>
        <v>0.577350269189626</v>
      </c>
      <c r="M11" s="28">
        <f t="shared" si="21"/>
        <v>7.3985944611122</v>
      </c>
      <c r="N11" s="28">
        <f t="shared" si="21"/>
        <v>1.5479584684786</v>
      </c>
      <c r="O11" s="28">
        <f t="shared" si="21"/>
        <v>2.06859075146251</v>
      </c>
      <c r="P11" s="28">
        <f t="shared" si="21"/>
        <v>1.66666666666667</v>
      </c>
      <c r="Q11" s="28">
        <f t="shared" si="21"/>
        <v>0.881615502739964</v>
      </c>
      <c r="R11" s="28">
        <f t="shared" si="21"/>
        <v>0.015479584684786</v>
      </c>
      <c r="S11" s="28">
        <f t="shared" si="21"/>
        <v>0.0206859075146251</v>
      </c>
      <c r="T11" s="28">
        <f t="shared" si="21"/>
        <v>0.0166666666666667</v>
      </c>
      <c r="U11" s="28">
        <f t="shared" si="21"/>
        <v>0.00881615502739964</v>
      </c>
    </row>
    <row r="12" spans="1:21">
      <c r="A12" s="12">
        <v>4</v>
      </c>
      <c r="B12" s="28">
        <v>18.2</v>
      </c>
      <c r="C12" s="28">
        <v>6.4</v>
      </c>
      <c r="D12" s="27">
        <f t="shared" ref="D12:D15" si="22">B12*10</f>
        <v>182</v>
      </c>
      <c r="E12" s="27">
        <f t="shared" ref="E12:E15" si="23">C12*10</f>
        <v>64</v>
      </c>
      <c r="F12" s="28">
        <v>28</v>
      </c>
      <c r="G12" s="28">
        <f t="shared" ref="G12:G15" si="24">B12/10*F12*12000/1000</f>
        <v>611.52</v>
      </c>
      <c r="H12" s="28">
        <v>14.49</v>
      </c>
      <c r="I12" s="28">
        <v>5.25</v>
      </c>
      <c r="J12" s="27">
        <f t="shared" ref="J12:J15" si="25">H12*10</f>
        <v>144.9</v>
      </c>
      <c r="K12" s="27">
        <f t="shared" ref="K12:K15" si="26">I12*10</f>
        <v>52.5</v>
      </c>
      <c r="L12" s="28">
        <v>17</v>
      </c>
      <c r="M12" s="28">
        <f t="shared" si="17"/>
        <v>295.596</v>
      </c>
      <c r="N12" s="28">
        <f t="shared" ref="N12:N14" si="27">(B12-H12)/B12*100</f>
        <v>20.3846153846154</v>
      </c>
      <c r="O12" s="28">
        <f t="shared" ref="O12:O14" si="28">(C12-I12)/C12*100</f>
        <v>17.96875</v>
      </c>
      <c r="P12" s="28">
        <f t="shared" ref="P12:P14" si="29">(F12-L12)/F12*100</f>
        <v>39.2857142857143</v>
      </c>
      <c r="Q12" s="28">
        <f t="shared" ref="Q12:Q14" si="30">(G12-M12)/G12*100</f>
        <v>51.6620879120879</v>
      </c>
      <c r="R12" s="23">
        <f t="shared" ref="R12:U12" si="31">J12/D12</f>
        <v>0.796153846153846</v>
      </c>
      <c r="S12" s="23">
        <f t="shared" si="31"/>
        <v>0.8203125</v>
      </c>
      <c r="T12" s="23">
        <f t="shared" si="31"/>
        <v>0.607142857142857</v>
      </c>
      <c r="U12" s="23">
        <f t="shared" si="31"/>
        <v>0.483379120879121</v>
      </c>
    </row>
    <row r="13" spans="1:21">
      <c r="A13" s="12">
        <v>4</v>
      </c>
      <c r="B13" s="28">
        <v>18.8</v>
      </c>
      <c r="C13" s="28">
        <v>6.3</v>
      </c>
      <c r="D13" s="27">
        <f t="shared" si="22"/>
        <v>188</v>
      </c>
      <c r="E13" s="27">
        <f t="shared" si="23"/>
        <v>63</v>
      </c>
      <c r="F13" s="28">
        <v>26</v>
      </c>
      <c r="G13" s="28">
        <f t="shared" si="24"/>
        <v>586.56</v>
      </c>
      <c r="H13" s="28">
        <v>14.34</v>
      </c>
      <c r="I13" s="28">
        <v>5.18</v>
      </c>
      <c r="J13" s="27">
        <f t="shared" si="25"/>
        <v>143.4</v>
      </c>
      <c r="K13" s="27">
        <f t="shared" si="26"/>
        <v>51.8</v>
      </c>
      <c r="L13" s="28">
        <v>17</v>
      </c>
      <c r="M13" s="28">
        <f t="shared" si="17"/>
        <v>292.536</v>
      </c>
      <c r="N13" s="28">
        <f t="shared" si="27"/>
        <v>23.7234042553192</v>
      </c>
      <c r="O13" s="28">
        <f t="shared" si="28"/>
        <v>17.7777777777778</v>
      </c>
      <c r="P13" s="28">
        <f t="shared" si="29"/>
        <v>34.6153846153846</v>
      </c>
      <c r="Q13" s="28">
        <f t="shared" si="30"/>
        <v>50.1268412438625</v>
      </c>
      <c r="R13" s="23">
        <f t="shared" ref="R13:U13" si="32">J13/D13</f>
        <v>0.762765957446809</v>
      </c>
      <c r="S13" s="23">
        <f t="shared" si="32"/>
        <v>0.822222222222222</v>
      </c>
      <c r="T13" s="23">
        <f t="shared" si="32"/>
        <v>0.653846153846154</v>
      </c>
      <c r="U13" s="23">
        <f t="shared" si="32"/>
        <v>0.498731587561375</v>
      </c>
    </row>
    <row r="14" spans="1:21">
      <c r="A14" s="12">
        <v>4</v>
      </c>
      <c r="B14" s="28">
        <v>18.6</v>
      </c>
      <c r="C14" s="28">
        <v>6.1</v>
      </c>
      <c r="D14" s="27">
        <f t="shared" si="22"/>
        <v>186</v>
      </c>
      <c r="E14" s="27">
        <f t="shared" si="23"/>
        <v>61</v>
      </c>
      <c r="F14" s="28">
        <v>26</v>
      </c>
      <c r="G14" s="28">
        <f t="shared" si="24"/>
        <v>580.32</v>
      </c>
      <c r="H14" s="28">
        <v>14.03</v>
      </c>
      <c r="I14" s="28">
        <v>5.06</v>
      </c>
      <c r="J14" s="27">
        <f t="shared" si="25"/>
        <v>140.3</v>
      </c>
      <c r="K14" s="27">
        <f t="shared" si="26"/>
        <v>50.6</v>
      </c>
      <c r="L14" s="28">
        <v>18</v>
      </c>
      <c r="M14" s="28">
        <f t="shared" si="17"/>
        <v>303.048</v>
      </c>
      <c r="N14" s="28">
        <f t="shared" si="27"/>
        <v>24.5698924731183</v>
      </c>
      <c r="O14" s="28">
        <f t="shared" si="28"/>
        <v>17.0491803278689</v>
      </c>
      <c r="P14" s="28">
        <f t="shared" si="29"/>
        <v>30.7692307692308</v>
      </c>
      <c r="Q14" s="28">
        <f t="shared" si="30"/>
        <v>47.7791563275434</v>
      </c>
      <c r="R14" s="23">
        <f t="shared" ref="R14:U14" si="33">J14/D14</f>
        <v>0.754301075268817</v>
      </c>
      <c r="S14" s="23">
        <f t="shared" si="33"/>
        <v>0.829508196721311</v>
      </c>
      <c r="T14" s="23">
        <f t="shared" si="33"/>
        <v>0.692307692307692</v>
      </c>
      <c r="U14" s="23">
        <f t="shared" si="33"/>
        <v>0.522208436724566</v>
      </c>
    </row>
    <row r="15" spans="2:21">
      <c r="B15" s="28">
        <f t="shared" ref="B15:F15" si="34">AVERAGE(B12:B14)</f>
        <v>18.5333333333333</v>
      </c>
      <c r="C15" s="28">
        <f t="shared" si="34"/>
        <v>6.26666666666667</v>
      </c>
      <c r="D15" s="27">
        <f t="shared" si="22"/>
        <v>185.333333333333</v>
      </c>
      <c r="E15" s="27">
        <f t="shared" si="23"/>
        <v>62.6666666666667</v>
      </c>
      <c r="F15" s="28">
        <f t="shared" si="34"/>
        <v>26.6666666666667</v>
      </c>
      <c r="G15" s="28">
        <f t="shared" si="24"/>
        <v>593.066666666667</v>
      </c>
      <c r="H15" s="28">
        <f t="shared" ref="H15:U15" si="35">AVERAGE(H12:H14)</f>
        <v>14.2866666666667</v>
      </c>
      <c r="I15" s="28">
        <f t="shared" si="35"/>
        <v>5.16333333333333</v>
      </c>
      <c r="J15" s="27">
        <f t="shared" si="25"/>
        <v>142.866666666667</v>
      </c>
      <c r="K15" s="27">
        <f t="shared" si="26"/>
        <v>51.6333333333333</v>
      </c>
      <c r="L15" s="28">
        <f t="shared" si="35"/>
        <v>17.3333333333333</v>
      </c>
      <c r="M15" s="28">
        <f t="shared" si="35"/>
        <v>297.06</v>
      </c>
      <c r="N15" s="28">
        <f t="shared" si="35"/>
        <v>22.8926373710176</v>
      </c>
      <c r="O15" s="28">
        <f t="shared" si="35"/>
        <v>17.5985693685489</v>
      </c>
      <c r="P15" s="28">
        <f t="shared" si="35"/>
        <v>34.8901098901099</v>
      </c>
      <c r="Q15" s="28">
        <f t="shared" si="35"/>
        <v>49.856028494498</v>
      </c>
      <c r="R15" s="28">
        <f t="shared" si="35"/>
        <v>0.771073626289824</v>
      </c>
      <c r="S15" s="28">
        <f t="shared" si="35"/>
        <v>0.824014306314511</v>
      </c>
      <c r="T15" s="28">
        <f t="shared" si="35"/>
        <v>0.651098901098901</v>
      </c>
      <c r="U15" s="28">
        <f t="shared" si="35"/>
        <v>0.501439715055021</v>
      </c>
    </row>
    <row r="16" spans="2:21">
      <c r="B16" s="28">
        <f t="shared" ref="B16:U16" si="36">STDEV(B12:B14)/SQRT(3)</f>
        <v>0.17638342073764</v>
      </c>
      <c r="C16" s="28">
        <f t="shared" si="36"/>
        <v>0.0881917103688199</v>
      </c>
      <c r="D16" s="28">
        <f t="shared" si="36"/>
        <v>1.76383420737639</v>
      </c>
      <c r="E16" s="28">
        <f t="shared" si="36"/>
        <v>0.881917103688197</v>
      </c>
      <c r="F16" s="28">
        <f t="shared" si="36"/>
        <v>0.666666666666667</v>
      </c>
      <c r="G16" s="28">
        <f t="shared" si="36"/>
        <v>9.5317574455081</v>
      </c>
      <c r="H16" s="28">
        <f t="shared" si="36"/>
        <v>0.135441664359401</v>
      </c>
      <c r="I16" s="28">
        <f t="shared" si="36"/>
        <v>0.0554777232569776</v>
      </c>
      <c r="J16" s="28">
        <f t="shared" si="36"/>
        <v>1.35441664359401</v>
      </c>
      <c r="K16" s="28">
        <f t="shared" si="36"/>
        <v>0.554777232569776</v>
      </c>
      <c r="L16" s="28">
        <f t="shared" si="36"/>
        <v>0.333333333333333</v>
      </c>
      <c r="M16" s="28">
        <f t="shared" si="36"/>
        <v>3.12159190157842</v>
      </c>
      <c r="N16" s="28">
        <f t="shared" si="36"/>
        <v>1.27759752255629</v>
      </c>
      <c r="O16" s="28">
        <f t="shared" si="36"/>
        <v>0.28017187339775</v>
      </c>
      <c r="P16" s="28">
        <f t="shared" si="36"/>
        <v>2.46233143951442</v>
      </c>
      <c r="Q16" s="28">
        <f t="shared" si="36"/>
        <v>1.12905477893045</v>
      </c>
      <c r="R16" s="28">
        <f t="shared" si="36"/>
        <v>0.0127759752255629</v>
      </c>
      <c r="S16" s="28">
        <f t="shared" si="36"/>
        <v>0.00280171873397745</v>
      </c>
      <c r="T16" s="28">
        <f t="shared" si="36"/>
        <v>0.0246233143951442</v>
      </c>
      <c r="U16" s="28">
        <f t="shared" si="36"/>
        <v>0.0112905477893045</v>
      </c>
    </row>
    <row r="17" spans="1:21">
      <c r="A17" s="12">
        <v>10</v>
      </c>
      <c r="B17" s="28">
        <v>17.25</v>
      </c>
      <c r="C17" s="28">
        <v>6.08</v>
      </c>
      <c r="D17" s="27">
        <f t="shared" ref="D17:D20" si="37">B17*10</f>
        <v>172.5</v>
      </c>
      <c r="E17" s="27">
        <f t="shared" ref="E17:E20" si="38">C17*10</f>
        <v>60.8</v>
      </c>
      <c r="F17" s="28">
        <v>30</v>
      </c>
      <c r="G17" s="28">
        <f t="shared" ref="G17:G20" si="39">B17/10*F17*12000/1000</f>
        <v>621</v>
      </c>
      <c r="H17" s="28">
        <v>10.02</v>
      </c>
      <c r="I17" s="28">
        <v>4.32</v>
      </c>
      <c r="J17" s="27">
        <f t="shared" ref="J17:J20" si="40">H17*10</f>
        <v>100.2</v>
      </c>
      <c r="K17" s="27">
        <f t="shared" ref="K17:K20" si="41">I17*10</f>
        <v>43.2</v>
      </c>
      <c r="L17" s="28">
        <v>10</v>
      </c>
      <c r="M17" s="28">
        <f t="shared" ref="M17:M19" si="42">H17/10*L17*12000/1000</f>
        <v>120.24</v>
      </c>
      <c r="N17" s="28">
        <f t="shared" ref="N17:N19" si="43">(B17-H17)/B17*100</f>
        <v>41.9130434782609</v>
      </c>
      <c r="O17" s="28">
        <f t="shared" ref="O17:O19" si="44">(C17-I17)/C17*100</f>
        <v>28.9473684210526</v>
      </c>
      <c r="P17" s="28">
        <f t="shared" ref="P17:P19" si="45">(F17-L17)/F17*100</f>
        <v>66.6666666666667</v>
      </c>
      <c r="Q17" s="28">
        <f t="shared" ref="Q17:Q19" si="46">(G17-M17)/G17*100</f>
        <v>80.6376811594203</v>
      </c>
      <c r="R17" s="23">
        <f t="shared" ref="R17:U17" si="47">J17/D17</f>
        <v>0.580869565217391</v>
      </c>
      <c r="S17" s="23">
        <f t="shared" si="47"/>
        <v>0.710526315789474</v>
      </c>
      <c r="T17" s="23">
        <f t="shared" si="47"/>
        <v>0.333333333333333</v>
      </c>
      <c r="U17" s="23">
        <f t="shared" si="47"/>
        <v>0.193623188405797</v>
      </c>
    </row>
    <row r="18" spans="1:21">
      <c r="A18" s="12">
        <v>10</v>
      </c>
      <c r="B18" s="28">
        <v>17.31</v>
      </c>
      <c r="C18" s="28">
        <v>5.81</v>
      </c>
      <c r="D18" s="27">
        <f t="shared" si="37"/>
        <v>173.1</v>
      </c>
      <c r="E18" s="27">
        <f t="shared" si="38"/>
        <v>58.1</v>
      </c>
      <c r="F18" s="28">
        <v>25</v>
      </c>
      <c r="G18" s="28">
        <f t="shared" si="39"/>
        <v>519.3</v>
      </c>
      <c r="H18" s="28">
        <v>10.11</v>
      </c>
      <c r="I18" s="28">
        <v>4.09</v>
      </c>
      <c r="J18" s="27">
        <f t="shared" si="40"/>
        <v>101.1</v>
      </c>
      <c r="K18" s="27">
        <f t="shared" si="41"/>
        <v>40.9</v>
      </c>
      <c r="L18" s="28">
        <v>9</v>
      </c>
      <c r="M18" s="28">
        <f t="shared" si="42"/>
        <v>109.188</v>
      </c>
      <c r="N18" s="28">
        <f t="shared" si="43"/>
        <v>41.5944540727903</v>
      </c>
      <c r="O18" s="28">
        <f t="shared" si="44"/>
        <v>29.6041308089501</v>
      </c>
      <c r="P18" s="28">
        <f t="shared" si="45"/>
        <v>64</v>
      </c>
      <c r="Q18" s="28">
        <f t="shared" si="46"/>
        <v>78.9740034662045</v>
      </c>
      <c r="R18" s="23">
        <f t="shared" ref="R18:U18" si="48">J18/D18</f>
        <v>0.584055459272097</v>
      </c>
      <c r="S18" s="23">
        <f t="shared" si="48"/>
        <v>0.703958691910499</v>
      </c>
      <c r="T18" s="23">
        <f t="shared" si="48"/>
        <v>0.36</v>
      </c>
      <c r="U18" s="23">
        <f t="shared" si="48"/>
        <v>0.210259965337955</v>
      </c>
    </row>
    <row r="19" spans="1:21">
      <c r="A19" s="12">
        <v>10</v>
      </c>
      <c r="B19" s="28">
        <v>17.92</v>
      </c>
      <c r="C19" s="28">
        <v>6.11</v>
      </c>
      <c r="D19" s="27">
        <f t="shared" si="37"/>
        <v>179.2</v>
      </c>
      <c r="E19" s="27">
        <f t="shared" si="38"/>
        <v>61.1</v>
      </c>
      <c r="F19" s="28">
        <v>26</v>
      </c>
      <c r="G19" s="28">
        <f t="shared" si="39"/>
        <v>559.104</v>
      </c>
      <c r="H19" s="28">
        <v>10.9</v>
      </c>
      <c r="I19" s="28">
        <v>4.2</v>
      </c>
      <c r="J19" s="27">
        <f t="shared" si="40"/>
        <v>109</v>
      </c>
      <c r="K19" s="27">
        <f t="shared" si="41"/>
        <v>42</v>
      </c>
      <c r="L19" s="28">
        <v>10</v>
      </c>
      <c r="M19" s="28">
        <f t="shared" si="42"/>
        <v>130.8</v>
      </c>
      <c r="N19" s="28">
        <f t="shared" si="43"/>
        <v>39.1741071428571</v>
      </c>
      <c r="O19" s="28">
        <f t="shared" si="44"/>
        <v>31.2602291325696</v>
      </c>
      <c r="P19" s="28">
        <f t="shared" si="45"/>
        <v>61.5384615384615</v>
      </c>
      <c r="Q19" s="28">
        <f t="shared" si="46"/>
        <v>76.6054258241758</v>
      </c>
      <c r="R19" s="23">
        <f t="shared" ref="R19:U19" si="49">J19/D19</f>
        <v>0.608258928571428</v>
      </c>
      <c r="S19" s="23">
        <f t="shared" si="49"/>
        <v>0.687397708674304</v>
      </c>
      <c r="T19" s="23">
        <f t="shared" si="49"/>
        <v>0.384615384615385</v>
      </c>
      <c r="U19" s="23">
        <f t="shared" si="49"/>
        <v>0.233945741758242</v>
      </c>
    </row>
    <row r="20" spans="2:21">
      <c r="B20" s="28">
        <f t="shared" ref="B20:F20" si="50">AVERAGE(B17:B19)</f>
        <v>17.4933333333333</v>
      </c>
      <c r="C20" s="28">
        <f t="shared" si="50"/>
        <v>6</v>
      </c>
      <c r="D20" s="27">
        <f t="shared" si="37"/>
        <v>174.933333333333</v>
      </c>
      <c r="E20" s="27">
        <f t="shared" si="38"/>
        <v>60</v>
      </c>
      <c r="F20" s="28">
        <f t="shared" si="50"/>
        <v>27</v>
      </c>
      <c r="G20" s="28">
        <f t="shared" si="39"/>
        <v>566.784</v>
      </c>
      <c r="H20" s="28">
        <f t="shared" ref="H20:U20" si="51">AVERAGE(H17:H19)</f>
        <v>10.3433333333333</v>
      </c>
      <c r="I20" s="28">
        <f t="shared" si="51"/>
        <v>4.20333333333333</v>
      </c>
      <c r="J20" s="27">
        <f t="shared" si="40"/>
        <v>103.433333333333</v>
      </c>
      <c r="K20" s="27">
        <f t="shared" si="41"/>
        <v>42.0333333333333</v>
      </c>
      <c r="L20" s="28">
        <f t="shared" si="51"/>
        <v>9.66666666666667</v>
      </c>
      <c r="M20" s="28">
        <f t="shared" si="51"/>
        <v>120.076</v>
      </c>
      <c r="N20" s="28">
        <f t="shared" si="51"/>
        <v>40.8938682313028</v>
      </c>
      <c r="O20" s="28">
        <f t="shared" si="51"/>
        <v>29.9372427875241</v>
      </c>
      <c r="P20" s="28">
        <f t="shared" si="51"/>
        <v>64.0683760683761</v>
      </c>
      <c r="Q20" s="28">
        <f t="shared" si="51"/>
        <v>78.7390368166002</v>
      </c>
      <c r="R20" s="28">
        <f t="shared" si="51"/>
        <v>0.591061317686972</v>
      </c>
      <c r="S20" s="28">
        <f t="shared" si="51"/>
        <v>0.700627572124759</v>
      </c>
      <c r="T20" s="28">
        <f t="shared" si="51"/>
        <v>0.359316239316239</v>
      </c>
      <c r="U20" s="28">
        <f t="shared" si="51"/>
        <v>0.212609631833998</v>
      </c>
    </row>
    <row r="21" spans="2:21">
      <c r="B21" s="28">
        <f t="shared" ref="B21:U21" si="52">STDEV(B17:B19)/SQRT(3)</f>
        <v>0.214035303422383</v>
      </c>
      <c r="C21" s="28">
        <f t="shared" si="52"/>
        <v>0.0953939201416948</v>
      </c>
      <c r="D21" s="28">
        <f t="shared" si="52"/>
        <v>2.14035303422383</v>
      </c>
      <c r="E21" s="28">
        <f t="shared" si="52"/>
        <v>0.953939201416947</v>
      </c>
      <c r="F21" s="28">
        <f t="shared" si="52"/>
        <v>1.52752523165195</v>
      </c>
      <c r="G21" s="28">
        <f t="shared" si="52"/>
        <v>29.5882514522234</v>
      </c>
      <c r="H21" s="28">
        <f t="shared" si="52"/>
        <v>0.2795432783031</v>
      </c>
      <c r="I21" s="28">
        <f t="shared" si="52"/>
        <v>0.066416196150571</v>
      </c>
      <c r="J21" s="28">
        <f t="shared" si="52"/>
        <v>2.795432783031</v>
      </c>
      <c r="K21" s="28">
        <f t="shared" si="52"/>
        <v>0.66416196150571</v>
      </c>
      <c r="L21" s="28">
        <f t="shared" si="52"/>
        <v>0.333333333333333</v>
      </c>
      <c r="M21" s="28">
        <f t="shared" si="52"/>
        <v>6.23938586721482</v>
      </c>
      <c r="N21" s="28">
        <f t="shared" si="52"/>
        <v>0.864784839004916</v>
      </c>
      <c r="O21" s="28">
        <f t="shared" si="52"/>
        <v>0.688126408063173</v>
      </c>
      <c r="P21" s="28">
        <f t="shared" si="52"/>
        <v>1.48078002240736</v>
      </c>
      <c r="Q21" s="28">
        <f t="shared" si="52"/>
        <v>1.16992560546551</v>
      </c>
      <c r="R21" s="28">
        <f t="shared" si="52"/>
        <v>0.00864784839004918</v>
      </c>
      <c r="S21" s="28">
        <f t="shared" si="52"/>
        <v>0.00688126408063174</v>
      </c>
      <c r="T21" s="28">
        <f t="shared" si="52"/>
        <v>0.0148078002240737</v>
      </c>
      <c r="U21" s="28">
        <f t="shared" si="52"/>
        <v>0.0116992560546552</v>
      </c>
    </row>
    <row r="22" spans="1:21">
      <c r="A22" s="12">
        <v>23</v>
      </c>
      <c r="B22" s="28">
        <v>17</v>
      </c>
      <c r="C22" s="28">
        <v>6.25</v>
      </c>
      <c r="D22" s="27">
        <f t="shared" ref="D22:D25" si="53">B22*10</f>
        <v>170</v>
      </c>
      <c r="E22" s="27">
        <f t="shared" ref="E22:E25" si="54">C22*10</f>
        <v>62.5</v>
      </c>
      <c r="F22" s="28">
        <v>20</v>
      </c>
      <c r="G22" s="28">
        <f t="shared" ref="G22:G25" si="55">B22/10*F22*12000/1000</f>
        <v>408</v>
      </c>
      <c r="H22" s="28">
        <v>13.34</v>
      </c>
      <c r="I22" s="28">
        <v>4.62</v>
      </c>
      <c r="J22" s="27">
        <f t="shared" ref="J22:J25" si="56">H22*10</f>
        <v>133.4</v>
      </c>
      <c r="K22" s="27">
        <f t="shared" ref="K22:K25" si="57">I22*10</f>
        <v>46.2</v>
      </c>
      <c r="L22" s="28">
        <v>11</v>
      </c>
      <c r="M22" s="28">
        <f t="shared" ref="M22:M24" si="58">H22/10*L22*12000/1000</f>
        <v>176.088</v>
      </c>
      <c r="N22" s="28">
        <f t="shared" ref="N22:N24" si="59">(B22-H22)/B22*100</f>
        <v>21.5294117647059</v>
      </c>
      <c r="O22" s="28">
        <f t="shared" ref="O22:O24" si="60">(C22-I22)/C22*100</f>
        <v>26.08</v>
      </c>
      <c r="P22" s="28">
        <f t="shared" ref="P22:P24" si="61">(F22-L22)/F22*100</f>
        <v>45</v>
      </c>
      <c r="Q22" s="28">
        <f t="shared" ref="Q22:Q24" si="62">(G22-M22)/G22*100</f>
        <v>56.8411764705882</v>
      </c>
      <c r="R22" s="23">
        <f t="shared" ref="R22:U22" si="63">J22/D22</f>
        <v>0.784705882352941</v>
      </c>
      <c r="S22" s="23">
        <f t="shared" si="63"/>
        <v>0.7392</v>
      </c>
      <c r="T22" s="23">
        <f t="shared" si="63"/>
        <v>0.55</v>
      </c>
      <c r="U22" s="23">
        <f t="shared" si="63"/>
        <v>0.431588235294118</v>
      </c>
    </row>
    <row r="23" spans="1:21">
      <c r="A23" s="12">
        <v>23</v>
      </c>
      <c r="B23" s="28">
        <v>16.74</v>
      </c>
      <c r="C23" s="28">
        <v>6.35</v>
      </c>
      <c r="D23" s="27">
        <f t="shared" si="53"/>
        <v>167.4</v>
      </c>
      <c r="E23" s="27">
        <f t="shared" si="54"/>
        <v>63.5</v>
      </c>
      <c r="F23" s="28">
        <v>21</v>
      </c>
      <c r="G23" s="28">
        <f t="shared" si="55"/>
        <v>421.848</v>
      </c>
      <c r="H23" s="28">
        <v>13.27</v>
      </c>
      <c r="I23" s="28">
        <v>4.51</v>
      </c>
      <c r="J23" s="27">
        <f t="shared" si="56"/>
        <v>132.7</v>
      </c>
      <c r="K23" s="27">
        <f t="shared" si="57"/>
        <v>45.1</v>
      </c>
      <c r="L23" s="28">
        <v>11</v>
      </c>
      <c r="M23" s="28">
        <f t="shared" si="58"/>
        <v>175.164</v>
      </c>
      <c r="N23" s="28">
        <f t="shared" si="59"/>
        <v>20.7287933094385</v>
      </c>
      <c r="O23" s="28">
        <f t="shared" si="60"/>
        <v>28.9763779527559</v>
      </c>
      <c r="P23" s="28">
        <f t="shared" si="61"/>
        <v>47.6190476190476</v>
      </c>
      <c r="Q23" s="28">
        <f t="shared" si="62"/>
        <v>58.4769869716106</v>
      </c>
      <c r="R23" s="23">
        <f t="shared" ref="R23:U23" si="64">J23/D23</f>
        <v>0.792712066905615</v>
      </c>
      <c r="S23" s="23">
        <f t="shared" si="64"/>
        <v>0.710236220472441</v>
      </c>
      <c r="T23" s="23">
        <f t="shared" si="64"/>
        <v>0.523809523809524</v>
      </c>
      <c r="U23" s="23">
        <f t="shared" si="64"/>
        <v>0.415230130283894</v>
      </c>
    </row>
    <row r="24" spans="1:21">
      <c r="A24" s="12">
        <v>23</v>
      </c>
      <c r="B24" s="28">
        <v>17.02</v>
      </c>
      <c r="C24" s="28">
        <v>6.2</v>
      </c>
      <c r="D24" s="27">
        <f t="shared" si="53"/>
        <v>170.2</v>
      </c>
      <c r="E24" s="27">
        <f t="shared" si="54"/>
        <v>62</v>
      </c>
      <c r="F24" s="28">
        <v>20</v>
      </c>
      <c r="G24" s="28">
        <f t="shared" si="55"/>
        <v>408.48</v>
      </c>
      <c r="H24" s="28">
        <v>13.15</v>
      </c>
      <c r="I24" s="28">
        <v>4.7</v>
      </c>
      <c r="J24" s="27">
        <f t="shared" si="56"/>
        <v>131.5</v>
      </c>
      <c r="K24" s="27">
        <f t="shared" si="57"/>
        <v>47</v>
      </c>
      <c r="L24" s="28">
        <v>12</v>
      </c>
      <c r="M24" s="28">
        <f t="shared" si="58"/>
        <v>189.36</v>
      </c>
      <c r="N24" s="28">
        <f t="shared" si="59"/>
        <v>22.737955346651</v>
      </c>
      <c r="O24" s="28">
        <f t="shared" si="60"/>
        <v>24.1935483870968</v>
      </c>
      <c r="P24" s="28">
        <f t="shared" si="61"/>
        <v>40</v>
      </c>
      <c r="Q24" s="28">
        <f t="shared" si="62"/>
        <v>53.6427732079906</v>
      </c>
      <c r="R24" s="23">
        <f t="shared" ref="R24:U24" si="65">J24/D24</f>
        <v>0.77262044653349</v>
      </c>
      <c r="S24" s="23">
        <f t="shared" si="65"/>
        <v>0.758064516129032</v>
      </c>
      <c r="T24" s="23">
        <f t="shared" si="65"/>
        <v>0.6</v>
      </c>
      <c r="U24" s="23">
        <f t="shared" si="65"/>
        <v>0.463572267920094</v>
      </c>
    </row>
    <row r="25" spans="2:21">
      <c r="B25" s="28">
        <f t="shared" ref="B25:F25" si="66">AVERAGE(B22:B24)</f>
        <v>16.92</v>
      </c>
      <c r="C25" s="28">
        <f t="shared" si="66"/>
        <v>6.26666666666667</v>
      </c>
      <c r="D25" s="27">
        <f t="shared" si="53"/>
        <v>169.2</v>
      </c>
      <c r="E25" s="27">
        <f t="shared" si="54"/>
        <v>62.6666666666667</v>
      </c>
      <c r="F25" s="28">
        <f t="shared" si="66"/>
        <v>20.3333333333333</v>
      </c>
      <c r="G25" s="28">
        <f t="shared" si="55"/>
        <v>412.848</v>
      </c>
      <c r="H25" s="28">
        <f t="shared" ref="H25:U25" si="67">AVERAGE(H22:H24)</f>
        <v>13.2533333333333</v>
      </c>
      <c r="I25" s="28">
        <f t="shared" si="67"/>
        <v>4.61</v>
      </c>
      <c r="J25" s="27">
        <f t="shared" si="56"/>
        <v>132.533333333333</v>
      </c>
      <c r="K25" s="27">
        <f t="shared" si="57"/>
        <v>46.1</v>
      </c>
      <c r="L25" s="28">
        <f t="shared" si="67"/>
        <v>11.3333333333333</v>
      </c>
      <c r="M25" s="28">
        <f t="shared" si="67"/>
        <v>180.204</v>
      </c>
      <c r="N25" s="28">
        <f t="shared" si="67"/>
        <v>21.6653868069318</v>
      </c>
      <c r="O25" s="28">
        <f t="shared" si="67"/>
        <v>26.4166421132842</v>
      </c>
      <c r="P25" s="28">
        <f t="shared" si="67"/>
        <v>44.2063492063492</v>
      </c>
      <c r="Q25" s="28">
        <f t="shared" si="67"/>
        <v>56.3203122167298</v>
      </c>
      <c r="R25" s="28">
        <f t="shared" si="67"/>
        <v>0.783346131930682</v>
      </c>
      <c r="S25" s="28">
        <f t="shared" si="67"/>
        <v>0.735833578867158</v>
      </c>
      <c r="T25" s="28">
        <f t="shared" si="67"/>
        <v>0.557936507936508</v>
      </c>
      <c r="U25" s="28">
        <f t="shared" si="67"/>
        <v>0.436796877832702</v>
      </c>
    </row>
    <row r="26" spans="2:21">
      <c r="B26" s="28">
        <f t="shared" ref="B26:U26" si="68">STDEV(B22:B24)/SQRT(3)</f>
        <v>0.0901849950564583</v>
      </c>
      <c r="C26" s="28">
        <f t="shared" si="68"/>
        <v>0.0440958551844097</v>
      </c>
      <c r="D26" s="28">
        <f t="shared" si="68"/>
        <v>0.901849950564584</v>
      </c>
      <c r="E26" s="28">
        <f t="shared" si="68"/>
        <v>0.440958551844098</v>
      </c>
      <c r="F26" s="28">
        <f t="shared" si="68"/>
        <v>0.333333333333333</v>
      </c>
      <c r="G26" s="28">
        <f t="shared" si="68"/>
        <v>4.53811590861228</v>
      </c>
      <c r="H26" s="28">
        <f t="shared" si="68"/>
        <v>0.0554777232569773</v>
      </c>
      <c r="I26" s="28">
        <f t="shared" si="68"/>
        <v>0.0550757054728611</v>
      </c>
      <c r="J26" s="28">
        <f t="shared" si="68"/>
        <v>0.554777232569776</v>
      </c>
      <c r="K26" s="28">
        <f t="shared" si="68"/>
        <v>0.550757054728612</v>
      </c>
      <c r="L26" s="28">
        <f t="shared" si="68"/>
        <v>0.333333333333333</v>
      </c>
      <c r="M26" s="28">
        <f t="shared" si="68"/>
        <v>4.58576405847488</v>
      </c>
      <c r="N26" s="28">
        <f t="shared" si="68"/>
        <v>0.583966303829611</v>
      </c>
      <c r="O26" s="28">
        <f t="shared" si="68"/>
        <v>1.39090625107795</v>
      </c>
      <c r="P26" s="28">
        <f t="shared" si="68"/>
        <v>2.2349409270363</v>
      </c>
      <c r="Q26" s="28">
        <f t="shared" si="68"/>
        <v>1.41961031698889</v>
      </c>
      <c r="R26" s="28">
        <f t="shared" si="68"/>
        <v>0.00583966303829611</v>
      </c>
      <c r="S26" s="28">
        <f t="shared" si="68"/>
        <v>0.0139090625107795</v>
      </c>
      <c r="T26" s="28">
        <f t="shared" si="68"/>
        <v>0.022349409270363</v>
      </c>
      <c r="U26" s="28">
        <f t="shared" si="68"/>
        <v>0.014196103169889</v>
      </c>
    </row>
    <row r="27" spans="1:21">
      <c r="A27" s="12">
        <v>29</v>
      </c>
      <c r="B27" s="28">
        <v>19.58</v>
      </c>
      <c r="C27" s="28">
        <v>5.08</v>
      </c>
      <c r="D27" s="27">
        <f t="shared" ref="D27:D30" si="69">B27*10</f>
        <v>195.8</v>
      </c>
      <c r="E27" s="27">
        <f t="shared" ref="E27:E30" si="70">C27*10</f>
        <v>50.8</v>
      </c>
      <c r="F27" s="28">
        <v>26</v>
      </c>
      <c r="G27" s="28">
        <f t="shared" ref="G27:G30" si="71">B27/10*F27*12000/1000</f>
        <v>610.896</v>
      </c>
      <c r="H27" s="28">
        <v>16.44</v>
      </c>
      <c r="I27" s="28">
        <v>4.08</v>
      </c>
      <c r="J27" s="27">
        <f t="shared" ref="J27:J30" si="72">H27*10</f>
        <v>164.4</v>
      </c>
      <c r="K27" s="27">
        <f t="shared" ref="K27:K30" si="73">I27*10</f>
        <v>40.8</v>
      </c>
      <c r="L27" s="28">
        <v>13</v>
      </c>
      <c r="M27" s="28">
        <f t="shared" ref="M27:M29" si="74">H27/10*L27*12000/1000</f>
        <v>256.464</v>
      </c>
      <c r="N27" s="28">
        <f t="shared" ref="N27:N29" si="75">(B27-H27)/B27*100</f>
        <v>16.0367722165475</v>
      </c>
      <c r="O27" s="28">
        <f t="shared" ref="O27:O29" si="76">(C27-I27)/C27*100</f>
        <v>19.6850393700787</v>
      </c>
      <c r="P27" s="28">
        <f t="shared" ref="P27:P29" si="77">(F27-L27)/F27*100</f>
        <v>50</v>
      </c>
      <c r="Q27" s="28">
        <f t="shared" ref="Q27:Q29" si="78">(G27-M27)/G27*100</f>
        <v>58.0183861082737</v>
      </c>
      <c r="R27" s="23">
        <f t="shared" ref="R27:U27" si="79">J27/D27</f>
        <v>0.839632277834525</v>
      </c>
      <c r="S27" s="23">
        <f t="shared" si="79"/>
        <v>0.803149606299213</v>
      </c>
      <c r="T27" s="23">
        <f t="shared" si="79"/>
        <v>0.5</v>
      </c>
      <c r="U27" s="23">
        <f t="shared" si="79"/>
        <v>0.419816138917263</v>
      </c>
    </row>
    <row r="28" spans="1:21">
      <c r="A28" s="12">
        <v>29</v>
      </c>
      <c r="B28" s="28">
        <v>19.57</v>
      </c>
      <c r="C28" s="28">
        <v>5.25</v>
      </c>
      <c r="D28" s="27">
        <f t="shared" si="69"/>
        <v>195.7</v>
      </c>
      <c r="E28" s="27">
        <f t="shared" si="70"/>
        <v>52.5</v>
      </c>
      <c r="F28" s="28">
        <v>27</v>
      </c>
      <c r="G28" s="28">
        <f t="shared" si="71"/>
        <v>634.068</v>
      </c>
      <c r="H28" s="28">
        <v>16.7</v>
      </c>
      <c r="I28" s="28">
        <v>4.18</v>
      </c>
      <c r="J28" s="27">
        <f t="shared" si="72"/>
        <v>167</v>
      </c>
      <c r="K28" s="27">
        <f t="shared" si="73"/>
        <v>41.8</v>
      </c>
      <c r="L28" s="28">
        <v>11</v>
      </c>
      <c r="M28" s="28">
        <f t="shared" si="74"/>
        <v>220.44</v>
      </c>
      <c r="N28" s="28">
        <f t="shared" si="75"/>
        <v>14.665304036791</v>
      </c>
      <c r="O28" s="28">
        <f t="shared" si="76"/>
        <v>20.3809523809524</v>
      </c>
      <c r="P28" s="28">
        <f t="shared" si="77"/>
        <v>59.2592592592593</v>
      </c>
      <c r="Q28" s="28">
        <f t="shared" si="78"/>
        <v>65.2340127557297</v>
      </c>
      <c r="R28" s="23">
        <f t="shared" ref="R28:U28" si="80">J28/D28</f>
        <v>0.85334695963209</v>
      </c>
      <c r="S28" s="23">
        <f t="shared" si="80"/>
        <v>0.796190476190476</v>
      </c>
      <c r="T28" s="23">
        <f t="shared" si="80"/>
        <v>0.407407407407407</v>
      </c>
      <c r="U28" s="23">
        <f t="shared" si="80"/>
        <v>0.347659872442703</v>
      </c>
    </row>
    <row r="29" spans="1:21">
      <c r="A29" s="12">
        <v>29</v>
      </c>
      <c r="B29" s="28">
        <v>19.33</v>
      </c>
      <c r="C29" s="28">
        <v>5.15</v>
      </c>
      <c r="D29" s="27">
        <f t="shared" si="69"/>
        <v>193.3</v>
      </c>
      <c r="E29" s="27">
        <f t="shared" si="70"/>
        <v>51.5</v>
      </c>
      <c r="F29" s="28">
        <v>25</v>
      </c>
      <c r="G29" s="28">
        <f t="shared" si="71"/>
        <v>579.9</v>
      </c>
      <c r="H29" s="28">
        <v>16.06</v>
      </c>
      <c r="I29" s="28">
        <v>4.13</v>
      </c>
      <c r="J29" s="27">
        <f t="shared" si="72"/>
        <v>160.6</v>
      </c>
      <c r="K29" s="27">
        <f t="shared" si="73"/>
        <v>41.3</v>
      </c>
      <c r="L29" s="28">
        <v>11</v>
      </c>
      <c r="M29" s="28">
        <f t="shared" si="74"/>
        <v>211.992</v>
      </c>
      <c r="N29" s="28">
        <f t="shared" si="75"/>
        <v>16.9167097775479</v>
      </c>
      <c r="O29" s="28">
        <f t="shared" si="76"/>
        <v>19.8058252427185</v>
      </c>
      <c r="P29" s="28">
        <f t="shared" si="77"/>
        <v>56</v>
      </c>
      <c r="Q29" s="28">
        <f t="shared" si="78"/>
        <v>63.4433523021211</v>
      </c>
      <c r="R29" s="23">
        <f t="shared" ref="R29:U29" si="81">J29/D29</f>
        <v>0.830832902224522</v>
      </c>
      <c r="S29" s="23">
        <f t="shared" si="81"/>
        <v>0.801941747572815</v>
      </c>
      <c r="T29" s="23">
        <f t="shared" si="81"/>
        <v>0.44</v>
      </c>
      <c r="U29" s="23">
        <f t="shared" si="81"/>
        <v>0.365566476978789</v>
      </c>
    </row>
    <row r="30" spans="2:21">
      <c r="B30" s="28">
        <f t="shared" ref="B30:F30" si="82">AVERAGE(B27:B29)</f>
        <v>19.4933333333333</v>
      </c>
      <c r="C30" s="28">
        <f t="shared" si="82"/>
        <v>5.16</v>
      </c>
      <c r="D30" s="27">
        <f t="shared" si="69"/>
        <v>194.933333333333</v>
      </c>
      <c r="E30" s="27">
        <f t="shared" si="70"/>
        <v>51.6</v>
      </c>
      <c r="F30" s="28">
        <f t="shared" si="82"/>
        <v>26</v>
      </c>
      <c r="G30" s="28">
        <f t="shared" si="71"/>
        <v>608.192</v>
      </c>
      <c r="H30" s="28">
        <f t="shared" ref="H30:U30" si="83">AVERAGE(H27:H29)</f>
        <v>16.4</v>
      </c>
      <c r="I30" s="28">
        <f t="shared" si="83"/>
        <v>4.13</v>
      </c>
      <c r="J30" s="27">
        <f t="shared" si="72"/>
        <v>164</v>
      </c>
      <c r="K30" s="27">
        <f t="shared" si="73"/>
        <v>41.3</v>
      </c>
      <c r="L30" s="28">
        <f t="shared" si="83"/>
        <v>11.6666666666667</v>
      </c>
      <c r="M30" s="28">
        <f t="shared" si="83"/>
        <v>229.632</v>
      </c>
      <c r="N30" s="28">
        <f t="shared" si="83"/>
        <v>15.8729286769621</v>
      </c>
      <c r="O30" s="28">
        <f t="shared" si="83"/>
        <v>19.9572723312499</v>
      </c>
      <c r="P30" s="28">
        <f t="shared" si="83"/>
        <v>55.0864197530864</v>
      </c>
      <c r="Q30" s="28">
        <f t="shared" si="83"/>
        <v>62.2319170553748</v>
      </c>
      <c r="R30" s="28">
        <f t="shared" si="83"/>
        <v>0.841270713230379</v>
      </c>
      <c r="S30" s="28">
        <f t="shared" si="83"/>
        <v>0.800427276687501</v>
      </c>
      <c r="T30" s="28">
        <f t="shared" si="83"/>
        <v>0.449135802469136</v>
      </c>
      <c r="U30" s="28">
        <f t="shared" si="83"/>
        <v>0.377680829446252</v>
      </c>
    </row>
    <row r="31" spans="2:21">
      <c r="B31" s="28">
        <f t="shared" ref="B31:U31" si="84">STDEV(B27:B29)/SQRT(3)</f>
        <v>0.0817176711475421</v>
      </c>
      <c r="C31" s="28">
        <f t="shared" si="84"/>
        <v>0.0493288286231624</v>
      </c>
      <c r="D31" s="28">
        <f t="shared" si="84"/>
        <v>0.817176711475418</v>
      </c>
      <c r="E31" s="28">
        <f t="shared" si="84"/>
        <v>0.493288286231626</v>
      </c>
      <c r="F31" s="28">
        <f t="shared" si="84"/>
        <v>0.577350269189626</v>
      </c>
      <c r="G31" s="28">
        <f t="shared" si="84"/>
        <v>15.6912322014557</v>
      </c>
      <c r="H31" s="28">
        <f t="shared" si="84"/>
        <v>0.185831464863552</v>
      </c>
      <c r="I31" s="28">
        <f t="shared" si="84"/>
        <v>0.0288675134594812</v>
      </c>
      <c r="J31" s="28">
        <f t="shared" si="84"/>
        <v>1.85831464863552</v>
      </c>
      <c r="K31" s="28">
        <f t="shared" si="84"/>
        <v>0.288675134594813</v>
      </c>
      <c r="L31" s="28">
        <f t="shared" si="84"/>
        <v>0.666666666666667</v>
      </c>
      <c r="M31" s="28">
        <f t="shared" si="84"/>
        <v>13.6358515685673</v>
      </c>
      <c r="N31" s="28">
        <f t="shared" si="84"/>
        <v>0.655067549055341</v>
      </c>
      <c r="O31" s="28">
        <f t="shared" si="84"/>
        <v>0.214690393469516</v>
      </c>
      <c r="P31" s="28">
        <f t="shared" si="84"/>
        <v>2.71166874563786</v>
      </c>
      <c r="Q31" s="28">
        <f t="shared" si="84"/>
        <v>2.1692547488837</v>
      </c>
      <c r="R31" s="28">
        <f t="shared" si="84"/>
        <v>0.0065506754905534</v>
      </c>
      <c r="S31" s="28">
        <f t="shared" si="84"/>
        <v>0.00214690393469516</v>
      </c>
      <c r="T31" s="28">
        <f t="shared" si="84"/>
        <v>0.0271166874563786</v>
      </c>
      <c r="U31" s="28">
        <f t="shared" si="84"/>
        <v>0.0216925474888369</v>
      </c>
    </row>
    <row r="32" spans="1:21">
      <c r="A32" s="12">
        <v>36</v>
      </c>
      <c r="B32" s="28">
        <v>17</v>
      </c>
      <c r="C32" s="28">
        <v>5</v>
      </c>
      <c r="D32" s="27">
        <f t="shared" ref="D32:D35" si="85">B32*10</f>
        <v>170</v>
      </c>
      <c r="E32" s="27">
        <f t="shared" ref="E32:E35" si="86">C32*10</f>
        <v>50</v>
      </c>
      <c r="F32" s="28">
        <v>18</v>
      </c>
      <c r="G32" s="28">
        <f t="shared" ref="G32:G35" si="87">B32/10*F32*12000/1000</f>
        <v>367.2</v>
      </c>
      <c r="H32" s="28">
        <v>11.44</v>
      </c>
      <c r="I32" s="28">
        <v>4.06</v>
      </c>
      <c r="J32" s="27">
        <f t="shared" ref="J32:J35" si="88">H32*10</f>
        <v>114.4</v>
      </c>
      <c r="K32" s="27">
        <f t="shared" ref="K32:K35" si="89">I32*10</f>
        <v>40.6</v>
      </c>
      <c r="L32" s="28">
        <v>12</v>
      </c>
      <c r="M32" s="28">
        <f t="shared" ref="M32:M34" si="90">H32/10*L32*12000/1000</f>
        <v>164.736</v>
      </c>
      <c r="N32" s="28">
        <f t="shared" ref="N32:N34" si="91">(B32-H32)/B32*100</f>
        <v>32.7058823529412</v>
      </c>
      <c r="O32" s="28">
        <f t="shared" ref="O32:O34" si="92">(C32-I32)/C32*100</f>
        <v>18.8</v>
      </c>
      <c r="P32" s="28">
        <f t="shared" ref="P32:P34" si="93">(F32-L32)/F32*100</f>
        <v>33.3333333333333</v>
      </c>
      <c r="Q32" s="28">
        <f t="shared" ref="Q32:Q34" si="94">(G32-M32)/G32*100</f>
        <v>55.1372549019608</v>
      </c>
      <c r="R32" s="23">
        <f t="shared" ref="R32:U32" si="95">J32/D32</f>
        <v>0.672941176470588</v>
      </c>
      <c r="S32" s="23">
        <f t="shared" si="95"/>
        <v>0.812</v>
      </c>
      <c r="T32" s="23">
        <f t="shared" si="95"/>
        <v>0.666666666666667</v>
      </c>
      <c r="U32" s="23">
        <f t="shared" si="95"/>
        <v>0.448627450980392</v>
      </c>
    </row>
    <row r="33" spans="1:21">
      <c r="A33" s="12">
        <v>36</v>
      </c>
      <c r="B33" s="28">
        <v>18</v>
      </c>
      <c r="C33" s="28">
        <v>5.2</v>
      </c>
      <c r="D33" s="27">
        <f t="shared" si="85"/>
        <v>180</v>
      </c>
      <c r="E33" s="27">
        <f t="shared" si="86"/>
        <v>52</v>
      </c>
      <c r="F33" s="28">
        <v>17</v>
      </c>
      <c r="G33" s="28">
        <f t="shared" si="87"/>
        <v>367.2</v>
      </c>
      <c r="H33" s="28">
        <v>11.7</v>
      </c>
      <c r="I33" s="28">
        <v>4.1</v>
      </c>
      <c r="J33" s="27">
        <f t="shared" si="88"/>
        <v>117</v>
      </c>
      <c r="K33" s="27">
        <f t="shared" si="89"/>
        <v>41</v>
      </c>
      <c r="L33" s="28">
        <v>11</v>
      </c>
      <c r="M33" s="28">
        <f t="shared" si="90"/>
        <v>154.44</v>
      </c>
      <c r="N33" s="28">
        <f t="shared" si="91"/>
        <v>35</v>
      </c>
      <c r="O33" s="28">
        <f t="shared" si="92"/>
        <v>21.1538461538462</v>
      </c>
      <c r="P33" s="28">
        <f t="shared" si="93"/>
        <v>35.2941176470588</v>
      </c>
      <c r="Q33" s="28">
        <f t="shared" si="94"/>
        <v>57.9411764705882</v>
      </c>
      <c r="R33" s="23">
        <f t="shared" ref="R33:U33" si="96">J33/D33</f>
        <v>0.65</v>
      </c>
      <c r="S33" s="23">
        <f t="shared" si="96"/>
        <v>0.788461538461538</v>
      </c>
      <c r="T33" s="23">
        <f t="shared" si="96"/>
        <v>0.647058823529412</v>
      </c>
      <c r="U33" s="23">
        <f t="shared" si="96"/>
        <v>0.420588235294118</v>
      </c>
    </row>
    <row r="34" spans="1:21">
      <c r="A34" s="12">
        <v>36</v>
      </c>
      <c r="B34" s="28">
        <v>18</v>
      </c>
      <c r="C34" s="28">
        <v>5.3</v>
      </c>
      <c r="D34" s="27">
        <f t="shared" si="85"/>
        <v>180</v>
      </c>
      <c r="E34" s="27">
        <f t="shared" si="86"/>
        <v>53</v>
      </c>
      <c r="F34" s="28">
        <v>19</v>
      </c>
      <c r="G34" s="28">
        <f t="shared" si="87"/>
        <v>410.4</v>
      </c>
      <c r="H34" s="28">
        <v>11.38</v>
      </c>
      <c r="I34" s="28">
        <v>4.2</v>
      </c>
      <c r="J34" s="27">
        <f t="shared" si="88"/>
        <v>113.8</v>
      </c>
      <c r="K34" s="27">
        <f t="shared" si="89"/>
        <v>42</v>
      </c>
      <c r="L34" s="28">
        <v>13</v>
      </c>
      <c r="M34" s="28">
        <f t="shared" si="90"/>
        <v>177.528</v>
      </c>
      <c r="N34" s="28">
        <f t="shared" si="91"/>
        <v>36.7777777777778</v>
      </c>
      <c r="O34" s="28">
        <f t="shared" si="92"/>
        <v>20.7547169811321</v>
      </c>
      <c r="P34" s="28">
        <f t="shared" si="93"/>
        <v>31.5789473684211</v>
      </c>
      <c r="Q34" s="28">
        <f t="shared" si="94"/>
        <v>56.7426900584795</v>
      </c>
      <c r="R34" s="23">
        <f t="shared" ref="R34:U34" si="97">J34/D34</f>
        <v>0.632222222222222</v>
      </c>
      <c r="S34" s="23">
        <f t="shared" si="97"/>
        <v>0.792452830188679</v>
      </c>
      <c r="T34" s="23">
        <f t="shared" si="97"/>
        <v>0.684210526315789</v>
      </c>
      <c r="U34" s="23">
        <f t="shared" si="97"/>
        <v>0.432573099415205</v>
      </c>
    </row>
    <row r="35" spans="2:21">
      <c r="B35" s="28">
        <f t="shared" ref="B35:F35" si="98">AVERAGE(B32:B34)</f>
        <v>17.6666666666667</v>
      </c>
      <c r="C35" s="28">
        <f t="shared" si="98"/>
        <v>5.16666666666667</v>
      </c>
      <c r="D35" s="27">
        <f t="shared" si="85"/>
        <v>176.666666666667</v>
      </c>
      <c r="E35" s="27">
        <f t="shared" si="86"/>
        <v>51.6666666666667</v>
      </c>
      <c r="F35" s="28">
        <f t="shared" si="98"/>
        <v>18</v>
      </c>
      <c r="G35" s="28">
        <f t="shared" si="87"/>
        <v>381.6</v>
      </c>
      <c r="H35" s="28">
        <f t="shared" ref="H35:U35" si="99">AVERAGE(H32:H34)</f>
        <v>11.5066666666667</v>
      </c>
      <c r="I35" s="28">
        <f t="shared" si="99"/>
        <v>4.12</v>
      </c>
      <c r="J35" s="27">
        <f t="shared" si="88"/>
        <v>115.066666666667</v>
      </c>
      <c r="K35" s="27">
        <f t="shared" si="89"/>
        <v>41.2</v>
      </c>
      <c r="L35" s="28">
        <f t="shared" si="99"/>
        <v>12</v>
      </c>
      <c r="M35" s="28">
        <f t="shared" si="99"/>
        <v>165.568</v>
      </c>
      <c r="N35" s="28">
        <f t="shared" si="99"/>
        <v>34.8278867102397</v>
      </c>
      <c r="O35" s="28">
        <f t="shared" si="99"/>
        <v>20.2361877116594</v>
      </c>
      <c r="P35" s="28">
        <f t="shared" si="99"/>
        <v>33.4021327829377</v>
      </c>
      <c r="Q35" s="28">
        <f t="shared" si="99"/>
        <v>56.6070404770095</v>
      </c>
      <c r="R35" s="28">
        <f t="shared" si="99"/>
        <v>0.651721132897603</v>
      </c>
      <c r="S35" s="28">
        <f t="shared" si="99"/>
        <v>0.797638122883406</v>
      </c>
      <c r="T35" s="28">
        <f t="shared" si="99"/>
        <v>0.665978672170623</v>
      </c>
      <c r="U35" s="28">
        <f t="shared" si="99"/>
        <v>0.433929595229905</v>
      </c>
    </row>
    <row r="36" spans="2:21">
      <c r="B36" s="28">
        <f t="shared" ref="B36:U36" si="100">STDEV(B32:B34)/SQRT(3)</f>
        <v>0.333333333333333</v>
      </c>
      <c r="C36" s="28">
        <f t="shared" si="100"/>
        <v>0.0881917103688197</v>
      </c>
      <c r="D36" s="28">
        <f t="shared" si="100"/>
        <v>3.33333333333333</v>
      </c>
      <c r="E36" s="28">
        <f t="shared" si="100"/>
        <v>0.881917103688197</v>
      </c>
      <c r="F36" s="28">
        <f t="shared" si="100"/>
        <v>0.577350269189626</v>
      </c>
      <c r="G36" s="28">
        <f t="shared" si="100"/>
        <v>14.4</v>
      </c>
      <c r="H36" s="28">
        <f t="shared" si="100"/>
        <v>0.0982061324177079</v>
      </c>
      <c r="I36" s="28">
        <f t="shared" si="100"/>
        <v>0.0416333199893228</v>
      </c>
      <c r="J36" s="28">
        <f t="shared" si="100"/>
        <v>0.982061324177081</v>
      </c>
      <c r="K36" s="28">
        <f t="shared" si="100"/>
        <v>0.416333199893228</v>
      </c>
      <c r="L36" s="28">
        <f t="shared" si="100"/>
        <v>0.577350269189626</v>
      </c>
      <c r="M36" s="28">
        <f t="shared" si="100"/>
        <v>6.67790146677832</v>
      </c>
      <c r="N36" s="28">
        <f t="shared" si="100"/>
        <v>1.17860091154518</v>
      </c>
      <c r="O36" s="28">
        <f t="shared" si="100"/>
        <v>0.727278576032818</v>
      </c>
      <c r="P36" s="28">
        <f t="shared" si="100"/>
        <v>1.07302882425058</v>
      </c>
      <c r="Q36" s="28">
        <f t="shared" si="100"/>
        <v>0.812259122749278</v>
      </c>
      <c r="R36" s="28">
        <f t="shared" si="100"/>
        <v>0.0117860091154518</v>
      </c>
      <c r="S36" s="28">
        <f t="shared" si="100"/>
        <v>0.00727278576032814</v>
      </c>
      <c r="T36" s="28">
        <f t="shared" si="100"/>
        <v>0.0107302882425058</v>
      </c>
      <c r="U36" s="28">
        <f t="shared" si="100"/>
        <v>0.0081225912274928</v>
      </c>
    </row>
    <row r="37" spans="1:21">
      <c r="A37" s="12">
        <v>37</v>
      </c>
      <c r="B37" s="28">
        <v>16.2</v>
      </c>
      <c r="C37" s="28">
        <v>7.12</v>
      </c>
      <c r="D37" s="27">
        <f t="shared" ref="D37:D40" si="101">B37*10</f>
        <v>162</v>
      </c>
      <c r="E37" s="27">
        <f t="shared" ref="E37:E40" si="102">C37*10</f>
        <v>71.2</v>
      </c>
      <c r="F37" s="28">
        <v>20</v>
      </c>
      <c r="G37" s="28">
        <f t="shared" ref="G37:G40" si="103">B37/10*F37*12000/1000</f>
        <v>388.8</v>
      </c>
      <c r="H37" s="28">
        <v>15.5</v>
      </c>
      <c r="I37" s="28">
        <v>6.18</v>
      </c>
      <c r="J37" s="27">
        <f t="shared" ref="J37:J40" si="104">H37*10</f>
        <v>155</v>
      </c>
      <c r="K37" s="27">
        <f t="shared" ref="K37:K40" si="105">I37*10</f>
        <v>61.8</v>
      </c>
      <c r="L37" s="28">
        <v>10</v>
      </c>
      <c r="M37" s="28">
        <f t="shared" ref="M37:M39" si="106">H37/10*L37*12000/1000</f>
        <v>186</v>
      </c>
      <c r="N37" s="28">
        <f t="shared" ref="N37:N39" si="107">(B37-H37)/B37*100</f>
        <v>4.32098765432098</v>
      </c>
      <c r="O37" s="28">
        <f t="shared" ref="O37:O39" si="108">(C37-I37)/C37*100</f>
        <v>13.2022471910112</v>
      </c>
      <c r="P37" s="28">
        <f t="shared" ref="P37:P39" si="109">(F37-L37)/F37*100</f>
        <v>50</v>
      </c>
      <c r="Q37" s="28">
        <f t="shared" ref="Q37:Q39" si="110">(G37-M37)/G37*100</f>
        <v>52.1604938271605</v>
      </c>
      <c r="R37" s="23">
        <f t="shared" ref="R37:U37" si="111">J37/D37</f>
        <v>0.95679012345679</v>
      </c>
      <c r="S37" s="23">
        <f t="shared" si="111"/>
        <v>0.867977528089888</v>
      </c>
      <c r="T37" s="23">
        <f t="shared" si="111"/>
        <v>0.5</v>
      </c>
      <c r="U37" s="23">
        <f t="shared" si="111"/>
        <v>0.478395061728395</v>
      </c>
    </row>
    <row r="38" spans="1:21">
      <c r="A38" s="12">
        <v>37</v>
      </c>
      <c r="B38" s="28">
        <v>16.55</v>
      </c>
      <c r="C38" s="28">
        <v>7.06</v>
      </c>
      <c r="D38" s="27">
        <f t="shared" si="101"/>
        <v>165.5</v>
      </c>
      <c r="E38" s="27">
        <f t="shared" si="102"/>
        <v>70.6</v>
      </c>
      <c r="F38" s="28">
        <v>20</v>
      </c>
      <c r="G38" s="28">
        <f t="shared" si="103"/>
        <v>397.2</v>
      </c>
      <c r="H38" s="28">
        <v>15.61</v>
      </c>
      <c r="I38" s="28">
        <v>6.12</v>
      </c>
      <c r="J38" s="27">
        <f t="shared" si="104"/>
        <v>156.1</v>
      </c>
      <c r="K38" s="27">
        <f t="shared" si="105"/>
        <v>61.2</v>
      </c>
      <c r="L38" s="28">
        <v>9</v>
      </c>
      <c r="M38" s="28">
        <f t="shared" si="106"/>
        <v>168.588</v>
      </c>
      <c r="N38" s="28">
        <f t="shared" si="107"/>
        <v>5.67975830815711</v>
      </c>
      <c r="O38" s="28">
        <f t="shared" si="108"/>
        <v>13.314447592068</v>
      </c>
      <c r="P38" s="28">
        <f t="shared" si="109"/>
        <v>55</v>
      </c>
      <c r="Q38" s="28">
        <f t="shared" si="110"/>
        <v>57.5558912386707</v>
      </c>
      <c r="R38" s="23">
        <f t="shared" ref="R38:U38" si="112">J38/D38</f>
        <v>0.943202416918429</v>
      </c>
      <c r="S38" s="23">
        <f t="shared" si="112"/>
        <v>0.86685552407932</v>
      </c>
      <c r="T38" s="23">
        <f t="shared" si="112"/>
        <v>0.45</v>
      </c>
      <c r="U38" s="23">
        <f t="shared" si="112"/>
        <v>0.424441087613293</v>
      </c>
    </row>
    <row r="39" spans="1:21">
      <c r="A39" s="12">
        <v>37</v>
      </c>
      <c r="B39" s="28">
        <v>16.62</v>
      </c>
      <c r="C39" s="28">
        <v>6.89</v>
      </c>
      <c r="D39" s="27">
        <f t="shared" si="101"/>
        <v>166.2</v>
      </c>
      <c r="E39" s="27">
        <f t="shared" si="102"/>
        <v>68.9</v>
      </c>
      <c r="F39" s="28">
        <v>16</v>
      </c>
      <c r="G39" s="28">
        <f t="shared" si="103"/>
        <v>319.104</v>
      </c>
      <c r="H39" s="28">
        <v>15.77</v>
      </c>
      <c r="I39" s="28">
        <v>6.08</v>
      </c>
      <c r="J39" s="27">
        <f t="shared" si="104"/>
        <v>157.7</v>
      </c>
      <c r="K39" s="27">
        <f t="shared" si="105"/>
        <v>60.8</v>
      </c>
      <c r="L39" s="28">
        <v>8</v>
      </c>
      <c r="M39" s="28">
        <f t="shared" si="106"/>
        <v>151.392</v>
      </c>
      <c r="N39" s="28">
        <f t="shared" si="107"/>
        <v>5.11432009626956</v>
      </c>
      <c r="O39" s="28">
        <f t="shared" si="108"/>
        <v>11.7561683599419</v>
      </c>
      <c r="P39" s="28">
        <f t="shared" si="109"/>
        <v>50</v>
      </c>
      <c r="Q39" s="28">
        <f t="shared" si="110"/>
        <v>52.5571600481348</v>
      </c>
      <c r="R39" s="23">
        <f t="shared" ref="R39:U39" si="113">J39/D39</f>
        <v>0.948856799037304</v>
      </c>
      <c r="S39" s="23">
        <f t="shared" si="113"/>
        <v>0.882438316400581</v>
      </c>
      <c r="T39" s="23">
        <f t="shared" si="113"/>
        <v>0.5</v>
      </c>
      <c r="U39" s="23">
        <f t="shared" si="113"/>
        <v>0.474428399518652</v>
      </c>
    </row>
    <row r="40" spans="2:21">
      <c r="B40" s="28">
        <f t="shared" ref="B40:F40" si="114">AVERAGE(B37:B39)</f>
        <v>16.4566666666667</v>
      </c>
      <c r="C40" s="28">
        <f t="shared" si="114"/>
        <v>7.02333333333333</v>
      </c>
      <c r="D40" s="27">
        <f t="shared" si="101"/>
        <v>164.566666666667</v>
      </c>
      <c r="E40" s="27">
        <f t="shared" si="102"/>
        <v>70.2333333333333</v>
      </c>
      <c r="F40" s="28">
        <f t="shared" si="114"/>
        <v>18.6666666666667</v>
      </c>
      <c r="G40" s="28">
        <f t="shared" si="103"/>
        <v>368.629333333333</v>
      </c>
      <c r="H40" s="28">
        <f t="shared" ref="H40:U40" si="115">AVERAGE(H37:H39)</f>
        <v>15.6266666666667</v>
      </c>
      <c r="I40" s="28">
        <f t="shared" si="115"/>
        <v>6.12666666666667</v>
      </c>
      <c r="J40" s="27">
        <f t="shared" si="104"/>
        <v>156.266666666667</v>
      </c>
      <c r="K40" s="27">
        <f t="shared" si="105"/>
        <v>61.2666666666667</v>
      </c>
      <c r="L40" s="28">
        <f t="shared" si="115"/>
        <v>9</v>
      </c>
      <c r="M40" s="28">
        <f t="shared" si="115"/>
        <v>168.66</v>
      </c>
      <c r="N40" s="28">
        <f t="shared" si="115"/>
        <v>5.03835535291589</v>
      </c>
      <c r="O40" s="28">
        <f t="shared" si="115"/>
        <v>12.7576210476737</v>
      </c>
      <c r="P40" s="28">
        <f t="shared" si="115"/>
        <v>51.6666666666667</v>
      </c>
      <c r="Q40" s="28">
        <f t="shared" si="115"/>
        <v>54.0911817046553</v>
      </c>
      <c r="R40" s="28">
        <f t="shared" si="115"/>
        <v>0.949616446470841</v>
      </c>
      <c r="S40" s="28">
        <f t="shared" si="115"/>
        <v>0.872423789523263</v>
      </c>
      <c r="T40" s="28">
        <f t="shared" si="115"/>
        <v>0.483333333333333</v>
      </c>
      <c r="U40" s="28">
        <f t="shared" si="115"/>
        <v>0.459088182953447</v>
      </c>
    </row>
    <row r="41" spans="2:21">
      <c r="B41" s="28">
        <f t="shared" ref="B41:U41" si="116">STDEV(B37:B39)/SQRT(3)</f>
        <v>0.129914501799368</v>
      </c>
      <c r="C41" s="28">
        <f t="shared" si="116"/>
        <v>0.0688799277325728</v>
      </c>
      <c r="D41" s="28">
        <f t="shared" si="116"/>
        <v>1.29914501799368</v>
      </c>
      <c r="E41" s="28">
        <f t="shared" si="116"/>
        <v>0.68879927732573</v>
      </c>
      <c r="F41" s="28">
        <f t="shared" si="116"/>
        <v>1.33333333333333</v>
      </c>
      <c r="G41" s="28">
        <f t="shared" si="116"/>
        <v>24.7510691486247</v>
      </c>
      <c r="H41" s="28">
        <f t="shared" si="116"/>
        <v>0.0783865067753655</v>
      </c>
      <c r="I41" s="28">
        <f t="shared" si="116"/>
        <v>0.029059326290271</v>
      </c>
      <c r="J41" s="28">
        <f t="shared" si="116"/>
        <v>0.783865067753653</v>
      </c>
      <c r="K41" s="28">
        <f t="shared" si="116"/>
        <v>0.290593262902711</v>
      </c>
      <c r="L41" s="28">
        <f t="shared" si="116"/>
        <v>0.577350269189626</v>
      </c>
      <c r="M41" s="28">
        <f t="shared" si="116"/>
        <v>9.99053391966616</v>
      </c>
      <c r="N41" s="28">
        <f t="shared" si="116"/>
        <v>0.394077997400749</v>
      </c>
      <c r="O41" s="28">
        <f t="shared" si="116"/>
        <v>0.50177280609961</v>
      </c>
      <c r="P41" s="28">
        <f t="shared" si="116"/>
        <v>1.66666666666667</v>
      </c>
      <c r="Q41" s="28">
        <f t="shared" si="116"/>
        <v>1.73613508873765</v>
      </c>
      <c r="R41" s="28">
        <f t="shared" si="116"/>
        <v>0.00394077997400748</v>
      </c>
      <c r="S41" s="28">
        <f t="shared" si="116"/>
        <v>0.00501772806099608</v>
      </c>
      <c r="T41" s="28">
        <f t="shared" si="116"/>
        <v>0.0166666666666667</v>
      </c>
      <c r="U41" s="28">
        <f t="shared" si="116"/>
        <v>0.0173613508873765</v>
      </c>
    </row>
    <row r="42" spans="1:21">
      <c r="A42" s="12">
        <v>39</v>
      </c>
      <c r="B42" s="28">
        <v>18.27</v>
      </c>
      <c r="C42" s="28">
        <v>6.9</v>
      </c>
      <c r="D42" s="27">
        <f t="shared" ref="D42:D45" si="117">B42*10</f>
        <v>182.7</v>
      </c>
      <c r="E42" s="27">
        <f t="shared" ref="E42:E45" si="118">C42*10</f>
        <v>69</v>
      </c>
      <c r="F42" s="28">
        <v>16</v>
      </c>
      <c r="G42" s="28">
        <f t="shared" ref="G42:G45" si="119">B42/10*F42*12000/1000</f>
        <v>350.784</v>
      </c>
      <c r="H42" s="28">
        <v>10</v>
      </c>
      <c r="I42" s="28">
        <v>3.6</v>
      </c>
      <c r="J42" s="27">
        <f t="shared" ref="J42:J45" si="120">H42*10</f>
        <v>100</v>
      </c>
      <c r="K42" s="27">
        <f t="shared" ref="K42:K45" si="121">I42*10</f>
        <v>36</v>
      </c>
      <c r="L42" s="28">
        <v>12</v>
      </c>
      <c r="M42" s="28">
        <f t="shared" ref="M42:M44" si="122">H42/10*L42*12000/1000</f>
        <v>144</v>
      </c>
      <c r="N42" s="28">
        <f t="shared" ref="N42:N44" si="123">(B42-H42)/B42*100</f>
        <v>45.2654625068418</v>
      </c>
      <c r="O42" s="28">
        <f t="shared" ref="O42:O44" si="124">(C42-I42)/C42*100</f>
        <v>47.8260869565217</v>
      </c>
      <c r="P42" s="28">
        <f t="shared" ref="P42:P44" si="125">(F42-L42)/F42*100</f>
        <v>25</v>
      </c>
      <c r="Q42" s="28">
        <f t="shared" ref="Q42:Q44" si="126">(G42-M42)/G42*100</f>
        <v>58.9490968801314</v>
      </c>
      <c r="R42" s="23">
        <f t="shared" ref="R42:U42" si="127">J42/D42</f>
        <v>0.547345374931582</v>
      </c>
      <c r="S42" s="23">
        <f t="shared" si="127"/>
        <v>0.521739130434783</v>
      </c>
      <c r="T42" s="23">
        <f t="shared" si="127"/>
        <v>0.75</v>
      </c>
      <c r="U42" s="23">
        <f t="shared" si="127"/>
        <v>0.410509031198686</v>
      </c>
    </row>
    <row r="43" spans="1:21">
      <c r="A43" s="12">
        <v>39</v>
      </c>
      <c r="B43" s="28">
        <v>17.71</v>
      </c>
      <c r="C43" s="28">
        <v>7.11</v>
      </c>
      <c r="D43" s="27">
        <f t="shared" si="117"/>
        <v>177.1</v>
      </c>
      <c r="E43" s="27">
        <f t="shared" si="118"/>
        <v>71.1</v>
      </c>
      <c r="F43" s="28">
        <v>16</v>
      </c>
      <c r="G43" s="28">
        <f t="shared" si="119"/>
        <v>340.032</v>
      </c>
      <c r="H43" s="28">
        <v>10.4</v>
      </c>
      <c r="I43" s="28">
        <v>3.4</v>
      </c>
      <c r="J43" s="27">
        <f t="shared" si="120"/>
        <v>104</v>
      </c>
      <c r="K43" s="27">
        <f t="shared" si="121"/>
        <v>34</v>
      </c>
      <c r="L43" s="28">
        <v>13</v>
      </c>
      <c r="M43" s="28">
        <f t="shared" si="122"/>
        <v>162.24</v>
      </c>
      <c r="N43" s="28">
        <f t="shared" si="123"/>
        <v>41.2761151891587</v>
      </c>
      <c r="O43" s="28">
        <f t="shared" si="124"/>
        <v>52.1800281293952</v>
      </c>
      <c r="P43" s="28">
        <f t="shared" si="125"/>
        <v>18.75</v>
      </c>
      <c r="Q43" s="28">
        <f t="shared" si="126"/>
        <v>52.2868435911914</v>
      </c>
      <c r="R43" s="23">
        <f t="shared" ref="R43:U43" si="128">J43/D43</f>
        <v>0.587238848108413</v>
      </c>
      <c r="S43" s="23">
        <f t="shared" si="128"/>
        <v>0.478199718706048</v>
      </c>
      <c r="T43" s="23">
        <f t="shared" si="128"/>
        <v>0.8125</v>
      </c>
      <c r="U43" s="23">
        <f t="shared" si="128"/>
        <v>0.477131564088086</v>
      </c>
    </row>
    <row r="44" spans="1:21">
      <c r="A44" s="12">
        <v>39</v>
      </c>
      <c r="B44" s="28">
        <v>18.56</v>
      </c>
      <c r="C44" s="28">
        <v>7.02</v>
      </c>
      <c r="D44" s="27">
        <f t="shared" si="117"/>
        <v>185.6</v>
      </c>
      <c r="E44" s="27">
        <f t="shared" si="118"/>
        <v>70.2</v>
      </c>
      <c r="F44" s="28">
        <v>17</v>
      </c>
      <c r="G44" s="28">
        <f t="shared" si="119"/>
        <v>378.624</v>
      </c>
      <c r="H44" s="28">
        <v>9.8</v>
      </c>
      <c r="I44" s="28">
        <v>3.3</v>
      </c>
      <c r="J44" s="27">
        <f t="shared" si="120"/>
        <v>98</v>
      </c>
      <c r="K44" s="27">
        <f t="shared" si="121"/>
        <v>33</v>
      </c>
      <c r="L44" s="28">
        <v>13</v>
      </c>
      <c r="M44" s="28">
        <f t="shared" si="122"/>
        <v>152.88</v>
      </c>
      <c r="N44" s="28">
        <f t="shared" si="123"/>
        <v>47.198275862069</v>
      </c>
      <c r="O44" s="28">
        <f t="shared" si="124"/>
        <v>52.991452991453</v>
      </c>
      <c r="P44" s="28">
        <f t="shared" si="125"/>
        <v>23.5294117647059</v>
      </c>
      <c r="Q44" s="28">
        <f t="shared" si="126"/>
        <v>59.6222109533469</v>
      </c>
      <c r="R44" s="23">
        <f t="shared" ref="R44:U44" si="129">J44/D44</f>
        <v>0.52801724137931</v>
      </c>
      <c r="S44" s="23">
        <f t="shared" si="129"/>
        <v>0.47008547008547</v>
      </c>
      <c r="T44" s="23">
        <f t="shared" si="129"/>
        <v>0.764705882352941</v>
      </c>
      <c r="U44" s="23">
        <f t="shared" si="129"/>
        <v>0.403777890466531</v>
      </c>
    </row>
    <row r="45" spans="2:21">
      <c r="B45" s="28">
        <f t="shared" ref="B45:F45" si="130">AVERAGE(B42:B44)</f>
        <v>18.18</v>
      </c>
      <c r="C45" s="28">
        <f t="shared" si="130"/>
        <v>7.01</v>
      </c>
      <c r="D45" s="27">
        <f t="shared" si="117"/>
        <v>181.8</v>
      </c>
      <c r="E45" s="27">
        <f t="shared" si="118"/>
        <v>70.1</v>
      </c>
      <c r="F45" s="28">
        <f t="shared" si="130"/>
        <v>16.3333333333333</v>
      </c>
      <c r="G45" s="28">
        <f t="shared" si="119"/>
        <v>356.328</v>
      </c>
      <c r="H45" s="28">
        <f t="shared" ref="H45:U45" si="131">AVERAGE(H42:H44)</f>
        <v>10.0666666666667</v>
      </c>
      <c r="I45" s="28">
        <f t="shared" si="131"/>
        <v>3.43333333333333</v>
      </c>
      <c r="J45" s="27">
        <f t="shared" si="120"/>
        <v>100.666666666667</v>
      </c>
      <c r="K45" s="27">
        <f t="shared" si="121"/>
        <v>34.3333333333333</v>
      </c>
      <c r="L45" s="28">
        <f t="shared" si="131"/>
        <v>12.6666666666667</v>
      </c>
      <c r="M45" s="28">
        <f t="shared" si="131"/>
        <v>153.04</v>
      </c>
      <c r="N45" s="28">
        <f t="shared" si="131"/>
        <v>44.5799511860231</v>
      </c>
      <c r="O45" s="28">
        <f t="shared" si="131"/>
        <v>50.9991893591233</v>
      </c>
      <c r="P45" s="28">
        <f t="shared" si="131"/>
        <v>22.4264705882353</v>
      </c>
      <c r="Q45" s="28">
        <f t="shared" si="131"/>
        <v>56.9527171415565</v>
      </c>
      <c r="R45" s="28">
        <f t="shared" si="131"/>
        <v>0.554200488139769</v>
      </c>
      <c r="S45" s="28">
        <f t="shared" si="131"/>
        <v>0.490008106408767</v>
      </c>
      <c r="T45" s="28">
        <f t="shared" si="131"/>
        <v>0.775735294117647</v>
      </c>
      <c r="U45" s="28">
        <f t="shared" si="131"/>
        <v>0.430472828584435</v>
      </c>
    </row>
    <row r="46" spans="2:21">
      <c r="B46" s="28">
        <f t="shared" ref="B46:U46" si="132">STDEV(B42:B44)/SQRT(3)</f>
        <v>0.249466096560902</v>
      </c>
      <c r="C46" s="28">
        <f t="shared" si="132"/>
        <v>0.0608276253029822</v>
      </c>
      <c r="D46" s="28">
        <f t="shared" si="132"/>
        <v>2.49466096560901</v>
      </c>
      <c r="E46" s="28">
        <f t="shared" si="132"/>
        <v>0.608276253029824</v>
      </c>
      <c r="F46" s="28">
        <f t="shared" si="132"/>
        <v>0.333333333333333</v>
      </c>
      <c r="G46" s="28">
        <f t="shared" si="132"/>
        <v>11.4988249834494</v>
      </c>
      <c r="H46" s="28">
        <f t="shared" si="132"/>
        <v>0.176383420737639</v>
      </c>
      <c r="I46" s="28">
        <f t="shared" si="132"/>
        <v>0.0881917103688198</v>
      </c>
      <c r="J46" s="28">
        <f t="shared" si="132"/>
        <v>1.76383420737639</v>
      </c>
      <c r="K46" s="28">
        <f t="shared" si="132"/>
        <v>0.881917103688197</v>
      </c>
      <c r="L46" s="28">
        <f t="shared" si="132"/>
        <v>0.333333333333333</v>
      </c>
      <c r="M46" s="28">
        <f t="shared" si="132"/>
        <v>5.26604215706635</v>
      </c>
      <c r="N46" s="28">
        <f t="shared" si="132"/>
        <v>1.74360174038007</v>
      </c>
      <c r="O46" s="28">
        <f t="shared" si="132"/>
        <v>1.60374943177317</v>
      </c>
      <c r="P46" s="28">
        <f t="shared" si="132"/>
        <v>1.88661817626724</v>
      </c>
      <c r="Q46" s="28">
        <f t="shared" si="132"/>
        <v>2.34101492447812</v>
      </c>
      <c r="R46" s="28">
        <f t="shared" si="132"/>
        <v>0.0174360174038007</v>
      </c>
      <c r="S46" s="28">
        <f t="shared" si="132"/>
        <v>0.0160374943177317</v>
      </c>
      <c r="T46" s="28">
        <f t="shared" si="132"/>
        <v>0.0188661817626724</v>
      </c>
      <c r="U46" s="28">
        <f t="shared" si="132"/>
        <v>0.0234101492447812</v>
      </c>
    </row>
    <row r="47" spans="1:21">
      <c r="A47" s="12">
        <v>51</v>
      </c>
      <c r="B47" s="28">
        <v>17.57</v>
      </c>
      <c r="C47" s="28">
        <v>7.4</v>
      </c>
      <c r="D47" s="27">
        <f t="shared" ref="D47:D50" si="133">B47*10</f>
        <v>175.7</v>
      </c>
      <c r="E47" s="27">
        <f t="shared" ref="E47:E50" si="134">C47*10</f>
        <v>74</v>
      </c>
      <c r="F47" s="28">
        <v>22</v>
      </c>
      <c r="G47" s="28">
        <f t="shared" ref="G47:G50" si="135">B47/10*F47*12000/1000</f>
        <v>463.848</v>
      </c>
      <c r="H47" s="28">
        <v>10.6</v>
      </c>
      <c r="I47" s="28">
        <v>3.9</v>
      </c>
      <c r="J47" s="27">
        <f t="shared" ref="J47:J50" si="136">H47*10</f>
        <v>106</v>
      </c>
      <c r="K47" s="27">
        <f t="shared" ref="K47:K50" si="137">I47*10</f>
        <v>39</v>
      </c>
      <c r="L47" s="28">
        <v>13</v>
      </c>
      <c r="M47" s="28">
        <f t="shared" ref="M47:M49" si="138">H47/10*L47*12000/1000</f>
        <v>165.36</v>
      </c>
      <c r="N47" s="28">
        <f t="shared" ref="N47:N49" si="139">(B47-H47)/B47*100</f>
        <v>39.6698918611269</v>
      </c>
      <c r="O47" s="28">
        <f t="shared" ref="O47:O49" si="140">(C47-I47)/C47*100</f>
        <v>47.2972972972973</v>
      </c>
      <c r="P47" s="28">
        <f t="shared" ref="P47:P49" si="141">(F47-L47)/F47*100</f>
        <v>40.9090909090909</v>
      </c>
      <c r="Q47" s="28">
        <f t="shared" ref="Q47:Q49" si="142">(G47-M47)/G47*100</f>
        <v>64.3503906452114</v>
      </c>
      <c r="R47" s="23">
        <f t="shared" ref="R47:U47" si="143">J47/D47</f>
        <v>0.603301081388731</v>
      </c>
      <c r="S47" s="23">
        <f t="shared" si="143"/>
        <v>0.527027027027027</v>
      </c>
      <c r="T47" s="23">
        <f t="shared" si="143"/>
        <v>0.590909090909091</v>
      </c>
      <c r="U47" s="23">
        <f t="shared" si="143"/>
        <v>0.356496093547886</v>
      </c>
    </row>
    <row r="48" spans="1:21">
      <c r="A48" s="12">
        <v>51</v>
      </c>
      <c r="B48" s="28">
        <v>18.27</v>
      </c>
      <c r="C48" s="28">
        <v>7.14</v>
      </c>
      <c r="D48" s="27">
        <f t="shared" si="133"/>
        <v>182.7</v>
      </c>
      <c r="E48" s="27">
        <f t="shared" si="134"/>
        <v>71.4</v>
      </c>
      <c r="F48" s="28">
        <v>23</v>
      </c>
      <c r="G48" s="28">
        <f t="shared" si="135"/>
        <v>504.252</v>
      </c>
      <c r="H48" s="28">
        <v>11.8</v>
      </c>
      <c r="I48" s="28">
        <v>4</v>
      </c>
      <c r="J48" s="27">
        <f t="shared" si="136"/>
        <v>118</v>
      </c>
      <c r="K48" s="27">
        <f t="shared" si="137"/>
        <v>40</v>
      </c>
      <c r="L48" s="28">
        <v>14</v>
      </c>
      <c r="M48" s="28">
        <f t="shared" si="138"/>
        <v>198.24</v>
      </c>
      <c r="N48" s="28">
        <f t="shared" si="139"/>
        <v>35.4132457580733</v>
      </c>
      <c r="O48" s="28">
        <f t="shared" si="140"/>
        <v>43.9775910364146</v>
      </c>
      <c r="P48" s="28">
        <f t="shared" si="141"/>
        <v>39.1304347826087</v>
      </c>
      <c r="Q48" s="28">
        <f t="shared" si="142"/>
        <v>60.6863235049142</v>
      </c>
      <c r="R48" s="23">
        <f t="shared" ref="R48:U48" si="144">J48/D48</f>
        <v>0.645867542419267</v>
      </c>
      <c r="S48" s="23">
        <f t="shared" si="144"/>
        <v>0.560224089635854</v>
      </c>
      <c r="T48" s="23">
        <f t="shared" si="144"/>
        <v>0.608695652173913</v>
      </c>
      <c r="U48" s="23">
        <f t="shared" si="144"/>
        <v>0.393136764950858</v>
      </c>
    </row>
    <row r="49" spans="1:21">
      <c r="A49" s="12">
        <v>51</v>
      </c>
      <c r="B49" s="28">
        <v>18.24</v>
      </c>
      <c r="C49" s="28">
        <v>7.09</v>
      </c>
      <c r="D49" s="27">
        <f t="shared" si="133"/>
        <v>182.4</v>
      </c>
      <c r="E49" s="27">
        <f t="shared" si="134"/>
        <v>70.9</v>
      </c>
      <c r="F49" s="28">
        <v>27</v>
      </c>
      <c r="G49" s="28">
        <f t="shared" si="135"/>
        <v>590.976</v>
      </c>
      <c r="H49" s="28">
        <v>11</v>
      </c>
      <c r="I49" s="28">
        <v>3.7</v>
      </c>
      <c r="J49" s="27">
        <f t="shared" si="136"/>
        <v>110</v>
      </c>
      <c r="K49" s="27">
        <f t="shared" si="137"/>
        <v>37</v>
      </c>
      <c r="L49" s="28">
        <v>17</v>
      </c>
      <c r="M49" s="28">
        <f t="shared" si="138"/>
        <v>224.4</v>
      </c>
      <c r="N49" s="28">
        <f t="shared" si="139"/>
        <v>39.6929824561403</v>
      </c>
      <c r="O49" s="28">
        <f t="shared" si="140"/>
        <v>47.8138222849083</v>
      </c>
      <c r="P49" s="28">
        <f t="shared" si="141"/>
        <v>37.037037037037</v>
      </c>
      <c r="Q49" s="28">
        <f t="shared" si="142"/>
        <v>62.0289148797921</v>
      </c>
      <c r="R49" s="23">
        <f t="shared" ref="R49:U49" si="145">J49/D49</f>
        <v>0.603070175438597</v>
      </c>
      <c r="S49" s="23">
        <f t="shared" si="145"/>
        <v>0.521861777150917</v>
      </c>
      <c r="T49" s="23">
        <f t="shared" si="145"/>
        <v>0.62962962962963</v>
      </c>
      <c r="U49" s="23">
        <f t="shared" si="145"/>
        <v>0.379710851202079</v>
      </c>
    </row>
    <row r="50" spans="2:21">
      <c r="B50" s="28">
        <f t="shared" ref="B50:F50" si="146">AVERAGE(B47:B49)</f>
        <v>18.0266666666667</v>
      </c>
      <c r="C50" s="28">
        <f t="shared" si="146"/>
        <v>7.21</v>
      </c>
      <c r="D50" s="27">
        <f t="shared" si="133"/>
        <v>180.266666666667</v>
      </c>
      <c r="E50" s="27">
        <f t="shared" si="134"/>
        <v>72.1</v>
      </c>
      <c r="F50" s="28">
        <f t="shared" si="146"/>
        <v>24</v>
      </c>
      <c r="G50" s="28">
        <f t="shared" si="135"/>
        <v>519.168</v>
      </c>
      <c r="H50" s="28">
        <f t="shared" ref="H50:U50" si="147">AVERAGE(H47:H49)</f>
        <v>11.1333333333333</v>
      </c>
      <c r="I50" s="28">
        <f t="shared" si="147"/>
        <v>3.86666666666667</v>
      </c>
      <c r="J50" s="27">
        <f t="shared" si="136"/>
        <v>111.333333333333</v>
      </c>
      <c r="K50" s="27">
        <f t="shared" si="137"/>
        <v>38.6666666666667</v>
      </c>
      <c r="L50" s="28">
        <f t="shared" si="147"/>
        <v>14.6666666666667</v>
      </c>
      <c r="M50" s="28">
        <f t="shared" si="147"/>
        <v>196</v>
      </c>
      <c r="N50" s="28">
        <f t="shared" si="147"/>
        <v>38.2587066917802</v>
      </c>
      <c r="O50" s="28">
        <f t="shared" si="147"/>
        <v>46.3629035395401</v>
      </c>
      <c r="P50" s="28">
        <f t="shared" si="147"/>
        <v>39.0255209095789</v>
      </c>
      <c r="Q50" s="28">
        <f t="shared" si="147"/>
        <v>62.3552096766392</v>
      </c>
      <c r="R50" s="28">
        <f t="shared" si="147"/>
        <v>0.617412933082198</v>
      </c>
      <c r="S50" s="28">
        <f t="shared" si="147"/>
        <v>0.536370964604599</v>
      </c>
      <c r="T50" s="28">
        <f t="shared" si="147"/>
        <v>0.609744790904211</v>
      </c>
      <c r="U50" s="28">
        <f t="shared" si="147"/>
        <v>0.376447903233608</v>
      </c>
    </row>
    <row r="51" spans="2:21">
      <c r="B51" s="28">
        <f t="shared" ref="B51:U51" si="148">STDEV(B47:B49)/SQRT(3)</f>
        <v>0.228497507888184</v>
      </c>
      <c r="C51" s="28">
        <f t="shared" si="148"/>
        <v>0.0960902353693307</v>
      </c>
      <c r="D51" s="28">
        <f t="shared" si="148"/>
        <v>2.28497507888185</v>
      </c>
      <c r="E51" s="28">
        <f t="shared" si="148"/>
        <v>0.960902353693305</v>
      </c>
      <c r="F51" s="28">
        <f t="shared" si="148"/>
        <v>1.52752523165195</v>
      </c>
      <c r="G51" s="28">
        <f t="shared" si="148"/>
        <v>37.5018990452483</v>
      </c>
      <c r="H51" s="28">
        <f t="shared" si="148"/>
        <v>0.352766841475279</v>
      </c>
      <c r="I51" s="28">
        <f t="shared" si="148"/>
        <v>0.0881917103688196</v>
      </c>
      <c r="J51" s="28">
        <f t="shared" si="148"/>
        <v>3.52766841475279</v>
      </c>
      <c r="K51" s="28">
        <f t="shared" si="148"/>
        <v>0.881917103688197</v>
      </c>
      <c r="L51" s="28">
        <f t="shared" si="148"/>
        <v>1.20185042515466</v>
      </c>
      <c r="M51" s="28">
        <f t="shared" si="148"/>
        <v>17.0801405146445</v>
      </c>
      <c r="N51" s="28">
        <f t="shared" si="148"/>
        <v>1.42274608156591</v>
      </c>
      <c r="O51" s="28">
        <f t="shared" si="148"/>
        <v>1.20194097454655</v>
      </c>
      <c r="P51" s="28">
        <f t="shared" si="148"/>
        <v>1.11899590222476</v>
      </c>
      <c r="Q51" s="28">
        <f t="shared" si="148"/>
        <v>1.07023334262339</v>
      </c>
      <c r="R51" s="28">
        <f t="shared" si="148"/>
        <v>0.0142274608156591</v>
      </c>
      <c r="S51" s="28">
        <f t="shared" si="148"/>
        <v>0.0120194097454656</v>
      </c>
      <c r="T51" s="28">
        <f t="shared" si="148"/>
        <v>0.0111899590222476</v>
      </c>
      <c r="U51" s="28">
        <f t="shared" si="148"/>
        <v>0.0107023334262339</v>
      </c>
    </row>
    <row r="52" spans="1:21">
      <c r="A52" s="12">
        <v>52</v>
      </c>
      <c r="B52" s="28">
        <v>18.68</v>
      </c>
      <c r="C52" s="28">
        <v>6.91</v>
      </c>
      <c r="D52" s="27">
        <f t="shared" ref="D52:D55" si="149">B52*10</f>
        <v>186.8</v>
      </c>
      <c r="E52" s="27">
        <f t="shared" ref="E52:E55" si="150">C52*10</f>
        <v>69.1</v>
      </c>
      <c r="F52" s="28">
        <v>23</v>
      </c>
      <c r="G52" s="28">
        <f t="shared" ref="G52:G55" si="151">B52/10*F52*12000/1000</f>
        <v>515.568</v>
      </c>
      <c r="H52" s="28">
        <v>18.2</v>
      </c>
      <c r="I52" s="28">
        <v>5.5</v>
      </c>
      <c r="J52" s="27">
        <f t="shared" ref="J52:J55" si="152">H52*10</f>
        <v>182</v>
      </c>
      <c r="K52" s="27">
        <f t="shared" ref="K52:K55" si="153">I52*10</f>
        <v>55</v>
      </c>
      <c r="L52" s="28">
        <v>12</v>
      </c>
      <c r="M52" s="28">
        <f t="shared" ref="M52:M54" si="154">H52/10*L52*12000/1000</f>
        <v>262.08</v>
      </c>
      <c r="N52" s="28">
        <f t="shared" ref="N52:N54" si="155">(B52-H52)/B52*100</f>
        <v>2.56959314775161</v>
      </c>
      <c r="O52" s="28">
        <f t="shared" ref="O52:O54" si="156">(C52-I52)/C52*100</f>
        <v>20.4052098408104</v>
      </c>
      <c r="P52" s="28">
        <f t="shared" ref="P52:P54" si="157">(F52-L52)/F52*100</f>
        <v>47.8260869565217</v>
      </c>
      <c r="Q52" s="28">
        <f t="shared" ref="Q52:Q54" si="158">(G52-M52)/G52*100</f>
        <v>49.1667442510008</v>
      </c>
      <c r="R52" s="23">
        <f t="shared" ref="R52:U52" si="159">J52/D52</f>
        <v>0.974304068522484</v>
      </c>
      <c r="S52" s="23">
        <f t="shared" si="159"/>
        <v>0.795947901591896</v>
      </c>
      <c r="T52" s="23">
        <f t="shared" si="159"/>
        <v>0.521739130434783</v>
      </c>
      <c r="U52" s="23">
        <f t="shared" si="159"/>
        <v>0.508332557489992</v>
      </c>
    </row>
    <row r="53" spans="1:21">
      <c r="A53" s="12">
        <v>52</v>
      </c>
      <c r="B53" s="28">
        <v>18.24</v>
      </c>
      <c r="C53" s="28">
        <v>6.75</v>
      </c>
      <c r="D53" s="27">
        <f t="shared" si="149"/>
        <v>182.4</v>
      </c>
      <c r="E53" s="27">
        <f t="shared" si="150"/>
        <v>67.5</v>
      </c>
      <c r="F53" s="28">
        <v>23</v>
      </c>
      <c r="G53" s="28">
        <f t="shared" si="151"/>
        <v>503.424</v>
      </c>
      <c r="H53" s="28">
        <v>18</v>
      </c>
      <c r="I53" s="28">
        <v>5.4</v>
      </c>
      <c r="J53" s="27">
        <f t="shared" si="152"/>
        <v>180</v>
      </c>
      <c r="K53" s="27">
        <f t="shared" si="153"/>
        <v>54</v>
      </c>
      <c r="L53" s="28">
        <v>12</v>
      </c>
      <c r="M53" s="28">
        <f t="shared" si="154"/>
        <v>259.2</v>
      </c>
      <c r="N53" s="28">
        <f t="shared" si="155"/>
        <v>1.3157894736842</v>
      </c>
      <c r="O53" s="28">
        <f t="shared" si="156"/>
        <v>20</v>
      </c>
      <c r="P53" s="28">
        <f t="shared" si="157"/>
        <v>47.8260869565217</v>
      </c>
      <c r="Q53" s="28">
        <f t="shared" si="158"/>
        <v>48.512585812357</v>
      </c>
      <c r="R53" s="23">
        <f t="shared" ref="R53:U53" si="160">J53/D53</f>
        <v>0.986842105263158</v>
      </c>
      <c r="S53" s="23">
        <f t="shared" si="160"/>
        <v>0.8</v>
      </c>
      <c r="T53" s="23">
        <f t="shared" si="160"/>
        <v>0.521739130434783</v>
      </c>
      <c r="U53" s="23">
        <f t="shared" si="160"/>
        <v>0.51487414187643</v>
      </c>
    </row>
    <row r="54" spans="1:21">
      <c r="A54" s="12">
        <v>52</v>
      </c>
      <c r="B54" s="28">
        <v>19</v>
      </c>
      <c r="C54" s="28">
        <v>7.04</v>
      </c>
      <c r="D54" s="27">
        <f t="shared" si="149"/>
        <v>190</v>
      </c>
      <c r="E54" s="27">
        <f t="shared" si="150"/>
        <v>70.4</v>
      </c>
      <c r="F54" s="28">
        <v>21</v>
      </c>
      <c r="G54" s="28">
        <f t="shared" si="151"/>
        <v>478.8</v>
      </c>
      <c r="H54" s="28">
        <v>18.4</v>
      </c>
      <c r="I54" s="28">
        <v>5.6</v>
      </c>
      <c r="J54" s="27">
        <f t="shared" si="152"/>
        <v>184</v>
      </c>
      <c r="K54" s="27">
        <f t="shared" si="153"/>
        <v>56</v>
      </c>
      <c r="L54" s="28">
        <v>11</v>
      </c>
      <c r="M54" s="28">
        <f t="shared" si="154"/>
        <v>242.88</v>
      </c>
      <c r="N54" s="28">
        <f t="shared" si="155"/>
        <v>3.15789473684211</v>
      </c>
      <c r="O54" s="28">
        <f t="shared" si="156"/>
        <v>20.4545454545455</v>
      </c>
      <c r="P54" s="28">
        <f t="shared" si="157"/>
        <v>47.6190476190476</v>
      </c>
      <c r="Q54" s="28">
        <f t="shared" si="158"/>
        <v>49.2731829573935</v>
      </c>
      <c r="R54" s="23">
        <f t="shared" ref="R54:U54" si="161">J54/D54</f>
        <v>0.968421052631579</v>
      </c>
      <c r="S54" s="23">
        <f t="shared" si="161"/>
        <v>0.795454545454545</v>
      </c>
      <c r="T54" s="23">
        <f t="shared" si="161"/>
        <v>0.523809523809524</v>
      </c>
      <c r="U54" s="23">
        <f t="shared" si="161"/>
        <v>0.507268170426065</v>
      </c>
    </row>
    <row r="55" spans="2:21">
      <c r="B55" s="28">
        <f t="shared" ref="B55:F55" si="162">AVERAGE(B52:B54)</f>
        <v>18.64</v>
      </c>
      <c r="C55" s="28">
        <f t="shared" si="162"/>
        <v>6.9</v>
      </c>
      <c r="D55" s="27">
        <f t="shared" si="149"/>
        <v>186.4</v>
      </c>
      <c r="E55" s="27">
        <f t="shared" si="150"/>
        <v>69</v>
      </c>
      <c r="F55" s="28">
        <f t="shared" si="162"/>
        <v>22.3333333333333</v>
      </c>
      <c r="G55" s="28">
        <f t="shared" si="151"/>
        <v>499.552</v>
      </c>
      <c r="H55" s="28">
        <f t="shared" ref="H55:U55" si="163">AVERAGE(H52:H54)</f>
        <v>18.2</v>
      </c>
      <c r="I55" s="28">
        <f t="shared" si="163"/>
        <v>5.5</v>
      </c>
      <c r="J55" s="27">
        <f t="shared" si="152"/>
        <v>182</v>
      </c>
      <c r="K55" s="27">
        <f t="shared" si="153"/>
        <v>55</v>
      </c>
      <c r="L55" s="28">
        <f t="shared" si="163"/>
        <v>11.6666666666667</v>
      </c>
      <c r="M55" s="28">
        <f t="shared" si="163"/>
        <v>254.72</v>
      </c>
      <c r="N55" s="28">
        <f t="shared" si="163"/>
        <v>2.34775911942597</v>
      </c>
      <c r="O55" s="28">
        <f t="shared" si="163"/>
        <v>20.286585098452</v>
      </c>
      <c r="P55" s="28">
        <f t="shared" si="163"/>
        <v>47.7570738440304</v>
      </c>
      <c r="Q55" s="28">
        <f t="shared" si="163"/>
        <v>48.9841710069171</v>
      </c>
      <c r="R55" s="28">
        <f t="shared" si="163"/>
        <v>0.97652240880574</v>
      </c>
      <c r="S55" s="28">
        <f t="shared" si="163"/>
        <v>0.797134149015481</v>
      </c>
      <c r="T55" s="28">
        <f t="shared" si="163"/>
        <v>0.522429261559696</v>
      </c>
      <c r="U55" s="28">
        <f t="shared" si="163"/>
        <v>0.510158289930829</v>
      </c>
    </row>
    <row r="56" spans="2:21">
      <c r="B56" s="28">
        <f t="shared" ref="B56:U56" si="164">STDEV(B52:B54)/SQRT(3)</f>
        <v>0.220302821891445</v>
      </c>
      <c r="C56" s="28">
        <f t="shared" si="164"/>
        <v>0.0838649708360608</v>
      </c>
      <c r="D56" s="28">
        <f t="shared" si="164"/>
        <v>2.20302821891445</v>
      </c>
      <c r="E56" s="28">
        <f t="shared" si="164"/>
        <v>0.83864970836061</v>
      </c>
      <c r="F56" s="28">
        <f t="shared" si="164"/>
        <v>0.666666666666667</v>
      </c>
      <c r="G56" s="28">
        <f t="shared" si="164"/>
        <v>10.8158934905998</v>
      </c>
      <c r="H56" s="28">
        <f t="shared" si="164"/>
        <v>0.115470053837925</v>
      </c>
      <c r="I56" s="28">
        <f t="shared" si="164"/>
        <v>0.0577350269189624</v>
      </c>
      <c r="J56" s="28">
        <f t="shared" si="164"/>
        <v>1.15470053837925</v>
      </c>
      <c r="K56" s="28">
        <f t="shared" si="164"/>
        <v>0.577350269189626</v>
      </c>
      <c r="L56" s="28">
        <f t="shared" si="164"/>
        <v>0.333333333333333</v>
      </c>
      <c r="M56" s="28">
        <f t="shared" si="164"/>
        <v>5.97809334152621</v>
      </c>
      <c r="N56" s="28">
        <f t="shared" si="164"/>
        <v>0.54321441507349</v>
      </c>
      <c r="O56" s="28">
        <f t="shared" si="164"/>
        <v>0.143998570232131</v>
      </c>
      <c r="P56" s="28">
        <f t="shared" si="164"/>
        <v>0.0690131124913762</v>
      </c>
      <c r="Q56" s="28">
        <f t="shared" si="164"/>
        <v>0.237786140856915</v>
      </c>
      <c r="R56" s="28">
        <f t="shared" si="164"/>
        <v>0.00543214415073488</v>
      </c>
      <c r="S56" s="28">
        <f t="shared" si="164"/>
        <v>0.0014399857023213</v>
      </c>
      <c r="T56" s="28">
        <f t="shared" si="164"/>
        <v>0.000690131124913747</v>
      </c>
      <c r="U56" s="28">
        <f t="shared" si="164"/>
        <v>0.00237786140856916</v>
      </c>
    </row>
    <row r="57" spans="1:21">
      <c r="A57" s="12">
        <v>55</v>
      </c>
      <c r="B57" s="28">
        <v>9.8</v>
      </c>
      <c r="C57" s="28">
        <v>3.7</v>
      </c>
      <c r="D57" s="27">
        <f t="shared" ref="D57:D60" si="165">B57*10</f>
        <v>98</v>
      </c>
      <c r="E57" s="27">
        <f t="shared" ref="E57:E60" si="166">C57*10</f>
        <v>37</v>
      </c>
      <c r="F57" s="28">
        <v>34</v>
      </c>
      <c r="G57" s="28">
        <f t="shared" ref="G57:G60" si="167">B57/10*F57*12000/1000</f>
        <v>399.84</v>
      </c>
      <c r="H57" s="28">
        <v>9.67</v>
      </c>
      <c r="I57" s="28">
        <v>3.95</v>
      </c>
      <c r="J57" s="27">
        <f t="shared" ref="J57:J60" si="168">H57*10</f>
        <v>96.7</v>
      </c>
      <c r="K57" s="27">
        <f t="shared" ref="K57:K60" si="169">I57*10</f>
        <v>39.5</v>
      </c>
      <c r="L57" s="28">
        <v>15</v>
      </c>
      <c r="M57" s="28">
        <f t="shared" ref="M57:M59" si="170">H57/10*L57*12000/1000</f>
        <v>174.06</v>
      </c>
      <c r="N57" s="28">
        <f t="shared" ref="N57:N59" si="171">(B57-H57)/B57*100</f>
        <v>1.32653061224491</v>
      </c>
      <c r="O57" s="28">
        <f t="shared" ref="O57:O59" si="172">(C57-I57)/C57*100</f>
        <v>-6.75675675675676</v>
      </c>
      <c r="P57" s="28">
        <f t="shared" ref="P57:P59" si="173">(F57-L57)/F57*100</f>
        <v>55.8823529411765</v>
      </c>
      <c r="Q57" s="28">
        <f t="shared" ref="Q57:Q59" si="174">(G57-M57)/G57*100</f>
        <v>56.4675870348139</v>
      </c>
      <c r="R57" s="23">
        <f t="shared" ref="R57:U57" si="175">J57/D57</f>
        <v>0.986734693877551</v>
      </c>
      <c r="S57" s="23">
        <f t="shared" si="175"/>
        <v>1.06756756756757</v>
      </c>
      <c r="T57" s="23">
        <f t="shared" si="175"/>
        <v>0.441176470588235</v>
      </c>
      <c r="U57" s="23">
        <f t="shared" si="175"/>
        <v>0.435324129651861</v>
      </c>
    </row>
    <row r="58" spans="1:21">
      <c r="A58" s="12">
        <v>55</v>
      </c>
      <c r="B58" s="28">
        <v>10</v>
      </c>
      <c r="C58" s="28">
        <v>3.6</v>
      </c>
      <c r="D58" s="27">
        <f t="shared" si="165"/>
        <v>100</v>
      </c>
      <c r="E58" s="27">
        <f t="shared" si="166"/>
        <v>36</v>
      </c>
      <c r="F58" s="28">
        <v>28</v>
      </c>
      <c r="G58" s="28">
        <f t="shared" si="167"/>
        <v>336</v>
      </c>
      <c r="H58" s="28">
        <v>9.83</v>
      </c>
      <c r="I58" s="28">
        <v>3.8</v>
      </c>
      <c r="J58" s="27">
        <f t="shared" si="168"/>
        <v>98.3</v>
      </c>
      <c r="K58" s="27">
        <f t="shared" si="169"/>
        <v>38</v>
      </c>
      <c r="L58" s="28">
        <v>11</v>
      </c>
      <c r="M58" s="28">
        <f t="shared" si="170"/>
        <v>129.756</v>
      </c>
      <c r="N58" s="28">
        <f t="shared" si="171"/>
        <v>1.7</v>
      </c>
      <c r="O58" s="28">
        <f t="shared" si="172"/>
        <v>-5.55555555555555</v>
      </c>
      <c r="P58" s="28">
        <f t="shared" si="173"/>
        <v>60.7142857142857</v>
      </c>
      <c r="Q58" s="28">
        <f t="shared" si="174"/>
        <v>61.3821428571429</v>
      </c>
      <c r="R58" s="23">
        <f t="shared" ref="R58:U58" si="176">J58/D58</f>
        <v>0.983</v>
      </c>
      <c r="S58" s="23">
        <f t="shared" si="176"/>
        <v>1.05555555555556</v>
      </c>
      <c r="T58" s="23">
        <f t="shared" si="176"/>
        <v>0.392857142857143</v>
      </c>
      <c r="U58" s="23">
        <f t="shared" si="176"/>
        <v>0.386178571428572</v>
      </c>
    </row>
    <row r="59" spans="1:21">
      <c r="A59" s="12">
        <v>55</v>
      </c>
      <c r="B59" s="28">
        <v>9.6</v>
      </c>
      <c r="C59" s="28">
        <v>3.7</v>
      </c>
      <c r="D59" s="27">
        <f t="shared" si="165"/>
        <v>96</v>
      </c>
      <c r="E59" s="27">
        <f t="shared" si="166"/>
        <v>37</v>
      </c>
      <c r="F59" s="28">
        <v>27</v>
      </c>
      <c r="G59" s="28">
        <f t="shared" si="167"/>
        <v>311.04</v>
      </c>
      <c r="H59" s="28">
        <v>9.45</v>
      </c>
      <c r="I59" s="28">
        <v>3.94</v>
      </c>
      <c r="J59" s="27">
        <f t="shared" si="168"/>
        <v>94.5</v>
      </c>
      <c r="K59" s="27">
        <f t="shared" si="169"/>
        <v>39.4</v>
      </c>
      <c r="L59" s="28">
        <v>10</v>
      </c>
      <c r="M59" s="28">
        <f t="shared" si="170"/>
        <v>113.4</v>
      </c>
      <c r="N59" s="28">
        <f t="shared" si="171"/>
        <v>1.5625</v>
      </c>
      <c r="O59" s="28">
        <f t="shared" si="172"/>
        <v>-6.48648648648648</v>
      </c>
      <c r="P59" s="28">
        <f t="shared" si="173"/>
        <v>62.962962962963</v>
      </c>
      <c r="Q59" s="28">
        <f t="shared" si="174"/>
        <v>63.5416666666667</v>
      </c>
      <c r="R59" s="23">
        <f t="shared" ref="R59:U59" si="177">J59/D59</f>
        <v>0.984375</v>
      </c>
      <c r="S59" s="23">
        <f t="shared" si="177"/>
        <v>1.06486486486486</v>
      </c>
      <c r="T59" s="23">
        <f t="shared" si="177"/>
        <v>0.37037037037037</v>
      </c>
      <c r="U59" s="23">
        <f t="shared" si="177"/>
        <v>0.364583333333333</v>
      </c>
    </row>
    <row r="60" spans="2:21">
      <c r="B60" s="28">
        <f t="shared" ref="B60:F60" si="178">AVERAGE(B57:B59)</f>
        <v>9.8</v>
      </c>
      <c r="C60" s="28">
        <f t="shared" si="178"/>
        <v>3.66666666666667</v>
      </c>
      <c r="D60" s="27">
        <f t="shared" si="165"/>
        <v>98</v>
      </c>
      <c r="E60" s="27">
        <f t="shared" si="166"/>
        <v>36.6666666666667</v>
      </c>
      <c r="F60" s="28">
        <f t="shared" si="178"/>
        <v>29.6666666666667</v>
      </c>
      <c r="G60" s="28">
        <f t="shared" si="167"/>
        <v>348.88</v>
      </c>
      <c r="H60" s="28">
        <f t="shared" ref="H60:U60" si="179">AVERAGE(H57:H59)</f>
        <v>9.65</v>
      </c>
      <c r="I60" s="28">
        <f t="shared" si="179"/>
        <v>3.89666666666667</v>
      </c>
      <c r="J60" s="27">
        <f t="shared" si="168"/>
        <v>96.5</v>
      </c>
      <c r="K60" s="27">
        <f t="shared" si="169"/>
        <v>38.9666666666667</v>
      </c>
      <c r="L60" s="28">
        <f t="shared" si="179"/>
        <v>12</v>
      </c>
      <c r="M60" s="28">
        <f t="shared" si="179"/>
        <v>139.072</v>
      </c>
      <c r="N60" s="28">
        <f t="shared" si="179"/>
        <v>1.5296768707483</v>
      </c>
      <c r="O60" s="28">
        <f t="shared" si="179"/>
        <v>-6.26626626626626</v>
      </c>
      <c r="P60" s="28">
        <f t="shared" si="179"/>
        <v>59.853200539475</v>
      </c>
      <c r="Q60" s="28">
        <f t="shared" si="179"/>
        <v>60.4637988528745</v>
      </c>
      <c r="R60" s="28">
        <f t="shared" si="179"/>
        <v>0.984703231292517</v>
      </c>
      <c r="S60" s="28">
        <f t="shared" si="179"/>
        <v>1.06266266266266</v>
      </c>
      <c r="T60" s="28">
        <f t="shared" si="179"/>
        <v>0.40146799460525</v>
      </c>
      <c r="U60" s="28">
        <f t="shared" si="179"/>
        <v>0.395362011471255</v>
      </c>
    </row>
    <row r="61" spans="2:21">
      <c r="B61" s="28">
        <f t="shared" ref="B61:U61" si="180">STDEV(B57:B59)/SQRT(3)</f>
        <v>0.115470053837925</v>
      </c>
      <c r="C61" s="28">
        <f t="shared" si="180"/>
        <v>0.0333333333333334</v>
      </c>
      <c r="D61" s="28">
        <f t="shared" si="180"/>
        <v>1.15470053837925</v>
      </c>
      <c r="E61" s="28">
        <f t="shared" si="180"/>
        <v>0.333333333333333</v>
      </c>
      <c r="F61" s="28">
        <f t="shared" si="180"/>
        <v>2.185812841434</v>
      </c>
      <c r="G61" s="28">
        <f t="shared" si="180"/>
        <v>26.4406959061217</v>
      </c>
      <c r="H61" s="28">
        <f t="shared" si="180"/>
        <v>0.110151410945722</v>
      </c>
      <c r="I61" s="28">
        <f t="shared" si="180"/>
        <v>0.0484194634877799</v>
      </c>
      <c r="J61" s="28">
        <f t="shared" si="180"/>
        <v>1.10151410945722</v>
      </c>
      <c r="K61" s="28">
        <f t="shared" si="180"/>
        <v>0.484194634877798</v>
      </c>
      <c r="L61" s="28">
        <f t="shared" si="180"/>
        <v>1.52752523165195</v>
      </c>
      <c r="M61" s="28">
        <f t="shared" si="180"/>
        <v>18.1199686533945</v>
      </c>
      <c r="N61" s="28">
        <f t="shared" si="180"/>
        <v>0.109053296233152</v>
      </c>
      <c r="O61" s="28">
        <f t="shared" si="180"/>
        <v>0.363819456364091</v>
      </c>
      <c r="P61" s="28">
        <f t="shared" si="180"/>
        <v>2.08884819369151</v>
      </c>
      <c r="Q61" s="28">
        <f t="shared" si="180"/>
        <v>2.09309718217448</v>
      </c>
      <c r="R61" s="28">
        <f t="shared" si="180"/>
        <v>0.00109053296233156</v>
      </c>
      <c r="S61" s="28">
        <f t="shared" si="180"/>
        <v>0.00363819456364088</v>
      </c>
      <c r="T61" s="28">
        <f t="shared" si="180"/>
        <v>0.0208884819369151</v>
      </c>
      <c r="U61" s="28">
        <f t="shared" si="180"/>
        <v>0.0209309718217448</v>
      </c>
    </row>
    <row r="62" spans="1:21">
      <c r="A62" s="12">
        <v>58</v>
      </c>
      <c r="B62" s="28">
        <v>19.21</v>
      </c>
      <c r="C62" s="28">
        <v>7.48</v>
      </c>
      <c r="D62" s="27">
        <f t="shared" ref="D62:D65" si="181">B62*10</f>
        <v>192.1</v>
      </c>
      <c r="E62" s="27">
        <f t="shared" ref="E62:E65" si="182">C62*10</f>
        <v>74.8</v>
      </c>
      <c r="F62" s="28">
        <v>19</v>
      </c>
      <c r="G62" s="28">
        <f t="shared" ref="G62:G65" si="183">B62/10*F62*12000/1000</f>
        <v>437.988</v>
      </c>
      <c r="H62" s="28">
        <v>13.97</v>
      </c>
      <c r="I62" s="28">
        <v>5.73</v>
      </c>
      <c r="J62" s="27">
        <f t="shared" ref="J62:J65" si="184">H62*10</f>
        <v>139.7</v>
      </c>
      <c r="K62" s="27">
        <f t="shared" ref="K62:K65" si="185">I62*10</f>
        <v>57.3</v>
      </c>
      <c r="L62" s="28">
        <v>13</v>
      </c>
      <c r="M62" s="28">
        <f t="shared" ref="M62:M69" si="186">H62/10*L62*12000/1000</f>
        <v>217.932</v>
      </c>
      <c r="N62" s="28">
        <f t="shared" ref="N62:N64" si="187">(B62-H62)/B62*100</f>
        <v>27.2774596564289</v>
      </c>
      <c r="O62" s="28">
        <f t="shared" ref="O62:O64" si="188">(C62-I62)/C62*100</f>
        <v>23.3957219251337</v>
      </c>
      <c r="P62" s="28">
        <f t="shared" ref="P62:P64" si="189">(F62-L62)/F62*100</f>
        <v>31.5789473684211</v>
      </c>
      <c r="Q62" s="28">
        <f t="shared" ref="Q62:Q64" si="190">(G62-M62)/G62*100</f>
        <v>50.242472396504</v>
      </c>
      <c r="R62" s="23">
        <f t="shared" ref="R62:U62" si="191">J62/D62</f>
        <v>0.727225403435711</v>
      </c>
      <c r="S62" s="23">
        <f t="shared" si="191"/>
        <v>0.766042780748663</v>
      </c>
      <c r="T62" s="23">
        <f t="shared" si="191"/>
        <v>0.684210526315789</v>
      </c>
      <c r="U62" s="23">
        <f t="shared" si="191"/>
        <v>0.49757527603496</v>
      </c>
    </row>
    <row r="63" spans="1:21">
      <c r="A63" s="12">
        <v>58</v>
      </c>
      <c r="B63" s="28">
        <v>19.81</v>
      </c>
      <c r="C63" s="28">
        <v>7.83</v>
      </c>
      <c r="D63" s="27">
        <f t="shared" si="181"/>
        <v>198.1</v>
      </c>
      <c r="E63" s="27">
        <f t="shared" si="182"/>
        <v>78.3</v>
      </c>
      <c r="F63" s="28">
        <v>20</v>
      </c>
      <c r="G63" s="28">
        <f t="shared" si="183"/>
        <v>475.44</v>
      </c>
      <c r="H63" s="28">
        <v>13.44</v>
      </c>
      <c r="I63" s="28">
        <v>5.88</v>
      </c>
      <c r="J63" s="27">
        <f t="shared" si="184"/>
        <v>134.4</v>
      </c>
      <c r="K63" s="27">
        <f t="shared" si="185"/>
        <v>58.8</v>
      </c>
      <c r="L63" s="28">
        <v>14</v>
      </c>
      <c r="M63" s="28">
        <f t="shared" si="186"/>
        <v>225.792</v>
      </c>
      <c r="N63" s="28">
        <f t="shared" si="187"/>
        <v>32.1554770318021</v>
      </c>
      <c r="O63" s="28">
        <f t="shared" si="188"/>
        <v>24.904214559387</v>
      </c>
      <c r="P63" s="28">
        <f t="shared" si="189"/>
        <v>30</v>
      </c>
      <c r="Q63" s="28">
        <f t="shared" si="190"/>
        <v>52.5088339222615</v>
      </c>
      <c r="R63" s="23">
        <f t="shared" ref="R63:U63" si="192">J63/D63</f>
        <v>0.678445229681979</v>
      </c>
      <c r="S63" s="23">
        <f t="shared" si="192"/>
        <v>0.75095785440613</v>
      </c>
      <c r="T63" s="23">
        <f t="shared" si="192"/>
        <v>0.7</v>
      </c>
      <c r="U63" s="23">
        <f t="shared" si="192"/>
        <v>0.474911660777385</v>
      </c>
    </row>
    <row r="64" spans="1:21">
      <c r="A64" s="12">
        <v>58</v>
      </c>
      <c r="B64" s="28">
        <v>19.99</v>
      </c>
      <c r="C64" s="28">
        <v>7.93</v>
      </c>
      <c r="D64" s="27">
        <f t="shared" si="181"/>
        <v>199.9</v>
      </c>
      <c r="E64" s="27">
        <f t="shared" si="182"/>
        <v>79.3</v>
      </c>
      <c r="F64" s="28">
        <v>18</v>
      </c>
      <c r="G64" s="28">
        <f t="shared" si="183"/>
        <v>431.784</v>
      </c>
      <c r="H64" s="28">
        <v>13.68</v>
      </c>
      <c r="I64" s="28">
        <v>5.9</v>
      </c>
      <c r="J64" s="27">
        <f t="shared" si="184"/>
        <v>136.8</v>
      </c>
      <c r="K64" s="27">
        <f t="shared" si="185"/>
        <v>59</v>
      </c>
      <c r="L64" s="28">
        <v>13</v>
      </c>
      <c r="M64" s="28">
        <v>234.696</v>
      </c>
      <c r="N64" s="28">
        <f t="shared" si="187"/>
        <v>31.5657828914457</v>
      </c>
      <c r="O64" s="28">
        <f t="shared" si="188"/>
        <v>25.5989911727617</v>
      </c>
      <c r="P64" s="28">
        <f t="shared" si="189"/>
        <v>27.7777777777778</v>
      </c>
      <c r="Q64" s="28">
        <f t="shared" si="190"/>
        <v>45.6450447445945</v>
      </c>
      <c r="R64" s="23">
        <f t="shared" ref="R64:U64" si="193">J64/D64</f>
        <v>0.684342171085543</v>
      </c>
      <c r="S64" s="23">
        <f t="shared" si="193"/>
        <v>0.744010088272383</v>
      </c>
      <c r="T64" s="23">
        <f t="shared" si="193"/>
        <v>0.722222222222222</v>
      </c>
      <c r="U64" s="23">
        <f t="shared" si="193"/>
        <v>0.543549552554055</v>
      </c>
    </row>
    <row r="65" spans="2:21">
      <c r="B65" s="28">
        <f t="shared" ref="B65:F65" si="194">AVERAGE(B62:B64)</f>
        <v>19.67</v>
      </c>
      <c r="C65" s="28">
        <f t="shared" si="194"/>
        <v>7.74666666666667</v>
      </c>
      <c r="D65" s="27">
        <f t="shared" si="181"/>
        <v>196.7</v>
      </c>
      <c r="E65" s="27">
        <f t="shared" si="182"/>
        <v>77.4666666666667</v>
      </c>
      <c r="F65" s="28">
        <f t="shared" si="194"/>
        <v>19</v>
      </c>
      <c r="G65" s="28">
        <f t="shared" si="183"/>
        <v>448.476</v>
      </c>
      <c r="H65" s="28">
        <f t="shared" ref="H65:U65" si="195">AVERAGE(H62:H64)</f>
        <v>13.6966666666667</v>
      </c>
      <c r="I65" s="28">
        <f t="shared" si="195"/>
        <v>5.83666666666667</v>
      </c>
      <c r="J65" s="27">
        <f t="shared" si="184"/>
        <v>136.966666666667</v>
      </c>
      <c r="K65" s="27">
        <f t="shared" si="185"/>
        <v>58.3666666666667</v>
      </c>
      <c r="L65" s="28">
        <f t="shared" si="195"/>
        <v>13.3333333333333</v>
      </c>
      <c r="M65" s="28">
        <f t="shared" si="195"/>
        <v>226.14</v>
      </c>
      <c r="N65" s="28">
        <f t="shared" si="195"/>
        <v>30.3329065265589</v>
      </c>
      <c r="O65" s="28">
        <f t="shared" si="195"/>
        <v>24.6329758857608</v>
      </c>
      <c r="P65" s="28">
        <f t="shared" si="195"/>
        <v>29.7855750487329</v>
      </c>
      <c r="Q65" s="28">
        <f t="shared" si="195"/>
        <v>49.4654503544533</v>
      </c>
      <c r="R65" s="28">
        <f t="shared" si="195"/>
        <v>0.696670934734411</v>
      </c>
      <c r="S65" s="28">
        <f t="shared" si="195"/>
        <v>0.753670241142392</v>
      </c>
      <c r="T65" s="28">
        <f t="shared" si="195"/>
        <v>0.702144249512671</v>
      </c>
      <c r="U65" s="28">
        <f t="shared" si="195"/>
        <v>0.505345496455467</v>
      </c>
    </row>
    <row r="66" spans="2:21">
      <c r="B66" s="28">
        <f t="shared" ref="B66:U66" si="196">STDEV(B62:B64)/SQRT(3)</f>
        <v>0.235796522451031</v>
      </c>
      <c r="C66" s="28">
        <f t="shared" si="196"/>
        <v>0.136422546197874</v>
      </c>
      <c r="D66" s="28">
        <f t="shared" si="196"/>
        <v>2.35796522451031</v>
      </c>
      <c r="E66" s="28">
        <f t="shared" si="196"/>
        <v>1.36422546197874</v>
      </c>
      <c r="F66" s="28">
        <f t="shared" si="196"/>
        <v>0.577350269189626</v>
      </c>
      <c r="G66" s="28">
        <f t="shared" si="196"/>
        <v>13.6361208560206</v>
      </c>
      <c r="H66" s="28">
        <f t="shared" si="196"/>
        <v>0.153224599127483</v>
      </c>
      <c r="I66" s="28">
        <f t="shared" si="196"/>
        <v>0.0536449231314369</v>
      </c>
      <c r="J66" s="28">
        <f t="shared" si="196"/>
        <v>1.53224599127483</v>
      </c>
      <c r="K66" s="28">
        <f t="shared" si="196"/>
        <v>0.536449231314368</v>
      </c>
      <c r="L66" s="28">
        <f t="shared" si="196"/>
        <v>0.333333333333333</v>
      </c>
      <c r="M66" s="28">
        <f t="shared" si="196"/>
        <v>4.84247705208811</v>
      </c>
      <c r="N66" s="28">
        <f t="shared" si="196"/>
        <v>1.53717831072965</v>
      </c>
      <c r="O66" s="28">
        <f t="shared" si="196"/>
        <v>0.650327265802549</v>
      </c>
      <c r="P66" s="28">
        <f t="shared" si="196"/>
        <v>1.10252832299254</v>
      </c>
      <c r="Q66" s="28">
        <f t="shared" si="196"/>
        <v>2.01913536852114</v>
      </c>
      <c r="R66" s="28">
        <f t="shared" si="196"/>
        <v>0.0153717831072965</v>
      </c>
      <c r="S66" s="28">
        <f t="shared" si="196"/>
        <v>0.00650327265802548</v>
      </c>
      <c r="T66" s="28">
        <f t="shared" si="196"/>
        <v>0.0110252832299254</v>
      </c>
      <c r="U66" s="28">
        <f t="shared" si="196"/>
        <v>0.0201913536852114</v>
      </c>
    </row>
    <row r="67" spans="1:21">
      <c r="A67" s="12">
        <v>61</v>
      </c>
      <c r="B67" s="28">
        <v>13.4</v>
      </c>
      <c r="C67" s="28">
        <v>5.36</v>
      </c>
      <c r="D67" s="27">
        <f t="shared" ref="D67:D70" si="197">B67*10</f>
        <v>134</v>
      </c>
      <c r="E67" s="27">
        <f t="shared" ref="E67:E70" si="198">C67*10</f>
        <v>53.6</v>
      </c>
      <c r="F67" s="28">
        <v>24</v>
      </c>
      <c r="G67" s="28">
        <f t="shared" ref="G67:G70" si="199">B67/10*F67*12000/1000</f>
        <v>385.92</v>
      </c>
      <c r="H67" s="28">
        <v>10.63</v>
      </c>
      <c r="I67" s="28">
        <v>4.76</v>
      </c>
      <c r="J67" s="27">
        <f t="shared" ref="J67:J70" si="200">H67*10</f>
        <v>106.3</v>
      </c>
      <c r="K67" s="27">
        <f t="shared" ref="K67:K70" si="201">I67*10</f>
        <v>47.6</v>
      </c>
      <c r="L67" s="28">
        <v>10</v>
      </c>
      <c r="M67" s="28">
        <f t="shared" si="186"/>
        <v>127.56</v>
      </c>
      <c r="N67" s="28">
        <f t="shared" ref="N67:N69" si="202">(B67-H67)/B67*100</f>
        <v>20.6716417910448</v>
      </c>
      <c r="O67" s="28">
        <f t="shared" ref="O67:O69" si="203">(C67-I67)/C67*100</f>
        <v>11.1940298507463</v>
      </c>
      <c r="P67" s="28">
        <f t="shared" ref="P67:P69" si="204">(F67-L67)/F67*100</f>
        <v>58.3333333333333</v>
      </c>
      <c r="Q67" s="28">
        <f t="shared" ref="Q67:Q69" si="205">(G67-M67)/G67*100</f>
        <v>66.9465174129353</v>
      </c>
      <c r="R67" s="23">
        <f t="shared" ref="R67:U67" si="206">J67/D67</f>
        <v>0.793283582089552</v>
      </c>
      <c r="S67" s="23">
        <f t="shared" si="206"/>
        <v>0.888059701492537</v>
      </c>
      <c r="T67" s="23">
        <f t="shared" si="206"/>
        <v>0.416666666666667</v>
      </c>
      <c r="U67" s="23">
        <f t="shared" si="206"/>
        <v>0.330534825870647</v>
      </c>
    </row>
    <row r="68" spans="1:21">
      <c r="A68" s="12">
        <v>61</v>
      </c>
      <c r="B68" s="28">
        <v>13.83</v>
      </c>
      <c r="C68" s="28">
        <v>5.82</v>
      </c>
      <c r="D68" s="27">
        <f t="shared" si="197"/>
        <v>138.3</v>
      </c>
      <c r="E68" s="27">
        <f t="shared" si="198"/>
        <v>58.2</v>
      </c>
      <c r="F68" s="28">
        <v>24</v>
      </c>
      <c r="G68" s="28">
        <f t="shared" si="199"/>
        <v>398.304</v>
      </c>
      <c r="H68" s="28">
        <v>10.42</v>
      </c>
      <c r="I68" s="28">
        <v>4.87</v>
      </c>
      <c r="J68" s="27">
        <f t="shared" si="200"/>
        <v>104.2</v>
      </c>
      <c r="K68" s="27">
        <f t="shared" si="201"/>
        <v>48.7</v>
      </c>
      <c r="L68" s="28">
        <v>9</v>
      </c>
      <c r="M68" s="28">
        <f t="shared" si="186"/>
        <v>112.536</v>
      </c>
      <c r="N68" s="28">
        <f t="shared" si="202"/>
        <v>24.6565437454808</v>
      </c>
      <c r="O68" s="28">
        <f t="shared" si="203"/>
        <v>16.3230240549828</v>
      </c>
      <c r="P68" s="28">
        <f t="shared" si="204"/>
        <v>62.5</v>
      </c>
      <c r="Q68" s="28">
        <f t="shared" si="205"/>
        <v>71.7462039045553</v>
      </c>
      <c r="R68" s="23">
        <f t="shared" ref="R68:U68" si="207">J68/D68</f>
        <v>0.753434562545192</v>
      </c>
      <c r="S68" s="23">
        <f t="shared" si="207"/>
        <v>0.836769759450172</v>
      </c>
      <c r="T68" s="23">
        <f t="shared" si="207"/>
        <v>0.375</v>
      </c>
      <c r="U68" s="23">
        <f t="shared" si="207"/>
        <v>0.282537960954447</v>
      </c>
    </row>
    <row r="69" spans="1:21">
      <c r="A69" s="12">
        <v>61</v>
      </c>
      <c r="B69" s="28">
        <v>13.78</v>
      </c>
      <c r="C69" s="28">
        <v>5.6</v>
      </c>
      <c r="D69" s="27">
        <f t="shared" si="197"/>
        <v>137.8</v>
      </c>
      <c r="E69" s="27">
        <f t="shared" si="198"/>
        <v>56</v>
      </c>
      <c r="F69" s="28">
        <v>21</v>
      </c>
      <c r="G69" s="28">
        <f t="shared" si="199"/>
        <v>347.256</v>
      </c>
      <c r="H69" s="28">
        <v>10.29</v>
      </c>
      <c r="I69" s="28">
        <v>4.77</v>
      </c>
      <c r="J69" s="27">
        <f t="shared" si="200"/>
        <v>102.9</v>
      </c>
      <c r="K69" s="27">
        <f t="shared" si="201"/>
        <v>47.7</v>
      </c>
      <c r="L69" s="28">
        <v>8</v>
      </c>
      <c r="M69" s="28">
        <f t="shared" si="186"/>
        <v>98.784</v>
      </c>
      <c r="N69" s="28">
        <f t="shared" si="202"/>
        <v>25.3265602322206</v>
      </c>
      <c r="O69" s="28">
        <f t="shared" si="203"/>
        <v>14.8214285714286</v>
      </c>
      <c r="P69" s="28">
        <f t="shared" si="204"/>
        <v>61.9047619047619</v>
      </c>
      <c r="Q69" s="28">
        <f t="shared" si="205"/>
        <v>71.5529753265602</v>
      </c>
      <c r="R69" s="23">
        <f t="shared" ref="R69:U69" si="208">J69/D69</f>
        <v>0.746734397677794</v>
      </c>
      <c r="S69" s="23">
        <f t="shared" si="208"/>
        <v>0.851785714285714</v>
      </c>
      <c r="T69" s="23">
        <f t="shared" si="208"/>
        <v>0.380952380952381</v>
      </c>
      <c r="U69" s="23">
        <f t="shared" si="208"/>
        <v>0.284470246734398</v>
      </c>
    </row>
    <row r="70" spans="2:21">
      <c r="B70" s="28">
        <f t="shared" ref="B70:F70" si="209">AVERAGE(B67:B69)</f>
        <v>13.67</v>
      </c>
      <c r="C70" s="28">
        <f t="shared" si="209"/>
        <v>5.59333333333333</v>
      </c>
      <c r="D70" s="27">
        <f t="shared" si="197"/>
        <v>136.7</v>
      </c>
      <c r="E70" s="27">
        <f t="shared" si="198"/>
        <v>55.9333333333333</v>
      </c>
      <c r="F70" s="28">
        <f t="shared" si="209"/>
        <v>23</v>
      </c>
      <c r="G70" s="28">
        <f t="shared" si="199"/>
        <v>377.292</v>
      </c>
      <c r="H70" s="28">
        <f t="shared" ref="H70:U70" si="210">AVERAGE(H67:H69)</f>
        <v>10.4466666666667</v>
      </c>
      <c r="I70" s="28">
        <f t="shared" si="210"/>
        <v>4.8</v>
      </c>
      <c r="J70" s="27">
        <f t="shared" si="200"/>
        <v>104.466666666667</v>
      </c>
      <c r="K70" s="27">
        <f t="shared" si="201"/>
        <v>48</v>
      </c>
      <c r="L70" s="28">
        <f t="shared" si="210"/>
        <v>9</v>
      </c>
      <c r="M70" s="28">
        <f t="shared" si="210"/>
        <v>112.96</v>
      </c>
      <c r="N70" s="28">
        <f t="shared" si="210"/>
        <v>23.5515819229154</v>
      </c>
      <c r="O70" s="28">
        <f t="shared" si="210"/>
        <v>14.1128274923859</v>
      </c>
      <c r="P70" s="28">
        <f t="shared" si="210"/>
        <v>60.9126984126984</v>
      </c>
      <c r="Q70" s="28">
        <f t="shared" si="210"/>
        <v>70.0818988813503</v>
      </c>
      <c r="R70" s="28">
        <f t="shared" si="210"/>
        <v>0.764484180770846</v>
      </c>
      <c r="S70" s="28">
        <f t="shared" si="210"/>
        <v>0.858871725076141</v>
      </c>
      <c r="T70" s="28">
        <f t="shared" si="210"/>
        <v>0.390873015873016</v>
      </c>
      <c r="U70" s="28">
        <f t="shared" si="210"/>
        <v>0.299181011186497</v>
      </c>
    </row>
    <row r="71" spans="2:21">
      <c r="B71" s="28">
        <f t="shared" ref="B71:U71" si="211">STDEV(B67:B69)/SQRT(3)</f>
        <v>0.135769412362775</v>
      </c>
      <c r="C71" s="28">
        <f t="shared" si="211"/>
        <v>0.132832392301142</v>
      </c>
      <c r="D71" s="28">
        <f t="shared" si="211"/>
        <v>1.35769412362775</v>
      </c>
      <c r="E71" s="28">
        <f t="shared" si="211"/>
        <v>1.32832392301142</v>
      </c>
      <c r="F71" s="28">
        <f t="shared" si="211"/>
        <v>1</v>
      </c>
      <c r="G71" s="28">
        <f t="shared" si="211"/>
        <v>15.373437871862</v>
      </c>
      <c r="H71" s="28">
        <f t="shared" si="211"/>
        <v>0.0990510530540246</v>
      </c>
      <c r="I71" s="28">
        <f t="shared" si="211"/>
        <v>0.0351188458428426</v>
      </c>
      <c r="J71" s="28">
        <f t="shared" si="211"/>
        <v>0.990510530540247</v>
      </c>
      <c r="K71" s="28">
        <f t="shared" si="211"/>
        <v>0.351188458428427</v>
      </c>
      <c r="L71" s="28">
        <f t="shared" si="211"/>
        <v>0.577350269189626</v>
      </c>
      <c r="M71" s="28">
        <f t="shared" si="211"/>
        <v>8.30962044861257</v>
      </c>
      <c r="N71" s="28">
        <f t="shared" si="211"/>
        <v>1.45290191174939</v>
      </c>
      <c r="O71" s="28">
        <f t="shared" si="211"/>
        <v>1.52241387317295</v>
      </c>
      <c r="P71" s="28">
        <f t="shared" si="211"/>
        <v>1.30107907228214</v>
      </c>
      <c r="Q71" s="28">
        <f t="shared" si="211"/>
        <v>1.56868278450409</v>
      </c>
      <c r="R71" s="28">
        <f t="shared" si="211"/>
        <v>0.0145290191174939</v>
      </c>
      <c r="S71" s="28">
        <f t="shared" si="211"/>
        <v>0.0152241387317294</v>
      </c>
      <c r="T71" s="28">
        <f t="shared" si="211"/>
        <v>0.0130107907228214</v>
      </c>
      <c r="U71" s="28">
        <f t="shared" si="211"/>
        <v>0.0156868278450409</v>
      </c>
    </row>
    <row r="72" spans="1:21">
      <c r="A72" s="12">
        <v>64</v>
      </c>
      <c r="B72" s="28">
        <v>23.15</v>
      </c>
      <c r="C72" s="28">
        <v>8.7</v>
      </c>
      <c r="D72" s="27">
        <f t="shared" ref="D72:D75" si="212">B72*10</f>
        <v>231.5</v>
      </c>
      <c r="E72" s="27">
        <f t="shared" ref="E72:E75" si="213">C72*10</f>
        <v>87</v>
      </c>
      <c r="F72" s="28">
        <v>19</v>
      </c>
      <c r="G72" s="28">
        <f t="shared" ref="G72:G75" si="214">B72/10*F72*12000/1000</f>
        <v>527.82</v>
      </c>
      <c r="H72" s="28">
        <v>13.16</v>
      </c>
      <c r="I72" s="28">
        <v>4.44</v>
      </c>
      <c r="J72" s="27">
        <f t="shared" ref="J72:J75" si="215">H72*10</f>
        <v>131.6</v>
      </c>
      <c r="K72" s="27">
        <f t="shared" ref="K72:K75" si="216">I72*10</f>
        <v>44.4</v>
      </c>
      <c r="L72" s="28">
        <v>20</v>
      </c>
      <c r="M72" s="28">
        <f t="shared" ref="M72:M74" si="217">H72/10*L72*12000/1000</f>
        <v>315.84</v>
      </c>
      <c r="N72" s="28">
        <f t="shared" ref="N72:N74" si="218">(B72-H72)/B72*100</f>
        <v>43.1533477321814</v>
      </c>
      <c r="O72" s="28">
        <f t="shared" ref="O72:O74" si="219">(C72-I72)/C72*100</f>
        <v>48.9655172413793</v>
      </c>
      <c r="P72" s="28">
        <f t="shared" ref="P72:P74" si="220">(F72-L72)/F72*100</f>
        <v>-5.26315789473684</v>
      </c>
      <c r="Q72" s="28">
        <f t="shared" ref="Q72:Q74" si="221">(G72-M72)/G72*100</f>
        <v>40.1614186654541</v>
      </c>
      <c r="R72" s="23">
        <f t="shared" ref="R72:U72" si="222">J72/D72</f>
        <v>0.568466522678186</v>
      </c>
      <c r="S72" s="23">
        <f t="shared" si="222"/>
        <v>0.510344827586207</v>
      </c>
      <c r="T72" s="23">
        <f t="shared" si="222"/>
        <v>1.05263157894737</v>
      </c>
      <c r="U72" s="23">
        <f t="shared" si="222"/>
        <v>0.598385813345459</v>
      </c>
    </row>
    <row r="73" spans="1:21">
      <c r="A73" s="12">
        <v>64</v>
      </c>
      <c r="B73" s="28">
        <v>22.85</v>
      </c>
      <c r="C73" s="28">
        <v>8.67</v>
      </c>
      <c r="D73" s="27">
        <f t="shared" si="212"/>
        <v>228.5</v>
      </c>
      <c r="E73" s="27">
        <f t="shared" si="213"/>
        <v>86.7</v>
      </c>
      <c r="F73" s="28">
        <v>18</v>
      </c>
      <c r="G73" s="28">
        <f t="shared" si="214"/>
        <v>493.56</v>
      </c>
      <c r="H73" s="28">
        <v>13.28</v>
      </c>
      <c r="I73" s="28">
        <v>4.5</v>
      </c>
      <c r="J73" s="27">
        <f t="shared" si="215"/>
        <v>132.8</v>
      </c>
      <c r="K73" s="27">
        <f t="shared" si="216"/>
        <v>45</v>
      </c>
      <c r="L73" s="28">
        <v>18</v>
      </c>
      <c r="M73" s="28">
        <f t="shared" si="217"/>
        <v>286.848</v>
      </c>
      <c r="N73" s="28">
        <f t="shared" si="218"/>
        <v>41.8818380743983</v>
      </c>
      <c r="O73" s="28">
        <f t="shared" si="219"/>
        <v>48.0968858131488</v>
      </c>
      <c r="P73" s="28">
        <f t="shared" si="220"/>
        <v>0</v>
      </c>
      <c r="Q73" s="28">
        <f t="shared" si="221"/>
        <v>41.8818380743983</v>
      </c>
      <c r="R73" s="23">
        <f t="shared" ref="R73:U73" si="223">J73/D73</f>
        <v>0.581181619256017</v>
      </c>
      <c r="S73" s="23">
        <f t="shared" si="223"/>
        <v>0.519031141868512</v>
      </c>
      <c r="T73" s="23">
        <f t="shared" si="223"/>
        <v>1</v>
      </c>
      <c r="U73" s="23">
        <f t="shared" si="223"/>
        <v>0.581181619256017</v>
      </c>
    </row>
    <row r="74" spans="1:21">
      <c r="A74" s="12">
        <v>64</v>
      </c>
      <c r="B74" s="28">
        <v>22.44</v>
      </c>
      <c r="C74" s="28">
        <v>8.28</v>
      </c>
      <c r="D74" s="27">
        <f t="shared" si="212"/>
        <v>224.4</v>
      </c>
      <c r="E74" s="27">
        <f t="shared" si="213"/>
        <v>82.8</v>
      </c>
      <c r="F74" s="28">
        <v>19</v>
      </c>
      <c r="G74" s="28">
        <f t="shared" si="214"/>
        <v>511.632</v>
      </c>
      <c r="H74" s="28">
        <v>13.38</v>
      </c>
      <c r="I74" s="28">
        <v>4.38</v>
      </c>
      <c r="J74" s="27">
        <f t="shared" si="215"/>
        <v>133.8</v>
      </c>
      <c r="K74" s="27">
        <f t="shared" si="216"/>
        <v>43.8</v>
      </c>
      <c r="L74" s="28">
        <v>20</v>
      </c>
      <c r="M74" s="28">
        <f t="shared" si="217"/>
        <v>321.12</v>
      </c>
      <c r="N74" s="28">
        <f t="shared" si="218"/>
        <v>40.3743315508021</v>
      </c>
      <c r="O74" s="28">
        <f t="shared" si="219"/>
        <v>47.1014492753623</v>
      </c>
      <c r="P74" s="28">
        <f t="shared" si="220"/>
        <v>-5.26315789473684</v>
      </c>
      <c r="Q74" s="28">
        <f t="shared" si="221"/>
        <v>37.2361384745286</v>
      </c>
      <c r="R74" s="23">
        <f t="shared" ref="R74:U74" si="224">J74/D74</f>
        <v>0.596256684491979</v>
      </c>
      <c r="S74" s="23">
        <f t="shared" si="224"/>
        <v>0.528985507246377</v>
      </c>
      <c r="T74" s="23">
        <f t="shared" si="224"/>
        <v>1.05263157894737</v>
      </c>
      <c r="U74" s="23">
        <f t="shared" si="224"/>
        <v>0.627638615254714</v>
      </c>
    </row>
    <row r="75" spans="2:21">
      <c r="B75" s="28">
        <f t="shared" ref="B75:F75" si="225">AVERAGE(B72:B74)</f>
        <v>22.8133333333333</v>
      </c>
      <c r="C75" s="28">
        <f t="shared" si="225"/>
        <v>8.55</v>
      </c>
      <c r="D75" s="27">
        <f t="shared" si="212"/>
        <v>228.133333333333</v>
      </c>
      <c r="E75" s="27">
        <f t="shared" si="213"/>
        <v>85.5</v>
      </c>
      <c r="F75" s="28">
        <f t="shared" si="225"/>
        <v>18.6666666666667</v>
      </c>
      <c r="G75" s="28">
        <f t="shared" si="214"/>
        <v>511.018666666667</v>
      </c>
      <c r="H75" s="28">
        <f t="shared" ref="H75:U75" si="226">AVERAGE(H72:H74)</f>
        <v>13.2733333333333</v>
      </c>
      <c r="I75" s="28">
        <f t="shared" si="226"/>
        <v>4.44</v>
      </c>
      <c r="J75" s="27">
        <f t="shared" si="215"/>
        <v>132.733333333333</v>
      </c>
      <c r="K75" s="27">
        <f t="shared" si="216"/>
        <v>44.4</v>
      </c>
      <c r="L75" s="28">
        <f t="shared" si="226"/>
        <v>19.3333333333333</v>
      </c>
      <c r="M75" s="28">
        <f t="shared" si="226"/>
        <v>307.936</v>
      </c>
      <c r="N75" s="28">
        <f t="shared" si="226"/>
        <v>41.8031724524606</v>
      </c>
      <c r="O75" s="28">
        <f t="shared" si="226"/>
        <v>48.0546174432968</v>
      </c>
      <c r="P75" s="28">
        <f t="shared" si="226"/>
        <v>-3.50877192982456</v>
      </c>
      <c r="Q75" s="28">
        <f t="shared" si="226"/>
        <v>39.7597984047937</v>
      </c>
      <c r="R75" s="28">
        <f t="shared" si="226"/>
        <v>0.581968275475394</v>
      </c>
      <c r="S75" s="28">
        <f t="shared" si="226"/>
        <v>0.519453825567032</v>
      </c>
      <c r="T75" s="28">
        <f t="shared" si="226"/>
        <v>1.03508771929825</v>
      </c>
      <c r="U75" s="28">
        <f t="shared" si="226"/>
        <v>0.602402015952063</v>
      </c>
    </row>
    <row r="76" spans="2:21">
      <c r="B76" s="28">
        <f t="shared" ref="B76:U76" si="227">STDEV(B72:B74)/SQRT(3)</f>
        <v>0.205777657787341</v>
      </c>
      <c r="C76" s="28">
        <f t="shared" si="227"/>
        <v>0.135277492584687</v>
      </c>
      <c r="D76" s="28">
        <f t="shared" si="227"/>
        <v>2.05777657787342</v>
      </c>
      <c r="E76" s="28">
        <f t="shared" si="227"/>
        <v>1.35277492584687</v>
      </c>
      <c r="F76" s="28">
        <f t="shared" si="227"/>
        <v>0.333333333333333</v>
      </c>
      <c r="G76" s="28">
        <f t="shared" si="227"/>
        <v>9.89499348155419</v>
      </c>
      <c r="H76" s="28">
        <f t="shared" si="227"/>
        <v>0.0635959467611299</v>
      </c>
      <c r="I76" s="28">
        <f t="shared" si="227"/>
        <v>0.0346410161513776</v>
      </c>
      <c r="J76" s="28">
        <f t="shared" si="227"/>
        <v>0.635959467611302</v>
      </c>
      <c r="K76" s="28">
        <f t="shared" si="227"/>
        <v>0.346410161513776</v>
      </c>
      <c r="L76" s="28">
        <f t="shared" si="227"/>
        <v>0.666666666666667</v>
      </c>
      <c r="M76" s="28">
        <f t="shared" si="227"/>
        <v>10.6535973267249</v>
      </c>
      <c r="N76" s="28">
        <f t="shared" si="227"/>
        <v>0.803196518947491</v>
      </c>
      <c r="O76" s="28">
        <f t="shared" si="227"/>
        <v>0.538524931889611</v>
      </c>
      <c r="P76" s="28">
        <f t="shared" si="227"/>
        <v>1.75438596491228</v>
      </c>
      <c r="Q76" s="28">
        <f t="shared" si="227"/>
        <v>1.35604883373069</v>
      </c>
      <c r="R76" s="28">
        <f t="shared" si="227"/>
        <v>0.00803196518947493</v>
      </c>
      <c r="S76" s="28">
        <f t="shared" si="227"/>
        <v>0.00538524931889614</v>
      </c>
      <c r="T76" s="28">
        <f t="shared" si="227"/>
        <v>0.0175438596491228</v>
      </c>
      <c r="U76" s="28">
        <f t="shared" si="227"/>
        <v>0.0135604883373069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7"/>
  <sheetViews>
    <sheetView tabSelected="1" zoomScale="70" zoomScaleNormal="70" topLeftCell="M1" workbookViewId="0">
      <selection activeCell="AC14" sqref="AC14"/>
    </sheetView>
  </sheetViews>
  <sheetFormatPr defaultColWidth="9" defaultRowHeight="15.75"/>
  <cols>
    <col min="1" max="1" width="12.625" style="2"/>
    <col min="2" max="13" width="12.625" style="3"/>
    <col min="14" max="15" width="12.625" style="19"/>
    <col min="16" max="19" width="12.625" style="3"/>
    <col min="20" max="21" width="12.625" style="19"/>
    <col min="22" max="22" width="12.625" style="3"/>
    <col min="23" max="24" width="12.625" style="19"/>
    <col min="25" max="28" width="12.625" style="3"/>
  </cols>
  <sheetData>
    <row r="1" ht="19.5" spans="2:27">
      <c r="B1" s="2" t="s">
        <v>13</v>
      </c>
      <c r="C1" s="2"/>
      <c r="D1" s="2"/>
      <c r="E1" s="2" t="s">
        <v>14</v>
      </c>
      <c r="F1" s="2"/>
      <c r="G1" s="2"/>
      <c r="H1" s="2" t="s">
        <v>15</v>
      </c>
      <c r="I1" s="2"/>
      <c r="J1" s="2"/>
      <c r="K1" s="2" t="s">
        <v>16</v>
      </c>
      <c r="L1" s="2"/>
      <c r="M1" s="2"/>
      <c r="N1" s="14" t="s">
        <v>17</v>
      </c>
      <c r="O1" s="20"/>
      <c r="P1" s="2"/>
      <c r="Q1" s="2" t="s">
        <v>18</v>
      </c>
      <c r="R1" s="2"/>
      <c r="S1" s="2"/>
      <c r="T1" s="20" t="s">
        <v>19</v>
      </c>
      <c r="U1" s="20"/>
      <c r="V1" s="2"/>
      <c r="W1" s="20" t="s">
        <v>20</v>
      </c>
      <c r="X1" s="20"/>
      <c r="Y1" s="2"/>
      <c r="Z1" s="2" t="s">
        <v>21</v>
      </c>
      <c r="AA1" s="2"/>
    </row>
    <row r="2" spans="1:27">
      <c r="A2" s="2" t="s">
        <v>22</v>
      </c>
      <c r="B2" s="4" t="s">
        <v>23</v>
      </c>
      <c r="C2" s="4" t="s">
        <v>24</v>
      </c>
      <c r="E2" s="4" t="s">
        <v>23</v>
      </c>
      <c r="F2" s="4" t="s">
        <v>24</v>
      </c>
      <c r="H2" s="4" t="s">
        <v>23</v>
      </c>
      <c r="I2" s="4" t="s">
        <v>24</v>
      </c>
      <c r="K2" s="4" t="s">
        <v>23</v>
      </c>
      <c r="L2" s="4" t="s">
        <v>24</v>
      </c>
      <c r="N2" s="4" t="s">
        <v>23</v>
      </c>
      <c r="O2" s="4" t="s">
        <v>24</v>
      </c>
      <c r="Q2" s="4" t="s">
        <v>23</v>
      </c>
      <c r="R2" s="4" t="s">
        <v>24</v>
      </c>
      <c r="T2" s="4" t="s">
        <v>23</v>
      </c>
      <c r="U2" s="4" t="s">
        <v>24</v>
      </c>
      <c r="W2" s="4" t="s">
        <v>23</v>
      </c>
      <c r="X2" s="4" t="s">
        <v>24</v>
      </c>
      <c r="Z2" s="4" t="s">
        <v>23</v>
      </c>
      <c r="AA2" s="4" t="s">
        <v>24</v>
      </c>
    </row>
    <row r="3" spans="1:28">
      <c r="A3" s="5" t="s">
        <v>25</v>
      </c>
      <c r="B3" s="7">
        <v>71.9269102990033</v>
      </c>
      <c r="C3" s="7">
        <v>59.0254237288135</v>
      </c>
      <c r="D3" s="7">
        <f t="shared" ref="D3:D20" si="0">C3/B3</f>
        <v>0.82063060241907</v>
      </c>
      <c r="E3" s="7">
        <v>7.2199</v>
      </c>
      <c r="F3" s="7">
        <v>6.1697</v>
      </c>
      <c r="G3" s="7">
        <f t="shared" ref="G3:G20" si="1">F3/E3</f>
        <v>0.854540921619413</v>
      </c>
      <c r="H3" s="7">
        <v>5.50649350649351</v>
      </c>
      <c r="I3" s="7">
        <v>8.77108433734939</v>
      </c>
      <c r="J3" s="7">
        <f t="shared" ref="J3:J38" si="2">I3/H3</f>
        <v>1.59286201409411</v>
      </c>
      <c r="K3" s="7">
        <v>74.5454545454546</v>
      </c>
      <c r="L3" s="7">
        <v>69.8181818181819</v>
      </c>
      <c r="M3" s="7">
        <f t="shared" ref="M3:M20" si="3">L3/K3</f>
        <v>0.936585365853659</v>
      </c>
      <c r="N3" s="21">
        <v>0.68</v>
      </c>
      <c r="O3" s="21">
        <v>0.678</v>
      </c>
      <c r="P3" s="7">
        <f t="shared" ref="P3:P20" si="4">O3/N3</f>
        <v>0.997058823529412</v>
      </c>
      <c r="Q3" s="15">
        <v>0.8</v>
      </c>
      <c r="R3" s="15">
        <v>0.788</v>
      </c>
      <c r="S3" s="7">
        <f t="shared" ref="S3:S38" si="5">R3/Q3</f>
        <v>0.985</v>
      </c>
      <c r="T3" s="21">
        <v>0.218</v>
      </c>
      <c r="U3" s="21">
        <v>0.315</v>
      </c>
      <c r="V3" s="7">
        <f t="shared" ref="V3:V20" si="6">U3/T3</f>
        <v>1.44495412844037</v>
      </c>
      <c r="W3" s="21">
        <v>0.529</v>
      </c>
      <c r="X3" s="21">
        <v>0.509</v>
      </c>
      <c r="Y3" s="7">
        <f t="shared" ref="Y3:Y20" si="7">X3/W3</f>
        <v>0.962192816635161</v>
      </c>
      <c r="Z3" s="8">
        <v>45.28</v>
      </c>
      <c r="AA3" s="8">
        <v>41.02</v>
      </c>
      <c r="AB3" s="7">
        <f t="shared" ref="AB3:AB20" si="8">AA3/Z3</f>
        <v>0.905918727915194</v>
      </c>
    </row>
    <row r="4" spans="1:28">
      <c r="A4" s="5" t="s">
        <v>25</v>
      </c>
      <c r="B4" s="7">
        <v>70.56</v>
      </c>
      <c r="C4" s="7">
        <v>54.5238095238095</v>
      </c>
      <c r="D4" s="7">
        <f t="shared" si="0"/>
        <v>0.77272972681136</v>
      </c>
      <c r="E4" s="7">
        <v>7.307</v>
      </c>
      <c r="F4" s="7">
        <v>6.5685</v>
      </c>
      <c r="G4" s="7">
        <f t="shared" si="1"/>
        <v>0.898932530450253</v>
      </c>
      <c r="H4" s="7">
        <v>5.92207792207792</v>
      </c>
      <c r="I4" s="7">
        <v>10.5060240963855</v>
      </c>
      <c r="J4" s="7">
        <f t="shared" si="2"/>
        <v>1.77404354259142</v>
      </c>
      <c r="K4" s="7">
        <v>74.1818181818182</v>
      </c>
      <c r="L4" s="7">
        <v>66.1818181818181</v>
      </c>
      <c r="M4" s="7">
        <f t="shared" si="3"/>
        <v>0.892156862745097</v>
      </c>
      <c r="N4" s="21">
        <v>0.698</v>
      </c>
      <c r="O4" s="21">
        <v>0.68</v>
      </c>
      <c r="P4" s="7">
        <f t="shared" si="4"/>
        <v>0.974212034383954</v>
      </c>
      <c r="Q4" s="15">
        <v>0.808</v>
      </c>
      <c r="R4" s="15">
        <v>0.792</v>
      </c>
      <c r="S4" s="7">
        <f t="shared" si="5"/>
        <v>0.98019801980198</v>
      </c>
      <c r="T4" s="21">
        <v>0.162</v>
      </c>
      <c r="U4" s="21">
        <v>0.282</v>
      </c>
      <c r="V4" s="7">
        <f t="shared" si="6"/>
        <v>1.74074074074074</v>
      </c>
      <c r="W4" s="21">
        <v>0.55</v>
      </c>
      <c r="X4" s="21">
        <v>0.557</v>
      </c>
      <c r="Y4" s="7">
        <f t="shared" si="7"/>
        <v>1.01272727272727</v>
      </c>
      <c r="Z4" s="8">
        <v>45.5</v>
      </c>
      <c r="AA4" s="8">
        <v>41.34</v>
      </c>
      <c r="AB4" s="7">
        <f t="shared" si="8"/>
        <v>0.908571428571429</v>
      </c>
    </row>
    <row r="5" spans="1:28">
      <c r="A5" s="5" t="s">
        <v>25</v>
      </c>
      <c r="B5" s="7">
        <v>71.1076280041797</v>
      </c>
      <c r="C5" s="7">
        <v>54.0711462450593</v>
      </c>
      <c r="D5" s="7">
        <f t="shared" si="0"/>
        <v>0.760412739992972</v>
      </c>
      <c r="E5" s="7">
        <v>6.9254</v>
      </c>
      <c r="F5" s="7">
        <v>6.2989</v>
      </c>
      <c r="G5" s="7">
        <f t="shared" si="1"/>
        <v>0.909535911283103</v>
      </c>
      <c r="H5" s="7">
        <v>4.67532467532467</v>
      </c>
      <c r="I5" s="7">
        <v>8.48192771084337</v>
      </c>
      <c r="J5" s="7">
        <f t="shared" si="2"/>
        <v>1.81419009370817</v>
      </c>
      <c r="K5" s="7">
        <v>69.8181818181817</v>
      </c>
      <c r="L5" s="7">
        <v>67.2727272727273</v>
      </c>
      <c r="M5" s="7">
        <f t="shared" si="3"/>
        <v>0.963541666666669</v>
      </c>
      <c r="N5" s="21">
        <v>0.701</v>
      </c>
      <c r="O5" s="21">
        <v>0.705</v>
      </c>
      <c r="P5" s="7">
        <f t="shared" si="4"/>
        <v>1.00570613409415</v>
      </c>
      <c r="Q5" s="15">
        <v>0.809</v>
      </c>
      <c r="R5" s="15">
        <v>0.805</v>
      </c>
      <c r="S5" s="7">
        <f t="shared" si="5"/>
        <v>0.995055624227441</v>
      </c>
      <c r="T5" s="21">
        <v>0.151</v>
      </c>
      <c r="U5" s="21">
        <v>0.282</v>
      </c>
      <c r="V5" s="7">
        <f t="shared" si="6"/>
        <v>1.86754966887417</v>
      </c>
      <c r="W5" s="21">
        <v>0.554</v>
      </c>
      <c r="X5" s="21">
        <v>0.643</v>
      </c>
      <c r="Y5" s="7">
        <f t="shared" si="7"/>
        <v>1.16064981949458</v>
      </c>
      <c r="Z5" s="8">
        <v>47.56</v>
      </c>
      <c r="AA5" s="8">
        <v>41.34</v>
      </c>
      <c r="AB5" s="7">
        <f t="shared" si="8"/>
        <v>0.869217830109336</v>
      </c>
    </row>
    <row r="6" spans="1:28">
      <c r="A6" s="2" t="s">
        <v>26</v>
      </c>
      <c r="B6" s="10">
        <v>43.7128712871287</v>
      </c>
      <c r="C6" s="10">
        <v>79.3212669683258</v>
      </c>
      <c r="D6" s="10">
        <f t="shared" si="0"/>
        <v>1.81459750029466</v>
      </c>
      <c r="E6" s="10">
        <v>3.917</v>
      </c>
      <c r="F6" s="10">
        <v>6.6944</v>
      </c>
      <c r="G6" s="10">
        <f t="shared" si="1"/>
        <v>1.70906305846311</v>
      </c>
      <c r="H6" s="10">
        <v>13.010752688172</v>
      </c>
      <c r="I6" s="10">
        <v>13.0120481927711</v>
      </c>
      <c r="J6" s="10">
        <f t="shared" si="2"/>
        <v>1.00009957184108</v>
      </c>
      <c r="K6" s="10">
        <v>60</v>
      </c>
      <c r="L6" s="10">
        <v>100.363636363636</v>
      </c>
      <c r="M6" s="10">
        <f t="shared" si="3"/>
        <v>1.67272727272727</v>
      </c>
      <c r="N6" s="22">
        <v>0.631</v>
      </c>
      <c r="O6" s="22">
        <v>0.705</v>
      </c>
      <c r="P6" s="10">
        <f t="shared" si="4"/>
        <v>1.11727416798732</v>
      </c>
      <c r="Q6" s="16">
        <v>0.793</v>
      </c>
      <c r="R6" s="16">
        <v>0.793</v>
      </c>
      <c r="S6" s="10">
        <f t="shared" si="5"/>
        <v>1</v>
      </c>
      <c r="T6" s="22">
        <v>0.276</v>
      </c>
      <c r="U6" s="22">
        <v>0.249</v>
      </c>
      <c r="V6" s="10">
        <f t="shared" si="6"/>
        <v>0.902173913043478</v>
      </c>
      <c r="W6" s="22">
        <v>0.448</v>
      </c>
      <c r="X6" s="22">
        <v>0.613</v>
      </c>
      <c r="Y6" s="10">
        <f t="shared" si="7"/>
        <v>1.36830357142857</v>
      </c>
      <c r="Z6" s="11">
        <v>43.57</v>
      </c>
      <c r="AA6" s="11">
        <v>43.4</v>
      </c>
      <c r="AB6" s="10">
        <f t="shared" si="8"/>
        <v>0.996098232728942</v>
      </c>
    </row>
    <row r="7" spans="1:28">
      <c r="A7" s="2" t="s">
        <v>26</v>
      </c>
      <c r="B7" s="10">
        <v>42.6923076923077</v>
      </c>
      <c r="C7" s="10">
        <v>76.3675213675214</v>
      </c>
      <c r="D7" s="10">
        <f t="shared" si="0"/>
        <v>1.78878878878879</v>
      </c>
      <c r="E7" s="10">
        <v>3.9282</v>
      </c>
      <c r="F7" s="10">
        <v>6.6664</v>
      </c>
      <c r="G7" s="10">
        <f t="shared" si="1"/>
        <v>1.69706226770531</v>
      </c>
      <c r="H7" s="10">
        <v>9.26208651399491</v>
      </c>
      <c r="I7" s="10">
        <v>8.67469879518072</v>
      </c>
      <c r="J7" s="10">
        <f t="shared" si="2"/>
        <v>0.936581490798358</v>
      </c>
      <c r="K7" s="10">
        <v>58.909090909091</v>
      </c>
      <c r="L7" s="10">
        <v>89.4545454545454</v>
      </c>
      <c r="M7" s="10">
        <f t="shared" si="3"/>
        <v>1.51851851851852</v>
      </c>
      <c r="N7" s="22">
        <v>0.639</v>
      </c>
      <c r="O7" s="22">
        <v>0.715</v>
      </c>
      <c r="P7" s="10">
        <f t="shared" si="4"/>
        <v>1.1189358372457</v>
      </c>
      <c r="Q7" s="16">
        <v>0.796</v>
      </c>
      <c r="R7" s="16">
        <v>0.796</v>
      </c>
      <c r="S7" s="10">
        <f t="shared" si="5"/>
        <v>1</v>
      </c>
      <c r="T7" s="22">
        <v>0.254</v>
      </c>
      <c r="U7" s="22">
        <v>0.193</v>
      </c>
      <c r="V7" s="10">
        <f t="shared" si="6"/>
        <v>0.759842519685039</v>
      </c>
      <c r="W7" s="22">
        <v>0.454</v>
      </c>
      <c r="X7" s="22">
        <v>0.613</v>
      </c>
      <c r="Y7" s="10">
        <f t="shared" si="7"/>
        <v>1.35022026431718</v>
      </c>
      <c r="Z7" s="11">
        <v>43.27</v>
      </c>
      <c r="AA7" s="11">
        <v>42.49</v>
      </c>
      <c r="AB7" s="10">
        <f t="shared" si="8"/>
        <v>0.98197365380171</v>
      </c>
    </row>
    <row r="8" spans="1:28">
      <c r="A8" s="2" t="s">
        <v>26</v>
      </c>
      <c r="B8" s="10">
        <v>41.5962441314554</v>
      </c>
      <c r="C8" s="10">
        <v>75.6903765690377</v>
      </c>
      <c r="D8" s="10">
        <f t="shared" si="0"/>
        <v>1.81964449313826</v>
      </c>
      <c r="E8" s="10">
        <v>4.0404</v>
      </c>
      <c r="F8" s="10">
        <v>6.5233</v>
      </c>
      <c r="G8" s="10">
        <f t="shared" si="1"/>
        <v>1.61451836451836</v>
      </c>
      <c r="H8" s="10">
        <v>9.26208651399491</v>
      </c>
      <c r="I8" s="10">
        <v>8.67469879518072</v>
      </c>
      <c r="J8" s="10">
        <f t="shared" si="2"/>
        <v>0.936581490798358</v>
      </c>
      <c r="K8" s="10">
        <v>61.090909090909</v>
      </c>
      <c r="L8" s="10">
        <v>110.909090909091</v>
      </c>
      <c r="M8" s="10">
        <f t="shared" si="3"/>
        <v>1.81547619047619</v>
      </c>
      <c r="N8" s="22">
        <v>0.656</v>
      </c>
      <c r="O8" s="22">
        <v>0.701</v>
      </c>
      <c r="P8" s="10">
        <f t="shared" si="4"/>
        <v>1.06859756097561</v>
      </c>
      <c r="Q8" s="16">
        <v>0.799</v>
      </c>
      <c r="R8" s="16">
        <v>0.804</v>
      </c>
      <c r="S8" s="10">
        <f t="shared" si="5"/>
        <v>1.00625782227785</v>
      </c>
      <c r="T8" s="22">
        <v>0.23</v>
      </c>
      <c r="U8" s="22">
        <v>0.276</v>
      </c>
      <c r="V8" s="10">
        <f t="shared" si="6"/>
        <v>1.2</v>
      </c>
      <c r="W8" s="22">
        <v>0.48</v>
      </c>
      <c r="X8" s="22">
        <v>0.614</v>
      </c>
      <c r="Y8" s="10">
        <f t="shared" si="7"/>
        <v>1.27916666666667</v>
      </c>
      <c r="Z8" s="11">
        <v>44.09</v>
      </c>
      <c r="AA8" s="11">
        <v>43.4</v>
      </c>
      <c r="AB8" s="10">
        <f t="shared" si="8"/>
        <v>0.98435019278748</v>
      </c>
    </row>
    <row r="9" customFormat="1" spans="1:28">
      <c r="A9" s="5" t="s">
        <v>27</v>
      </c>
      <c r="B9" s="7">
        <v>57.1048430015966</v>
      </c>
      <c r="C9" s="7">
        <v>75.7589285714286</v>
      </c>
      <c r="D9" s="7">
        <f t="shared" si="0"/>
        <v>1.32666380974571</v>
      </c>
      <c r="E9" s="7">
        <v>6.2037</v>
      </c>
      <c r="F9" s="7">
        <v>7.0038</v>
      </c>
      <c r="G9" s="7">
        <f t="shared" si="1"/>
        <v>1.12897142028144</v>
      </c>
      <c r="H9" s="7">
        <v>9.25301204819277</v>
      </c>
      <c r="I9" s="7">
        <v>13.1444759206799</v>
      </c>
      <c r="J9" s="7">
        <f t="shared" si="2"/>
        <v>1.42056185080264</v>
      </c>
      <c r="K9" s="7">
        <v>45.4545454545455</v>
      </c>
      <c r="L9" s="7">
        <v>66.5454545454546</v>
      </c>
      <c r="M9" s="7">
        <f t="shared" si="3"/>
        <v>1.464</v>
      </c>
      <c r="N9" s="21">
        <v>0.666</v>
      </c>
      <c r="O9" s="21">
        <v>0.673</v>
      </c>
      <c r="P9" s="7">
        <f t="shared" si="4"/>
        <v>1.01051051051051</v>
      </c>
      <c r="Q9" s="15">
        <v>0.805</v>
      </c>
      <c r="R9" s="15">
        <v>0.783</v>
      </c>
      <c r="S9" s="7">
        <f t="shared" si="5"/>
        <v>0.972670807453416</v>
      </c>
      <c r="T9" s="21">
        <v>0.185</v>
      </c>
      <c r="U9" s="21">
        <v>0.352</v>
      </c>
      <c r="V9" s="7">
        <f t="shared" si="6"/>
        <v>1.9027027027027</v>
      </c>
      <c r="W9" s="21">
        <v>0.483</v>
      </c>
      <c r="X9" s="21">
        <v>0.569</v>
      </c>
      <c r="Y9" s="7">
        <f t="shared" si="7"/>
        <v>1.17805383022774</v>
      </c>
      <c r="Z9" s="8">
        <v>42.43</v>
      </c>
      <c r="AA9" s="8">
        <v>39.57</v>
      </c>
      <c r="AB9" s="7">
        <f t="shared" si="8"/>
        <v>0.932594862125854</v>
      </c>
    </row>
    <row r="10" customFormat="1" spans="1:28">
      <c r="A10" s="5" t="s">
        <v>27</v>
      </c>
      <c r="B10" s="7">
        <v>55.2551020408163</v>
      </c>
      <c r="C10" s="7">
        <v>72.8991596638656</v>
      </c>
      <c r="D10" s="7">
        <f t="shared" si="0"/>
        <v>1.31931997175602</v>
      </c>
      <c r="E10" s="7">
        <v>6.4702</v>
      </c>
      <c r="F10" s="7">
        <v>7.7079</v>
      </c>
      <c r="G10" s="7">
        <f t="shared" si="1"/>
        <v>1.19129238663411</v>
      </c>
      <c r="H10" s="7">
        <v>9.25301204819277</v>
      </c>
      <c r="I10" s="7">
        <v>13.8243626062323</v>
      </c>
      <c r="J10" s="7">
        <f t="shared" si="2"/>
        <v>1.49403918791313</v>
      </c>
      <c r="K10" s="7">
        <v>42.5454545454545</v>
      </c>
      <c r="L10" s="7">
        <v>65.0909090909091</v>
      </c>
      <c r="M10" s="7">
        <f t="shared" si="3"/>
        <v>1.52991452991453</v>
      </c>
      <c r="N10" s="21">
        <v>0.68</v>
      </c>
      <c r="O10" s="21">
        <v>0.686</v>
      </c>
      <c r="P10" s="7">
        <f t="shared" si="4"/>
        <v>1.00882352941176</v>
      </c>
      <c r="Q10" s="15">
        <v>0.805</v>
      </c>
      <c r="R10" s="15">
        <v>0.784</v>
      </c>
      <c r="S10" s="7">
        <f t="shared" si="5"/>
        <v>0.973913043478261</v>
      </c>
      <c r="T10" s="21">
        <v>0.179</v>
      </c>
      <c r="U10" s="21">
        <v>0.346</v>
      </c>
      <c r="V10" s="7">
        <f t="shared" si="6"/>
        <v>1.93296089385475</v>
      </c>
      <c r="W10" s="21">
        <v>0.514</v>
      </c>
      <c r="X10" s="21">
        <v>0.603</v>
      </c>
      <c r="Y10" s="7">
        <f t="shared" si="7"/>
        <v>1.17315175097276</v>
      </c>
      <c r="Z10" s="8">
        <v>46.68</v>
      </c>
      <c r="AA10" s="8">
        <v>41.49</v>
      </c>
      <c r="AB10" s="7">
        <f t="shared" si="8"/>
        <v>0.888817480719794</v>
      </c>
    </row>
    <row r="11" customFormat="1" spans="1:28">
      <c r="A11" s="5" t="s">
        <v>27</v>
      </c>
      <c r="B11" s="7">
        <v>55.532891381948</v>
      </c>
      <c r="C11" s="7">
        <v>73</v>
      </c>
      <c r="D11" s="7">
        <f t="shared" si="0"/>
        <v>1.314536271809</v>
      </c>
      <c r="E11" s="7">
        <v>6.4955</v>
      </c>
      <c r="F11" s="7">
        <v>7.318</v>
      </c>
      <c r="G11" s="7">
        <f t="shared" si="1"/>
        <v>1.12662612577939</v>
      </c>
      <c r="H11" s="7">
        <v>10.8915662650602</v>
      </c>
      <c r="I11" s="7">
        <v>15.4107648725212</v>
      </c>
      <c r="J11" s="7">
        <f t="shared" si="2"/>
        <v>1.41492642081777</v>
      </c>
      <c r="K11" s="7">
        <v>45.4545454545455</v>
      </c>
      <c r="L11" s="7">
        <v>76.3636363636363</v>
      </c>
      <c r="M11" s="7">
        <f t="shared" si="3"/>
        <v>1.68</v>
      </c>
      <c r="N11" s="21">
        <v>0.679</v>
      </c>
      <c r="O11" s="21">
        <v>0.648</v>
      </c>
      <c r="P11" s="7">
        <f t="shared" si="4"/>
        <v>0.954344624447717</v>
      </c>
      <c r="Q11" s="15">
        <v>0.803</v>
      </c>
      <c r="R11" s="15">
        <v>0.778</v>
      </c>
      <c r="S11" s="7">
        <f t="shared" si="5"/>
        <v>0.968866749688667</v>
      </c>
      <c r="T11" s="21">
        <v>0.195</v>
      </c>
      <c r="U11" s="21">
        <v>0.395</v>
      </c>
      <c r="V11" s="7">
        <f t="shared" si="6"/>
        <v>2.02564102564103</v>
      </c>
      <c r="W11" s="21">
        <v>0.519</v>
      </c>
      <c r="X11" s="21">
        <v>0.526</v>
      </c>
      <c r="Y11" s="7">
        <f t="shared" si="7"/>
        <v>1.01348747591522</v>
      </c>
      <c r="Z11" s="8">
        <v>43.75</v>
      </c>
      <c r="AA11" s="8">
        <v>40.97</v>
      </c>
      <c r="AB11" s="7">
        <f t="shared" si="8"/>
        <v>0.936457142857143</v>
      </c>
    </row>
    <row r="12" spans="1:28">
      <c r="A12" s="2" t="s">
        <v>28</v>
      </c>
      <c r="B12" s="10">
        <v>88.135593220339</v>
      </c>
      <c r="C12" s="10">
        <v>89.5348837209302</v>
      </c>
      <c r="D12" s="10">
        <f t="shared" si="0"/>
        <v>1.01587656529517</v>
      </c>
      <c r="E12" s="10">
        <v>6.1875</v>
      </c>
      <c r="F12" s="10">
        <v>6.5772</v>
      </c>
      <c r="G12" s="10">
        <f t="shared" si="1"/>
        <v>1.06298181818182</v>
      </c>
      <c r="H12" s="10">
        <v>5.89235127478753</v>
      </c>
      <c r="I12" s="10">
        <v>10.2150537634409</v>
      </c>
      <c r="J12" s="10">
        <f t="shared" si="2"/>
        <v>1.73361248966088</v>
      </c>
      <c r="K12" s="10">
        <v>81.8181818181819</v>
      </c>
      <c r="L12" s="10">
        <v>80.7272727272728</v>
      </c>
      <c r="M12" s="10">
        <f t="shared" si="3"/>
        <v>0.986666666666667</v>
      </c>
      <c r="N12" s="22">
        <v>0.681</v>
      </c>
      <c r="O12" s="22">
        <v>0.656</v>
      </c>
      <c r="P12" s="10">
        <f t="shared" si="4"/>
        <v>0.963289280469897</v>
      </c>
      <c r="Q12" s="16">
        <v>0.803</v>
      </c>
      <c r="R12" s="16">
        <v>0.802</v>
      </c>
      <c r="S12" s="10">
        <f t="shared" si="5"/>
        <v>0.998754669987547</v>
      </c>
      <c r="T12" s="22">
        <v>0.199</v>
      </c>
      <c r="U12" s="22">
        <v>0.285</v>
      </c>
      <c r="V12" s="10">
        <f t="shared" si="6"/>
        <v>1.4321608040201</v>
      </c>
      <c r="W12" s="22">
        <v>0.525</v>
      </c>
      <c r="X12" s="22">
        <v>0.503</v>
      </c>
      <c r="Y12" s="10">
        <f t="shared" si="7"/>
        <v>0.958095238095238</v>
      </c>
      <c r="Z12" s="11">
        <v>49.46</v>
      </c>
      <c r="AA12" s="11">
        <v>47.98</v>
      </c>
      <c r="AB12" s="10">
        <f t="shared" si="8"/>
        <v>0.970076829761423</v>
      </c>
    </row>
    <row r="13" spans="1:28">
      <c r="A13" s="2" t="s">
        <v>28</v>
      </c>
      <c r="B13" s="10">
        <v>84.5238095238095</v>
      </c>
      <c r="C13" s="10">
        <v>88.4328358208955</v>
      </c>
      <c r="D13" s="10">
        <f t="shared" si="0"/>
        <v>1.04624763506412</v>
      </c>
      <c r="E13" s="10">
        <v>6.3839</v>
      </c>
      <c r="F13" s="10">
        <v>6.6307</v>
      </c>
      <c r="G13" s="10">
        <f t="shared" si="1"/>
        <v>1.03865975344225</v>
      </c>
      <c r="H13" s="10">
        <v>6.23229461756374</v>
      </c>
      <c r="I13" s="10">
        <v>10.3896103896104</v>
      </c>
      <c r="J13" s="10">
        <f t="shared" si="2"/>
        <v>1.66706021251476</v>
      </c>
      <c r="K13" s="10">
        <v>78.5454545454545</v>
      </c>
      <c r="L13" s="10">
        <v>77.4545454545455</v>
      </c>
      <c r="M13" s="10">
        <f t="shared" si="3"/>
        <v>0.986111111111112</v>
      </c>
      <c r="N13" s="22">
        <v>0.699</v>
      </c>
      <c r="O13" s="22">
        <v>0.686</v>
      </c>
      <c r="P13" s="10">
        <f t="shared" si="4"/>
        <v>0.98140200286123</v>
      </c>
      <c r="Q13" s="16">
        <v>0.805</v>
      </c>
      <c r="R13" s="16">
        <v>0.806</v>
      </c>
      <c r="S13" s="10">
        <f t="shared" si="5"/>
        <v>1.00124223602484</v>
      </c>
      <c r="T13" s="22">
        <v>0.179</v>
      </c>
      <c r="U13" s="22">
        <v>0.206</v>
      </c>
      <c r="V13" s="10">
        <f t="shared" si="6"/>
        <v>1.15083798882682</v>
      </c>
      <c r="W13" s="22">
        <v>0.562</v>
      </c>
      <c r="X13" s="22">
        <v>0.54</v>
      </c>
      <c r="Y13" s="10">
        <f t="shared" si="7"/>
        <v>0.96085409252669</v>
      </c>
      <c r="Z13" s="11">
        <v>50.01</v>
      </c>
      <c r="AA13" s="11">
        <v>48.41</v>
      </c>
      <c r="AB13" s="10">
        <f t="shared" si="8"/>
        <v>0.968006398720256</v>
      </c>
    </row>
    <row r="14" spans="1:28">
      <c r="A14" s="2" t="s">
        <v>28</v>
      </c>
      <c r="B14" s="10">
        <v>86.2903225806452</v>
      </c>
      <c r="C14" s="10">
        <v>91.1538461538461</v>
      </c>
      <c r="D14" s="10">
        <f t="shared" si="0"/>
        <v>1.05636232925953</v>
      </c>
      <c r="E14" s="10">
        <v>6.2576</v>
      </c>
      <c r="F14" s="10">
        <v>6.3696</v>
      </c>
      <c r="G14" s="10">
        <f t="shared" si="1"/>
        <v>1.01789823574533</v>
      </c>
      <c r="H14" s="10">
        <v>5.77903682719547</v>
      </c>
      <c r="I14" s="10">
        <v>10.5974025974026</v>
      </c>
      <c r="J14" s="10">
        <f t="shared" si="2"/>
        <v>1.83376623376624</v>
      </c>
      <c r="K14" s="10">
        <v>83.2727272727273</v>
      </c>
      <c r="L14" s="10">
        <v>79.2727272727272</v>
      </c>
      <c r="M14" s="10">
        <f t="shared" si="3"/>
        <v>0.951965065502182</v>
      </c>
      <c r="N14" s="22">
        <v>0.712</v>
      </c>
      <c r="O14" s="22">
        <v>0.67</v>
      </c>
      <c r="P14" s="10">
        <f t="shared" si="4"/>
        <v>0.941011235955056</v>
      </c>
      <c r="Q14" s="16">
        <v>0.797</v>
      </c>
      <c r="R14" s="16">
        <v>0.795</v>
      </c>
      <c r="S14" s="10">
        <f t="shared" si="5"/>
        <v>0.997490589711418</v>
      </c>
      <c r="T14" s="22">
        <v>0.243</v>
      </c>
      <c r="U14" s="22">
        <v>0.257</v>
      </c>
      <c r="V14" s="10">
        <f t="shared" si="6"/>
        <v>1.05761316872428</v>
      </c>
      <c r="W14" s="22">
        <v>0.631</v>
      </c>
      <c r="X14" s="22">
        <v>0.524</v>
      </c>
      <c r="Y14" s="10">
        <f t="shared" si="7"/>
        <v>0.830427892234548</v>
      </c>
      <c r="Z14" s="11">
        <v>49.46</v>
      </c>
      <c r="AA14" s="11">
        <v>48.29</v>
      </c>
      <c r="AB14" s="10">
        <f t="shared" si="8"/>
        <v>0.976344520824909</v>
      </c>
    </row>
    <row r="15" customFormat="1" spans="1:28">
      <c r="A15" s="5" t="s">
        <v>29</v>
      </c>
      <c r="B15" s="7">
        <v>67.3416407061267</v>
      </c>
      <c r="C15" s="7">
        <v>70.0985221674877</v>
      </c>
      <c r="D15" s="7">
        <f t="shared" si="0"/>
        <v>1.04093873318875</v>
      </c>
      <c r="E15" s="7">
        <v>4.7175</v>
      </c>
      <c r="F15" s="7">
        <v>5.8669</v>
      </c>
      <c r="G15" s="7">
        <f t="shared" si="1"/>
        <v>1.24364599894012</v>
      </c>
      <c r="H15" s="7">
        <v>4.64589235127479</v>
      </c>
      <c r="I15" s="7">
        <v>10.9090909090909</v>
      </c>
      <c r="J15" s="7">
        <f t="shared" si="2"/>
        <v>2.34811529933481</v>
      </c>
      <c r="K15" s="7">
        <v>88</v>
      </c>
      <c r="L15" s="7">
        <v>79.2727272727272</v>
      </c>
      <c r="M15" s="7">
        <f t="shared" si="3"/>
        <v>0.900826446280991</v>
      </c>
      <c r="N15" s="21">
        <v>0.479</v>
      </c>
      <c r="O15" s="21">
        <v>0.66</v>
      </c>
      <c r="P15" s="7">
        <f t="shared" si="4"/>
        <v>1.37787056367432</v>
      </c>
      <c r="Q15" s="15">
        <v>0.799</v>
      </c>
      <c r="R15" s="15">
        <v>0.796</v>
      </c>
      <c r="S15" s="7">
        <f t="shared" si="5"/>
        <v>0.996245306633292</v>
      </c>
      <c r="T15" s="21">
        <v>0.767</v>
      </c>
      <c r="U15" s="21">
        <v>0.254</v>
      </c>
      <c r="V15" s="7">
        <f t="shared" si="6"/>
        <v>0.33116036505867</v>
      </c>
      <c r="W15" s="21">
        <v>0.301</v>
      </c>
      <c r="X15" s="21">
        <v>0.499</v>
      </c>
      <c r="Y15" s="7">
        <f t="shared" si="7"/>
        <v>1.6578073089701</v>
      </c>
      <c r="Z15" s="8">
        <v>41.77</v>
      </c>
      <c r="AA15" s="8">
        <v>44.67</v>
      </c>
      <c r="AB15" s="7">
        <f t="shared" si="8"/>
        <v>1.06942781900886</v>
      </c>
    </row>
    <row r="16" customFormat="1" spans="1:28">
      <c r="A16" s="5" t="s">
        <v>29</v>
      </c>
      <c r="B16" s="7">
        <v>62.8708133971292</v>
      </c>
      <c r="C16" s="7">
        <v>67.877358490566</v>
      </c>
      <c r="D16" s="7">
        <f t="shared" si="0"/>
        <v>1.07963226214066</v>
      </c>
      <c r="E16" s="7">
        <v>4.8662</v>
      </c>
      <c r="F16" s="7">
        <v>6.2933</v>
      </c>
      <c r="G16" s="7">
        <f t="shared" si="1"/>
        <v>1.29326784760183</v>
      </c>
      <c r="H16" s="7">
        <v>4.53257790368272</v>
      </c>
      <c r="I16" s="7">
        <v>10.0779220779221</v>
      </c>
      <c r="J16" s="7">
        <f t="shared" si="2"/>
        <v>2.22344155844156</v>
      </c>
      <c r="K16" s="7">
        <v>74.5454545454544</v>
      </c>
      <c r="L16" s="7">
        <v>74.5454545454546</v>
      </c>
      <c r="M16" s="7">
        <f t="shared" si="3"/>
        <v>1</v>
      </c>
      <c r="N16" s="21">
        <v>0.461</v>
      </c>
      <c r="O16" s="21">
        <v>0.636</v>
      </c>
      <c r="P16" s="7">
        <f t="shared" si="4"/>
        <v>1.37960954446855</v>
      </c>
      <c r="Q16" s="15">
        <v>0.797</v>
      </c>
      <c r="R16" s="15">
        <v>0.794</v>
      </c>
      <c r="S16" s="7">
        <f t="shared" si="5"/>
        <v>0.996235884567127</v>
      </c>
      <c r="T16" s="21">
        <v>0.77</v>
      </c>
      <c r="U16" s="21">
        <v>0.321</v>
      </c>
      <c r="V16" s="7">
        <f t="shared" si="6"/>
        <v>0.416883116883117</v>
      </c>
      <c r="W16" s="21">
        <v>0.472</v>
      </c>
      <c r="X16" s="21">
        <v>0.472</v>
      </c>
      <c r="Y16" s="7">
        <f t="shared" si="7"/>
        <v>1</v>
      </c>
      <c r="Z16" s="8">
        <v>41.77</v>
      </c>
      <c r="AA16" s="8">
        <v>41.38</v>
      </c>
      <c r="AB16" s="7">
        <f t="shared" si="8"/>
        <v>0.990663155374671</v>
      </c>
    </row>
    <row r="17" customFormat="1" spans="1:28">
      <c r="A17" s="5" t="s">
        <v>29</v>
      </c>
      <c r="B17" s="7">
        <v>62.7358490566038</v>
      </c>
      <c r="C17" s="7">
        <v>71.2871287128713</v>
      </c>
      <c r="D17" s="7">
        <f t="shared" si="0"/>
        <v>1.13630611181419</v>
      </c>
      <c r="E17" s="7">
        <v>4.782</v>
      </c>
      <c r="F17" s="7">
        <v>5.9706</v>
      </c>
      <c r="G17" s="7">
        <f t="shared" si="1"/>
        <v>1.24855708908407</v>
      </c>
      <c r="H17" s="7">
        <v>3.55555555555555</v>
      </c>
      <c r="I17" s="7">
        <v>7.8961038961039</v>
      </c>
      <c r="J17" s="7">
        <f t="shared" si="2"/>
        <v>2.22077922077922</v>
      </c>
      <c r="K17" s="7">
        <v>81.4545454545455</v>
      </c>
      <c r="L17" s="7">
        <v>78.5454545454544</v>
      </c>
      <c r="M17" s="7">
        <f t="shared" si="3"/>
        <v>0.964285714285712</v>
      </c>
      <c r="N17" s="21">
        <v>0.65</v>
      </c>
      <c r="O17" s="21">
        <v>0.656</v>
      </c>
      <c r="P17" s="7">
        <f t="shared" si="4"/>
        <v>1.00923076923077</v>
      </c>
      <c r="Q17" s="15">
        <v>0.786</v>
      </c>
      <c r="R17" s="15">
        <v>0.787</v>
      </c>
      <c r="S17" s="7">
        <f t="shared" si="5"/>
        <v>1.00127226463104</v>
      </c>
      <c r="T17" s="21">
        <v>0.747</v>
      </c>
      <c r="U17" s="21">
        <v>0.267</v>
      </c>
      <c r="V17" s="7">
        <f t="shared" si="6"/>
        <v>0.357429718875502</v>
      </c>
      <c r="W17" s="21">
        <v>0.725</v>
      </c>
      <c r="X17" s="21">
        <v>0.495</v>
      </c>
      <c r="Y17" s="7">
        <f t="shared" si="7"/>
        <v>0.682758620689655</v>
      </c>
      <c r="Z17" s="8">
        <v>42.38</v>
      </c>
      <c r="AA17" s="8">
        <v>44.67</v>
      </c>
      <c r="AB17" s="7">
        <f t="shared" si="8"/>
        <v>1.05403492213308</v>
      </c>
    </row>
    <row r="18" spans="1:28">
      <c r="A18" s="2" t="s">
        <v>30</v>
      </c>
      <c r="B18" s="10">
        <v>73.5684647302904</v>
      </c>
      <c r="C18" s="10">
        <v>81.7204301075269</v>
      </c>
      <c r="D18" s="10">
        <f t="shared" si="0"/>
        <v>1.1108078768141</v>
      </c>
      <c r="E18" s="10">
        <v>6.4258</v>
      </c>
      <c r="F18" s="10">
        <v>3.5696</v>
      </c>
      <c r="G18" s="10">
        <f t="shared" si="1"/>
        <v>0.555510597902206</v>
      </c>
      <c r="H18" s="10">
        <v>6.0056657223796</v>
      </c>
      <c r="I18" s="10">
        <v>3.39943342776204</v>
      </c>
      <c r="J18" s="10">
        <f t="shared" si="2"/>
        <v>0.566037735849056</v>
      </c>
      <c r="K18" s="10">
        <v>17.8181818181818</v>
      </c>
      <c r="L18" s="10">
        <v>12.7272727272728</v>
      </c>
      <c r="M18" s="10">
        <f t="shared" si="3"/>
        <v>0.714285714285719</v>
      </c>
      <c r="N18" s="22">
        <v>0.654</v>
      </c>
      <c r="O18" s="22">
        <v>0.631</v>
      </c>
      <c r="P18" s="10">
        <f t="shared" si="4"/>
        <v>0.964831804281346</v>
      </c>
      <c r="Q18" s="16">
        <v>0.792</v>
      </c>
      <c r="R18" s="16">
        <v>0.759</v>
      </c>
      <c r="S18" s="10">
        <f t="shared" si="5"/>
        <v>0.958333333333333</v>
      </c>
      <c r="T18" s="22">
        <v>0.279</v>
      </c>
      <c r="U18" s="22">
        <v>0.553</v>
      </c>
      <c r="V18" s="10">
        <f t="shared" si="6"/>
        <v>1.98207885304659</v>
      </c>
      <c r="W18" s="22">
        <v>0.496</v>
      </c>
      <c r="X18" s="22">
        <v>0.545</v>
      </c>
      <c r="Y18" s="10">
        <f t="shared" si="7"/>
        <v>1.09879032258065</v>
      </c>
      <c r="Z18" s="11">
        <v>44.72</v>
      </c>
      <c r="AA18" s="11">
        <v>36.22</v>
      </c>
      <c r="AB18" s="10">
        <f t="shared" si="8"/>
        <v>0.809928443649374</v>
      </c>
    </row>
    <row r="19" spans="1:28">
      <c r="A19" s="2" t="s">
        <v>30</v>
      </c>
      <c r="B19" s="10">
        <v>73.6991869918699</v>
      </c>
      <c r="C19" s="10">
        <v>80.3231390652049</v>
      </c>
      <c r="D19" s="10">
        <f t="shared" si="0"/>
        <v>1.08987822449202</v>
      </c>
      <c r="E19" s="10">
        <v>6.6282</v>
      </c>
      <c r="F19" s="10">
        <v>3.6482</v>
      </c>
      <c r="G19" s="10">
        <f t="shared" si="1"/>
        <v>0.550405841706647</v>
      </c>
      <c r="H19" s="10">
        <v>5.43909348441926</v>
      </c>
      <c r="I19" s="10">
        <v>3.05949008498583</v>
      </c>
      <c r="J19" s="10">
        <f t="shared" si="2"/>
        <v>0.562499999999999</v>
      </c>
      <c r="K19" s="10">
        <v>17.4545454545454</v>
      </c>
      <c r="L19" s="10">
        <v>11.6363636363636</v>
      </c>
      <c r="M19" s="10">
        <f t="shared" si="3"/>
        <v>0.666666666666667</v>
      </c>
      <c r="N19" s="22">
        <v>0.659</v>
      </c>
      <c r="O19" s="22">
        <v>0.642</v>
      </c>
      <c r="P19" s="10">
        <f t="shared" si="4"/>
        <v>0.974203338391502</v>
      </c>
      <c r="Q19" s="16">
        <v>0.797</v>
      </c>
      <c r="R19" s="16">
        <v>0.773</v>
      </c>
      <c r="S19" s="10">
        <f t="shared" si="5"/>
        <v>0.969887076537014</v>
      </c>
      <c r="T19" s="22">
        <v>0.244</v>
      </c>
      <c r="U19" s="22">
        <v>0.529</v>
      </c>
      <c r="V19" s="10">
        <f t="shared" si="6"/>
        <v>2.16803278688525</v>
      </c>
      <c r="W19" s="22">
        <v>0.492</v>
      </c>
      <c r="X19" s="22">
        <v>0.563</v>
      </c>
      <c r="Y19" s="10">
        <f t="shared" si="7"/>
        <v>1.14430894308943</v>
      </c>
      <c r="Z19" s="11">
        <v>46.54</v>
      </c>
      <c r="AA19" s="11">
        <v>36.22</v>
      </c>
      <c r="AB19" s="10">
        <f t="shared" si="8"/>
        <v>0.778255264288784</v>
      </c>
    </row>
    <row r="20" spans="1:28">
      <c r="A20" s="2" t="s">
        <v>30</v>
      </c>
      <c r="B20" s="10">
        <v>74.734693877551</v>
      </c>
      <c r="C20" s="10">
        <v>80.2639127940333</v>
      </c>
      <c r="D20" s="10">
        <f t="shared" si="0"/>
        <v>1.07398463323529</v>
      </c>
      <c r="E20" s="10">
        <v>6.3024</v>
      </c>
      <c r="F20" s="10">
        <v>3.6706</v>
      </c>
      <c r="G20" s="10">
        <f t="shared" si="1"/>
        <v>0.582413048997207</v>
      </c>
      <c r="H20" s="10">
        <v>6.34560906515581</v>
      </c>
      <c r="I20" s="10">
        <v>3.39943342776204</v>
      </c>
      <c r="J20" s="10">
        <f t="shared" si="2"/>
        <v>0.535714285714285</v>
      </c>
      <c r="K20" s="10">
        <v>17.4545454545454</v>
      </c>
      <c r="L20" s="10">
        <v>11.6363636363636</v>
      </c>
      <c r="M20" s="10">
        <f t="shared" si="3"/>
        <v>0.666666666666667</v>
      </c>
      <c r="N20" s="22">
        <v>0.657</v>
      </c>
      <c r="O20" s="22">
        <v>0.671</v>
      </c>
      <c r="P20" s="10">
        <f t="shared" si="4"/>
        <v>1.02130898021309</v>
      </c>
      <c r="Q20" s="16">
        <v>0.796</v>
      </c>
      <c r="R20" s="16">
        <v>0.783</v>
      </c>
      <c r="S20" s="10">
        <f t="shared" si="5"/>
        <v>0.983668341708543</v>
      </c>
      <c r="T20" s="22">
        <v>0.253</v>
      </c>
      <c r="U20" s="22">
        <v>0.354</v>
      </c>
      <c r="V20" s="10">
        <f t="shared" si="6"/>
        <v>1.39920948616601</v>
      </c>
      <c r="W20" s="22">
        <v>0.491</v>
      </c>
      <c r="X20" s="22">
        <v>0.567</v>
      </c>
      <c r="Y20" s="10">
        <f t="shared" si="7"/>
        <v>1.15478615071283</v>
      </c>
      <c r="Z20" s="11">
        <v>50.66</v>
      </c>
      <c r="AA20" s="11">
        <v>39.13</v>
      </c>
      <c r="AB20" s="10">
        <f t="shared" si="8"/>
        <v>0.77240426371891</v>
      </c>
    </row>
    <row r="21" customFormat="1" spans="1:28">
      <c r="A21" s="5" t="s">
        <v>31</v>
      </c>
      <c r="B21" s="7">
        <v>84.6871569703622</v>
      </c>
      <c r="C21" s="7">
        <v>91.75</v>
      </c>
      <c r="D21" s="7">
        <f t="shared" ref="D21:D38" si="9">C21/B21</f>
        <v>1.08339922229423</v>
      </c>
      <c r="E21" s="7">
        <v>4.1538</v>
      </c>
      <c r="F21" s="7">
        <v>6.0502</v>
      </c>
      <c r="G21" s="7">
        <f t="shared" ref="G21:G38" si="10">F21/E21</f>
        <v>1.456545813472</v>
      </c>
      <c r="H21" s="7">
        <v>7.47967479674797</v>
      </c>
      <c r="I21" s="7">
        <v>11.8441558441558</v>
      </c>
      <c r="J21" s="7">
        <f t="shared" si="2"/>
        <v>1.58351214003388</v>
      </c>
      <c r="K21" s="7">
        <v>1.45454545454546</v>
      </c>
      <c r="L21" s="7">
        <v>2.54545454545451</v>
      </c>
      <c r="M21" s="7">
        <f t="shared" ref="M21:M38" si="11">L21/K21</f>
        <v>1.74999999999997</v>
      </c>
      <c r="N21" s="21">
        <v>0.657</v>
      </c>
      <c r="O21" s="21">
        <v>0.669</v>
      </c>
      <c r="P21" s="7">
        <f t="shared" ref="P21:P38" si="12">O21/N21</f>
        <v>1.01826484018265</v>
      </c>
      <c r="Q21" s="15">
        <v>0.798</v>
      </c>
      <c r="R21" s="15">
        <v>0.777</v>
      </c>
      <c r="S21" s="7">
        <f t="shared" si="5"/>
        <v>0.973684210526316</v>
      </c>
      <c r="T21" s="21">
        <v>0.201</v>
      </c>
      <c r="U21" s="21">
        <v>0.4</v>
      </c>
      <c r="V21" s="7">
        <f t="shared" ref="V21:V38" si="13">U21/T21</f>
        <v>1.99004975124378</v>
      </c>
      <c r="W21" s="21">
        <v>0.472</v>
      </c>
      <c r="X21" s="21">
        <v>0.579</v>
      </c>
      <c r="Y21" s="7">
        <f t="shared" ref="Y21:Y38" si="14">X21/W21</f>
        <v>1.22669491525424</v>
      </c>
      <c r="Z21" s="8">
        <v>46.26</v>
      </c>
      <c r="AA21" s="8">
        <v>51.3</v>
      </c>
      <c r="AB21" s="7">
        <f>[1]原始耐涝指数!AB53/Z21</f>
        <v>1.10894941634241</v>
      </c>
    </row>
    <row r="22" customFormat="1" spans="1:28">
      <c r="A22" s="5" t="s">
        <v>31</v>
      </c>
      <c r="B22" s="7">
        <v>80.2283341982356</v>
      </c>
      <c r="C22" s="7">
        <v>89.2380952380952</v>
      </c>
      <c r="D22" s="7">
        <f t="shared" si="9"/>
        <v>1.11230148463007</v>
      </c>
      <c r="E22" s="7">
        <v>4.5408</v>
      </c>
      <c r="F22" s="7">
        <v>6.14</v>
      </c>
      <c r="G22" s="7">
        <f t="shared" si="10"/>
        <v>1.35218463706836</v>
      </c>
      <c r="H22" s="7">
        <v>6.61246612466125</v>
      </c>
      <c r="I22" s="7">
        <v>11.5324675324675</v>
      </c>
      <c r="J22" s="7">
        <f t="shared" si="2"/>
        <v>1.74404939322972</v>
      </c>
      <c r="K22" s="7">
        <v>1.45454545454546</v>
      </c>
      <c r="L22" s="7">
        <v>2.90909090909091</v>
      </c>
      <c r="M22" s="7">
        <f t="shared" si="11"/>
        <v>1.99999999999999</v>
      </c>
      <c r="N22" s="21">
        <v>0.652</v>
      </c>
      <c r="O22" s="21">
        <v>0.695</v>
      </c>
      <c r="P22" s="7">
        <f t="shared" si="12"/>
        <v>1.0659509202454</v>
      </c>
      <c r="Q22" s="15">
        <v>0.79</v>
      </c>
      <c r="R22" s="15">
        <v>0.782</v>
      </c>
      <c r="S22" s="7">
        <f t="shared" si="5"/>
        <v>0.989873417721519</v>
      </c>
      <c r="T22" s="21">
        <v>0.232</v>
      </c>
      <c r="U22" s="21">
        <v>0.236</v>
      </c>
      <c r="V22" s="7">
        <f t="shared" si="13"/>
        <v>1.01724137931034</v>
      </c>
      <c r="W22" s="21">
        <v>0.473</v>
      </c>
      <c r="X22" s="21">
        <v>0.576</v>
      </c>
      <c r="Y22" s="7">
        <f t="shared" si="14"/>
        <v>1.21775898520085</v>
      </c>
      <c r="Z22" s="8">
        <v>42.92</v>
      </c>
      <c r="AA22" s="8">
        <v>46.51</v>
      </c>
      <c r="AB22" s="7">
        <f>[1]原始耐涝指数!AB54/Z22</f>
        <v>1.0836439888164</v>
      </c>
    </row>
    <row r="23" customFormat="1" spans="1:28">
      <c r="A23" s="5" t="s">
        <v>31</v>
      </c>
      <c r="B23" s="7">
        <v>80.9720785935884</v>
      </c>
      <c r="C23" s="7">
        <v>88.9150943396226</v>
      </c>
      <c r="D23" s="7">
        <f t="shared" si="9"/>
        <v>1.09809573724668</v>
      </c>
      <c r="E23" s="7">
        <v>4.3473</v>
      </c>
      <c r="F23" s="7">
        <v>6.0782</v>
      </c>
      <c r="G23" s="7">
        <f t="shared" si="10"/>
        <v>1.39815517677639</v>
      </c>
      <c r="H23" s="7">
        <v>6.50406504065041</v>
      </c>
      <c r="I23" s="7">
        <v>11.1168831168831</v>
      </c>
      <c r="J23" s="7">
        <f t="shared" si="2"/>
        <v>1.70922077922078</v>
      </c>
      <c r="K23" s="7">
        <v>1.09090909090913</v>
      </c>
      <c r="L23" s="7">
        <v>2.18181818181818</v>
      </c>
      <c r="M23" s="7">
        <f t="shared" si="11"/>
        <v>1.99999999999993</v>
      </c>
      <c r="N23" s="21">
        <v>0.647</v>
      </c>
      <c r="O23" s="21">
        <v>0.646</v>
      </c>
      <c r="P23" s="7">
        <f t="shared" si="12"/>
        <v>0.998454404945904</v>
      </c>
      <c r="Q23" s="15">
        <v>0.785</v>
      </c>
      <c r="R23" s="15">
        <v>0.777</v>
      </c>
      <c r="S23" s="7">
        <f t="shared" si="5"/>
        <v>0.989808917197452</v>
      </c>
      <c r="T23" s="21">
        <v>0.297</v>
      </c>
      <c r="U23" s="21">
        <v>0.359</v>
      </c>
      <c r="V23" s="7">
        <f t="shared" si="13"/>
        <v>1.20875420875421</v>
      </c>
      <c r="W23" s="21">
        <v>0.488</v>
      </c>
      <c r="X23" s="21">
        <v>0.508</v>
      </c>
      <c r="Y23" s="7">
        <f t="shared" si="14"/>
        <v>1.04098360655738</v>
      </c>
      <c r="Z23" s="8">
        <v>47.93</v>
      </c>
      <c r="AA23" s="8">
        <v>57.06</v>
      </c>
      <c r="AB23" s="7">
        <f>[1]原始耐涝指数!AB55/Z23</f>
        <v>1.19048612559983</v>
      </c>
    </row>
    <row r="24" spans="1:28">
      <c r="A24" s="2" t="s">
        <v>32</v>
      </c>
      <c r="B24" s="10">
        <v>39.6186440677966</v>
      </c>
      <c r="C24" s="10">
        <v>68.4070796460177</v>
      </c>
      <c r="D24" s="10">
        <f t="shared" si="9"/>
        <v>1.7266385878567</v>
      </c>
      <c r="E24" s="10">
        <v>4.8297</v>
      </c>
      <c r="F24" s="10">
        <v>7.1822</v>
      </c>
      <c r="G24" s="10">
        <f t="shared" si="10"/>
        <v>1.48709029546349</v>
      </c>
      <c r="H24" s="10">
        <v>4.19263456090651</v>
      </c>
      <c r="I24" s="10">
        <v>12.6666666666667</v>
      </c>
      <c r="J24" s="10">
        <f t="shared" si="2"/>
        <v>3.02117117117117</v>
      </c>
      <c r="K24" s="10">
        <v>37.4545454545454</v>
      </c>
      <c r="L24" s="10">
        <v>45.8181818181818</v>
      </c>
      <c r="M24" s="10">
        <f t="shared" si="11"/>
        <v>1.22330097087379</v>
      </c>
      <c r="N24" s="22">
        <v>0.668</v>
      </c>
      <c r="O24" s="22">
        <v>0.676</v>
      </c>
      <c r="P24" s="10">
        <f t="shared" si="12"/>
        <v>1.01197604790419</v>
      </c>
      <c r="Q24" s="16">
        <v>0.813</v>
      </c>
      <c r="R24" s="16">
        <v>0.784</v>
      </c>
      <c r="S24" s="10">
        <f t="shared" si="5"/>
        <v>0.964329643296433</v>
      </c>
      <c r="T24" s="22">
        <v>0.125</v>
      </c>
      <c r="U24" s="22">
        <v>0.344</v>
      </c>
      <c r="V24" s="10">
        <f t="shared" si="13"/>
        <v>2.752</v>
      </c>
      <c r="W24" s="22">
        <v>0.465</v>
      </c>
      <c r="X24" s="22">
        <v>0.574</v>
      </c>
      <c r="Y24" s="10">
        <f t="shared" si="14"/>
        <v>1.23440860215054</v>
      </c>
      <c r="Z24" s="11">
        <v>44.16</v>
      </c>
      <c r="AA24" s="11">
        <v>42.03</v>
      </c>
      <c r="AB24" s="10">
        <f>[1]原始耐涝指数!AB56/Z24</f>
        <v>0.951766304347826</v>
      </c>
    </row>
    <row r="25" spans="1:28">
      <c r="A25" s="2" t="s">
        <v>32</v>
      </c>
      <c r="B25" s="10">
        <v>40.2399127589967</v>
      </c>
      <c r="C25" s="10">
        <v>68.8311688311688</v>
      </c>
      <c r="D25" s="10">
        <f t="shared" si="9"/>
        <v>1.71051983247105</v>
      </c>
      <c r="E25" s="10">
        <v>4.8606</v>
      </c>
      <c r="F25" s="10">
        <v>7.1376</v>
      </c>
      <c r="G25" s="10">
        <f t="shared" si="10"/>
        <v>1.46846068386619</v>
      </c>
      <c r="H25" s="10">
        <v>4.64589235127479</v>
      </c>
      <c r="I25" s="10">
        <v>15.4444444444444</v>
      </c>
      <c r="J25" s="10">
        <f t="shared" si="2"/>
        <v>3.32432249322493</v>
      </c>
      <c r="K25" s="10">
        <v>38.1818181818182</v>
      </c>
      <c r="L25" s="10">
        <v>48.7272727272728</v>
      </c>
      <c r="M25" s="10">
        <f t="shared" si="11"/>
        <v>1.27619047619048</v>
      </c>
      <c r="N25" s="22">
        <v>0.664</v>
      </c>
      <c r="O25" s="22">
        <v>0.683</v>
      </c>
      <c r="P25" s="10">
        <f t="shared" si="12"/>
        <v>1.02861445783133</v>
      </c>
      <c r="Q25" s="16">
        <v>0.812</v>
      </c>
      <c r="R25" s="16">
        <v>0.787</v>
      </c>
      <c r="S25" s="10">
        <f t="shared" si="5"/>
        <v>0.969211822660099</v>
      </c>
      <c r="T25" s="22">
        <v>0.131</v>
      </c>
      <c r="U25" s="22">
        <v>0.319</v>
      </c>
      <c r="V25" s="10">
        <f t="shared" si="13"/>
        <v>2.43511450381679</v>
      </c>
      <c r="W25" s="22">
        <v>0.458</v>
      </c>
      <c r="X25" s="22">
        <v>0.584</v>
      </c>
      <c r="Y25" s="10">
        <f t="shared" si="14"/>
        <v>1.27510917030568</v>
      </c>
      <c r="Z25" s="11">
        <v>46.16</v>
      </c>
      <c r="AA25" s="11">
        <v>42.68</v>
      </c>
      <c r="AB25" s="10">
        <f>[1]原始耐涝指数!AB57/Z25</f>
        <v>0.924610051993068</v>
      </c>
    </row>
    <row r="26" spans="1:28">
      <c r="A26" s="2" t="s">
        <v>32</v>
      </c>
      <c r="B26" s="10">
        <v>40.2476780185758</v>
      </c>
      <c r="C26" s="10">
        <v>69.1379310344828</v>
      </c>
      <c r="D26" s="10">
        <f t="shared" si="9"/>
        <v>1.71781167108753</v>
      </c>
      <c r="E26" s="10">
        <v>4.7231</v>
      </c>
      <c r="F26" s="10">
        <v>6.8371</v>
      </c>
      <c r="G26" s="10">
        <f t="shared" si="10"/>
        <v>1.44758738963816</v>
      </c>
      <c r="H26" s="10">
        <v>5.09915014164306</v>
      </c>
      <c r="I26" s="10">
        <v>15.4444444444444</v>
      </c>
      <c r="J26" s="10">
        <f t="shared" si="2"/>
        <v>3.02882716049383</v>
      </c>
      <c r="K26" s="10">
        <v>37.8181818181818</v>
      </c>
      <c r="L26" s="10">
        <v>46.5454545454546</v>
      </c>
      <c r="M26" s="10">
        <f t="shared" si="11"/>
        <v>1.23076923076923</v>
      </c>
      <c r="N26" s="22">
        <v>0.663</v>
      </c>
      <c r="O26" s="22">
        <v>0.649</v>
      </c>
      <c r="P26" s="10">
        <f t="shared" si="12"/>
        <v>0.978883861236802</v>
      </c>
      <c r="Q26" s="16">
        <v>0.815</v>
      </c>
      <c r="R26" s="16">
        <v>0.782</v>
      </c>
      <c r="S26" s="10">
        <f t="shared" si="5"/>
        <v>0.959509202453988</v>
      </c>
      <c r="T26" s="22">
        <v>0.107</v>
      </c>
      <c r="U26" s="22">
        <v>0.359</v>
      </c>
      <c r="V26" s="10">
        <f t="shared" si="13"/>
        <v>3.35514018691589</v>
      </c>
      <c r="W26" s="22">
        <v>0.446</v>
      </c>
      <c r="X26" s="22">
        <v>0.515</v>
      </c>
      <c r="Y26" s="10">
        <f t="shared" si="14"/>
        <v>1.15470852017937</v>
      </c>
      <c r="Z26" s="11">
        <v>49.12</v>
      </c>
      <c r="AA26" s="11">
        <v>44.12</v>
      </c>
      <c r="AB26" s="10">
        <f>[1]原始耐涝指数!AB58/Z26</f>
        <v>0.898208469055375</v>
      </c>
    </row>
    <row r="27" customFormat="1" spans="1:28">
      <c r="A27" s="5" t="s">
        <v>33</v>
      </c>
      <c r="B27" s="7">
        <v>89.8816568047337</v>
      </c>
      <c r="C27" s="7">
        <v>51.6981132075472</v>
      </c>
      <c r="D27" s="7">
        <f t="shared" si="9"/>
        <v>0.575179798029985</v>
      </c>
      <c r="E27" s="7">
        <v>4.9473</v>
      </c>
      <c r="F27" s="7">
        <v>6.0444</v>
      </c>
      <c r="G27" s="7">
        <f t="shared" si="10"/>
        <v>1.22175732217573</v>
      </c>
      <c r="H27" s="7">
        <v>7.13253012048192</v>
      </c>
      <c r="I27" s="7">
        <v>9.11111111111111</v>
      </c>
      <c r="J27" s="7">
        <f t="shared" si="2"/>
        <v>1.2774024024024</v>
      </c>
      <c r="K27" s="7">
        <v>50.9090909090909</v>
      </c>
      <c r="L27" s="7">
        <v>45.4545454545455</v>
      </c>
      <c r="M27" s="7">
        <f t="shared" si="11"/>
        <v>0.892857142857144</v>
      </c>
      <c r="N27" s="21">
        <v>0.653</v>
      </c>
      <c r="O27" s="21">
        <v>0.666</v>
      </c>
      <c r="P27" s="7">
        <f t="shared" si="12"/>
        <v>1.01990811638591</v>
      </c>
      <c r="Q27" s="15">
        <v>0.823</v>
      </c>
      <c r="R27" s="15">
        <v>0.801</v>
      </c>
      <c r="S27" s="7">
        <f t="shared" si="5"/>
        <v>0.973268529769137</v>
      </c>
      <c r="T27" s="21">
        <v>0.174</v>
      </c>
      <c r="U27" s="21">
        <v>0.214</v>
      </c>
      <c r="V27" s="7">
        <f t="shared" si="13"/>
        <v>1.22988505747126</v>
      </c>
      <c r="W27" s="21">
        <v>0.453</v>
      </c>
      <c r="X27" s="21">
        <v>0.495</v>
      </c>
      <c r="Y27" s="7">
        <f t="shared" si="14"/>
        <v>1.09271523178808</v>
      </c>
      <c r="Z27" s="8">
        <v>48.01</v>
      </c>
      <c r="AA27" s="8">
        <v>52.46</v>
      </c>
      <c r="AB27" s="7">
        <f>[1]原始耐涝指数!AB59/Z27</f>
        <v>1.09268902312018</v>
      </c>
    </row>
    <row r="28" customFormat="1" spans="1:28">
      <c r="A28" s="5" t="s">
        <v>33</v>
      </c>
      <c r="B28" s="7">
        <v>87.6880222841226</v>
      </c>
      <c r="C28" s="7">
        <v>52.6492537313433</v>
      </c>
      <c r="D28" s="7">
        <f t="shared" si="9"/>
        <v>0.600415568283108</v>
      </c>
      <c r="E28" s="7">
        <v>5.0315</v>
      </c>
      <c r="F28" s="7">
        <v>6.2043</v>
      </c>
      <c r="G28" s="7">
        <f t="shared" si="10"/>
        <v>1.23309152340256</v>
      </c>
      <c r="H28" s="7">
        <v>7.13253012048192</v>
      </c>
      <c r="I28" s="7">
        <v>8.22222222222222</v>
      </c>
      <c r="J28" s="7">
        <f t="shared" si="2"/>
        <v>1.15277777777778</v>
      </c>
      <c r="K28" s="7">
        <v>49.8181818181818</v>
      </c>
      <c r="L28" s="7">
        <v>42.1818181818181</v>
      </c>
      <c r="M28" s="7">
        <f t="shared" si="11"/>
        <v>0.846715328467152</v>
      </c>
      <c r="N28" s="21">
        <v>0.638</v>
      </c>
      <c r="O28" s="21">
        <v>0.671</v>
      </c>
      <c r="P28" s="7">
        <f t="shared" si="12"/>
        <v>1.05172413793103</v>
      </c>
      <c r="Q28" s="15">
        <v>0.806</v>
      </c>
      <c r="R28" s="15">
        <v>0.789</v>
      </c>
      <c r="S28" s="7">
        <f t="shared" si="5"/>
        <v>0.978908188585608</v>
      </c>
      <c r="T28" s="21">
        <v>0.232</v>
      </c>
      <c r="U28" s="21">
        <v>0.303</v>
      </c>
      <c r="V28" s="7">
        <f t="shared" si="13"/>
        <v>1.30603448275862</v>
      </c>
      <c r="W28" s="21">
        <v>0.445</v>
      </c>
      <c r="X28" s="21">
        <v>0.545</v>
      </c>
      <c r="Y28" s="7">
        <f t="shared" si="14"/>
        <v>1.2247191011236</v>
      </c>
      <c r="Z28" s="8">
        <v>49.48</v>
      </c>
      <c r="AA28" s="8">
        <v>53.77</v>
      </c>
      <c r="AB28" s="7">
        <f>[1]原始耐涝指数!AB60/Z28</f>
        <v>1.08670169765562</v>
      </c>
    </row>
    <row r="29" customFormat="1" spans="1:28">
      <c r="A29" s="5" t="s">
        <v>33</v>
      </c>
      <c r="B29" s="7">
        <v>89.4268224819143</v>
      </c>
      <c r="C29" s="7">
        <v>51.8978102189781</v>
      </c>
      <c r="D29" s="7">
        <f t="shared" si="9"/>
        <v>0.580338300955219</v>
      </c>
      <c r="E29" s="7">
        <v>4.9276</v>
      </c>
      <c r="F29" s="7">
        <v>6.0023</v>
      </c>
      <c r="G29" s="7">
        <f t="shared" si="10"/>
        <v>1.21809805990746</v>
      </c>
      <c r="H29" s="7">
        <v>7.13253012048192</v>
      </c>
      <c r="I29" s="7">
        <v>9.22222222222222</v>
      </c>
      <c r="J29" s="7">
        <f t="shared" si="2"/>
        <v>1.29298048048048</v>
      </c>
      <c r="K29" s="7">
        <v>52.7272727272727</v>
      </c>
      <c r="L29" s="7">
        <v>49.4545454545455</v>
      </c>
      <c r="M29" s="7">
        <f t="shared" si="11"/>
        <v>0.93793103448276</v>
      </c>
      <c r="N29" s="21">
        <v>0.657</v>
      </c>
      <c r="O29" s="21">
        <v>0.674</v>
      </c>
      <c r="P29" s="7">
        <f t="shared" si="12"/>
        <v>1.02587519025875</v>
      </c>
      <c r="Q29" s="15">
        <v>0.81</v>
      </c>
      <c r="R29" s="15">
        <v>0.796</v>
      </c>
      <c r="S29" s="7">
        <f t="shared" si="5"/>
        <v>0.982716049382716</v>
      </c>
      <c r="T29" s="21">
        <v>0.192</v>
      </c>
      <c r="U29" s="21">
        <v>0.248</v>
      </c>
      <c r="V29" s="7">
        <f t="shared" si="13"/>
        <v>1.29166666666667</v>
      </c>
      <c r="W29" s="21">
        <v>0.468</v>
      </c>
      <c r="X29" s="21">
        <v>0.528</v>
      </c>
      <c r="Y29" s="7">
        <f t="shared" si="14"/>
        <v>1.12820512820513</v>
      </c>
      <c r="Z29" s="8">
        <v>49.97</v>
      </c>
      <c r="AA29" s="8">
        <v>55.11</v>
      </c>
      <c r="AB29" s="7">
        <f>[1]原始耐涝指数!AB61/Z29</f>
        <v>1.10286171703022</v>
      </c>
    </row>
    <row r="30" customFormat="1" spans="1:28">
      <c r="A30" s="2" t="s">
        <v>34</v>
      </c>
      <c r="B30" s="10">
        <v>87.9333333333333</v>
      </c>
      <c r="C30" s="10">
        <v>86.7219917012448</v>
      </c>
      <c r="D30" s="10">
        <f t="shared" si="9"/>
        <v>0.986224318058129</v>
      </c>
      <c r="E30" s="10">
        <v>7.5565</v>
      </c>
      <c r="F30" s="10">
        <v>6.6695</v>
      </c>
      <c r="G30" s="10">
        <f t="shared" si="10"/>
        <v>0.882617613974724</v>
      </c>
      <c r="H30" s="10">
        <v>10.4935064935065</v>
      </c>
      <c r="I30" s="10">
        <v>11.0752688172043</v>
      </c>
      <c r="J30" s="10">
        <f t="shared" si="2"/>
        <v>1.0554402214415</v>
      </c>
      <c r="K30" s="10">
        <v>8.72727272727274</v>
      </c>
      <c r="L30" s="10">
        <v>21.0909090909091</v>
      </c>
      <c r="M30" s="10">
        <f t="shared" si="11"/>
        <v>2.41666666666666</v>
      </c>
      <c r="N30" s="22">
        <v>0.658</v>
      </c>
      <c r="O30" s="22">
        <v>0.67</v>
      </c>
      <c r="P30" s="10">
        <f t="shared" si="12"/>
        <v>1.01823708206687</v>
      </c>
      <c r="Q30" s="16">
        <v>0.801</v>
      </c>
      <c r="R30" s="16">
        <v>0.794</v>
      </c>
      <c r="S30" s="10">
        <f t="shared" si="5"/>
        <v>0.991260923845193</v>
      </c>
      <c r="T30" s="22">
        <v>0.212</v>
      </c>
      <c r="U30" s="22">
        <v>0.265</v>
      </c>
      <c r="V30" s="10">
        <f t="shared" si="13"/>
        <v>1.25</v>
      </c>
      <c r="W30" s="22">
        <v>0.478</v>
      </c>
      <c r="X30" s="22">
        <v>0.525</v>
      </c>
      <c r="Y30" s="10">
        <f t="shared" si="14"/>
        <v>1.09832635983264</v>
      </c>
      <c r="Z30" s="11">
        <v>44.43</v>
      </c>
      <c r="AA30" s="11">
        <v>39.25</v>
      </c>
      <c r="AB30" s="10">
        <f>[1]原始耐涝指数!AB65/Z30</f>
        <v>0.883412108935404</v>
      </c>
    </row>
    <row r="31" customFormat="1" spans="1:28">
      <c r="A31" s="2" t="s">
        <v>34</v>
      </c>
      <c r="B31" s="10">
        <v>82.9545454545455</v>
      </c>
      <c r="C31" s="10">
        <v>85.2589641434263</v>
      </c>
      <c r="D31" s="10">
        <f t="shared" si="9"/>
        <v>1.02777929378377</v>
      </c>
      <c r="E31" s="10">
        <v>7.4611</v>
      </c>
      <c r="F31" s="10">
        <v>6.4001</v>
      </c>
      <c r="G31" s="10">
        <f t="shared" si="10"/>
        <v>0.857795767380145</v>
      </c>
      <c r="H31" s="10">
        <v>13.6103896103896</v>
      </c>
      <c r="I31" s="10">
        <v>14.8387096774194</v>
      </c>
      <c r="J31" s="10">
        <f t="shared" si="2"/>
        <v>1.09024870721497</v>
      </c>
      <c r="K31" s="10">
        <v>8.36363636363641</v>
      </c>
      <c r="L31" s="10">
        <v>20.3636363636364</v>
      </c>
      <c r="M31" s="10">
        <f t="shared" si="11"/>
        <v>2.43478260869564</v>
      </c>
      <c r="N31" s="22">
        <v>0.673</v>
      </c>
      <c r="O31" s="22">
        <v>0.643</v>
      </c>
      <c r="P31" s="10">
        <f t="shared" si="12"/>
        <v>0.955423476968796</v>
      </c>
      <c r="Q31" s="16">
        <v>0.804</v>
      </c>
      <c r="R31" s="16">
        <v>0.791</v>
      </c>
      <c r="S31" s="10">
        <f t="shared" si="5"/>
        <v>0.983830845771144</v>
      </c>
      <c r="T31" s="22">
        <v>0.193</v>
      </c>
      <c r="U31" s="22">
        <v>0.292</v>
      </c>
      <c r="V31" s="10">
        <f t="shared" si="13"/>
        <v>1.51295336787565</v>
      </c>
      <c r="W31" s="22">
        <v>0.503</v>
      </c>
      <c r="X31" s="22">
        <v>0.477</v>
      </c>
      <c r="Y31" s="10">
        <f t="shared" si="14"/>
        <v>0.94831013916501</v>
      </c>
      <c r="Z31" s="11">
        <v>45.64</v>
      </c>
      <c r="AA31" s="11">
        <v>40.96</v>
      </c>
      <c r="AB31" s="10">
        <f>[1]原始耐涝指数!AB66/Z31</f>
        <v>0.897458369851008</v>
      </c>
    </row>
    <row r="32" customFormat="1" spans="1:28">
      <c r="A32" s="2" t="s">
        <v>34</v>
      </c>
      <c r="B32" s="10">
        <v>82.9166666666667</v>
      </c>
      <c r="C32" s="10">
        <v>82.1969696969697</v>
      </c>
      <c r="D32" s="10">
        <f t="shared" si="9"/>
        <v>0.991320237551394</v>
      </c>
      <c r="E32" s="10">
        <v>7.2535</v>
      </c>
      <c r="F32" s="10">
        <v>6.3101</v>
      </c>
      <c r="G32" s="10">
        <f t="shared" si="10"/>
        <v>0.869938650306748</v>
      </c>
      <c r="H32" s="10">
        <v>11.1168831168831</v>
      </c>
      <c r="I32" s="10">
        <v>12.8083989501312</v>
      </c>
      <c r="J32" s="10">
        <f t="shared" si="2"/>
        <v>1.15215738219638</v>
      </c>
      <c r="K32" s="10">
        <v>8.00000000000001</v>
      </c>
      <c r="L32" s="10">
        <v>20.3636363636363</v>
      </c>
      <c r="M32" s="10">
        <f t="shared" si="11"/>
        <v>2.54545454545453</v>
      </c>
      <c r="N32" s="22">
        <v>0.64</v>
      </c>
      <c r="O32" s="22">
        <v>0.66</v>
      </c>
      <c r="P32" s="10">
        <f t="shared" si="12"/>
        <v>1.03125</v>
      </c>
      <c r="Q32" s="16">
        <v>0.797</v>
      </c>
      <c r="R32" s="16">
        <v>0.779</v>
      </c>
      <c r="S32" s="10">
        <f t="shared" si="5"/>
        <v>0.97741530740276</v>
      </c>
      <c r="T32" s="22">
        <v>0.246</v>
      </c>
      <c r="U32" s="22">
        <v>0.386</v>
      </c>
      <c r="V32" s="10">
        <f t="shared" si="13"/>
        <v>1.56910569105691</v>
      </c>
      <c r="W32" s="22">
        <v>0.454</v>
      </c>
      <c r="X32" s="22">
        <v>0.551</v>
      </c>
      <c r="Y32" s="10">
        <f t="shared" si="14"/>
        <v>1.2136563876652</v>
      </c>
      <c r="Z32" s="11">
        <v>45.91</v>
      </c>
      <c r="AA32" s="11">
        <v>41.08</v>
      </c>
      <c r="AB32" s="10">
        <f>[1]原始耐涝指数!AB67/Z32</f>
        <v>0.894794162491832</v>
      </c>
    </row>
    <row r="33" customFormat="1" spans="1:28">
      <c r="A33" s="5" t="s">
        <v>35</v>
      </c>
      <c r="B33" s="7">
        <v>56.776180698152</v>
      </c>
      <c r="C33" s="7">
        <v>54.5106382978723</v>
      </c>
      <c r="D33" s="7">
        <f t="shared" si="9"/>
        <v>0.960096956638836</v>
      </c>
      <c r="E33" s="7">
        <v>4.6868</v>
      </c>
      <c r="F33" s="7">
        <v>9.2839</v>
      </c>
      <c r="G33" s="7">
        <f t="shared" si="10"/>
        <v>1.98086114193053</v>
      </c>
      <c r="H33" s="7">
        <v>5.35433070866142</v>
      </c>
      <c r="I33" s="7">
        <v>5.49397590361446</v>
      </c>
      <c r="J33" s="7">
        <f t="shared" si="2"/>
        <v>1.02608079376329</v>
      </c>
      <c r="K33" s="7">
        <v>9.09090909090906</v>
      </c>
      <c r="L33" s="7">
        <v>72.0000000000001</v>
      </c>
      <c r="M33" s="7">
        <f t="shared" si="11"/>
        <v>7.92000000000004</v>
      </c>
      <c r="N33" s="21">
        <v>0.657</v>
      </c>
      <c r="O33" s="21">
        <v>0.654</v>
      </c>
      <c r="P33" s="7">
        <f t="shared" si="12"/>
        <v>0.995433789954338</v>
      </c>
      <c r="Q33" s="15">
        <v>0.8</v>
      </c>
      <c r="R33" s="15">
        <v>0.758</v>
      </c>
      <c r="S33" s="7">
        <f t="shared" si="5"/>
        <v>0.9475</v>
      </c>
      <c r="T33" s="21">
        <v>0.22</v>
      </c>
      <c r="U33" s="21">
        <v>0.556</v>
      </c>
      <c r="V33" s="7">
        <f t="shared" si="13"/>
        <v>2.52727272727273</v>
      </c>
      <c r="W33" s="21">
        <v>0.48</v>
      </c>
      <c r="X33" s="21">
        <v>0.602</v>
      </c>
      <c r="Y33" s="7">
        <f t="shared" si="14"/>
        <v>1.25416666666667</v>
      </c>
      <c r="Z33" s="8">
        <v>47.82</v>
      </c>
      <c r="AA33" s="8">
        <v>43.14</v>
      </c>
      <c r="AB33" s="7">
        <f>[1]原始耐涝指数!AB68/Z33</f>
        <v>0.902132998745295</v>
      </c>
    </row>
    <row r="34" customFormat="1" spans="1:28">
      <c r="A34" s="5" t="s">
        <v>35</v>
      </c>
      <c r="B34" s="7">
        <v>57.9611650485437</v>
      </c>
      <c r="C34" s="7">
        <v>55.0826446280992</v>
      </c>
      <c r="D34" s="7">
        <f t="shared" si="9"/>
        <v>0.950337084873403</v>
      </c>
      <c r="E34" s="7">
        <v>4.6812</v>
      </c>
      <c r="F34" s="7">
        <v>8.9137</v>
      </c>
      <c r="G34" s="7">
        <f t="shared" si="10"/>
        <v>1.90414850892934</v>
      </c>
      <c r="H34" s="7">
        <v>6.61417322834646</v>
      </c>
      <c r="I34" s="7">
        <v>6.45783132530121</v>
      </c>
      <c r="J34" s="7">
        <f t="shared" si="2"/>
        <v>0.976362593230063</v>
      </c>
      <c r="K34" s="7">
        <v>7.99999999999993</v>
      </c>
      <c r="L34" s="7">
        <v>68.7272727272727</v>
      </c>
      <c r="M34" s="7">
        <f t="shared" si="11"/>
        <v>8.59090909090916</v>
      </c>
      <c r="N34" s="21">
        <v>0.646</v>
      </c>
      <c r="O34" s="21">
        <v>0.662</v>
      </c>
      <c r="P34" s="7">
        <f t="shared" si="12"/>
        <v>1.02476780185759</v>
      </c>
      <c r="Q34" s="15">
        <v>0.807</v>
      </c>
      <c r="R34" s="15">
        <v>0.779</v>
      </c>
      <c r="S34" s="7">
        <f t="shared" si="5"/>
        <v>0.965303593556382</v>
      </c>
      <c r="T34" s="21">
        <v>0.217</v>
      </c>
      <c r="U34" s="21">
        <v>0.381</v>
      </c>
      <c r="V34" s="7">
        <f t="shared" si="13"/>
        <v>1.75576036866359</v>
      </c>
      <c r="W34" s="21">
        <v>0.456</v>
      </c>
      <c r="X34" s="21">
        <v>0.554</v>
      </c>
      <c r="Y34" s="7">
        <f t="shared" si="14"/>
        <v>1.21491228070175</v>
      </c>
      <c r="Z34" s="8">
        <v>47.59</v>
      </c>
      <c r="AA34" s="8">
        <v>43.83</v>
      </c>
      <c r="AB34" s="7">
        <f>[1]原始耐涝指数!AB69/Z34</f>
        <v>0.92099180500105</v>
      </c>
    </row>
    <row r="35" customFormat="1" spans="1:28">
      <c r="A35" s="5" t="s">
        <v>35</v>
      </c>
      <c r="B35" s="7">
        <v>60.05</v>
      </c>
      <c r="C35" s="7">
        <v>54.6938775510204</v>
      </c>
      <c r="D35" s="7">
        <f t="shared" si="9"/>
        <v>0.910805621166035</v>
      </c>
      <c r="E35" s="7">
        <v>4.6671</v>
      </c>
      <c r="F35" s="7">
        <v>9.2165</v>
      </c>
      <c r="G35" s="7">
        <f t="shared" si="10"/>
        <v>1.97478091320092</v>
      </c>
      <c r="H35" s="7">
        <v>6.61417322834646</v>
      </c>
      <c r="I35" s="7">
        <v>6.45783132530121</v>
      </c>
      <c r="J35" s="7">
        <f t="shared" si="2"/>
        <v>0.976362593230063</v>
      </c>
      <c r="K35" s="7">
        <v>7.99999999999993</v>
      </c>
      <c r="L35" s="7">
        <v>65.090909090909</v>
      </c>
      <c r="M35" s="7">
        <f t="shared" si="11"/>
        <v>8.1363636363637</v>
      </c>
      <c r="N35" s="21">
        <v>0.67</v>
      </c>
      <c r="O35" s="21">
        <v>0.686</v>
      </c>
      <c r="P35" s="7">
        <f t="shared" si="12"/>
        <v>1.02388059701493</v>
      </c>
      <c r="Q35" s="15">
        <v>0.805</v>
      </c>
      <c r="R35" s="15">
        <v>0.777</v>
      </c>
      <c r="S35" s="7">
        <f t="shared" si="5"/>
        <v>0.965217391304348</v>
      </c>
      <c r="T35" s="21">
        <v>0.168</v>
      </c>
      <c r="U35" s="21">
        <v>0.397</v>
      </c>
      <c r="V35" s="7">
        <f t="shared" si="13"/>
        <v>2.36309523809524</v>
      </c>
      <c r="W35" s="21">
        <v>0.486</v>
      </c>
      <c r="X35" s="21">
        <v>0.626</v>
      </c>
      <c r="Y35" s="7">
        <f t="shared" si="14"/>
        <v>1.2880658436214</v>
      </c>
      <c r="Z35" s="8">
        <v>47.3</v>
      </c>
      <c r="AA35" s="8">
        <v>43.14</v>
      </c>
      <c r="AB35" s="7">
        <f>[1]原始耐涝指数!AB70/Z35</f>
        <v>0.912050739957717</v>
      </c>
    </row>
    <row r="36" spans="1:28">
      <c r="A36" s="2" t="s">
        <v>36</v>
      </c>
      <c r="B36" s="10">
        <v>39.0075376884422</v>
      </c>
      <c r="C36" s="10">
        <v>75.5882352941176</v>
      </c>
      <c r="D36" s="10">
        <f t="shared" si="9"/>
        <v>1.93778535568817</v>
      </c>
      <c r="E36" s="10">
        <v>4.0688</v>
      </c>
      <c r="F36" s="10">
        <v>4.6808</v>
      </c>
      <c r="G36" s="10">
        <f t="shared" si="10"/>
        <v>1.15041289815179</v>
      </c>
      <c r="H36" s="10">
        <v>10.2168674698795</v>
      </c>
      <c r="I36" s="10">
        <v>10.2168674698795</v>
      </c>
      <c r="J36" s="10">
        <f t="shared" si="2"/>
        <v>1</v>
      </c>
      <c r="K36" s="10">
        <v>45.8181818181818</v>
      </c>
      <c r="L36" s="10">
        <v>85.4545454545455</v>
      </c>
      <c r="M36" s="10">
        <f t="shared" si="11"/>
        <v>1.86507936507937</v>
      </c>
      <c r="N36" s="22">
        <v>0.681</v>
      </c>
      <c r="O36" s="22">
        <v>0.665</v>
      </c>
      <c r="P36" s="10">
        <f t="shared" si="12"/>
        <v>0.976505139500734</v>
      </c>
      <c r="Q36" s="16">
        <v>0.796</v>
      </c>
      <c r="R36" s="16">
        <v>0.763</v>
      </c>
      <c r="S36" s="10">
        <f t="shared" si="5"/>
        <v>0.958542713567839</v>
      </c>
      <c r="T36" s="22">
        <v>0.25</v>
      </c>
      <c r="U36" s="22">
        <v>0.372</v>
      </c>
      <c r="V36" s="10">
        <f t="shared" si="13"/>
        <v>1.488</v>
      </c>
      <c r="W36" s="22">
        <v>0.546</v>
      </c>
      <c r="X36" s="22">
        <v>0.559</v>
      </c>
      <c r="Y36" s="10">
        <f t="shared" si="14"/>
        <v>1.02380952380952</v>
      </c>
      <c r="Z36" s="11">
        <v>44.83</v>
      </c>
      <c r="AA36" s="11">
        <v>31.13</v>
      </c>
      <c r="AB36" s="10">
        <f>[1]原始耐涝指数!AB74/Z36</f>
        <v>0.694401070711577</v>
      </c>
    </row>
    <row r="37" spans="1:28">
      <c r="A37" s="2" t="s">
        <v>36</v>
      </c>
      <c r="B37" s="10">
        <v>37.4633000587199</v>
      </c>
      <c r="C37" s="10">
        <v>75.3275109170306</v>
      </c>
      <c r="D37" s="10">
        <f t="shared" si="9"/>
        <v>2.01070142776964</v>
      </c>
      <c r="E37" s="10">
        <v>4.0296</v>
      </c>
      <c r="F37" s="10">
        <v>4.7762</v>
      </c>
      <c r="G37" s="10">
        <f t="shared" si="10"/>
        <v>1.18527893587453</v>
      </c>
      <c r="H37" s="10">
        <v>12.2409638554217</v>
      </c>
      <c r="I37" s="10">
        <v>11.2903225806452</v>
      </c>
      <c r="J37" s="10">
        <f t="shared" si="2"/>
        <v>0.922339344678689</v>
      </c>
      <c r="K37" s="10">
        <v>46.1818181818183</v>
      </c>
      <c r="L37" s="10">
        <v>85.0909090909091</v>
      </c>
      <c r="M37" s="10">
        <f t="shared" si="11"/>
        <v>1.84251968503937</v>
      </c>
      <c r="N37" s="22">
        <v>0.688</v>
      </c>
      <c r="O37" s="22">
        <v>0.647</v>
      </c>
      <c r="P37" s="10">
        <f t="shared" si="12"/>
        <v>0.940406976744186</v>
      </c>
      <c r="Q37" s="16">
        <v>0.802</v>
      </c>
      <c r="R37" s="16">
        <v>0.774</v>
      </c>
      <c r="S37" s="10">
        <f t="shared" si="5"/>
        <v>0.965087281795511</v>
      </c>
      <c r="T37" s="22">
        <v>0.208</v>
      </c>
      <c r="U37" s="22">
        <v>0.512</v>
      </c>
      <c r="V37" s="10">
        <f t="shared" si="13"/>
        <v>2.46153846153846</v>
      </c>
      <c r="W37" s="22">
        <v>0.546</v>
      </c>
      <c r="X37" s="22">
        <v>0.569</v>
      </c>
      <c r="Y37" s="10">
        <f t="shared" si="14"/>
        <v>1.04212454212454</v>
      </c>
      <c r="Z37" s="11">
        <v>45.63</v>
      </c>
      <c r="AA37" s="11">
        <v>31.13</v>
      </c>
      <c r="AB37" s="10">
        <f>[1]原始耐涝指数!AB75/Z37</f>
        <v>0.682226605303528</v>
      </c>
    </row>
    <row r="38" spans="1:28">
      <c r="A38" s="2" t="s">
        <v>36</v>
      </c>
      <c r="B38" s="10">
        <v>37.5</v>
      </c>
      <c r="C38" s="10">
        <v>74.7280334728033</v>
      </c>
      <c r="D38" s="10">
        <f t="shared" si="9"/>
        <v>1.99274755927476</v>
      </c>
      <c r="E38" s="10">
        <v>4.0352</v>
      </c>
      <c r="F38" s="10">
        <v>4.8295</v>
      </c>
      <c r="G38" s="10">
        <f t="shared" si="10"/>
        <v>1.19684278350515</v>
      </c>
      <c r="H38" s="10">
        <v>11.4905149051491</v>
      </c>
      <c r="I38" s="10">
        <v>11.0752688172043</v>
      </c>
      <c r="J38" s="10">
        <f t="shared" si="2"/>
        <v>0.963861838101035</v>
      </c>
      <c r="K38" s="10">
        <v>45.090909090909</v>
      </c>
      <c r="L38" s="10">
        <v>84.7272727272727</v>
      </c>
      <c r="M38" s="10">
        <f t="shared" si="11"/>
        <v>1.87903225806452</v>
      </c>
      <c r="N38" s="22">
        <v>0.679</v>
      </c>
      <c r="O38" s="22">
        <v>0.667</v>
      </c>
      <c r="P38" s="10">
        <f t="shared" si="12"/>
        <v>0.982326951399116</v>
      </c>
      <c r="Q38" s="16">
        <v>0.799</v>
      </c>
      <c r="R38" s="16">
        <v>0.743</v>
      </c>
      <c r="S38" s="10">
        <f t="shared" si="5"/>
        <v>0.92991239048811</v>
      </c>
      <c r="T38" s="22">
        <v>0.231</v>
      </c>
      <c r="U38" s="22">
        <v>0.422</v>
      </c>
      <c r="V38" s="10">
        <f t="shared" si="13"/>
        <v>1.82683982683983</v>
      </c>
      <c r="W38" s="22">
        <v>0.533</v>
      </c>
      <c r="X38" s="22">
        <v>0.583</v>
      </c>
      <c r="Y38" s="10">
        <f t="shared" si="14"/>
        <v>1.093808630394</v>
      </c>
      <c r="Z38" s="11">
        <v>46.2</v>
      </c>
      <c r="AA38" s="11">
        <v>33.72</v>
      </c>
      <c r="AB38" s="10">
        <f>[1]原始耐涝指数!AB76/Z38</f>
        <v>0.72987012987013</v>
      </c>
    </row>
    <row r="39" customFormat="1" spans="1:28">
      <c r="A39" s="5" t="s">
        <v>37</v>
      </c>
      <c r="B39" s="7">
        <v>78.1428571428572</v>
      </c>
      <c r="C39" s="7">
        <v>88</v>
      </c>
      <c r="D39" s="7">
        <f t="shared" ref="D39:D47" si="15">C39/B39</f>
        <v>1.12614259597806</v>
      </c>
      <c r="E39" s="7">
        <v>6.4532</v>
      </c>
      <c r="F39" s="7">
        <v>5.6856</v>
      </c>
      <c r="G39" s="7">
        <f t="shared" ref="G39:G47" si="16">F39/E39</f>
        <v>0.881051261389698</v>
      </c>
      <c r="H39" s="7">
        <v>6.61246612466125</v>
      </c>
      <c r="I39" s="7">
        <v>11.3978494623656</v>
      </c>
      <c r="J39" s="7">
        <f t="shared" ref="J39:J47" si="17">I39/H39</f>
        <v>1.72369116869381</v>
      </c>
      <c r="K39" s="7">
        <v>64.3636363636365</v>
      </c>
      <c r="L39" s="7">
        <v>114.909090909091</v>
      </c>
      <c r="M39" s="7">
        <f t="shared" ref="M39:M47" si="18">L39/K39</f>
        <v>1.78531073446327</v>
      </c>
      <c r="N39" s="21">
        <v>0.676</v>
      </c>
      <c r="O39" s="21">
        <v>0.671</v>
      </c>
      <c r="P39" s="7">
        <f t="shared" ref="P39:P47" si="19">O39/N39</f>
        <v>0.992603550295858</v>
      </c>
      <c r="Q39" s="15">
        <v>0.799</v>
      </c>
      <c r="R39" s="15">
        <v>0.793</v>
      </c>
      <c r="S39" s="7">
        <f t="shared" ref="S39:S47" si="20">R39/Q39</f>
        <v>0.992490613266583</v>
      </c>
      <c r="T39" s="21">
        <v>0.225</v>
      </c>
      <c r="U39" s="21">
        <v>0.274</v>
      </c>
      <c r="V39" s="7">
        <f t="shared" ref="V39:V47" si="21">U39/T39</f>
        <v>1.21777777777778</v>
      </c>
      <c r="W39" s="21">
        <v>0.524</v>
      </c>
      <c r="X39" s="21">
        <v>0.533</v>
      </c>
      <c r="Y39" s="7">
        <f t="shared" ref="Y39:Y47" si="22">X39/W39</f>
        <v>1.01717557251908</v>
      </c>
      <c r="Z39" s="8">
        <v>45.1</v>
      </c>
      <c r="AA39" s="8">
        <v>43.25</v>
      </c>
      <c r="AB39" s="7">
        <f>[1]原始耐涝指数!AB80/Z39</f>
        <v>0.958980044345898</v>
      </c>
    </row>
    <row r="40" customFormat="1" spans="1:28">
      <c r="A40" s="5" t="s">
        <v>37</v>
      </c>
      <c r="B40" s="7">
        <v>75.9817351598173</v>
      </c>
      <c r="C40" s="7">
        <v>85.7692307692308</v>
      </c>
      <c r="D40" s="7">
        <f t="shared" si="15"/>
        <v>1.1288137943787</v>
      </c>
      <c r="E40" s="7">
        <v>6.5486</v>
      </c>
      <c r="F40" s="7">
        <v>5.7866</v>
      </c>
      <c r="G40" s="7">
        <f t="shared" si="16"/>
        <v>0.883639251137648</v>
      </c>
      <c r="H40" s="7">
        <v>6.98924731182796</v>
      </c>
      <c r="I40" s="7">
        <v>11.9480519480519</v>
      </c>
      <c r="J40" s="7">
        <f t="shared" si="17"/>
        <v>1.70949050949051</v>
      </c>
      <c r="K40" s="7">
        <v>61.8181818181819</v>
      </c>
      <c r="L40" s="7">
        <v>109.090909090909</v>
      </c>
      <c r="M40" s="7">
        <f t="shared" si="18"/>
        <v>1.76470588235294</v>
      </c>
      <c r="N40" s="21">
        <v>0.671</v>
      </c>
      <c r="O40" s="21">
        <v>0.663</v>
      </c>
      <c r="P40" s="7">
        <f t="shared" si="19"/>
        <v>0.988077496274218</v>
      </c>
      <c r="Q40" s="15">
        <v>0.8</v>
      </c>
      <c r="R40" s="15">
        <v>0.8</v>
      </c>
      <c r="S40" s="7">
        <f t="shared" si="20"/>
        <v>1</v>
      </c>
      <c r="T40" s="21">
        <v>0.219</v>
      </c>
      <c r="U40" s="21">
        <v>0.27</v>
      </c>
      <c r="V40" s="7">
        <f t="shared" si="21"/>
        <v>1.23287671232877</v>
      </c>
      <c r="W40" s="21">
        <v>0.51</v>
      </c>
      <c r="X40" s="21">
        <v>0.513</v>
      </c>
      <c r="Y40" s="7">
        <f t="shared" si="22"/>
        <v>1.00588235294118</v>
      </c>
      <c r="Z40" s="8">
        <v>48.06</v>
      </c>
      <c r="AA40" s="8">
        <v>47.01</v>
      </c>
      <c r="AB40" s="7">
        <f>[1]原始耐涝指数!AB81/Z40</f>
        <v>0.978152309612984</v>
      </c>
    </row>
    <row r="41" customFormat="1" spans="1:28">
      <c r="A41" s="5" t="s">
        <v>37</v>
      </c>
      <c r="B41" s="7">
        <v>75.8636363636364</v>
      </c>
      <c r="C41" s="7">
        <v>86.8217054263566</v>
      </c>
      <c r="D41" s="7">
        <f t="shared" si="15"/>
        <v>1.14444428962244</v>
      </c>
      <c r="E41" s="7">
        <v>6.3186</v>
      </c>
      <c r="F41" s="7">
        <v>5.4641</v>
      </c>
      <c r="G41" s="7">
        <f t="shared" si="16"/>
        <v>0.86476434653246</v>
      </c>
      <c r="H41" s="7">
        <v>6.98924731182796</v>
      </c>
      <c r="I41" s="7">
        <v>11.505376344086</v>
      </c>
      <c r="J41" s="7">
        <f t="shared" si="17"/>
        <v>1.64615384615385</v>
      </c>
      <c r="K41" s="7">
        <v>62.9090909090909</v>
      </c>
      <c r="L41" s="7">
        <v>108.727272727273</v>
      </c>
      <c r="M41" s="7">
        <f t="shared" si="18"/>
        <v>1.72832369942197</v>
      </c>
      <c r="N41" s="21">
        <v>0.686</v>
      </c>
      <c r="O41" s="21">
        <v>0.692</v>
      </c>
      <c r="P41" s="7">
        <f t="shared" si="19"/>
        <v>1.00874635568513</v>
      </c>
      <c r="Q41" s="15">
        <v>0.804</v>
      </c>
      <c r="R41" s="15">
        <v>0.812</v>
      </c>
      <c r="S41" s="7">
        <f t="shared" si="20"/>
        <v>1.00995024875622</v>
      </c>
      <c r="T41" s="21">
        <v>0.189</v>
      </c>
      <c r="U41" s="21">
        <v>0.218</v>
      </c>
      <c r="V41" s="7">
        <f t="shared" si="21"/>
        <v>1.15343915343915</v>
      </c>
      <c r="W41" s="21">
        <v>0.531</v>
      </c>
      <c r="X41" s="21">
        <v>0.561</v>
      </c>
      <c r="Y41" s="7">
        <f t="shared" si="22"/>
        <v>1.05649717514124</v>
      </c>
      <c r="Z41" s="8">
        <v>46.68</v>
      </c>
      <c r="AA41" s="8">
        <v>43.25</v>
      </c>
      <c r="AB41" s="7">
        <f>[1]原始耐涝指数!AB82/Z41</f>
        <v>0.926520994001714</v>
      </c>
    </row>
    <row r="42" customFormat="1" spans="1:28">
      <c r="A42" s="2" t="s">
        <v>38</v>
      </c>
      <c r="B42" s="10">
        <v>57.3970513472293</v>
      </c>
      <c r="C42" s="10">
        <v>54.6443514644351</v>
      </c>
      <c r="D42" s="10">
        <f t="shared" si="15"/>
        <v>0.952041092387457</v>
      </c>
      <c r="E42" s="10">
        <v>7.0687</v>
      </c>
      <c r="F42" s="10">
        <v>5.8538</v>
      </c>
      <c r="G42" s="10">
        <f t="shared" si="16"/>
        <v>0.828129641942648</v>
      </c>
      <c r="H42" s="10">
        <v>8.81720430107527</v>
      </c>
      <c r="I42" s="10">
        <v>10.2150537634409</v>
      </c>
      <c r="J42" s="10">
        <f t="shared" si="17"/>
        <v>1.15853658536585</v>
      </c>
      <c r="K42" s="10">
        <v>49.8181818181817</v>
      </c>
      <c r="L42" s="10">
        <v>43.2727272727273</v>
      </c>
      <c r="M42" s="10">
        <f t="shared" si="18"/>
        <v>0.868613138686134</v>
      </c>
      <c r="N42" s="22">
        <v>0.588</v>
      </c>
      <c r="O42" s="22">
        <v>0.644</v>
      </c>
      <c r="P42" s="10">
        <f t="shared" si="19"/>
        <v>1.0952380952381</v>
      </c>
      <c r="Q42" s="16">
        <v>0.789</v>
      </c>
      <c r="R42" s="16">
        <v>0.816</v>
      </c>
      <c r="S42" s="10">
        <f t="shared" si="20"/>
        <v>1.03422053231939</v>
      </c>
      <c r="T42" s="22">
        <v>0.737</v>
      </c>
      <c r="U42" s="22">
        <v>0.19</v>
      </c>
      <c r="V42" s="10">
        <f t="shared" si="21"/>
        <v>0.257801899592944</v>
      </c>
      <c r="W42" s="22">
        <v>0.509</v>
      </c>
      <c r="X42" s="22">
        <v>0.441</v>
      </c>
      <c r="Y42" s="10">
        <f t="shared" si="22"/>
        <v>0.866404715127701</v>
      </c>
      <c r="Z42" s="11">
        <v>40.5</v>
      </c>
      <c r="AA42" s="11">
        <v>45.43</v>
      </c>
      <c r="AB42" s="10">
        <f>[1]原始耐涝指数!AB83/Z42</f>
        <v>1.12172839506173</v>
      </c>
    </row>
    <row r="43" customFormat="1" spans="1:28">
      <c r="A43" s="2" t="s">
        <v>38</v>
      </c>
      <c r="B43" s="10">
        <v>56.2376237623762</v>
      </c>
      <c r="C43" s="10">
        <v>55.3968253968254</v>
      </c>
      <c r="D43" s="10">
        <f t="shared" si="15"/>
        <v>0.985049183992846</v>
      </c>
      <c r="E43" s="10">
        <v>7.3099</v>
      </c>
      <c r="F43" s="10">
        <v>5.9492</v>
      </c>
      <c r="G43" s="10">
        <f t="shared" si="16"/>
        <v>0.813855182697438</v>
      </c>
      <c r="H43" s="10">
        <v>8.70967741935484</v>
      </c>
      <c r="I43" s="10">
        <v>10.189701897019</v>
      </c>
      <c r="J43" s="10">
        <f t="shared" si="17"/>
        <v>1.1699287363244</v>
      </c>
      <c r="K43" s="10">
        <v>51.2727272727273</v>
      </c>
      <c r="L43" s="10">
        <v>45.8181818181818</v>
      </c>
      <c r="M43" s="10">
        <f t="shared" si="18"/>
        <v>0.893617021276595</v>
      </c>
      <c r="N43" s="22">
        <v>0.592</v>
      </c>
      <c r="O43" s="22">
        <v>0.637</v>
      </c>
      <c r="P43" s="10">
        <f t="shared" si="19"/>
        <v>1.07601351351351</v>
      </c>
      <c r="Q43" s="16">
        <v>0.78</v>
      </c>
      <c r="R43" s="16">
        <v>0.809</v>
      </c>
      <c r="S43" s="10">
        <f t="shared" si="20"/>
        <v>1.03717948717949</v>
      </c>
      <c r="T43" s="22">
        <v>0.73</v>
      </c>
      <c r="U43" s="22">
        <v>0.193</v>
      </c>
      <c r="V43" s="10">
        <f t="shared" si="21"/>
        <v>0.264383561643836</v>
      </c>
      <c r="W43" s="22">
        <v>0.535</v>
      </c>
      <c r="X43" s="22">
        <v>0.429</v>
      </c>
      <c r="Y43" s="10">
        <f t="shared" si="22"/>
        <v>0.801869158878505</v>
      </c>
      <c r="Z43" s="11">
        <v>40.62</v>
      </c>
      <c r="AA43" s="11">
        <v>45.65</v>
      </c>
      <c r="AB43" s="10">
        <f>[1]原始耐涝指数!AB84/Z43</f>
        <v>1.12383062530773</v>
      </c>
    </row>
    <row r="44" customFormat="1" spans="1:28">
      <c r="A44" s="2" t="s">
        <v>38</v>
      </c>
      <c r="B44" s="10">
        <v>57.45</v>
      </c>
      <c r="C44" s="10">
        <v>55.5731225296443</v>
      </c>
      <c r="D44" s="10">
        <f t="shared" si="15"/>
        <v>0.967330244206167</v>
      </c>
      <c r="E44" s="10">
        <v>7.1836</v>
      </c>
      <c r="F44" s="10">
        <v>5.9801</v>
      </c>
      <c r="G44" s="10">
        <f t="shared" si="16"/>
        <v>0.83246561612562</v>
      </c>
      <c r="H44" s="10">
        <v>8.38709677419355</v>
      </c>
      <c r="I44" s="10">
        <v>9.35483870967742</v>
      </c>
      <c r="J44" s="10">
        <f t="shared" si="17"/>
        <v>1.11538461538462</v>
      </c>
      <c r="K44" s="10">
        <v>51.6363636363637</v>
      </c>
      <c r="L44" s="10">
        <v>43.6363636363637</v>
      </c>
      <c r="M44" s="10">
        <f t="shared" si="18"/>
        <v>0.845070422535211</v>
      </c>
      <c r="N44" s="22">
        <v>0.583</v>
      </c>
      <c r="O44" s="22">
        <v>0.665</v>
      </c>
      <c r="P44" s="10">
        <f t="shared" si="19"/>
        <v>1.14065180102916</v>
      </c>
      <c r="Q44" s="16">
        <v>0.774</v>
      </c>
      <c r="R44" s="16">
        <v>0.804</v>
      </c>
      <c r="S44" s="10">
        <f t="shared" si="20"/>
        <v>1.03875968992248</v>
      </c>
      <c r="T44" s="22">
        <v>0.746</v>
      </c>
      <c r="U44" s="22">
        <v>0.154</v>
      </c>
      <c r="V44" s="10">
        <f t="shared" si="21"/>
        <v>0.206434316353887</v>
      </c>
      <c r="W44" s="22">
        <v>0.477</v>
      </c>
      <c r="X44" s="22">
        <v>0.47</v>
      </c>
      <c r="Y44" s="10">
        <f t="shared" si="22"/>
        <v>0.985324947589098</v>
      </c>
      <c r="Z44" s="11">
        <v>42.57</v>
      </c>
      <c r="AA44" s="11">
        <v>46.91</v>
      </c>
      <c r="AB44" s="10">
        <f>[1]原始耐涝指数!AB85/Z44</f>
        <v>1.10194972985671</v>
      </c>
    </row>
    <row r="45" customFormat="1" spans="1:28">
      <c r="A45" s="5" t="s">
        <v>39</v>
      </c>
      <c r="B45" s="7">
        <v>69.9242424242424</v>
      </c>
      <c r="C45" s="7">
        <v>87.4938935026869</v>
      </c>
      <c r="D45" s="7">
        <f t="shared" si="15"/>
        <v>1.2512669493342</v>
      </c>
      <c r="E45" s="7">
        <v>5.3366</v>
      </c>
      <c r="F45" s="7">
        <v>6.3192</v>
      </c>
      <c r="G45" s="7">
        <f t="shared" si="16"/>
        <v>1.18412472360679</v>
      </c>
      <c r="H45" s="7">
        <v>10.5149051490515</v>
      </c>
      <c r="I45" s="7">
        <v>14.3010752688172</v>
      </c>
      <c r="J45" s="7">
        <f t="shared" si="17"/>
        <v>1.36007648819421</v>
      </c>
      <c r="K45" s="7">
        <v>14.1818181818182</v>
      </c>
      <c r="L45" s="7">
        <v>137.818181818182</v>
      </c>
      <c r="M45" s="7">
        <f t="shared" si="18"/>
        <v>9.71794871794872</v>
      </c>
      <c r="N45" s="21">
        <v>0.558</v>
      </c>
      <c r="O45" s="21">
        <v>0.724</v>
      </c>
      <c r="P45" s="7">
        <f t="shared" si="19"/>
        <v>1.29749103942652</v>
      </c>
      <c r="Q45" s="15">
        <v>0.802</v>
      </c>
      <c r="R45" s="15">
        <v>0.82</v>
      </c>
      <c r="S45" s="7">
        <f t="shared" si="20"/>
        <v>1.02244389027431</v>
      </c>
      <c r="T45" s="21">
        <v>0.799</v>
      </c>
      <c r="U45" s="21">
        <v>0.055</v>
      </c>
      <c r="V45" s="7">
        <f t="shared" si="21"/>
        <v>0.0688360450563204</v>
      </c>
      <c r="W45" s="21">
        <v>0.663</v>
      </c>
      <c r="X45" s="21">
        <v>0.566</v>
      </c>
      <c r="Y45" s="7">
        <f t="shared" si="22"/>
        <v>0.853695324283559</v>
      </c>
      <c r="Z45" s="8">
        <v>43.56</v>
      </c>
      <c r="AA45" s="8">
        <v>44.53</v>
      </c>
      <c r="AB45" s="7">
        <f>[1]原始耐涝指数!AB86/Z45</f>
        <v>1.0222681359045</v>
      </c>
    </row>
    <row r="46" customFormat="1" spans="1:28">
      <c r="A46" s="5" t="s">
        <v>39</v>
      </c>
      <c r="B46" s="7">
        <v>66.9257950530035</v>
      </c>
      <c r="C46" s="7">
        <v>85.2043212775951</v>
      </c>
      <c r="D46" s="7">
        <f t="shared" si="15"/>
        <v>1.2731163105364</v>
      </c>
      <c r="E46" s="7">
        <v>5.3366</v>
      </c>
      <c r="F46" s="7">
        <v>6.3528</v>
      </c>
      <c r="G46" s="7">
        <f t="shared" si="16"/>
        <v>1.19042086721883</v>
      </c>
      <c r="H46" s="7">
        <v>9.32249322493225</v>
      </c>
      <c r="I46" s="7">
        <v>12.1505376344086</v>
      </c>
      <c r="J46" s="7">
        <f t="shared" si="17"/>
        <v>1.30335708927232</v>
      </c>
      <c r="K46" s="7">
        <v>14.1818181818182</v>
      </c>
      <c r="L46" s="7">
        <v>134.909090909091</v>
      </c>
      <c r="M46" s="7">
        <f t="shared" si="18"/>
        <v>9.51282051282051</v>
      </c>
      <c r="N46" s="21">
        <v>0.558</v>
      </c>
      <c r="O46" s="21">
        <v>0.708</v>
      </c>
      <c r="P46" s="7">
        <f t="shared" si="19"/>
        <v>1.26881720430108</v>
      </c>
      <c r="Q46" s="15">
        <v>0.802</v>
      </c>
      <c r="R46" s="15">
        <v>0.826</v>
      </c>
      <c r="S46" s="7">
        <f t="shared" si="20"/>
        <v>1.02992518703242</v>
      </c>
      <c r="T46" s="21">
        <v>0.741</v>
      </c>
      <c r="U46" s="21">
        <v>0.1</v>
      </c>
      <c r="V46" s="7">
        <f t="shared" si="21"/>
        <v>0.134952766531714</v>
      </c>
      <c r="W46" s="21">
        <v>0.443</v>
      </c>
      <c r="X46" s="21">
        <v>0.546</v>
      </c>
      <c r="Y46" s="7">
        <f t="shared" si="22"/>
        <v>1.23250564334086</v>
      </c>
      <c r="Z46" s="8">
        <v>43.56</v>
      </c>
      <c r="AA46" s="8">
        <v>45.03</v>
      </c>
      <c r="AB46" s="7">
        <f>[1]原始耐涝指数!AB87/Z46</f>
        <v>1.03374655647383</v>
      </c>
    </row>
    <row r="47" customFormat="1" spans="1:28">
      <c r="A47" s="5" t="s">
        <v>39</v>
      </c>
      <c r="B47" s="7">
        <v>66.9473684210526</v>
      </c>
      <c r="C47" s="7">
        <v>84.1463414634146</v>
      </c>
      <c r="D47" s="7">
        <f t="shared" si="15"/>
        <v>1.25690289921767</v>
      </c>
      <c r="E47" s="7">
        <v>5.3702</v>
      </c>
      <c r="F47" s="7">
        <v>6.4426</v>
      </c>
      <c r="G47" s="7">
        <f t="shared" si="16"/>
        <v>1.19969461100145</v>
      </c>
      <c r="H47" s="7">
        <v>8.56368563685637</v>
      </c>
      <c r="I47" s="7">
        <v>10.2150537634409</v>
      </c>
      <c r="J47" s="7">
        <f t="shared" si="17"/>
        <v>1.19283380971825</v>
      </c>
      <c r="K47" s="7">
        <v>14.1818181818182</v>
      </c>
      <c r="L47" s="7">
        <v>132.727272727273</v>
      </c>
      <c r="M47" s="7">
        <f t="shared" si="18"/>
        <v>9.35897435897437</v>
      </c>
      <c r="N47" s="21">
        <v>0.595</v>
      </c>
      <c r="O47" s="21">
        <v>0.705</v>
      </c>
      <c r="P47" s="7">
        <f t="shared" si="19"/>
        <v>1.18487394957983</v>
      </c>
      <c r="Q47" s="15">
        <v>0.8</v>
      </c>
      <c r="R47" s="15">
        <v>0.816</v>
      </c>
      <c r="S47" s="7">
        <f t="shared" si="20"/>
        <v>1.02</v>
      </c>
      <c r="T47" s="21">
        <v>0.759</v>
      </c>
      <c r="U47" s="21">
        <v>0.074</v>
      </c>
      <c r="V47" s="7">
        <f t="shared" si="21"/>
        <v>0.0974967061923584</v>
      </c>
      <c r="W47" s="21">
        <v>0.467</v>
      </c>
      <c r="X47" s="21">
        <v>0.526</v>
      </c>
      <c r="Y47" s="7">
        <f t="shared" si="22"/>
        <v>1.12633832976445</v>
      </c>
      <c r="Z47" s="8">
        <v>44.67</v>
      </c>
      <c r="AA47" s="8">
        <v>45.77</v>
      </c>
      <c r="AB47" s="7">
        <f>[1]原始耐涝指数!AB88/Z47</f>
        <v>1.02462502798299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7"/>
  <sheetViews>
    <sheetView topLeftCell="R1" workbookViewId="0">
      <selection activeCell="A1" sqref="A$1:AB$1048576"/>
    </sheetView>
  </sheetViews>
  <sheetFormatPr defaultColWidth="9" defaultRowHeight="15.75"/>
  <cols>
    <col min="1" max="1" width="12.625" style="2"/>
    <col min="2" max="28" width="12.625" style="3"/>
  </cols>
  <sheetData>
    <row r="1" s="13" customFormat="1" ht="19.5" spans="1:28">
      <c r="A1" s="2"/>
      <c r="B1" s="2" t="s">
        <v>13</v>
      </c>
      <c r="C1" s="2"/>
      <c r="D1" s="2"/>
      <c r="E1" s="2" t="s">
        <v>14</v>
      </c>
      <c r="F1" s="2"/>
      <c r="G1" s="2"/>
      <c r="H1" s="2" t="s">
        <v>15</v>
      </c>
      <c r="I1" s="2"/>
      <c r="J1" s="2"/>
      <c r="K1" s="2" t="s">
        <v>16</v>
      </c>
      <c r="L1" s="2"/>
      <c r="M1" s="2"/>
      <c r="N1" s="14" t="s">
        <v>17</v>
      </c>
      <c r="O1" s="2"/>
      <c r="P1" s="2"/>
      <c r="Q1" s="2" t="s">
        <v>19</v>
      </c>
      <c r="R1" s="2"/>
      <c r="S1" s="2"/>
      <c r="T1" s="2" t="s">
        <v>18</v>
      </c>
      <c r="U1" s="2"/>
      <c r="V1" s="2"/>
      <c r="W1" s="2" t="s">
        <v>20</v>
      </c>
      <c r="X1" s="2"/>
      <c r="Y1" s="2"/>
      <c r="Z1" s="2" t="s">
        <v>21</v>
      </c>
      <c r="AA1" s="2"/>
      <c r="AB1" s="2"/>
    </row>
    <row r="2" spans="1:27">
      <c r="A2" s="2" t="s">
        <v>22</v>
      </c>
      <c r="B2" s="4" t="s">
        <v>23</v>
      </c>
      <c r="C2" s="4" t="s">
        <v>24</v>
      </c>
      <c r="E2" s="4" t="s">
        <v>23</v>
      </c>
      <c r="F2" s="4" t="s">
        <v>24</v>
      </c>
      <c r="H2" s="4" t="s">
        <v>23</v>
      </c>
      <c r="I2" s="4" t="s">
        <v>24</v>
      </c>
      <c r="K2" s="4" t="s">
        <v>23</v>
      </c>
      <c r="L2" s="4" t="s">
        <v>24</v>
      </c>
      <c r="N2" s="4" t="s">
        <v>23</v>
      </c>
      <c r="O2" s="4" t="s">
        <v>24</v>
      </c>
      <c r="Q2" s="4" t="s">
        <v>23</v>
      </c>
      <c r="R2" s="4" t="s">
        <v>24</v>
      </c>
      <c r="T2" s="4" t="s">
        <v>23</v>
      </c>
      <c r="U2" s="4" t="s">
        <v>24</v>
      </c>
      <c r="W2" s="4" t="s">
        <v>23</v>
      </c>
      <c r="X2" s="4" t="s">
        <v>24</v>
      </c>
      <c r="Z2" s="4" t="s">
        <v>23</v>
      </c>
      <c r="AA2" s="4" t="s">
        <v>24</v>
      </c>
    </row>
    <row r="3" spans="1:28">
      <c r="A3" s="5" t="s">
        <v>25</v>
      </c>
      <c r="B3" s="7">
        <v>90.9033877038896</v>
      </c>
      <c r="C3" s="7">
        <v>86.927374301676</v>
      </c>
      <c r="D3" s="7">
        <f t="shared" ref="D3:D47" si="0">C3/B3</f>
        <v>0.956261108605048</v>
      </c>
      <c r="E3" s="7">
        <v>5.3208</v>
      </c>
      <c r="F3" s="7">
        <v>7.9831</v>
      </c>
      <c r="G3" s="7">
        <f t="shared" ref="G3:G47" si="1">F3/E3</f>
        <v>1.50035708915952</v>
      </c>
      <c r="H3" s="7">
        <v>5.60646900269542</v>
      </c>
      <c r="I3" s="7">
        <v>17.8701298701299</v>
      </c>
      <c r="J3" s="7">
        <f t="shared" ref="J3:J47" si="2">I3/H3</f>
        <v>3.18741258741259</v>
      </c>
      <c r="K3" s="7">
        <v>17.4545454545455</v>
      </c>
      <c r="L3" s="7">
        <v>47.6363636363636</v>
      </c>
      <c r="M3" s="7">
        <f t="shared" ref="M3:M47" si="3">L3/K3</f>
        <v>2.72916666666666</v>
      </c>
      <c r="N3" s="15">
        <v>0.55</v>
      </c>
      <c r="O3" s="15">
        <v>0.648</v>
      </c>
      <c r="P3" s="7">
        <f t="shared" ref="P3:P47" si="4">O3/N3</f>
        <v>1.17818181818182</v>
      </c>
      <c r="Q3" s="15">
        <v>1.532</v>
      </c>
      <c r="R3" s="15">
        <v>0.797</v>
      </c>
      <c r="S3" s="17">
        <f t="shared" ref="S3:S47" si="5">R3/Q3</f>
        <v>0.52023498694517</v>
      </c>
      <c r="T3" s="15">
        <v>0.658</v>
      </c>
      <c r="U3" s="15">
        <v>0.718</v>
      </c>
      <c r="V3" s="7">
        <f t="shared" ref="V3:V47" si="6">U3/T3</f>
        <v>1.09118541033435</v>
      </c>
      <c r="W3" s="15">
        <v>0.633</v>
      </c>
      <c r="X3" s="15">
        <v>0.545</v>
      </c>
      <c r="Y3" s="7">
        <f t="shared" ref="Y3:Y47" si="7">X3/W3</f>
        <v>0.860979462875198</v>
      </c>
      <c r="Z3" s="12">
        <v>36.51</v>
      </c>
      <c r="AA3" s="12">
        <v>41.12</v>
      </c>
      <c r="AB3" s="7">
        <f t="shared" ref="AB3:AB47" si="8">AA3/Z3</f>
        <v>1.12626677622569</v>
      </c>
    </row>
    <row r="4" spans="1:28">
      <c r="A4" s="5" t="s">
        <v>25</v>
      </c>
      <c r="B4" s="7">
        <v>90.6364749082007</v>
      </c>
      <c r="C4" s="7">
        <v>86.3799283154122</v>
      </c>
      <c r="D4" s="7">
        <f t="shared" si="0"/>
        <v>0.953037156430679</v>
      </c>
      <c r="E4" s="7">
        <v>5.158</v>
      </c>
      <c r="F4" s="7">
        <v>7.7137</v>
      </c>
      <c r="G4" s="7">
        <f t="shared" si="1"/>
        <v>1.4954827452501</v>
      </c>
      <c r="H4" s="7">
        <v>5.60646900269542</v>
      </c>
      <c r="I4" s="7">
        <v>16.2077922077922</v>
      </c>
      <c r="J4" s="7">
        <f t="shared" si="2"/>
        <v>2.89090909090909</v>
      </c>
      <c r="K4" s="7">
        <v>17.0909090909091</v>
      </c>
      <c r="L4" s="7">
        <v>46.9090909090909</v>
      </c>
      <c r="M4" s="7">
        <f t="shared" si="3"/>
        <v>2.74468085106383</v>
      </c>
      <c r="N4" s="15">
        <v>0.569</v>
      </c>
      <c r="O4" s="15">
        <v>0.618</v>
      </c>
      <c r="P4" s="7">
        <f t="shared" si="4"/>
        <v>1.08611599297012</v>
      </c>
      <c r="Q4" s="15">
        <v>1.334</v>
      </c>
      <c r="R4" s="15">
        <v>0.797</v>
      </c>
      <c r="S4" s="17">
        <f t="shared" si="5"/>
        <v>0.597451274362819</v>
      </c>
      <c r="T4" s="15">
        <v>0.676</v>
      </c>
      <c r="U4" s="15">
        <v>0.772</v>
      </c>
      <c r="V4" s="7">
        <f t="shared" si="6"/>
        <v>1.14201183431953</v>
      </c>
      <c r="W4" s="15">
        <v>0.632</v>
      </c>
      <c r="X4" s="15">
        <v>0.596</v>
      </c>
      <c r="Y4" s="7">
        <f t="shared" si="7"/>
        <v>0.943037974683544</v>
      </c>
      <c r="Z4" s="12">
        <v>36.82</v>
      </c>
      <c r="AA4" s="12">
        <v>41.61</v>
      </c>
      <c r="AB4" s="7">
        <f t="shared" si="8"/>
        <v>1.13009234111896</v>
      </c>
    </row>
    <row r="5" spans="1:28">
      <c r="A5" s="5" t="s">
        <v>25</v>
      </c>
      <c r="B5" s="7">
        <v>86.6783013379872</v>
      </c>
      <c r="C5" s="7">
        <v>85.8178053830228</v>
      </c>
      <c r="D5" s="7">
        <f t="shared" si="0"/>
        <v>0.990072533244404</v>
      </c>
      <c r="E5" s="7">
        <v>5.6031</v>
      </c>
      <c r="F5" s="7">
        <v>8.0953</v>
      </c>
      <c r="G5" s="7">
        <f t="shared" si="1"/>
        <v>1.44478949153147</v>
      </c>
      <c r="H5" s="7">
        <v>5.39083557951482</v>
      </c>
      <c r="I5" s="7">
        <v>15.4805194805195</v>
      </c>
      <c r="J5" s="7">
        <f t="shared" si="2"/>
        <v>2.87163636363637</v>
      </c>
      <c r="K5" s="7">
        <v>17.4545454545455</v>
      </c>
      <c r="L5" s="7">
        <v>45.8181818181818</v>
      </c>
      <c r="M5" s="7">
        <f t="shared" si="3"/>
        <v>2.62499999999999</v>
      </c>
      <c r="N5" s="15">
        <v>0.549</v>
      </c>
      <c r="O5" s="15">
        <v>0.594</v>
      </c>
      <c r="P5" s="7">
        <f t="shared" si="4"/>
        <v>1.08196721311475</v>
      </c>
      <c r="Q5" s="15">
        <v>1.426</v>
      </c>
      <c r="R5" s="15">
        <v>0.92</v>
      </c>
      <c r="S5" s="17">
        <f t="shared" si="5"/>
        <v>0.645161290322581</v>
      </c>
      <c r="T5" s="15">
        <v>0.668</v>
      </c>
      <c r="U5" s="15">
        <v>0.731</v>
      </c>
      <c r="V5" s="7">
        <f t="shared" si="6"/>
        <v>1.09431137724551</v>
      </c>
      <c r="W5" s="15">
        <v>0.605</v>
      </c>
      <c r="X5" s="15">
        <v>0.575</v>
      </c>
      <c r="Y5" s="7">
        <f t="shared" si="7"/>
        <v>0.950413223140496</v>
      </c>
      <c r="Z5" s="12">
        <v>35.82</v>
      </c>
      <c r="AA5" s="12">
        <v>41.12</v>
      </c>
      <c r="AB5" s="7">
        <f t="shared" si="8"/>
        <v>1.14796203238414</v>
      </c>
    </row>
    <row r="6" spans="1:28">
      <c r="A6" s="2" t="s">
        <v>26</v>
      </c>
      <c r="B6" s="10">
        <v>82.3328785811733</v>
      </c>
      <c r="C6" s="10">
        <v>90.8519153802173</v>
      </c>
      <c r="D6" s="10">
        <f t="shared" si="0"/>
        <v>1.10347065407952</v>
      </c>
      <c r="E6" s="10">
        <v>5.0346</v>
      </c>
      <c r="F6" s="10">
        <v>6.8078</v>
      </c>
      <c r="G6" s="10">
        <f t="shared" si="1"/>
        <v>1.3522027569221</v>
      </c>
      <c r="H6" s="10">
        <v>12.1818181818182</v>
      </c>
      <c r="I6" s="10">
        <v>16.9072164948454</v>
      </c>
      <c r="J6" s="10">
        <f t="shared" si="2"/>
        <v>1.38790583166641</v>
      </c>
      <c r="K6" s="10">
        <v>21.4545454545454</v>
      </c>
      <c r="L6" s="10">
        <v>62.9090909090909</v>
      </c>
      <c r="M6" s="10">
        <f t="shared" si="3"/>
        <v>2.93220338983052</v>
      </c>
      <c r="N6" s="16">
        <v>0.608</v>
      </c>
      <c r="O6" s="16">
        <v>0.7</v>
      </c>
      <c r="P6" s="10">
        <f t="shared" si="4"/>
        <v>1.15131578947368</v>
      </c>
      <c r="Q6" s="16">
        <v>0.677</v>
      </c>
      <c r="R6" s="16">
        <v>0.717</v>
      </c>
      <c r="S6" s="18">
        <f t="shared" si="5"/>
        <v>1.05908419497784</v>
      </c>
      <c r="T6" s="16">
        <v>0.744</v>
      </c>
      <c r="U6" s="16">
        <v>0.756</v>
      </c>
      <c r="V6" s="10">
        <f t="shared" si="6"/>
        <v>1.01612903225806</v>
      </c>
      <c r="W6" s="16">
        <v>0.534</v>
      </c>
      <c r="X6" s="16">
        <v>0.752</v>
      </c>
      <c r="Y6" s="10">
        <f t="shared" si="7"/>
        <v>1.40823970037453</v>
      </c>
      <c r="Z6" s="3">
        <v>47.35</v>
      </c>
      <c r="AA6" s="3">
        <v>35.98</v>
      </c>
      <c r="AB6" s="10">
        <f t="shared" si="8"/>
        <v>0.75987328405491</v>
      </c>
    </row>
    <row r="7" spans="1:28">
      <c r="A7" s="2" t="s">
        <v>26</v>
      </c>
      <c r="B7" s="10">
        <v>79.4887401095557</v>
      </c>
      <c r="C7" s="10">
        <v>89.6972915560276</v>
      </c>
      <c r="D7" s="10">
        <f t="shared" si="0"/>
        <v>1.12842764185722</v>
      </c>
      <c r="E7" s="10">
        <v>5.012</v>
      </c>
      <c r="F7" s="10">
        <v>6.3951</v>
      </c>
      <c r="G7" s="10">
        <f t="shared" si="1"/>
        <v>1.27595770151636</v>
      </c>
      <c r="H7" s="10">
        <v>13.2658227848101</v>
      </c>
      <c r="I7" s="10">
        <v>17.4226804123711</v>
      </c>
      <c r="J7" s="10">
        <f t="shared" si="2"/>
        <v>1.31335090894782</v>
      </c>
      <c r="K7" s="10">
        <v>21.4545454545454</v>
      </c>
      <c r="L7" s="10">
        <v>67.6363636363638</v>
      </c>
      <c r="M7" s="10">
        <f t="shared" si="3"/>
        <v>3.15254237288137</v>
      </c>
      <c r="N7" s="16">
        <v>0.6</v>
      </c>
      <c r="O7" s="16">
        <v>0.709</v>
      </c>
      <c r="P7" s="10">
        <f t="shared" si="4"/>
        <v>1.18166666666667</v>
      </c>
      <c r="Q7" s="16">
        <v>0.61</v>
      </c>
      <c r="R7" s="16">
        <v>0.573</v>
      </c>
      <c r="S7" s="18">
        <f t="shared" si="5"/>
        <v>0.939344262295082</v>
      </c>
      <c r="T7" s="16">
        <v>0.752</v>
      </c>
      <c r="U7" s="16">
        <v>0.767</v>
      </c>
      <c r="V7" s="10">
        <f t="shared" si="6"/>
        <v>1.01994680851064</v>
      </c>
      <c r="W7" s="16">
        <v>0.496</v>
      </c>
      <c r="X7" s="16">
        <v>0.74</v>
      </c>
      <c r="Y7" s="10">
        <f t="shared" si="7"/>
        <v>1.49193548387097</v>
      </c>
      <c r="Z7" s="3">
        <v>48.55</v>
      </c>
      <c r="AA7" s="3">
        <v>37.17</v>
      </c>
      <c r="AB7" s="10">
        <f t="shared" si="8"/>
        <v>0.765602471678682</v>
      </c>
    </row>
    <row r="8" spans="1:28">
      <c r="A8" s="2" t="s">
        <v>26</v>
      </c>
      <c r="B8" s="10">
        <v>76.241134751773</v>
      </c>
      <c r="C8" s="10">
        <v>89.2606583917971</v>
      </c>
      <c r="D8" s="10">
        <f t="shared" si="0"/>
        <v>1.17076770541799</v>
      </c>
      <c r="E8" s="10">
        <v>5.0232</v>
      </c>
      <c r="F8" s="10">
        <v>6.7852</v>
      </c>
      <c r="G8" s="10">
        <f t="shared" si="1"/>
        <v>1.35077241598981</v>
      </c>
      <c r="H8" s="10">
        <v>12.253164556962</v>
      </c>
      <c r="I8" s="10">
        <v>16.9072164948454</v>
      </c>
      <c r="J8" s="10">
        <f t="shared" si="2"/>
        <v>1.3798244866661</v>
      </c>
      <c r="K8" s="10">
        <v>23.2727272727273</v>
      </c>
      <c r="L8" s="10">
        <v>72</v>
      </c>
      <c r="M8" s="10">
        <f t="shared" si="3"/>
        <v>3.09375</v>
      </c>
      <c r="N8" s="16">
        <v>0.608</v>
      </c>
      <c r="O8" s="16">
        <v>0.648</v>
      </c>
      <c r="P8" s="10">
        <f t="shared" si="4"/>
        <v>1.06578947368421</v>
      </c>
      <c r="Q8" s="16">
        <v>0.489</v>
      </c>
      <c r="R8" s="16">
        <v>0.48</v>
      </c>
      <c r="S8" s="18">
        <f t="shared" si="5"/>
        <v>0.98159509202454</v>
      </c>
      <c r="T8" s="16">
        <v>0.752</v>
      </c>
      <c r="U8" s="16">
        <v>0.74</v>
      </c>
      <c r="V8" s="10">
        <f t="shared" si="6"/>
        <v>0.984042553191489</v>
      </c>
      <c r="W8" s="16">
        <v>0.497</v>
      </c>
      <c r="X8" s="16">
        <v>0.647</v>
      </c>
      <c r="Y8" s="10">
        <f t="shared" si="7"/>
        <v>1.30181086519115</v>
      </c>
      <c r="Z8" s="3">
        <v>48.54</v>
      </c>
      <c r="AA8" s="3">
        <v>39</v>
      </c>
      <c r="AB8" s="10">
        <f t="shared" si="8"/>
        <v>0.803461063040791</v>
      </c>
    </row>
    <row r="9" spans="1:28">
      <c r="A9" s="5" t="s">
        <v>27</v>
      </c>
      <c r="B9" s="7">
        <v>65.0339476236663</v>
      </c>
      <c r="C9" s="7">
        <v>70.8333333333333</v>
      </c>
      <c r="D9" s="7">
        <f t="shared" si="0"/>
        <v>1.08917474521501</v>
      </c>
      <c r="E9" s="7">
        <v>4.7005</v>
      </c>
      <c r="F9" s="7">
        <v>10.5961</v>
      </c>
      <c r="G9" s="7">
        <f t="shared" si="1"/>
        <v>2.25424954792043</v>
      </c>
      <c r="H9" s="7">
        <v>8.73315363881402</v>
      </c>
      <c r="I9" s="7">
        <v>16.9090909090909</v>
      </c>
      <c r="J9" s="7">
        <f t="shared" si="2"/>
        <v>1.93619528619528</v>
      </c>
      <c r="K9" s="7">
        <v>22.5454545454545</v>
      </c>
      <c r="L9" s="7">
        <v>78.1818181818183</v>
      </c>
      <c r="M9" s="7">
        <f t="shared" si="3"/>
        <v>3.46774193548388</v>
      </c>
      <c r="N9" s="15">
        <v>0.678</v>
      </c>
      <c r="O9" s="15">
        <v>0.724</v>
      </c>
      <c r="P9" s="7">
        <f t="shared" si="4"/>
        <v>1.06784660766962</v>
      </c>
      <c r="Q9" s="15">
        <v>0.432</v>
      </c>
      <c r="R9" s="15">
        <v>0.553</v>
      </c>
      <c r="S9" s="17">
        <f t="shared" si="5"/>
        <v>1.28009259259259</v>
      </c>
      <c r="T9" s="15">
        <v>0.773</v>
      </c>
      <c r="U9" s="15">
        <v>0.759</v>
      </c>
      <c r="V9" s="7">
        <f t="shared" si="6"/>
        <v>0.981888745148771</v>
      </c>
      <c r="W9" s="15">
        <v>0.617</v>
      </c>
      <c r="X9" s="15">
        <v>0.753</v>
      </c>
      <c r="Y9" s="7">
        <f t="shared" si="7"/>
        <v>1.22042139384117</v>
      </c>
      <c r="Z9" s="12">
        <v>49.08</v>
      </c>
      <c r="AA9" s="12">
        <v>45.33</v>
      </c>
      <c r="AB9" s="7">
        <f t="shared" si="8"/>
        <v>0.92359413202934</v>
      </c>
    </row>
    <row r="10" spans="1:28">
      <c r="A10" s="5" t="s">
        <v>27</v>
      </c>
      <c r="B10" s="7">
        <v>70.7714422616195</v>
      </c>
      <c r="C10" s="7">
        <v>71.1351968054763</v>
      </c>
      <c r="D10" s="7">
        <f t="shared" si="0"/>
        <v>1.0051398492419</v>
      </c>
      <c r="E10" s="7">
        <v>4.7005</v>
      </c>
      <c r="F10" s="7">
        <v>9.1149</v>
      </c>
      <c r="G10" s="7">
        <f t="shared" si="1"/>
        <v>1.93913413466652</v>
      </c>
      <c r="H10" s="7">
        <v>8.19407008086253</v>
      </c>
      <c r="I10" s="7">
        <v>13.5454545454545</v>
      </c>
      <c r="J10" s="7">
        <f t="shared" si="2"/>
        <v>1.65308014354067</v>
      </c>
      <c r="K10" s="7">
        <v>21.4545454545454</v>
      </c>
      <c r="L10" s="7">
        <v>76.3636363636364</v>
      </c>
      <c r="M10" s="7">
        <f t="shared" si="3"/>
        <v>3.55932203389832</v>
      </c>
      <c r="N10" s="15">
        <v>0.701</v>
      </c>
      <c r="O10" s="15">
        <v>0.705</v>
      </c>
      <c r="P10" s="7">
        <f t="shared" si="4"/>
        <v>1.00570613409415</v>
      </c>
      <c r="Q10" s="15">
        <v>0.295</v>
      </c>
      <c r="R10" s="15">
        <v>0.477</v>
      </c>
      <c r="S10" s="17">
        <f t="shared" si="5"/>
        <v>1.61694915254237</v>
      </c>
      <c r="T10" s="15">
        <v>0.79</v>
      </c>
      <c r="U10" s="15">
        <v>0.768</v>
      </c>
      <c r="V10" s="7">
        <f t="shared" si="6"/>
        <v>0.972151898734177</v>
      </c>
      <c r="W10" s="15">
        <v>0.623</v>
      </c>
      <c r="X10" s="15">
        <v>0.759</v>
      </c>
      <c r="Y10" s="7">
        <f t="shared" si="7"/>
        <v>1.21829855537721</v>
      </c>
      <c r="Z10" s="12">
        <v>49.71</v>
      </c>
      <c r="AA10" s="12">
        <v>45.6</v>
      </c>
      <c r="AB10" s="7">
        <f t="shared" si="8"/>
        <v>0.917320458660229</v>
      </c>
    </row>
    <row r="11" spans="1:28">
      <c r="A11" s="5" t="s">
        <v>27</v>
      </c>
      <c r="B11" s="7">
        <v>63.8409961685824</v>
      </c>
      <c r="C11" s="7">
        <v>70.1459034792368</v>
      </c>
      <c r="D11" s="7">
        <f t="shared" si="0"/>
        <v>1.09875953836944</v>
      </c>
      <c r="E11" s="7">
        <v>4.7005</v>
      </c>
      <c r="F11" s="7">
        <v>10.3576</v>
      </c>
      <c r="G11" s="7">
        <f t="shared" si="1"/>
        <v>2.20351026486544</v>
      </c>
      <c r="H11" s="7">
        <v>8.73315363881402</v>
      </c>
      <c r="I11" s="7">
        <v>14.0909090909091</v>
      </c>
      <c r="J11" s="7">
        <f t="shared" si="2"/>
        <v>1.61349607182941</v>
      </c>
      <c r="K11" s="7">
        <v>17.8181818181818</v>
      </c>
      <c r="L11" s="7">
        <v>69.8181818181819</v>
      </c>
      <c r="M11" s="7">
        <f t="shared" si="3"/>
        <v>3.91836734693878</v>
      </c>
      <c r="N11" s="15">
        <v>0.701</v>
      </c>
      <c r="O11" s="15">
        <v>0.718</v>
      </c>
      <c r="P11" s="7">
        <f t="shared" si="4"/>
        <v>1.02425106990014</v>
      </c>
      <c r="Q11" s="15">
        <v>0.295</v>
      </c>
      <c r="R11" s="15">
        <v>0.4</v>
      </c>
      <c r="S11" s="17">
        <f t="shared" si="5"/>
        <v>1.35593220338983</v>
      </c>
      <c r="T11" s="15">
        <v>0.79</v>
      </c>
      <c r="U11" s="15">
        <v>0.777</v>
      </c>
      <c r="V11" s="7">
        <f t="shared" si="6"/>
        <v>0.983544303797468</v>
      </c>
      <c r="W11" s="15">
        <v>0.623</v>
      </c>
      <c r="X11" s="15">
        <v>0.772</v>
      </c>
      <c r="Y11" s="7">
        <f t="shared" si="7"/>
        <v>1.23916532905297</v>
      </c>
      <c r="Z11" s="12">
        <v>49.71</v>
      </c>
      <c r="AA11" s="12">
        <v>46.43</v>
      </c>
      <c r="AB11" s="7">
        <f t="shared" si="8"/>
        <v>0.934017300341983</v>
      </c>
    </row>
    <row r="12" spans="1:28">
      <c r="A12" s="2" t="s">
        <v>28</v>
      </c>
      <c r="B12" s="10">
        <v>85.5693868142001</v>
      </c>
      <c r="C12" s="10">
        <v>82.3189926547744</v>
      </c>
      <c r="D12" s="10">
        <f t="shared" si="0"/>
        <v>0.962014520841625</v>
      </c>
      <c r="E12" s="10">
        <v>5.735</v>
      </c>
      <c r="F12" s="10">
        <v>6.3192</v>
      </c>
      <c r="G12" s="10">
        <f t="shared" si="1"/>
        <v>1.10186573670445</v>
      </c>
      <c r="H12" s="10">
        <v>6.18556701030928</v>
      </c>
      <c r="I12" s="10">
        <v>8.27272727272728</v>
      </c>
      <c r="J12" s="10">
        <f t="shared" si="2"/>
        <v>1.33742424242424</v>
      </c>
      <c r="K12" s="10">
        <v>82.1818181818182</v>
      </c>
      <c r="L12" s="10">
        <v>31.9999999999999</v>
      </c>
      <c r="M12" s="10">
        <f t="shared" si="3"/>
        <v>0.38938053097345</v>
      </c>
      <c r="N12" s="16">
        <v>0.675</v>
      </c>
      <c r="O12" s="16">
        <v>0.618</v>
      </c>
      <c r="P12" s="10">
        <f t="shared" si="4"/>
        <v>0.915555555555555</v>
      </c>
      <c r="Q12" s="16">
        <v>0.436</v>
      </c>
      <c r="R12" s="16">
        <v>0.633</v>
      </c>
      <c r="S12" s="18">
        <f t="shared" si="5"/>
        <v>1.45183486238532</v>
      </c>
      <c r="T12" s="16">
        <v>0.773</v>
      </c>
      <c r="U12" s="16">
        <v>0.749</v>
      </c>
      <c r="V12" s="10">
        <f t="shared" si="6"/>
        <v>0.96895213454075</v>
      </c>
      <c r="W12" s="16">
        <v>0.611</v>
      </c>
      <c r="X12" s="16">
        <v>0.542</v>
      </c>
      <c r="Y12" s="10">
        <f t="shared" si="7"/>
        <v>0.887070376432079</v>
      </c>
      <c r="Z12" s="3">
        <v>46.16</v>
      </c>
      <c r="AA12" s="3">
        <v>40.85</v>
      </c>
      <c r="AB12" s="10">
        <f t="shared" si="8"/>
        <v>0.884965337954939</v>
      </c>
    </row>
    <row r="13" spans="1:28">
      <c r="A13" s="2" t="s">
        <v>28</v>
      </c>
      <c r="B13" s="10">
        <v>88.8529139685476</v>
      </c>
      <c r="C13" s="10">
        <v>83.2089552238806</v>
      </c>
      <c r="D13" s="10">
        <f t="shared" si="0"/>
        <v>0.936479756345809</v>
      </c>
      <c r="E13" s="10">
        <v>5.735</v>
      </c>
      <c r="F13" s="10">
        <v>6.3495</v>
      </c>
      <c r="G13" s="10">
        <f t="shared" si="1"/>
        <v>1.10714908456844</v>
      </c>
      <c r="H13" s="10">
        <v>7.31958762886598</v>
      </c>
      <c r="I13" s="10">
        <v>9.27835051546392</v>
      </c>
      <c r="J13" s="10">
        <f t="shared" si="2"/>
        <v>1.26760563380282</v>
      </c>
      <c r="K13" s="10">
        <v>78.5454545454546</v>
      </c>
      <c r="L13" s="10">
        <v>32</v>
      </c>
      <c r="M13" s="10">
        <f t="shared" si="3"/>
        <v>0.407407407407407</v>
      </c>
      <c r="N13" s="16">
        <v>0.675</v>
      </c>
      <c r="O13" s="16">
        <v>0.63</v>
      </c>
      <c r="P13" s="10">
        <f t="shared" si="4"/>
        <v>0.933333333333333</v>
      </c>
      <c r="Q13" s="16">
        <v>0.436</v>
      </c>
      <c r="R13" s="16">
        <v>0.453</v>
      </c>
      <c r="S13" s="18">
        <f t="shared" si="5"/>
        <v>1.03899082568807</v>
      </c>
      <c r="T13" s="16">
        <v>0.773</v>
      </c>
      <c r="U13" s="16">
        <v>0.771</v>
      </c>
      <c r="V13" s="10">
        <f t="shared" si="6"/>
        <v>0.997412677878396</v>
      </c>
      <c r="W13" s="16">
        <v>0.611</v>
      </c>
      <c r="X13" s="16">
        <v>0.507</v>
      </c>
      <c r="Y13" s="10">
        <f t="shared" si="7"/>
        <v>0.829787234042553</v>
      </c>
      <c r="Z13" s="3">
        <v>46.16</v>
      </c>
      <c r="AA13" s="3">
        <v>43.67</v>
      </c>
      <c r="AB13" s="10">
        <f t="shared" si="8"/>
        <v>0.94605719237435</v>
      </c>
    </row>
    <row r="14" spans="1:28">
      <c r="A14" s="2" t="s">
        <v>28</v>
      </c>
      <c r="B14" s="10">
        <v>89.7542883634678</v>
      </c>
      <c r="C14" s="10">
        <v>85.6</v>
      </c>
      <c r="D14" s="10">
        <f t="shared" si="0"/>
        <v>0.953714876033058</v>
      </c>
      <c r="E14" s="10">
        <v>5.404</v>
      </c>
      <c r="F14" s="10">
        <v>6.3192</v>
      </c>
      <c r="G14" s="10">
        <f t="shared" si="1"/>
        <v>1.16935603256847</v>
      </c>
      <c r="H14" s="10">
        <v>7.39240506329114</v>
      </c>
      <c r="I14" s="10">
        <v>9.17525773195877</v>
      </c>
      <c r="J14" s="10">
        <f t="shared" si="2"/>
        <v>1.24117356305607</v>
      </c>
      <c r="K14" s="10">
        <v>76</v>
      </c>
      <c r="L14" s="10">
        <v>29.4545454545455</v>
      </c>
      <c r="M14" s="10">
        <f t="shared" si="3"/>
        <v>0.387559808612441</v>
      </c>
      <c r="N14" s="16">
        <v>0.701</v>
      </c>
      <c r="O14" s="16">
        <v>0.672</v>
      </c>
      <c r="P14" s="10">
        <f t="shared" si="4"/>
        <v>0.958630527817404</v>
      </c>
      <c r="Q14" s="16">
        <v>0.296</v>
      </c>
      <c r="R14" s="16">
        <v>0.35</v>
      </c>
      <c r="S14" s="18">
        <f t="shared" si="5"/>
        <v>1.18243243243243</v>
      </c>
      <c r="T14" s="16">
        <v>0.79</v>
      </c>
      <c r="U14" s="16">
        <v>0.783</v>
      </c>
      <c r="V14" s="10">
        <f t="shared" si="6"/>
        <v>0.991139240506329</v>
      </c>
      <c r="W14" s="16">
        <v>0.624</v>
      </c>
      <c r="X14" s="16">
        <v>0.568</v>
      </c>
      <c r="Y14" s="10">
        <f t="shared" si="7"/>
        <v>0.91025641025641</v>
      </c>
      <c r="Z14" s="3">
        <v>47.02</v>
      </c>
      <c r="AA14" s="3">
        <v>43.67</v>
      </c>
      <c r="AB14" s="10">
        <f t="shared" si="8"/>
        <v>0.928753721820502</v>
      </c>
    </row>
    <row r="15" spans="1:28">
      <c r="A15" s="5" t="s">
        <v>29</v>
      </c>
      <c r="B15" s="7">
        <v>67.2272727272727</v>
      </c>
      <c r="C15" s="7">
        <v>85.0557981562348</v>
      </c>
      <c r="D15" s="7">
        <f t="shared" si="0"/>
        <v>1.26519780895008</v>
      </c>
      <c r="E15" s="7">
        <v>6.7454</v>
      </c>
      <c r="F15" s="7">
        <v>7.5409</v>
      </c>
      <c r="G15" s="7">
        <f t="shared" si="1"/>
        <v>1.11793222047618</v>
      </c>
      <c r="H15" s="7">
        <v>9.07216494845361</v>
      </c>
      <c r="I15" s="7">
        <v>13.4545454545455</v>
      </c>
      <c r="J15" s="7">
        <f t="shared" si="2"/>
        <v>1.48305785123967</v>
      </c>
      <c r="K15" s="7">
        <v>22.3333333333333</v>
      </c>
      <c r="L15" s="7">
        <v>23.6666666666667</v>
      </c>
      <c r="M15" s="7">
        <f t="shared" si="3"/>
        <v>1.05970149253732</v>
      </c>
      <c r="N15" s="15">
        <v>0.587</v>
      </c>
      <c r="O15" s="15">
        <v>0.694</v>
      </c>
      <c r="P15" s="7">
        <f t="shared" si="4"/>
        <v>1.18228279386712</v>
      </c>
      <c r="Q15" s="15">
        <v>1.035</v>
      </c>
      <c r="R15" s="15">
        <v>0.36</v>
      </c>
      <c r="S15" s="17">
        <f t="shared" si="5"/>
        <v>0.347826086956522</v>
      </c>
      <c r="T15" s="15">
        <v>0.706</v>
      </c>
      <c r="U15" s="15">
        <v>0.767</v>
      </c>
      <c r="V15" s="7">
        <f t="shared" si="6"/>
        <v>1.08640226628895</v>
      </c>
      <c r="W15" s="15">
        <v>0.593</v>
      </c>
      <c r="X15" s="15">
        <v>0.631</v>
      </c>
      <c r="Y15" s="7">
        <f t="shared" si="7"/>
        <v>1.06408094435076</v>
      </c>
      <c r="Z15" s="12">
        <v>39.1</v>
      </c>
      <c r="AA15" s="12">
        <v>38.73</v>
      </c>
      <c r="AB15" s="7">
        <f t="shared" si="8"/>
        <v>0.990537084398977</v>
      </c>
    </row>
    <row r="16" spans="1:28">
      <c r="A16" s="5" t="s">
        <v>29</v>
      </c>
      <c r="B16" s="7">
        <v>69.5454545454545</v>
      </c>
      <c r="C16" s="7">
        <v>87.3272987136732</v>
      </c>
      <c r="D16" s="7">
        <f t="shared" si="0"/>
        <v>1.25568664817047</v>
      </c>
      <c r="E16" s="7">
        <v>6.5741</v>
      </c>
      <c r="F16" s="7">
        <v>6.8086</v>
      </c>
      <c r="G16" s="7">
        <f t="shared" si="1"/>
        <v>1.03567028186368</v>
      </c>
      <c r="H16" s="7">
        <v>12.5773195876289</v>
      </c>
      <c r="I16" s="7">
        <v>16.3636363636364</v>
      </c>
      <c r="J16" s="7">
        <f t="shared" si="2"/>
        <v>1.30104321907601</v>
      </c>
      <c r="K16" s="7">
        <v>38.6666666666667</v>
      </c>
      <c r="L16" s="7">
        <v>38.6666666666667</v>
      </c>
      <c r="M16" s="7">
        <f t="shared" si="3"/>
        <v>1</v>
      </c>
      <c r="N16" s="15">
        <v>0.586</v>
      </c>
      <c r="O16" s="15">
        <v>0.668</v>
      </c>
      <c r="P16" s="7">
        <f t="shared" si="4"/>
        <v>1.13993174061433</v>
      </c>
      <c r="Q16" s="15">
        <v>1.072</v>
      </c>
      <c r="R16" s="15">
        <v>0.36</v>
      </c>
      <c r="S16" s="17">
        <f t="shared" si="5"/>
        <v>0.335820895522388</v>
      </c>
      <c r="T16" s="15">
        <v>0.706</v>
      </c>
      <c r="U16" s="15">
        <v>0.77</v>
      </c>
      <c r="V16" s="7">
        <f t="shared" si="6"/>
        <v>1.09065155807365</v>
      </c>
      <c r="W16" s="15">
        <v>0.602</v>
      </c>
      <c r="X16" s="15">
        <v>0.654</v>
      </c>
      <c r="Y16" s="7">
        <f t="shared" si="7"/>
        <v>1.08637873754153</v>
      </c>
      <c r="Z16" s="12">
        <v>39.1</v>
      </c>
      <c r="AA16" s="12">
        <v>38.73</v>
      </c>
      <c r="AB16" s="7">
        <f t="shared" si="8"/>
        <v>0.990537084398977</v>
      </c>
    </row>
    <row r="17" spans="1:28">
      <c r="A17" s="5" t="s">
        <v>29</v>
      </c>
      <c r="B17" s="7">
        <v>70.8108108108108</v>
      </c>
      <c r="C17" s="7">
        <v>88.7677725118483</v>
      </c>
      <c r="D17" s="7">
        <f t="shared" si="0"/>
        <v>1.25359068051083</v>
      </c>
      <c r="E17" s="7">
        <v>6.6527</v>
      </c>
      <c r="F17" s="7">
        <v>6.8086</v>
      </c>
      <c r="G17" s="7">
        <f t="shared" si="1"/>
        <v>1.02343409442783</v>
      </c>
      <c r="H17" s="7">
        <v>12.1649484536082</v>
      </c>
      <c r="I17" s="7">
        <v>16.3636363636364</v>
      </c>
      <c r="J17" s="7">
        <f t="shared" si="2"/>
        <v>1.34514637904469</v>
      </c>
      <c r="K17" s="7">
        <v>23.6666666666667</v>
      </c>
      <c r="L17" s="7">
        <v>22.3333333333333</v>
      </c>
      <c r="M17" s="7">
        <f t="shared" si="3"/>
        <v>0.943661971830983</v>
      </c>
      <c r="N17" s="15">
        <v>0.587</v>
      </c>
      <c r="O17" s="15">
        <v>0.659</v>
      </c>
      <c r="P17" s="7">
        <f t="shared" si="4"/>
        <v>1.12265758091993</v>
      </c>
      <c r="Q17" s="15">
        <v>1.035</v>
      </c>
      <c r="R17" s="15">
        <v>0.355</v>
      </c>
      <c r="S17" s="17">
        <f t="shared" si="5"/>
        <v>0.342995169082126</v>
      </c>
      <c r="T17" s="15">
        <v>0.702</v>
      </c>
      <c r="U17" s="15">
        <v>0.747</v>
      </c>
      <c r="V17" s="7">
        <f t="shared" si="6"/>
        <v>1.06410256410256</v>
      </c>
      <c r="W17" s="15">
        <v>0.593</v>
      </c>
      <c r="X17" s="15">
        <v>0.536</v>
      </c>
      <c r="Y17" s="7">
        <f t="shared" si="7"/>
        <v>0.903878583473862</v>
      </c>
      <c r="Z17" s="12">
        <v>38.54</v>
      </c>
      <c r="AA17" s="12">
        <v>38.73</v>
      </c>
      <c r="AB17" s="7">
        <f t="shared" si="8"/>
        <v>1.00492994291645</v>
      </c>
    </row>
    <row r="18" spans="1:28">
      <c r="A18" s="2" t="s">
        <v>30</v>
      </c>
      <c r="B18" s="10">
        <v>90.8791208791209</v>
      </c>
      <c r="C18" s="10">
        <v>56.4874198322644</v>
      </c>
      <c r="D18" s="10">
        <f t="shared" si="0"/>
        <v>0.621566530197831</v>
      </c>
      <c r="E18" s="10">
        <v>8.389</v>
      </c>
      <c r="F18" s="10">
        <v>6.1342</v>
      </c>
      <c r="G18" s="10">
        <f t="shared" si="1"/>
        <v>0.731219454046966</v>
      </c>
      <c r="H18" s="10">
        <v>4.72727272727273</v>
      </c>
      <c r="I18" s="10">
        <v>14.2337662337662</v>
      </c>
      <c r="J18" s="10">
        <f t="shared" si="2"/>
        <v>3.010989010989</v>
      </c>
      <c r="K18" s="10">
        <v>65.090909090909</v>
      </c>
      <c r="L18" s="10">
        <v>107.636363636364</v>
      </c>
      <c r="M18" s="10">
        <f t="shared" si="3"/>
        <v>1.65363128491621</v>
      </c>
      <c r="N18" s="16">
        <v>0.618</v>
      </c>
      <c r="O18" s="16">
        <v>0.667</v>
      </c>
      <c r="P18" s="10">
        <f t="shared" si="4"/>
        <v>1.07928802588997</v>
      </c>
      <c r="Q18" s="16">
        <v>0.501</v>
      </c>
      <c r="R18" s="16">
        <v>0.386</v>
      </c>
      <c r="S18" s="18">
        <f t="shared" si="5"/>
        <v>0.770459081836327</v>
      </c>
      <c r="T18" s="16">
        <v>0.765</v>
      </c>
      <c r="U18" s="16">
        <v>0.739</v>
      </c>
      <c r="V18" s="10">
        <f t="shared" si="6"/>
        <v>0.966013071895425</v>
      </c>
      <c r="W18" s="16">
        <v>0.498</v>
      </c>
      <c r="X18" s="16">
        <v>0.709</v>
      </c>
      <c r="Y18" s="10">
        <f t="shared" si="7"/>
        <v>1.42369477911647</v>
      </c>
      <c r="Z18" s="3">
        <v>41.99</v>
      </c>
      <c r="AA18" s="3">
        <v>28.96</v>
      </c>
      <c r="AB18" s="10">
        <f t="shared" si="8"/>
        <v>0.689688020957371</v>
      </c>
    </row>
    <row r="19" spans="1:28">
      <c r="A19" s="2" t="s">
        <v>30</v>
      </c>
      <c r="B19" s="10">
        <v>85.7070451089711</v>
      </c>
      <c r="C19" s="10">
        <v>49.8775110240078</v>
      </c>
      <c r="D19" s="10">
        <f t="shared" si="0"/>
        <v>0.581953455058352</v>
      </c>
      <c r="E19" s="10">
        <v>8.389</v>
      </c>
      <c r="F19" s="10">
        <v>6.1651</v>
      </c>
      <c r="G19" s="10">
        <f t="shared" si="1"/>
        <v>0.734902848968888</v>
      </c>
      <c r="H19" s="10">
        <v>4.35443037974684</v>
      </c>
      <c r="I19" s="10">
        <v>13.2987012987013</v>
      </c>
      <c r="J19" s="10">
        <f t="shared" si="2"/>
        <v>3.05406221685291</v>
      </c>
      <c r="K19" s="10">
        <v>68.7272727272727</v>
      </c>
      <c r="L19" s="10">
        <v>133.818181818182</v>
      </c>
      <c r="M19" s="10">
        <f t="shared" si="3"/>
        <v>1.94708994708995</v>
      </c>
      <c r="N19" s="16">
        <v>0.655</v>
      </c>
      <c r="O19" s="16">
        <v>0.713</v>
      </c>
      <c r="P19" s="10">
        <f t="shared" si="4"/>
        <v>1.08854961832061</v>
      </c>
      <c r="Q19" s="16">
        <v>0.344</v>
      </c>
      <c r="R19" s="16">
        <v>0.278</v>
      </c>
      <c r="S19" s="18">
        <f t="shared" si="5"/>
        <v>0.808139534883721</v>
      </c>
      <c r="T19" s="16">
        <v>0.784</v>
      </c>
      <c r="U19" s="16">
        <v>0.792</v>
      </c>
      <c r="V19" s="10">
        <f t="shared" si="6"/>
        <v>1.01020408163265</v>
      </c>
      <c r="W19" s="16">
        <v>0.522</v>
      </c>
      <c r="X19" s="16">
        <v>0.65</v>
      </c>
      <c r="Y19" s="10">
        <f t="shared" si="7"/>
        <v>1.24521072796935</v>
      </c>
      <c r="Z19" s="3">
        <v>44.4</v>
      </c>
      <c r="AA19" s="3">
        <v>28.96</v>
      </c>
      <c r="AB19" s="10">
        <f t="shared" si="8"/>
        <v>0.652252252252252</v>
      </c>
    </row>
    <row r="20" spans="1:28">
      <c r="A20" s="2" t="s">
        <v>30</v>
      </c>
      <c r="B20" s="10">
        <v>87.5257731958763</v>
      </c>
      <c r="C20" s="10">
        <v>57.3254670599803</v>
      </c>
      <c r="D20" s="10">
        <f t="shared" si="0"/>
        <v>0.654955277363732</v>
      </c>
      <c r="E20" s="10">
        <v>7.8052</v>
      </c>
      <c r="F20" s="10">
        <v>5.921</v>
      </c>
      <c r="G20" s="10">
        <f t="shared" si="1"/>
        <v>0.758596832880644</v>
      </c>
      <c r="H20" s="10">
        <v>4.9620253164557</v>
      </c>
      <c r="I20" s="10">
        <v>15.4805194805195</v>
      </c>
      <c r="J20" s="10">
        <f t="shared" si="2"/>
        <v>3.11979856877816</v>
      </c>
      <c r="K20" s="10">
        <v>72.0000000000001</v>
      </c>
      <c r="L20" s="10">
        <v>137.818181818182</v>
      </c>
      <c r="M20" s="10">
        <f t="shared" si="3"/>
        <v>1.91414141414141</v>
      </c>
      <c r="N20" s="16">
        <v>0.632</v>
      </c>
      <c r="O20" s="16">
        <v>0.667</v>
      </c>
      <c r="P20" s="10">
        <f t="shared" si="4"/>
        <v>1.05537974683544</v>
      </c>
      <c r="Q20" s="16">
        <v>0.496</v>
      </c>
      <c r="R20" s="16">
        <v>0.386</v>
      </c>
      <c r="S20" s="18">
        <f t="shared" si="5"/>
        <v>0.778225806451613</v>
      </c>
      <c r="T20" s="16">
        <v>0.765</v>
      </c>
      <c r="U20" s="16">
        <v>0.779</v>
      </c>
      <c r="V20" s="10">
        <f t="shared" si="6"/>
        <v>1.01830065359477</v>
      </c>
      <c r="W20" s="16">
        <v>0.526</v>
      </c>
      <c r="X20" s="16">
        <v>0.681</v>
      </c>
      <c r="Y20" s="10">
        <f t="shared" si="7"/>
        <v>1.29467680608365</v>
      </c>
      <c r="Z20" s="3">
        <v>43.28</v>
      </c>
      <c r="AA20" s="3">
        <v>28.96</v>
      </c>
      <c r="AB20" s="10">
        <f t="shared" si="8"/>
        <v>0.66913123844732</v>
      </c>
    </row>
    <row r="21" spans="1:28">
      <c r="A21" s="5" t="s">
        <v>31</v>
      </c>
      <c r="B21" s="7">
        <v>65.008025682183</v>
      </c>
      <c r="C21" s="7">
        <v>73.3227680929741</v>
      </c>
      <c r="D21" s="7">
        <f t="shared" si="0"/>
        <v>1.12790332152896</v>
      </c>
      <c r="E21" s="7">
        <v>6.4408</v>
      </c>
      <c r="F21" s="7">
        <v>6.6027</v>
      </c>
      <c r="G21" s="7">
        <f t="shared" si="1"/>
        <v>1.02513662899019</v>
      </c>
      <c r="H21" s="7">
        <v>4.45569620253165</v>
      </c>
      <c r="I21" s="7">
        <v>11.9480519480519</v>
      </c>
      <c r="J21" s="7">
        <f t="shared" si="2"/>
        <v>2.6815230224321</v>
      </c>
      <c r="K21" s="7">
        <v>10.5454545454545</v>
      </c>
      <c r="L21" s="7">
        <v>15.6363636363636</v>
      </c>
      <c r="M21" s="7">
        <f t="shared" si="3"/>
        <v>1.48275862068966</v>
      </c>
      <c r="N21" s="15">
        <v>0.684</v>
      </c>
      <c r="O21" s="15">
        <v>0.648</v>
      </c>
      <c r="P21" s="7">
        <f t="shared" si="4"/>
        <v>0.947368421052632</v>
      </c>
      <c r="Q21" s="15">
        <v>0.385</v>
      </c>
      <c r="R21" s="15">
        <v>0.44</v>
      </c>
      <c r="S21" s="17">
        <f t="shared" si="5"/>
        <v>1.14285714285714</v>
      </c>
      <c r="T21" s="15">
        <v>0.779</v>
      </c>
      <c r="U21" s="15">
        <v>0.775</v>
      </c>
      <c r="V21" s="7">
        <f t="shared" si="6"/>
        <v>0.994865211810013</v>
      </c>
      <c r="W21" s="15">
        <v>0.613</v>
      </c>
      <c r="X21" s="15">
        <v>0.568</v>
      </c>
      <c r="Y21" s="7">
        <f t="shared" si="7"/>
        <v>0.926590538336052</v>
      </c>
      <c r="Z21" s="12">
        <v>46.38</v>
      </c>
      <c r="AA21" s="12">
        <v>47.39</v>
      </c>
      <c r="AB21" s="7">
        <f t="shared" si="8"/>
        <v>1.02177662785683</v>
      </c>
    </row>
    <row r="22" spans="1:28">
      <c r="A22" s="5" t="s">
        <v>31</v>
      </c>
      <c r="B22" s="7">
        <v>68.2372505543237</v>
      </c>
      <c r="C22" s="7">
        <v>75.8494511238892</v>
      </c>
      <c r="D22" s="7">
        <f t="shared" si="0"/>
        <v>1.11155491330216</v>
      </c>
      <c r="E22" s="7">
        <v>5.751</v>
      </c>
      <c r="F22" s="7">
        <v>6.3221</v>
      </c>
      <c r="G22" s="7">
        <f t="shared" si="1"/>
        <v>1.09930446878804</v>
      </c>
      <c r="H22" s="7">
        <v>5.67088607594937</v>
      </c>
      <c r="I22" s="7">
        <v>12.7792207792208</v>
      </c>
      <c r="J22" s="7">
        <f t="shared" si="2"/>
        <v>2.25347866419295</v>
      </c>
      <c r="K22" s="7">
        <v>10.909090909091</v>
      </c>
      <c r="L22" s="7">
        <v>16</v>
      </c>
      <c r="M22" s="7">
        <f t="shared" si="3"/>
        <v>1.46666666666665</v>
      </c>
      <c r="N22" s="15">
        <v>0.663</v>
      </c>
      <c r="O22" s="15">
        <v>0.662</v>
      </c>
      <c r="P22" s="7">
        <f t="shared" si="4"/>
        <v>0.998491704374057</v>
      </c>
      <c r="Q22" s="15">
        <v>0.543</v>
      </c>
      <c r="R22" s="15">
        <v>0.506</v>
      </c>
      <c r="S22" s="17">
        <f t="shared" si="5"/>
        <v>0.931860036832412</v>
      </c>
      <c r="T22" s="15">
        <v>0.76</v>
      </c>
      <c r="U22" s="15">
        <v>0.764</v>
      </c>
      <c r="V22" s="7">
        <f t="shared" si="6"/>
        <v>1.00526315789474</v>
      </c>
      <c r="W22" s="15">
        <v>0.621</v>
      </c>
      <c r="X22" s="15">
        <v>0.577</v>
      </c>
      <c r="Y22" s="7">
        <f t="shared" si="7"/>
        <v>0.92914653784219</v>
      </c>
      <c r="Z22" s="12">
        <v>46.35</v>
      </c>
      <c r="AA22" s="12">
        <v>46.9</v>
      </c>
      <c r="AB22" s="7">
        <f t="shared" si="8"/>
        <v>1.01186623516721</v>
      </c>
    </row>
    <row r="23" spans="1:28">
      <c r="A23" s="5" t="s">
        <v>31</v>
      </c>
      <c r="B23" s="7">
        <v>69.9561403508772</v>
      </c>
      <c r="C23" s="7">
        <v>77.9581151832461</v>
      </c>
      <c r="D23" s="7">
        <f t="shared" si="0"/>
        <v>1.11438559634985</v>
      </c>
      <c r="E23" s="7">
        <v>6.4408</v>
      </c>
      <c r="F23" s="7">
        <v>6.5297</v>
      </c>
      <c r="G23" s="7">
        <f t="shared" si="1"/>
        <v>1.01380263321327</v>
      </c>
      <c r="H23" s="7">
        <v>5.67088607594937</v>
      </c>
      <c r="I23" s="7">
        <v>13.7142857142857</v>
      </c>
      <c r="J23" s="7">
        <f t="shared" si="2"/>
        <v>2.41836734693877</v>
      </c>
      <c r="K23" s="7">
        <v>10.5454545454545</v>
      </c>
      <c r="L23" s="7">
        <v>14.909090909091</v>
      </c>
      <c r="M23" s="7">
        <f t="shared" si="3"/>
        <v>1.41379310344829</v>
      </c>
      <c r="N23" s="15">
        <v>0.686</v>
      </c>
      <c r="O23" s="15">
        <v>0.666</v>
      </c>
      <c r="P23" s="7">
        <f t="shared" si="4"/>
        <v>0.970845481049563</v>
      </c>
      <c r="Q23" s="15">
        <v>0.398</v>
      </c>
      <c r="R23" s="15">
        <v>0.421</v>
      </c>
      <c r="S23" s="17">
        <f t="shared" si="5"/>
        <v>1.05778894472362</v>
      </c>
      <c r="T23" s="15">
        <v>0.777</v>
      </c>
      <c r="U23" s="15">
        <v>0.772</v>
      </c>
      <c r="V23" s="7">
        <f t="shared" si="6"/>
        <v>0.993564993564994</v>
      </c>
      <c r="W23" s="15">
        <v>0.626</v>
      </c>
      <c r="X23" s="15">
        <v>0.581</v>
      </c>
      <c r="Y23" s="7">
        <f t="shared" si="7"/>
        <v>0.928115015974441</v>
      </c>
      <c r="Z23" s="12">
        <v>46.16</v>
      </c>
      <c r="AA23" s="12">
        <v>46.29</v>
      </c>
      <c r="AB23" s="7">
        <f t="shared" si="8"/>
        <v>1.00281629116118</v>
      </c>
    </row>
    <row r="24" spans="1:28">
      <c r="A24" s="2" t="s">
        <v>32</v>
      </c>
      <c r="B24" s="10">
        <v>88.785046728972</v>
      </c>
      <c r="C24" s="10">
        <v>80.0115540150202</v>
      </c>
      <c r="D24" s="10">
        <f t="shared" si="0"/>
        <v>0.901182766274437</v>
      </c>
      <c r="E24" s="10">
        <v>5.1352</v>
      </c>
      <c r="F24" s="10">
        <v>9.2584</v>
      </c>
      <c r="G24" s="10">
        <f t="shared" si="1"/>
        <v>1.80292880510983</v>
      </c>
      <c r="H24" s="10">
        <v>3.71954674220963</v>
      </c>
      <c r="I24" s="10">
        <v>4.19263456090651</v>
      </c>
      <c r="J24" s="10">
        <f t="shared" si="2"/>
        <v>1.12718964204113</v>
      </c>
      <c r="K24" s="10">
        <v>39.6363636363636</v>
      </c>
      <c r="L24" s="10">
        <v>78.9090909090909</v>
      </c>
      <c r="M24" s="10">
        <f t="shared" si="3"/>
        <v>1.9908256880734</v>
      </c>
      <c r="N24" s="16">
        <v>0.672</v>
      </c>
      <c r="O24" s="16">
        <v>0.626</v>
      </c>
      <c r="P24" s="10">
        <f t="shared" si="4"/>
        <v>0.931547619047619</v>
      </c>
      <c r="Q24" s="16">
        <v>0.395</v>
      </c>
      <c r="R24" s="16">
        <v>0.491</v>
      </c>
      <c r="S24" s="18">
        <f t="shared" si="5"/>
        <v>1.24303797468354</v>
      </c>
      <c r="T24" s="16">
        <v>0.778</v>
      </c>
      <c r="U24" s="16">
        <v>0.766</v>
      </c>
      <c r="V24" s="10">
        <f t="shared" si="6"/>
        <v>0.984575835475578</v>
      </c>
      <c r="W24" s="16">
        <v>0.586</v>
      </c>
      <c r="X24" s="16">
        <v>0.511</v>
      </c>
      <c r="Y24" s="10">
        <f t="shared" si="7"/>
        <v>0.872013651877133</v>
      </c>
      <c r="Z24" s="3">
        <v>52.2</v>
      </c>
      <c r="AA24" s="3">
        <v>48.44</v>
      </c>
      <c r="AB24" s="10">
        <f t="shared" si="8"/>
        <v>0.927969348659004</v>
      </c>
    </row>
    <row r="25" spans="1:28">
      <c r="A25" s="2" t="s">
        <v>32</v>
      </c>
      <c r="B25" s="10">
        <v>94.7136563876652</v>
      </c>
      <c r="C25" s="10">
        <v>84.0297653119634</v>
      </c>
      <c r="D25" s="10">
        <f t="shared" si="0"/>
        <v>0.887197987247242</v>
      </c>
      <c r="E25" s="10">
        <v>4.8293</v>
      </c>
      <c r="F25" s="10">
        <v>8.7254</v>
      </c>
      <c r="G25" s="10">
        <f t="shared" si="1"/>
        <v>1.80676288489015</v>
      </c>
      <c r="H25" s="10">
        <v>4.98583569405099</v>
      </c>
      <c r="I25" s="10">
        <v>4.98583569405099</v>
      </c>
      <c r="J25" s="10">
        <f t="shared" si="2"/>
        <v>1</v>
      </c>
      <c r="K25" s="10">
        <v>39.2727272727273</v>
      </c>
      <c r="L25" s="10">
        <v>82.5454545454547</v>
      </c>
      <c r="M25" s="10">
        <f t="shared" si="3"/>
        <v>2.10185185185185</v>
      </c>
      <c r="N25" s="16">
        <v>0.679</v>
      </c>
      <c r="O25" s="16">
        <v>0.616</v>
      </c>
      <c r="P25" s="10">
        <f t="shared" si="4"/>
        <v>0.907216494845361</v>
      </c>
      <c r="Q25" s="16">
        <v>0.4</v>
      </c>
      <c r="R25" s="16">
        <v>0.543</v>
      </c>
      <c r="S25" s="18">
        <f t="shared" si="5"/>
        <v>1.3575</v>
      </c>
      <c r="T25" s="16">
        <v>0.777</v>
      </c>
      <c r="U25" s="16">
        <v>0.76</v>
      </c>
      <c r="V25" s="10">
        <f t="shared" si="6"/>
        <v>0.978120978120978</v>
      </c>
      <c r="W25" s="16">
        <v>0.607</v>
      </c>
      <c r="X25" s="16">
        <v>0.508</v>
      </c>
      <c r="Y25" s="10">
        <f t="shared" si="7"/>
        <v>0.836902800658979</v>
      </c>
      <c r="Z25" s="3">
        <v>51.97</v>
      </c>
      <c r="AA25" s="3">
        <v>48.29</v>
      </c>
      <c r="AB25" s="10">
        <f t="shared" si="8"/>
        <v>0.929189917259958</v>
      </c>
    </row>
    <row r="26" spans="1:28">
      <c r="A26" s="2" t="s">
        <v>32</v>
      </c>
      <c r="B26" s="10">
        <v>92.1015514809591</v>
      </c>
      <c r="C26" s="10">
        <v>82.4471126357919</v>
      </c>
      <c r="D26" s="10">
        <f t="shared" si="0"/>
        <v>0.895176154039456</v>
      </c>
      <c r="E26" s="10">
        <v>5.0512</v>
      </c>
      <c r="F26" s="10">
        <v>9.1574</v>
      </c>
      <c r="G26" s="10">
        <f t="shared" si="1"/>
        <v>1.81291574279379</v>
      </c>
      <c r="H26" s="10">
        <v>4.98583569405099</v>
      </c>
      <c r="I26" s="10">
        <v>4.98583569405099</v>
      </c>
      <c r="J26" s="10">
        <f t="shared" si="2"/>
        <v>1</v>
      </c>
      <c r="K26" s="10">
        <v>39.6363636363636</v>
      </c>
      <c r="L26" s="10">
        <v>83.2727272727272</v>
      </c>
      <c r="M26" s="10">
        <f t="shared" si="3"/>
        <v>2.10091743119266</v>
      </c>
      <c r="N26" s="16">
        <v>0.698</v>
      </c>
      <c r="O26" s="16">
        <v>0.637</v>
      </c>
      <c r="P26" s="10">
        <f t="shared" si="4"/>
        <v>0.912607449856734</v>
      </c>
      <c r="Q26" s="16">
        <v>0.401</v>
      </c>
      <c r="R26" s="16">
        <v>0.452</v>
      </c>
      <c r="S26" s="18">
        <f t="shared" si="5"/>
        <v>1.12718204488778</v>
      </c>
      <c r="T26" s="16">
        <v>0.777</v>
      </c>
      <c r="U26" s="16">
        <v>0.771</v>
      </c>
      <c r="V26" s="10">
        <f t="shared" si="6"/>
        <v>0.992277992277992</v>
      </c>
      <c r="W26" s="16">
        <v>0.665</v>
      </c>
      <c r="X26" s="16">
        <v>0.522</v>
      </c>
      <c r="Y26" s="10">
        <f t="shared" si="7"/>
        <v>0.784962406015038</v>
      </c>
      <c r="Z26" s="3">
        <v>50.43</v>
      </c>
      <c r="AA26" s="3">
        <v>44.94</v>
      </c>
      <c r="AB26" s="10">
        <f t="shared" si="8"/>
        <v>0.891136228435455</v>
      </c>
    </row>
    <row r="27" spans="1:28">
      <c r="A27" s="5" t="s">
        <v>33</v>
      </c>
      <c r="B27" s="7">
        <v>82.603201347936</v>
      </c>
      <c r="C27" s="7">
        <v>78.0271154745208</v>
      </c>
      <c r="D27" s="7">
        <f t="shared" si="0"/>
        <v>0.944601591721124</v>
      </c>
      <c r="E27" s="7">
        <v>6.7149</v>
      </c>
      <c r="F27" s="7">
        <v>8.3776</v>
      </c>
      <c r="G27" s="7">
        <f t="shared" si="1"/>
        <v>1.24761351621022</v>
      </c>
      <c r="H27" s="7">
        <v>13.7897310513447</v>
      </c>
      <c r="I27" s="7">
        <v>7.11340206185567</v>
      </c>
      <c r="J27" s="7">
        <f t="shared" si="2"/>
        <v>0.515847773634571</v>
      </c>
      <c r="K27" s="7">
        <v>48</v>
      </c>
      <c r="L27" s="7">
        <v>41.0909090909091</v>
      </c>
      <c r="M27" s="7">
        <f t="shared" si="3"/>
        <v>0.856060606060606</v>
      </c>
      <c r="N27" s="15">
        <v>0.696</v>
      </c>
      <c r="O27" s="15">
        <v>0.645</v>
      </c>
      <c r="P27" s="7">
        <f t="shared" si="4"/>
        <v>0.926724137931035</v>
      </c>
      <c r="Q27" s="15">
        <v>0.285</v>
      </c>
      <c r="R27" s="15">
        <v>0.45</v>
      </c>
      <c r="S27" s="17">
        <f t="shared" si="5"/>
        <v>1.57894736842105</v>
      </c>
      <c r="T27" s="15">
        <v>0.792</v>
      </c>
      <c r="U27" s="15">
        <v>0.788</v>
      </c>
      <c r="V27" s="7">
        <f t="shared" si="6"/>
        <v>0.994949494949495</v>
      </c>
      <c r="W27" s="15">
        <v>0.604</v>
      </c>
      <c r="X27" s="15">
        <v>0.539</v>
      </c>
      <c r="Y27" s="7">
        <f t="shared" si="7"/>
        <v>0.892384105960265</v>
      </c>
      <c r="Z27" s="12">
        <v>51.01</v>
      </c>
      <c r="AA27" s="12">
        <v>44.24</v>
      </c>
      <c r="AB27" s="7">
        <f t="shared" si="8"/>
        <v>0.867280925308763</v>
      </c>
    </row>
    <row r="28" spans="1:28">
      <c r="A28" s="5" t="s">
        <v>33</v>
      </c>
      <c r="B28" s="7">
        <v>80.168776371308</v>
      </c>
      <c r="C28" s="7">
        <v>75.0478927203065</v>
      </c>
      <c r="D28" s="7">
        <f t="shared" si="0"/>
        <v>0.93612371445856</v>
      </c>
      <c r="E28" s="7">
        <v>6.9449</v>
      </c>
      <c r="F28" s="7">
        <v>9.1449</v>
      </c>
      <c r="G28" s="7">
        <f t="shared" si="1"/>
        <v>1.31677921928322</v>
      </c>
      <c r="H28" s="7">
        <v>12.0909090909091</v>
      </c>
      <c r="I28" s="7">
        <v>6.39175257731959</v>
      </c>
      <c r="J28" s="7">
        <f t="shared" si="2"/>
        <v>0.528641190605379</v>
      </c>
      <c r="K28" s="7">
        <v>48.3636363636364</v>
      </c>
      <c r="L28" s="7">
        <v>43.2727272727273</v>
      </c>
      <c r="M28" s="7">
        <f t="shared" si="3"/>
        <v>0.894736842105263</v>
      </c>
      <c r="N28" s="15">
        <v>0.652</v>
      </c>
      <c r="O28" s="15">
        <v>0.645</v>
      </c>
      <c r="P28" s="7">
        <f t="shared" si="4"/>
        <v>0.989263803680982</v>
      </c>
      <c r="Q28" s="15">
        <v>0.411</v>
      </c>
      <c r="R28" s="15">
        <v>0.417</v>
      </c>
      <c r="S28" s="17">
        <f t="shared" si="5"/>
        <v>1.01459854014599</v>
      </c>
      <c r="T28" s="15">
        <v>0.776</v>
      </c>
      <c r="U28" s="15">
        <v>0.775</v>
      </c>
      <c r="V28" s="7">
        <f t="shared" si="6"/>
        <v>0.998711340206186</v>
      </c>
      <c r="W28" s="15">
        <v>0.542</v>
      </c>
      <c r="X28" s="15">
        <v>0.496</v>
      </c>
      <c r="Y28" s="7">
        <f t="shared" si="7"/>
        <v>0.915129151291513</v>
      </c>
      <c r="Z28" s="12">
        <v>48.29</v>
      </c>
      <c r="AA28" s="12">
        <v>44.03</v>
      </c>
      <c r="AB28" s="7">
        <f t="shared" si="8"/>
        <v>0.911782977842203</v>
      </c>
    </row>
    <row r="29" spans="1:28">
      <c r="A29" s="5" t="s">
        <v>33</v>
      </c>
      <c r="B29" s="7">
        <v>77.085020242915</v>
      </c>
      <c r="C29" s="7">
        <v>73.1329262564584</v>
      </c>
      <c r="D29" s="7">
        <f t="shared" si="0"/>
        <v>0.948730713516031</v>
      </c>
      <c r="E29" s="7">
        <v>6.4343</v>
      </c>
      <c r="F29" s="7">
        <v>7.8305</v>
      </c>
      <c r="G29" s="7">
        <f t="shared" si="1"/>
        <v>1.21699330152464</v>
      </c>
      <c r="H29" s="7">
        <v>12.4545454545455</v>
      </c>
      <c r="I29" s="7">
        <v>6.84596577017115</v>
      </c>
      <c r="J29" s="7">
        <f t="shared" si="2"/>
        <v>0.549676083736368</v>
      </c>
      <c r="K29" s="7">
        <v>64.7272727272729</v>
      </c>
      <c r="L29" s="7">
        <v>52</v>
      </c>
      <c r="M29" s="7">
        <f t="shared" si="3"/>
        <v>0.803370786516852</v>
      </c>
      <c r="N29" s="15">
        <v>0.652</v>
      </c>
      <c r="O29" s="15">
        <v>0.643</v>
      </c>
      <c r="P29" s="7">
        <f t="shared" si="4"/>
        <v>0.986196319018405</v>
      </c>
      <c r="Q29" s="15">
        <v>0.411</v>
      </c>
      <c r="R29" s="15">
        <v>0.314</v>
      </c>
      <c r="S29" s="17">
        <f t="shared" si="5"/>
        <v>0.763990267639903</v>
      </c>
      <c r="T29" s="15">
        <v>0.776</v>
      </c>
      <c r="U29" s="15">
        <v>0.771</v>
      </c>
      <c r="V29" s="7">
        <f t="shared" si="6"/>
        <v>0.993556701030928</v>
      </c>
      <c r="W29" s="15">
        <v>0.542</v>
      </c>
      <c r="X29" s="15">
        <v>0.486</v>
      </c>
      <c r="Y29" s="7">
        <f t="shared" si="7"/>
        <v>0.896678966789668</v>
      </c>
      <c r="Z29" s="12">
        <v>48.29</v>
      </c>
      <c r="AA29" s="12">
        <v>43.1</v>
      </c>
      <c r="AB29" s="7">
        <f t="shared" si="8"/>
        <v>0.892524332159867</v>
      </c>
    </row>
    <row r="30" spans="1:28">
      <c r="A30" s="2" t="s">
        <v>34</v>
      </c>
      <c r="B30" s="10">
        <v>84.4082654978084</v>
      </c>
      <c r="C30" s="10">
        <v>60.6201550387597</v>
      </c>
      <c r="D30" s="10">
        <f t="shared" si="0"/>
        <v>0.718177949531893</v>
      </c>
      <c r="E30" s="10">
        <v>7.1888</v>
      </c>
      <c r="F30" s="10">
        <v>7.1824</v>
      </c>
      <c r="G30" s="10">
        <f t="shared" si="1"/>
        <v>0.999109726240819</v>
      </c>
      <c r="H30" s="10">
        <v>6.0056657223796</v>
      </c>
      <c r="I30" s="10">
        <v>13.0927835051546</v>
      </c>
      <c r="J30" s="10">
        <f t="shared" si="2"/>
        <v>2.18007197043376</v>
      </c>
      <c r="K30" s="10">
        <v>21.090909090909</v>
      </c>
      <c r="L30" s="10">
        <v>88</v>
      </c>
      <c r="M30" s="10">
        <f t="shared" si="3"/>
        <v>4.17241379310347</v>
      </c>
      <c r="N30" s="16">
        <v>0.667</v>
      </c>
      <c r="O30" s="16">
        <v>0.598</v>
      </c>
      <c r="P30" s="10">
        <f t="shared" si="4"/>
        <v>0.896551724137931</v>
      </c>
      <c r="Q30" s="16">
        <v>0.353</v>
      </c>
      <c r="R30" s="16">
        <v>0.711</v>
      </c>
      <c r="S30" s="18">
        <f t="shared" si="5"/>
        <v>2.01416430594901</v>
      </c>
      <c r="T30" s="16">
        <v>0.783</v>
      </c>
      <c r="U30" s="16">
        <v>0.74</v>
      </c>
      <c r="V30" s="10">
        <f t="shared" si="6"/>
        <v>0.945083014048531</v>
      </c>
      <c r="W30" s="16">
        <v>0.556</v>
      </c>
      <c r="X30" s="16">
        <v>0.522</v>
      </c>
      <c r="Y30" s="10">
        <f t="shared" si="7"/>
        <v>0.938848920863309</v>
      </c>
      <c r="Z30" s="3">
        <v>51.31</v>
      </c>
      <c r="AA30" s="3">
        <v>44.43</v>
      </c>
      <c r="AB30" s="10">
        <f t="shared" si="8"/>
        <v>0.865913077372832</v>
      </c>
    </row>
    <row r="31" spans="1:28">
      <c r="A31" s="2" t="s">
        <v>34</v>
      </c>
      <c r="B31" s="10">
        <v>88.5306881587105</v>
      </c>
      <c r="C31" s="10">
        <v>62.1212121212121</v>
      </c>
      <c r="D31" s="10">
        <f t="shared" si="0"/>
        <v>0.701691282573635</v>
      </c>
      <c r="E31" s="10">
        <v>7.1523</v>
      </c>
      <c r="F31" s="10">
        <v>7.0818</v>
      </c>
      <c r="G31" s="10">
        <f t="shared" si="1"/>
        <v>0.990143030913133</v>
      </c>
      <c r="H31" s="10">
        <v>6.34560906515581</v>
      </c>
      <c r="I31" s="10">
        <v>14.1298701298701</v>
      </c>
      <c r="J31" s="10">
        <f t="shared" si="2"/>
        <v>2.22671614100185</v>
      </c>
      <c r="K31" s="10">
        <v>23.9999999999999</v>
      </c>
      <c r="L31" s="10">
        <v>94.9090909090909</v>
      </c>
      <c r="M31" s="10">
        <f t="shared" si="3"/>
        <v>3.95454545454547</v>
      </c>
      <c r="N31" s="16">
        <v>0.684</v>
      </c>
      <c r="O31" s="16">
        <v>0.588</v>
      </c>
      <c r="P31" s="10">
        <f t="shared" si="4"/>
        <v>0.859649122807017</v>
      </c>
      <c r="Q31" s="16">
        <v>0.247</v>
      </c>
      <c r="R31" s="16">
        <v>0.782</v>
      </c>
      <c r="S31" s="18">
        <f t="shared" si="5"/>
        <v>3.16599190283401</v>
      </c>
      <c r="T31" s="16">
        <v>0.796</v>
      </c>
      <c r="U31" s="16">
        <v>0.765</v>
      </c>
      <c r="V31" s="10">
        <f t="shared" si="6"/>
        <v>0.961055276381909</v>
      </c>
      <c r="W31" s="16">
        <v>0.552</v>
      </c>
      <c r="X31" s="16">
        <v>0.52</v>
      </c>
      <c r="Y31" s="10">
        <f t="shared" si="7"/>
        <v>0.942028985507246</v>
      </c>
      <c r="Z31" s="3">
        <v>54.25</v>
      </c>
      <c r="AA31" s="3">
        <v>45.82</v>
      </c>
      <c r="AB31" s="10">
        <f t="shared" si="8"/>
        <v>0.844608294930876</v>
      </c>
    </row>
    <row r="32" spans="1:28">
      <c r="A32" s="2" t="s">
        <v>34</v>
      </c>
      <c r="B32" s="10">
        <v>85.9952324195471</v>
      </c>
      <c r="C32" s="10">
        <v>61.9335347432024</v>
      </c>
      <c r="D32" s="10">
        <f t="shared" si="0"/>
        <v>0.720197306300025</v>
      </c>
      <c r="E32" s="10">
        <v>7.0289</v>
      </c>
      <c r="F32" s="10">
        <v>6.93</v>
      </c>
      <c r="G32" s="10">
        <f t="shared" si="1"/>
        <v>0.98592951955498</v>
      </c>
      <c r="H32" s="10">
        <v>5.6657223796034</v>
      </c>
      <c r="I32" s="10">
        <v>12.4742268041237</v>
      </c>
      <c r="J32" s="10">
        <f t="shared" si="2"/>
        <v>2.20170103092783</v>
      </c>
      <c r="K32" s="10">
        <v>24.7272727272727</v>
      </c>
      <c r="L32" s="10">
        <v>100.727272727273</v>
      </c>
      <c r="M32" s="10">
        <f t="shared" si="3"/>
        <v>4.07352941176472</v>
      </c>
      <c r="N32" s="16">
        <v>0.662</v>
      </c>
      <c r="O32" s="16">
        <v>0.65</v>
      </c>
      <c r="P32" s="10">
        <f t="shared" si="4"/>
        <v>0.981873111782477</v>
      </c>
      <c r="Q32" s="16">
        <v>0.415</v>
      </c>
      <c r="R32" s="16">
        <v>0.496</v>
      </c>
      <c r="S32" s="18">
        <f t="shared" si="5"/>
        <v>1.19518072289157</v>
      </c>
      <c r="T32" s="16">
        <v>0.775</v>
      </c>
      <c r="U32" s="16">
        <v>0.733</v>
      </c>
      <c r="V32" s="10">
        <f t="shared" si="6"/>
        <v>0.945806451612903</v>
      </c>
      <c r="W32" s="16">
        <v>0.569</v>
      </c>
      <c r="X32" s="16">
        <v>0.569</v>
      </c>
      <c r="Y32" s="10">
        <f t="shared" si="7"/>
        <v>1</v>
      </c>
      <c r="Z32" s="3">
        <v>52.64</v>
      </c>
      <c r="AA32" s="3">
        <v>45.41</v>
      </c>
      <c r="AB32" s="10">
        <f t="shared" si="8"/>
        <v>0.862651975683891</v>
      </c>
    </row>
    <row r="33" spans="1:28">
      <c r="A33" s="5" t="s">
        <v>35</v>
      </c>
      <c r="B33" s="7">
        <v>91.6161059018202</v>
      </c>
      <c r="C33" s="7">
        <v>87.7129581827568</v>
      </c>
      <c r="D33" s="7">
        <f t="shared" si="0"/>
        <v>0.957396707918953</v>
      </c>
      <c r="E33" s="7">
        <v>6.2624</v>
      </c>
      <c r="F33" s="7">
        <v>8.6507</v>
      </c>
      <c r="G33" s="7">
        <f t="shared" si="1"/>
        <v>1.3813713592233</v>
      </c>
      <c r="H33" s="7">
        <v>10.4303797468354</v>
      </c>
      <c r="I33" s="7">
        <v>19.3246753246753</v>
      </c>
      <c r="J33" s="7">
        <f t="shared" si="2"/>
        <v>1.85272979447737</v>
      </c>
      <c r="K33" s="7">
        <v>31.6666666666667</v>
      </c>
      <c r="L33" s="7">
        <v>116.727272727273</v>
      </c>
      <c r="M33" s="7">
        <f t="shared" si="3"/>
        <v>3.68612440191388</v>
      </c>
      <c r="N33" s="15">
        <v>0.692</v>
      </c>
      <c r="O33" s="15">
        <v>0.607</v>
      </c>
      <c r="P33" s="7">
        <f t="shared" si="4"/>
        <v>0.877167630057804</v>
      </c>
      <c r="Q33" s="15">
        <v>0.415</v>
      </c>
      <c r="R33" s="15">
        <v>0.598</v>
      </c>
      <c r="S33" s="17">
        <f t="shared" si="5"/>
        <v>1.44096385542169</v>
      </c>
      <c r="T33" s="15">
        <v>0.775</v>
      </c>
      <c r="U33" s="15">
        <v>0.753</v>
      </c>
      <c r="V33" s="7">
        <f t="shared" si="6"/>
        <v>0.971612903225806</v>
      </c>
      <c r="W33" s="15">
        <v>0.652</v>
      </c>
      <c r="X33" s="15">
        <v>0.506</v>
      </c>
      <c r="Y33" s="7">
        <f t="shared" si="7"/>
        <v>0.776073619631902</v>
      </c>
      <c r="Z33" s="12">
        <v>39.01</v>
      </c>
      <c r="AA33" s="12">
        <v>44.64</v>
      </c>
      <c r="AB33" s="7">
        <f t="shared" si="8"/>
        <v>1.14432196872597</v>
      </c>
    </row>
    <row r="34" spans="1:28">
      <c r="A34" s="5" t="s">
        <v>35</v>
      </c>
      <c r="B34" s="7">
        <v>92.0320855614973</v>
      </c>
      <c r="C34" s="7">
        <v>87.7129581827568</v>
      </c>
      <c r="D34" s="7">
        <f t="shared" si="0"/>
        <v>0.953069330631931</v>
      </c>
      <c r="E34" s="7">
        <v>6.5766</v>
      </c>
      <c r="F34" s="7">
        <v>8.9033</v>
      </c>
      <c r="G34" s="7">
        <f t="shared" si="1"/>
        <v>1.35378463035611</v>
      </c>
      <c r="H34" s="7">
        <v>10.4303797468354</v>
      </c>
      <c r="I34" s="7">
        <v>19.6907216494845</v>
      </c>
      <c r="J34" s="7">
        <f t="shared" si="2"/>
        <v>1.88782404163748</v>
      </c>
      <c r="K34" s="7">
        <v>43.2727272727272</v>
      </c>
      <c r="L34" s="7">
        <v>153.090909090909</v>
      </c>
      <c r="M34" s="7">
        <f t="shared" si="3"/>
        <v>3.53781512605042</v>
      </c>
      <c r="N34" s="15">
        <v>0.684</v>
      </c>
      <c r="O34" s="15">
        <v>0.622</v>
      </c>
      <c r="P34" s="7">
        <f t="shared" si="4"/>
        <v>0.909356725146199</v>
      </c>
      <c r="Q34" s="15">
        <v>0.394</v>
      </c>
      <c r="R34" s="15">
        <v>0.585</v>
      </c>
      <c r="S34" s="17">
        <f t="shared" si="5"/>
        <v>1.48477157360406</v>
      </c>
      <c r="T34" s="15">
        <v>0.778</v>
      </c>
      <c r="U34" s="15">
        <v>0.755</v>
      </c>
      <c r="V34" s="7">
        <f t="shared" si="6"/>
        <v>0.970437017994859</v>
      </c>
      <c r="W34" s="15">
        <v>0.618</v>
      </c>
      <c r="X34" s="15">
        <v>0.535</v>
      </c>
      <c r="Y34" s="7">
        <f t="shared" si="7"/>
        <v>0.865695792880259</v>
      </c>
      <c r="Z34" s="12">
        <v>41.02</v>
      </c>
      <c r="AA34" s="12">
        <v>46.15</v>
      </c>
      <c r="AB34" s="7">
        <f t="shared" si="8"/>
        <v>1.12506094588006</v>
      </c>
    </row>
    <row r="35" spans="1:28">
      <c r="A35" s="5" t="s">
        <v>35</v>
      </c>
      <c r="B35" s="7">
        <v>89.3772893772894</v>
      </c>
      <c r="C35" s="7">
        <v>83.8709677419355</v>
      </c>
      <c r="D35" s="7">
        <f t="shared" si="0"/>
        <v>0.938392384981491</v>
      </c>
      <c r="E35" s="7">
        <v>6.4812</v>
      </c>
      <c r="F35" s="7">
        <v>8.8892</v>
      </c>
      <c r="G35" s="7">
        <f t="shared" si="1"/>
        <v>1.37153613528359</v>
      </c>
      <c r="H35" s="7">
        <v>10.4303797468354</v>
      </c>
      <c r="I35" s="7">
        <v>19.8969072164948</v>
      </c>
      <c r="J35" s="7">
        <f t="shared" si="2"/>
        <v>1.90759183264939</v>
      </c>
      <c r="K35" s="7">
        <v>35.6363636363637</v>
      </c>
      <c r="L35" s="7">
        <v>116.727272727273</v>
      </c>
      <c r="M35" s="7">
        <f t="shared" si="3"/>
        <v>3.27551020408163</v>
      </c>
      <c r="N35" s="15"/>
      <c r="O35" s="15">
        <v>0.612</v>
      </c>
      <c r="P35" s="7" t="e">
        <f t="shared" si="4"/>
        <v>#DIV/0!</v>
      </c>
      <c r="Q35" s="15">
        <v>0.505</v>
      </c>
      <c r="R35" s="15">
        <v>0.673</v>
      </c>
      <c r="S35" s="17">
        <f t="shared" si="5"/>
        <v>1.33267326732673</v>
      </c>
      <c r="T35" s="15">
        <v>0.764</v>
      </c>
      <c r="U35" s="15">
        <v>0.745</v>
      </c>
      <c r="V35" s="7">
        <f t="shared" si="6"/>
        <v>0.975130890052356</v>
      </c>
      <c r="W35" s="15">
        <v>0.551</v>
      </c>
      <c r="X35" s="15">
        <v>0.54</v>
      </c>
      <c r="Y35" s="7">
        <f t="shared" si="7"/>
        <v>0.980036297640653</v>
      </c>
      <c r="Z35" s="12">
        <v>41.12</v>
      </c>
      <c r="AA35" s="12">
        <v>46.39</v>
      </c>
      <c r="AB35" s="7">
        <f t="shared" si="8"/>
        <v>1.12816147859922</v>
      </c>
    </row>
    <row r="36" spans="1:28">
      <c r="A36" s="2" t="s">
        <v>36</v>
      </c>
      <c r="B36" s="10">
        <v>62.3611111111111</v>
      </c>
      <c r="C36" s="10">
        <v>82.1896280775275</v>
      </c>
      <c r="D36" s="10">
        <f t="shared" si="0"/>
        <v>1.31796285558619</v>
      </c>
      <c r="E36" s="10">
        <v>7.4499</v>
      </c>
      <c r="F36" s="10">
        <v>7.9808</v>
      </c>
      <c r="G36" s="10">
        <f t="shared" si="1"/>
        <v>1.07126270151277</v>
      </c>
      <c r="H36" s="10">
        <v>3.66576819407008</v>
      </c>
      <c r="I36" s="10">
        <v>13.7113402061856</v>
      </c>
      <c r="J36" s="10">
        <f t="shared" si="2"/>
        <v>3.74037295330504</v>
      </c>
      <c r="K36" s="10">
        <v>43.2727272727274</v>
      </c>
      <c r="L36" s="10">
        <v>30.9090909090909</v>
      </c>
      <c r="M36" s="10">
        <f t="shared" si="3"/>
        <v>0.714285714285712</v>
      </c>
      <c r="N36" s="16">
        <v>0.725</v>
      </c>
      <c r="O36" s="16">
        <v>0.662</v>
      </c>
      <c r="P36" s="10">
        <f t="shared" si="4"/>
        <v>0.913103448275862</v>
      </c>
      <c r="Q36" s="16">
        <v>0.169</v>
      </c>
      <c r="R36" s="16">
        <v>0.593</v>
      </c>
      <c r="S36" s="18">
        <f t="shared" si="5"/>
        <v>3.50887573964497</v>
      </c>
      <c r="T36" s="16">
        <v>0.807</v>
      </c>
      <c r="U36" s="16">
        <v>0.754</v>
      </c>
      <c r="V36" s="10">
        <f t="shared" si="6"/>
        <v>0.934324659231722</v>
      </c>
      <c r="W36" s="16">
        <v>0.63</v>
      </c>
      <c r="X36" s="16">
        <v>0.64</v>
      </c>
      <c r="Y36" s="10">
        <f t="shared" si="7"/>
        <v>1.01587301587302</v>
      </c>
      <c r="Z36" s="3">
        <v>46.94</v>
      </c>
      <c r="AA36" s="3">
        <v>33.99</v>
      </c>
      <c r="AB36" s="10">
        <f t="shared" si="8"/>
        <v>0.724115892628888</v>
      </c>
    </row>
    <row r="37" spans="1:28">
      <c r="A37" s="2" t="s">
        <v>36</v>
      </c>
      <c r="B37" s="10">
        <v>66.3860103626943</v>
      </c>
      <c r="C37" s="10">
        <v>83.6048879837067</v>
      </c>
      <c r="D37" s="10">
        <f t="shared" si="0"/>
        <v>1.25937509313993</v>
      </c>
      <c r="E37" s="10">
        <v>7.2676</v>
      </c>
      <c r="F37" s="10">
        <v>7.3744</v>
      </c>
      <c r="G37" s="10">
        <f t="shared" si="1"/>
        <v>1.01469536022896</v>
      </c>
      <c r="H37" s="10">
        <v>3.66576819407008</v>
      </c>
      <c r="I37" s="10">
        <v>14.020618556701</v>
      </c>
      <c r="J37" s="10">
        <f t="shared" si="2"/>
        <v>3.82474226804123</v>
      </c>
      <c r="K37" s="10">
        <v>37.090909090909</v>
      </c>
      <c r="L37" s="10">
        <v>27.6363636363637</v>
      </c>
      <c r="M37" s="10">
        <f t="shared" si="3"/>
        <v>0.74509803921569</v>
      </c>
      <c r="N37" s="16">
        <v>0.725</v>
      </c>
      <c r="O37" s="16">
        <v>0.65</v>
      </c>
      <c r="P37" s="10">
        <f t="shared" si="4"/>
        <v>0.896551724137931</v>
      </c>
      <c r="Q37" s="16">
        <v>0.404</v>
      </c>
      <c r="R37" s="16">
        <v>0.7</v>
      </c>
      <c r="S37" s="18">
        <f t="shared" si="5"/>
        <v>1.73267326732673</v>
      </c>
      <c r="T37" s="16">
        <v>0.777</v>
      </c>
      <c r="U37" s="16">
        <v>0.742</v>
      </c>
      <c r="V37" s="10">
        <f t="shared" si="6"/>
        <v>0.954954954954955</v>
      </c>
      <c r="W37" s="16">
        <v>0.63</v>
      </c>
      <c r="X37" s="16">
        <v>0.647</v>
      </c>
      <c r="Y37" s="10">
        <f t="shared" si="7"/>
        <v>1.02698412698413</v>
      </c>
      <c r="Z37" s="3">
        <v>46.89</v>
      </c>
      <c r="AA37" s="3">
        <v>32.32</v>
      </c>
      <c r="AB37" s="10">
        <f t="shared" si="8"/>
        <v>0.689272766048198</v>
      </c>
    </row>
    <row r="38" spans="1:28">
      <c r="A38" s="2" t="s">
        <v>36</v>
      </c>
      <c r="B38" s="10">
        <v>65.5716993051169</v>
      </c>
      <c r="C38" s="10">
        <v>84.7052845528455</v>
      </c>
      <c r="D38" s="10">
        <f t="shared" si="0"/>
        <v>1.29179639159108</v>
      </c>
      <c r="E38" s="10">
        <v>7.3238</v>
      </c>
      <c r="F38" s="10">
        <v>7.9495</v>
      </c>
      <c r="G38" s="10">
        <f t="shared" si="1"/>
        <v>1.08543379120129</v>
      </c>
      <c r="H38" s="10">
        <v>4.55696202531646</v>
      </c>
      <c r="I38" s="10">
        <v>14.2268041237113</v>
      </c>
      <c r="J38" s="10">
        <f t="shared" si="2"/>
        <v>3.12199312714775</v>
      </c>
      <c r="K38" s="10">
        <v>43.2727272727274</v>
      </c>
      <c r="L38" s="10">
        <v>30.9090909090909</v>
      </c>
      <c r="M38" s="10">
        <f t="shared" si="3"/>
        <v>0.714285714285712</v>
      </c>
      <c r="N38" s="16">
        <v>0.686</v>
      </c>
      <c r="O38" s="16">
        <v>0.671</v>
      </c>
      <c r="P38" s="10">
        <f t="shared" si="4"/>
        <v>0.978134110787172</v>
      </c>
      <c r="Q38" s="16">
        <v>0.404</v>
      </c>
      <c r="R38" s="16">
        <v>0.59</v>
      </c>
      <c r="S38" s="18">
        <f t="shared" si="5"/>
        <v>1.46039603960396</v>
      </c>
      <c r="T38" s="16">
        <v>0.807</v>
      </c>
      <c r="U38" s="16">
        <v>0.754</v>
      </c>
      <c r="V38" s="10">
        <f t="shared" si="6"/>
        <v>0.934324659231722</v>
      </c>
      <c r="W38" s="16">
        <v>0.628</v>
      </c>
      <c r="X38" s="16">
        <v>0.664</v>
      </c>
      <c r="Y38" s="10">
        <f t="shared" si="7"/>
        <v>1.05732484076433</v>
      </c>
      <c r="Z38" s="3">
        <v>46.94</v>
      </c>
      <c r="AA38" s="3">
        <v>32.79</v>
      </c>
      <c r="AB38" s="10">
        <f t="shared" si="8"/>
        <v>0.698551342138901</v>
      </c>
    </row>
    <row r="39" spans="1:28">
      <c r="A39" s="5" t="s">
        <v>37</v>
      </c>
      <c r="B39" s="7">
        <v>87.2744099953725</v>
      </c>
      <c r="C39" s="7">
        <v>85.5773420479303</v>
      </c>
      <c r="D39" s="7">
        <f t="shared" si="0"/>
        <v>0.980554804695532</v>
      </c>
      <c r="E39" s="7">
        <v>7.5899</v>
      </c>
      <c r="F39" s="7">
        <v>6.7593</v>
      </c>
      <c r="G39" s="7">
        <f t="shared" si="1"/>
        <v>0.89056509308423</v>
      </c>
      <c r="H39" s="7">
        <v>5.08557457212714</v>
      </c>
      <c r="I39" s="7">
        <v>16.6233766233766</v>
      </c>
      <c r="J39" s="7">
        <f t="shared" si="2"/>
        <v>3.26873126873126</v>
      </c>
      <c r="K39" s="7">
        <v>24.0000000000001</v>
      </c>
      <c r="L39" s="7">
        <v>77.4545454545453</v>
      </c>
      <c r="M39" s="7">
        <f t="shared" si="3"/>
        <v>3.22727272727271</v>
      </c>
      <c r="N39" s="15">
        <v>0.662</v>
      </c>
      <c r="O39" s="15">
        <v>0.667</v>
      </c>
      <c r="P39" s="7">
        <f t="shared" si="4"/>
        <v>1.00755287009063</v>
      </c>
      <c r="Q39" s="15">
        <v>0.429</v>
      </c>
      <c r="R39" s="15">
        <v>0.4</v>
      </c>
      <c r="S39" s="17">
        <f t="shared" si="5"/>
        <v>0.932400932400932</v>
      </c>
      <c r="T39" s="15">
        <v>0.773</v>
      </c>
      <c r="U39" s="15">
        <v>0.777</v>
      </c>
      <c r="V39" s="7">
        <f t="shared" si="6"/>
        <v>1.00517464424321</v>
      </c>
      <c r="W39" s="15">
        <v>0.574</v>
      </c>
      <c r="X39" s="15">
        <v>0.575</v>
      </c>
      <c r="Y39" s="7">
        <f t="shared" si="7"/>
        <v>1.00174216027875</v>
      </c>
      <c r="Z39" s="12">
        <v>43.49</v>
      </c>
      <c r="AA39" s="12">
        <v>43.48</v>
      </c>
      <c r="AB39" s="7">
        <f t="shared" si="8"/>
        <v>0.999770062083237</v>
      </c>
    </row>
    <row r="40" spans="1:28">
      <c r="A40" s="5" t="s">
        <v>37</v>
      </c>
      <c r="B40" s="7">
        <v>89.2335766423357</v>
      </c>
      <c r="C40" s="7">
        <v>86.5800865800866</v>
      </c>
      <c r="D40" s="7">
        <f t="shared" si="0"/>
        <v>0.970263546950664</v>
      </c>
      <c r="E40" s="7">
        <v>7.3039</v>
      </c>
      <c r="F40" s="7">
        <v>6.4928</v>
      </c>
      <c r="G40" s="7">
        <f t="shared" si="1"/>
        <v>0.888949739180438</v>
      </c>
      <c r="H40" s="7">
        <v>5.77017114914425</v>
      </c>
      <c r="I40" s="7">
        <v>17.2467532467532</v>
      </c>
      <c r="J40" s="7">
        <f t="shared" si="2"/>
        <v>2.98895003301782</v>
      </c>
      <c r="K40" s="7">
        <v>20.3636363636364</v>
      </c>
      <c r="L40" s="7">
        <v>69.8181818181819</v>
      </c>
      <c r="M40" s="7">
        <f t="shared" si="3"/>
        <v>3.42857142857143</v>
      </c>
      <c r="N40" s="15">
        <v>0.619</v>
      </c>
      <c r="O40" s="15">
        <v>0.661</v>
      </c>
      <c r="P40" s="7">
        <f t="shared" si="4"/>
        <v>1.06785137318255</v>
      </c>
      <c r="Q40" s="15">
        <v>0.403</v>
      </c>
      <c r="R40" s="15">
        <v>0.43</v>
      </c>
      <c r="S40" s="17">
        <f t="shared" si="5"/>
        <v>1.06699751861042</v>
      </c>
      <c r="T40" s="15">
        <v>0.805</v>
      </c>
      <c r="U40" s="15">
        <v>0.783</v>
      </c>
      <c r="V40" s="7">
        <f t="shared" si="6"/>
        <v>0.972670807453416</v>
      </c>
      <c r="W40" s="15">
        <v>0.393</v>
      </c>
      <c r="X40" s="15">
        <v>0.571</v>
      </c>
      <c r="Y40" s="7">
        <f t="shared" si="7"/>
        <v>1.4529262086514</v>
      </c>
      <c r="Z40" s="12">
        <v>45.38</v>
      </c>
      <c r="AA40" s="12">
        <v>43.48</v>
      </c>
      <c r="AB40" s="7">
        <f t="shared" si="8"/>
        <v>0.95813133539004</v>
      </c>
    </row>
    <row r="41" spans="1:28">
      <c r="A41" s="5" t="s">
        <v>37</v>
      </c>
      <c r="B41" s="7">
        <v>86.0909090909091</v>
      </c>
      <c r="C41" s="7">
        <v>85.3589863913656</v>
      </c>
      <c r="D41" s="7">
        <f t="shared" si="0"/>
        <v>0.991498257977848</v>
      </c>
      <c r="E41" s="7">
        <v>7.5453</v>
      </c>
      <c r="F41" s="7">
        <v>6.6367</v>
      </c>
      <c r="G41" s="7">
        <f t="shared" si="1"/>
        <v>0.879580666110029</v>
      </c>
      <c r="H41" s="7">
        <v>6.16136919315403</v>
      </c>
      <c r="I41" s="7">
        <v>18.4935064935065</v>
      </c>
      <c r="J41" s="7">
        <f t="shared" si="2"/>
        <v>3.00152545866832</v>
      </c>
      <c r="K41" s="7">
        <v>20.3636363636362</v>
      </c>
      <c r="L41" s="7">
        <v>56.3636363636365</v>
      </c>
      <c r="M41" s="7">
        <f t="shared" si="3"/>
        <v>2.76785714285717</v>
      </c>
      <c r="N41" s="15">
        <v>0.668</v>
      </c>
      <c r="O41" s="15">
        <v>0.668</v>
      </c>
      <c r="P41" s="7">
        <f t="shared" si="4"/>
        <v>1</v>
      </c>
      <c r="Q41" s="15">
        <v>0.403</v>
      </c>
      <c r="R41" s="15">
        <v>0.352</v>
      </c>
      <c r="S41" s="17">
        <f t="shared" si="5"/>
        <v>0.873449131513648</v>
      </c>
      <c r="T41" s="15">
        <v>0.777</v>
      </c>
      <c r="U41" s="15">
        <v>0.773</v>
      </c>
      <c r="V41" s="7">
        <f t="shared" si="6"/>
        <v>0.994851994851995</v>
      </c>
      <c r="W41" s="15">
        <v>0.578</v>
      </c>
      <c r="X41" s="15">
        <v>0.558</v>
      </c>
      <c r="Y41" s="7">
        <f t="shared" si="7"/>
        <v>0.965397923875433</v>
      </c>
      <c r="Z41" s="12">
        <v>45.63</v>
      </c>
      <c r="AA41" s="12">
        <v>44.71</v>
      </c>
      <c r="AB41" s="7">
        <f t="shared" si="8"/>
        <v>0.979837825991672</v>
      </c>
    </row>
    <row r="42" spans="1:28">
      <c r="A42" s="2" t="s">
        <v>38</v>
      </c>
      <c r="B42" s="10">
        <v>72.6474890297416</v>
      </c>
      <c r="C42" s="10">
        <v>70.7294552169898</v>
      </c>
      <c r="D42" s="10">
        <f t="shared" si="0"/>
        <v>0.973598071476819</v>
      </c>
      <c r="E42" s="10">
        <v>6.9331</v>
      </c>
      <c r="F42" s="10">
        <v>7.3296</v>
      </c>
      <c r="G42" s="10">
        <f t="shared" si="1"/>
        <v>1.0571894246441</v>
      </c>
      <c r="H42" s="10">
        <v>16.9350649350649</v>
      </c>
      <c r="I42" s="10">
        <v>12.6161369193154</v>
      </c>
      <c r="J42" s="10">
        <f t="shared" si="2"/>
        <v>0.744971275143626</v>
      </c>
      <c r="K42" s="10">
        <v>21.4545454545455</v>
      </c>
      <c r="L42" s="10">
        <v>76</v>
      </c>
      <c r="M42" s="10">
        <f t="shared" si="3"/>
        <v>3.54237288135592</v>
      </c>
      <c r="N42" s="16">
        <v>0.687</v>
      </c>
      <c r="O42" s="16">
        <v>0.616</v>
      </c>
      <c r="P42" s="10">
        <f t="shared" si="4"/>
        <v>0.89665211062591</v>
      </c>
      <c r="Q42" s="16">
        <v>0.436</v>
      </c>
      <c r="R42" s="16">
        <v>0.466</v>
      </c>
      <c r="S42" s="18">
        <f t="shared" si="5"/>
        <v>1.06880733944954</v>
      </c>
      <c r="T42" s="16">
        <v>0.716</v>
      </c>
      <c r="U42" s="16">
        <v>0.761</v>
      </c>
      <c r="V42" s="10">
        <f t="shared" si="6"/>
        <v>1.06284916201117</v>
      </c>
      <c r="W42" s="16">
        <v>0.646</v>
      </c>
      <c r="X42" s="16">
        <v>0.483</v>
      </c>
      <c r="Y42" s="10">
        <f t="shared" si="7"/>
        <v>0.747678018575851</v>
      </c>
      <c r="Z42" s="3">
        <v>50.41</v>
      </c>
      <c r="AA42" s="3">
        <v>49.15</v>
      </c>
      <c r="AB42" s="10">
        <f t="shared" si="8"/>
        <v>0.975004959333466</v>
      </c>
    </row>
    <row r="43" spans="1:28">
      <c r="A43" s="2" t="s">
        <v>38</v>
      </c>
      <c r="B43" s="10">
        <v>78.8712011577424</v>
      </c>
      <c r="C43" s="10">
        <v>75.6732085805568</v>
      </c>
      <c r="D43" s="10">
        <f t="shared" si="0"/>
        <v>0.95945297484706</v>
      </c>
      <c r="E43" s="10">
        <v>6.4872</v>
      </c>
      <c r="F43" s="10">
        <v>7.1753</v>
      </c>
      <c r="G43" s="10">
        <f t="shared" si="1"/>
        <v>1.10607041558762</v>
      </c>
      <c r="H43" s="10">
        <v>16.9350649350649</v>
      </c>
      <c r="I43" s="10">
        <v>13.1051344743276</v>
      </c>
      <c r="J43" s="10">
        <f t="shared" si="2"/>
        <v>0.773846130769346</v>
      </c>
      <c r="K43" s="10">
        <v>23.2727272727273</v>
      </c>
      <c r="L43" s="10">
        <v>77.4545454545455</v>
      </c>
      <c r="M43" s="10">
        <f t="shared" si="3"/>
        <v>3.328125</v>
      </c>
      <c r="N43" s="16">
        <v>0.599</v>
      </c>
      <c r="O43" s="16">
        <v>0.671</v>
      </c>
      <c r="P43" s="10">
        <f t="shared" si="4"/>
        <v>1.12020033388982</v>
      </c>
      <c r="Q43" s="16">
        <v>0.984</v>
      </c>
      <c r="R43" s="16">
        <v>0.466</v>
      </c>
      <c r="S43" s="18">
        <f t="shared" si="5"/>
        <v>0.473577235772358</v>
      </c>
      <c r="T43" s="16">
        <v>0.764</v>
      </c>
      <c r="U43" s="16">
        <v>0.769</v>
      </c>
      <c r="V43" s="10">
        <f t="shared" si="6"/>
        <v>1.0065445026178</v>
      </c>
      <c r="W43" s="16">
        <v>0.607</v>
      </c>
      <c r="X43" s="16">
        <v>0.521</v>
      </c>
      <c r="Y43" s="10">
        <f t="shared" si="7"/>
        <v>0.85831960461285</v>
      </c>
      <c r="Z43" s="3">
        <v>48.62</v>
      </c>
      <c r="AA43" s="3">
        <v>48.43</v>
      </c>
      <c r="AB43" s="10">
        <f t="shared" si="8"/>
        <v>0.996092143150967</v>
      </c>
    </row>
    <row r="44" spans="1:28">
      <c r="A44" s="2" t="s">
        <v>38</v>
      </c>
      <c r="B44" s="10">
        <v>78.786430960344</v>
      </c>
      <c r="C44" s="10">
        <v>75.5222524977293</v>
      </c>
      <c r="D44" s="10">
        <f t="shared" si="0"/>
        <v>0.95856928124771</v>
      </c>
      <c r="E44" s="10">
        <v>6.7004</v>
      </c>
      <c r="F44" s="10">
        <v>7.2062</v>
      </c>
      <c r="G44" s="10">
        <f t="shared" si="1"/>
        <v>1.07548803056534</v>
      </c>
      <c r="H44" s="10">
        <v>16.8311688311688</v>
      </c>
      <c r="I44" s="10">
        <v>12.6161369193154</v>
      </c>
      <c r="J44" s="10">
        <f t="shared" si="2"/>
        <v>0.749569863261796</v>
      </c>
      <c r="K44" s="10">
        <v>24.7272727272727</v>
      </c>
      <c r="L44" s="10">
        <v>77.4545454545455</v>
      </c>
      <c r="M44" s="10">
        <f t="shared" si="3"/>
        <v>3.13235294117648</v>
      </c>
      <c r="N44" s="16">
        <v>0.599</v>
      </c>
      <c r="O44" s="16">
        <v>0.61</v>
      </c>
      <c r="P44" s="10">
        <f t="shared" si="4"/>
        <v>1.01836393989983</v>
      </c>
      <c r="Q44" s="16">
        <v>0.984</v>
      </c>
      <c r="R44" s="16">
        <v>0.531</v>
      </c>
      <c r="S44" s="18">
        <f t="shared" si="5"/>
        <v>0.539634146341463</v>
      </c>
      <c r="T44" s="16">
        <v>0.75</v>
      </c>
      <c r="U44" s="16">
        <v>0.797</v>
      </c>
      <c r="V44" s="10">
        <f t="shared" si="6"/>
        <v>1.06266666666667</v>
      </c>
      <c r="W44" s="16">
        <v>0.607</v>
      </c>
      <c r="X44" s="16">
        <v>0.49</v>
      </c>
      <c r="Y44" s="10">
        <f t="shared" si="7"/>
        <v>0.807248764415156</v>
      </c>
      <c r="Z44" s="3">
        <v>49.97</v>
      </c>
      <c r="AA44" s="3">
        <v>48.82</v>
      </c>
      <c r="AB44" s="10">
        <f t="shared" si="8"/>
        <v>0.976986191715029</v>
      </c>
    </row>
    <row r="45" spans="1:28">
      <c r="A45" s="5" t="s">
        <v>39</v>
      </c>
      <c r="B45" s="7">
        <v>69.1836734693878</v>
      </c>
      <c r="C45" s="7">
        <v>78.230563002681</v>
      </c>
      <c r="D45" s="7">
        <f t="shared" si="0"/>
        <v>1.13076624989126</v>
      </c>
      <c r="E45" s="7">
        <v>7.6745</v>
      </c>
      <c r="F45" s="7">
        <v>6.3833</v>
      </c>
      <c r="G45" s="7">
        <f t="shared" si="1"/>
        <v>0.831754511694573</v>
      </c>
      <c r="H45" s="7">
        <v>9.58435207823961</v>
      </c>
      <c r="I45" s="7">
        <v>11.644204851752</v>
      </c>
      <c r="J45" s="7">
        <f t="shared" si="2"/>
        <v>1.21491831233841</v>
      </c>
      <c r="K45" s="7">
        <v>17.4545454545455</v>
      </c>
      <c r="L45" s="7">
        <v>66.9090909090908</v>
      </c>
      <c r="M45" s="7">
        <f t="shared" si="3"/>
        <v>3.83333333333332</v>
      </c>
      <c r="N45" s="15">
        <v>0.589</v>
      </c>
      <c r="O45" s="15">
        <v>0.602</v>
      </c>
      <c r="P45" s="7">
        <f t="shared" si="4"/>
        <v>1.02207130730051</v>
      </c>
      <c r="Q45" s="15">
        <v>0.771</v>
      </c>
      <c r="R45" s="15">
        <v>0.487</v>
      </c>
      <c r="S45" s="17">
        <f t="shared" si="5"/>
        <v>0.631647211413748</v>
      </c>
      <c r="T45" s="15">
        <v>0.734</v>
      </c>
      <c r="U45" s="15">
        <v>0.759</v>
      </c>
      <c r="V45" s="7">
        <f t="shared" si="6"/>
        <v>1.03405994550409</v>
      </c>
      <c r="W45" s="15">
        <v>0.519</v>
      </c>
      <c r="X45" s="15">
        <v>0.544</v>
      </c>
      <c r="Y45" s="7">
        <f t="shared" si="7"/>
        <v>1.04816955684008</v>
      </c>
      <c r="Z45" s="12">
        <v>42.31</v>
      </c>
      <c r="AA45" s="12">
        <v>48.63</v>
      </c>
      <c r="AB45" s="7">
        <f t="shared" si="8"/>
        <v>1.14937367052706</v>
      </c>
    </row>
    <row r="46" spans="1:28">
      <c r="A46" s="5" t="s">
        <v>39</v>
      </c>
      <c r="B46" s="7">
        <v>73.6551030668678</v>
      </c>
      <c r="C46" s="7">
        <v>81.7600786627335</v>
      </c>
      <c r="D46" s="7">
        <f t="shared" si="0"/>
        <v>1.11003956628107</v>
      </c>
      <c r="E46" s="7">
        <v>7.4839</v>
      </c>
      <c r="F46" s="7">
        <v>6.1645</v>
      </c>
      <c r="G46" s="7">
        <f t="shared" si="1"/>
        <v>0.823701545985382</v>
      </c>
      <c r="H46" s="7">
        <v>9.7799511002445</v>
      </c>
      <c r="I46" s="7">
        <v>11.9676549865229</v>
      </c>
      <c r="J46" s="7">
        <f t="shared" si="2"/>
        <v>1.22369272237197</v>
      </c>
      <c r="K46" s="7">
        <v>20.3636363636364</v>
      </c>
      <c r="L46" s="7">
        <v>67.2727272727273</v>
      </c>
      <c r="M46" s="7">
        <f t="shared" si="3"/>
        <v>3.30357142857142</v>
      </c>
      <c r="N46" s="15">
        <v>0.577</v>
      </c>
      <c r="O46" s="15">
        <v>0.623</v>
      </c>
      <c r="P46" s="7">
        <f t="shared" si="4"/>
        <v>1.07972270363951</v>
      </c>
      <c r="Q46" s="15">
        <v>0.936</v>
      </c>
      <c r="R46" s="15">
        <v>0.755</v>
      </c>
      <c r="S46" s="17">
        <f t="shared" si="5"/>
        <v>0.806623931623932</v>
      </c>
      <c r="T46" s="15">
        <v>0.716</v>
      </c>
      <c r="U46" s="15">
        <v>0.759</v>
      </c>
      <c r="V46" s="7">
        <f t="shared" si="6"/>
        <v>1.06005586592179</v>
      </c>
      <c r="W46" s="15">
        <v>0.541</v>
      </c>
      <c r="X46" s="15">
        <v>0.504</v>
      </c>
      <c r="Y46" s="7">
        <f t="shared" si="7"/>
        <v>0.931608133086876</v>
      </c>
      <c r="Z46" s="12">
        <v>39.31</v>
      </c>
      <c r="AA46" s="12">
        <v>47.11</v>
      </c>
      <c r="AB46" s="7">
        <f t="shared" si="8"/>
        <v>1.1984227931824</v>
      </c>
    </row>
    <row r="47" spans="1:28">
      <c r="A47" s="5" t="s">
        <v>39</v>
      </c>
      <c r="B47" s="7">
        <v>75.4491017964072</v>
      </c>
      <c r="C47" s="7">
        <v>78.7762906309751</v>
      </c>
      <c r="D47" s="7">
        <f t="shared" si="0"/>
        <v>1.04409845518832</v>
      </c>
      <c r="E47" s="7">
        <v>7.5005</v>
      </c>
      <c r="F47" s="7">
        <v>6.3159</v>
      </c>
      <c r="G47" s="7">
        <f t="shared" si="1"/>
        <v>0.842063862409173</v>
      </c>
      <c r="H47" s="7">
        <v>10.4645476772616</v>
      </c>
      <c r="I47" s="7">
        <v>13.0073349633252</v>
      </c>
      <c r="J47" s="7">
        <f t="shared" si="2"/>
        <v>1.24299065420561</v>
      </c>
      <c r="K47" s="7">
        <v>20.3636363636362</v>
      </c>
      <c r="L47" s="7">
        <v>70.5454545454545</v>
      </c>
      <c r="M47" s="7">
        <f t="shared" si="3"/>
        <v>3.46428571428574</v>
      </c>
      <c r="N47" s="15">
        <v>0.73</v>
      </c>
      <c r="O47" s="15">
        <v>0.597</v>
      </c>
      <c r="P47" s="7">
        <f t="shared" si="4"/>
        <v>0.817808219178082</v>
      </c>
      <c r="Q47" s="15">
        <v>0.771</v>
      </c>
      <c r="R47" s="15">
        <v>0.617</v>
      </c>
      <c r="S47" s="17">
        <f t="shared" si="5"/>
        <v>0.800259403372244</v>
      </c>
      <c r="T47" s="15">
        <v>0.788</v>
      </c>
      <c r="U47" s="15">
        <v>0.799</v>
      </c>
      <c r="V47" s="7">
        <f t="shared" si="6"/>
        <v>1.01395939086294</v>
      </c>
      <c r="W47" s="15">
        <v>0.725</v>
      </c>
      <c r="X47" s="15">
        <v>0.491</v>
      </c>
      <c r="Y47" s="7">
        <f t="shared" si="7"/>
        <v>0.677241379310345</v>
      </c>
      <c r="Z47" s="12">
        <v>43.25</v>
      </c>
      <c r="AA47" s="12">
        <v>49.44</v>
      </c>
      <c r="AB47" s="7">
        <f t="shared" si="8"/>
        <v>1.14312138728324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topLeftCell="E1" workbookViewId="0">
      <selection activeCell="P10" sqref="P10"/>
    </sheetView>
  </sheetViews>
  <sheetFormatPr defaultColWidth="9" defaultRowHeight="15.75"/>
  <cols>
    <col min="1" max="1" width="12.625" style="2"/>
    <col min="2" max="13" width="12.625" style="3"/>
  </cols>
  <sheetData>
    <row r="1" s="1" customFormat="1" spans="1:13">
      <c r="A1" s="2"/>
      <c r="B1" s="2" t="s">
        <v>40</v>
      </c>
      <c r="C1" s="2"/>
      <c r="D1" s="2"/>
      <c r="E1" s="2" t="s">
        <v>41</v>
      </c>
      <c r="F1" s="2"/>
      <c r="G1" s="2"/>
      <c r="H1" s="2" t="s">
        <v>42</v>
      </c>
      <c r="I1" s="2"/>
      <c r="J1" s="2"/>
      <c r="K1" s="2" t="s">
        <v>43</v>
      </c>
      <c r="L1" s="2"/>
      <c r="M1" s="2"/>
    </row>
    <row r="2" spans="1:12">
      <c r="A2" s="2" t="s">
        <v>22</v>
      </c>
      <c r="B2" s="4" t="s">
        <v>23</v>
      </c>
      <c r="C2" s="4" t="s">
        <v>24</v>
      </c>
      <c r="E2" s="4" t="s">
        <v>23</v>
      </c>
      <c r="F2" s="4" t="s">
        <v>24</v>
      </c>
      <c r="H2" s="4" t="s">
        <v>23</v>
      </c>
      <c r="I2" s="4" t="s">
        <v>24</v>
      </c>
      <c r="K2" s="4" t="s">
        <v>23</v>
      </c>
      <c r="L2" s="4" t="s">
        <v>24</v>
      </c>
    </row>
    <row r="3" spans="1:13">
      <c r="A3" s="5" t="s">
        <v>25</v>
      </c>
      <c r="B3" s="6">
        <v>171.3</v>
      </c>
      <c r="C3" s="6">
        <v>146.1</v>
      </c>
      <c r="D3" s="7">
        <f t="shared" ref="D3:D47" si="0">C3/B3</f>
        <v>0.852889667250438</v>
      </c>
      <c r="E3" s="6">
        <v>63.9</v>
      </c>
      <c r="F3" s="6">
        <v>53.4</v>
      </c>
      <c r="G3" s="7">
        <f t="shared" ref="G3:G47" si="1">F3/E3</f>
        <v>0.835680751173709</v>
      </c>
      <c r="H3" s="8">
        <v>18.6</v>
      </c>
      <c r="I3" s="8">
        <v>14.6</v>
      </c>
      <c r="J3" s="7">
        <f t="shared" ref="J3:J47" si="2">I3/H3</f>
        <v>0.78494623655914</v>
      </c>
      <c r="K3" s="12">
        <v>16</v>
      </c>
      <c r="L3" s="12">
        <v>14</v>
      </c>
      <c r="M3" s="7">
        <f t="shared" ref="M3:M47" si="3">L3/K3</f>
        <v>0.875</v>
      </c>
    </row>
    <row r="4" spans="1:13">
      <c r="A4" s="5" t="s">
        <v>25</v>
      </c>
      <c r="B4" s="6">
        <v>166.2</v>
      </c>
      <c r="C4" s="6">
        <v>144</v>
      </c>
      <c r="D4" s="7">
        <f t="shared" si="0"/>
        <v>0.866425992779783</v>
      </c>
      <c r="E4" s="6">
        <v>62.1</v>
      </c>
      <c r="F4" s="6">
        <v>54.7</v>
      </c>
      <c r="G4" s="7">
        <f t="shared" si="1"/>
        <v>0.880837359098229</v>
      </c>
      <c r="H4" s="8">
        <v>18.28</v>
      </c>
      <c r="I4" s="8">
        <v>15.36</v>
      </c>
      <c r="J4" s="7">
        <f t="shared" si="2"/>
        <v>0.840262582056893</v>
      </c>
      <c r="K4" s="12">
        <v>15</v>
      </c>
      <c r="L4" s="12">
        <v>14</v>
      </c>
      <c r="M4" s="7">
        <f t="shared" si="3"/>
        <v>0.933333333333333</v>
      </c>
    </row>
    <row r="5" spans="1:13">
      <c r="A5" s="5" t="s">
        <v>25</v>
      </c>
      <c r="B5" s="6">
        <v>171.9</v>
      </c>
      <c r="C5" s="6">
        <v>147</v>
      </c>
      <c r="D5" s="7">
        <f t="shared" si="0"/>
        <v>0.855148342059337</v>
      </c>
      <c r="E5" s="6">
        <v>65.2</v>
      </c>
      <c r="F5" s="6">
        <v>51.5</v>
      </c>
      <c r="G5" s="7">
        <f t="shared" si="1"/>
        <v>0.789877300613497</v>
      </c>
      <c r="H5" s="8">
        <v>18.6</v>
      </c>
      <c r="I5" s="8">
        <v>15.97</v>
      </c>
      <c r="J5" s="7">
        <f t="shared" si="2"/>
        <v>0.858602150537634</v>
      </c>
      <c r="K5" s="12">
        <v>21</v>
      </c>
      <c r="L5" s="12">
        <v>17</v>
      </c>
      <c r="M5" s="7">
        <f t="shared" si="3"/>
        <v>0.80952380952381</v>
      </c>
    </row>
    <row r="6" spans="1:13">
      <c r="A6" s="2" t="s">
        <v>26</v>
      </c>
      <c r="B6" s="9">
        <v>176.3</v>
      </c>
      <c r="C6" s="9">
        <v>166</v>
      </c>
      <c r="D6" s="10">
        <f t="shared" si="0"/>
        <v>0.941576857629042</v>
      </c>
      <c r="E6" s="9">
        <v>59.4</v>
      </c>
      <c r="F6" s="9">
        <v>53</v>
      </c>
      <c r="G6" s="10">
        <f t="shared" si="1"/>
        <v>0.892255892255892</v>
      </c>
      <c r="H6" s="11">
        <v>25.09</v>
      </c>
      <c r="I6" s="11">
        <v>19.6</v>
      </c>
      <c r="J6" s="10">
        <f t="shared" si="2"/>
        <v>0.781187724192906</v>
      </c>
      <c r="K6" s="3">
        <v>19</v>
      </c>
      <c r="L6" s="3">
        <v>19</v>
      </c>
      <c r="M6" s="10">
        <f t="shared" si="3"/>
        <v>1</v>
      </c>
    </row>
    <row r="7" spans="1:13">
      <c r="A7" s="2" t="s">
        <v>26</v>
      </c>
      <c r="B7" s="9">
        <v>180.1</v>
      </c>
      <c r="C7" s="9">
        <v>168</v>
      </c>
      <c r="D7" s="10">
        <f t="shared" si="0"/>
        <v>0.932815102720711</v>
      </c>
      <c r="E7" s="9">
        <v>60.3</v>
      </c>
      <c r="F7" s="9">
        <v>54</v>
      </c>
      <c r="G7" s="10">
        <f t="shared" si="1"/>
        <v>0.895522388059701</v>
      </c>
      <c r="H7" s="11">
        <v>22.26</v>
      </c>
      <c r="I7" s="11">
        <v>19.3</v>
      </c>
      <c r="J7" s="10">
        <f t="shared" si="2"/>
        <v>0.867026055705301</v>
      </c>
      <c r="K7" s="3">
        <v>20</v>
      </c>
      <c r="L7" s="3">
        <v>20</v>
      </c>
      <c r="M7" s="10">
        <f t="shared" si="3"/>
        <v>1</v>
      </c>
    </row>
    <row r="8" spans="1:13">
      <c r="A8" s="2" t="s">
        <v>26</v>
      </c>
      <c r="B8" s="9">
        <v>178.3</v>
      </c>
      <c r="C8" s="9">
        <v>168</v>
      </c>
      <c r="D8" s="10">
        <f t="shared" si="0"/>
        <v>0.942232192933259</v>
      </c>
      <c r="E8" s="9">
        <v>59.4</v>
      </c>
      <c r="F8" s="9">
        <v>52</v>
      </c>
      <c r="G8" s="10">
        <f t="shared" si="1"/>
        <v>0.875420875420875</v>
      </c>
      <c r="H8" s="11">
        <v>25.09</v>
      </c>
      <c r="I8" s="11">
        <v>20.5</v>
      </c>
      <c r="J8" s="10">
        <f t="shared" si="2"/>
        <v>0.817058589079315</v>
      </c>
      <c r="K8" s="3">
        <v>20</v>
      </c>
      <c r="L8" s="3">
        <v>21</v>
      </c>
      <c r="M8" s="10">
        <f t="shared" si="3"/>
        <v>1.05</v>
      </c>
    </row>
    <row r="9" spans="1:13">
      <c r="A9" s="5" t="s">
        <v>27</v>
      </c>
      <c r="B9" s="6">
        <v>182</v>
      </c>
      <c r="C9" s="6">
        <v>140.3</v>
      </c>
      <c r="D9" s="7">
        <f t="shared" si="0"/>
        <v>0.770879120879121</v>
      </c>
      <c r="E9" s="6">
        <v>64</v>
      </c>
      <c r="F9" s="6">
        <v>52.5</v>
      </c>
      <c r="G9" s="7">
        <f t="shared" si="1"/>
        <v>0.8203125</v>
      </c>
      <c r="H9" s="8">
        <v>24.9</v>
      </c>
      <c r="I9" s="8">
        <v>15.52</v>
      </c>
      <c r="J9" s="7">
        <f t="shared" si="2"/>
        <v>0.623293172690763</v>
      </c>
      <c r="K9" s="12">
        <v>28</v>
      </c>
      <c r="L9" s="12">
        <v>16</v>
      </c>
      <c r="M9" s="7">
        <f t="shared" si="3"/>
        <v>0.571428571428571</v>
      </c>
    </row>
    <row r="10" spans="1:13">
      <c r="A10" s="5" t="s">
        <v>27</v>
      </c>
      <c r="B10" s="6">
        <v>188</v>
      </c>
      <c r="C10" s="6">
        <v>144.9</v>
      </c>
      <c r="D10" s="7">
        <f t="shared" si="0"/>
        <v>0.770744680851064</v>
      </c>
      <c r="E10" s="6">
        <v>63</v>
      </c>
      <c r="F10" s="6">
        <v>51.8</v>
      </c>
      <c r="G10" s="7">
        <f t="shared" si="1"/>
        <v>0.822222222222222</v>
      </c>
      <c r="H10" s="8">
        <v>20.9</v>
      </c>
      <c r="I10" s="8">
        <v>15</v>
      </c>
      <c r="J10" s="7">
        <f t="shared" si="2"/>
        <v>0.717703349282297</v>
      </c>
      <c r="K10" s="12">
        <v>30</v>
      </c>
      <c r="L10" s="12">
        <v>17</v>
      </c>
      <c r="M10" s="7">
        <f t="shared" si="3"/>
        <v>0.566666666666667</v>
      </c>
    </row>
    <row r="11" spans="1:13">
      <c r="A11" s="5" t="s">
        <v>27</v>
      </c>
      <c r="B11" s="6">
        <v>186</v>
      </c>
      <c r="C11" s="6">
        <v>143.4</v>
      </c>
      <c r="D11" s="7">
        <f t="shared" si="0"/>
        <v>0.770967741935484</v>
      </c>
      <c r="E11" s="6">
        <v>61</v>
      </c>
      <c r="F11" s="6">
        <v>50.6</v>
      </c>
      <c r="G11" s="7">
        <f t="shared" si="1"/>
        <v>0.829508196721311</v>
      </c>
      <c r="H11" s="8">
        <v>19.7</v>
      </c>
      <c r="I11" s="8">
        <v>13.59</v>
      </c>
      <c r="J11" s="7">
        <f t="shared" si="2"/>
        <v>0.689847715736041</v>
      </c>
      <c r="K11" s="12">
        <v>26</v>
      </c>
      <c r="L11" s="12">
        <v>16</v>
      </c>
      <c r="M11" s="7">
        <f t="shared" si="3"/>
        <v>0.615384615384615</v>
      </c>
    </row>
    <row r="12" spans="1:13">
      <c r="A12" s="2" t="s">
        <v>28</v>
      </c>
      <c r="B12" s="9">
        <v>172.5</v>
      </c>
      <c r="C12" s="9">
        <v>100.2</v>
      </c>
      <c r="D12" s="10">
        <f t="shared" si="0"/>
        <v>0.580869565217391</v>
      </c>
      <c r="E12" s="9">
        <v>60.8</v>
      </c>
      <c r="F12" s="9">
        <v>42</v>
      </c>
      <c r="G12" s="10">
        <f t="shared" si="1"/>
        <v>0.690789473684211</v>
      </c>
      <c r="H12" s="11">
        <v>24.31</v>
      </c>
      <c r="I12" s="11">
        <v>10.47</v>
      </c>
      <c r="J12" s="10">
        <f t="shared" si="2"/>
        <v>0.430686960098725</v>
      </c>
      <c r="K12" s="3">
        <v>30</v>
      </c>
      <c r="L12" s="3">
        <v>10</v>
      </c>
      <c r="M12" s="10">
        <f t="shared" si="3"/>
        <v>0.333333333333333</v>
      </c>
    </row>
    <row r="13" spans="1:13">
      <c r="A13" s="2" t="s">
        <v>28</v>
      </c>
      <c r="B13" s="9">
        <v>173.1</v>
      </c>
      <c r="C13" s="9">
        <v>101.1</v>
      </c>
      <c r="D13" s="10">
        <f t="shared" si="0"/>
        <v>0.584055459272097</v>
      </c>
      <c r="E13" s="9">
        <v>58.1</v>
      </c>
      <c r="F13" s="9">
        <v>43.2</v>
      </c>
      <c r="G13" s="10">
        <f t="shared" si="1"/>
        <v>0.743545611015491</v>
      </c>
      <c r="H13" s="11">
        <v>20.21</v>
      </c>
      <c r="I13" s="11">
        <v>6.47</v>
      </c>
      <c r="J13" s="10">
        <f t="shared" si="2"/>
        <v>0.320138545274616</v>
      </c>
      <c r="K13" s="3">
        <v>25</v>
      </c>
      <c r="L13" s="3">
        <v>9</v>
      </c>
      <c r="M13" s="10">
        <f t="shared" si="3"/>
        <v>0.36</v>
      </c>
    </row>
    <row r="14" spans="1:13">
      <c r="A14" s="2" t="s">
        <v>28</v>
      </c>
      <c r="B14" s="9">
        <v>179.2</v>
      </c>
      <c r="C14" s="9">
        <v>109</v>
      </c>
      <c r="D14" s="10">
        <f t="shared" si="0"/>
        <v>0.608258928571428</v>
      </c>
      <c r="E14" s="9">
        <v>61.1</v>
      </c>
      <c r="F14" s="9">
        <v>40.9</v>
      </c>
      <c r="G14" s="10">
        <f t="shared" si="1"/>
        <v>0.669394435351882</v>
      </c>
      <c r="H14" s="11">
        <v>28.51</v>
      </c>
      <c r="I14" s="11">
        <v>11.34</v>
      </c>
      <c r="J14" s="10">
        <f t="shared" si="2"/>
        <v>0.39775517362329</v>
      </c>
      <c r="K14" s="3">
        <v>26</v>
      </c>
      <c r="L14" s="3">
        <v>10</v>
      </c>
      <c r="M14" s="10">
        <f t="shared" si="3"/>
        <v>0.384615384615385</v>
      </c>
    </row>
    <row r="15" spans="1:13">
      <c r="A15" s="5" t="s">
        <v>29</v>
      </c>
      <c r="B15" s="6">
        <v>170</v>
      </c>
      <c r="C15" s="6">
        <v>131.5</v>
      </c>
      <c r="D15" s="7">
        <f t="shared" si="0"/>
        <v>0.773529411764706</v>
      </c>
      <c r="E15" s="6">
        <v>62.5</v>
      </c>
      <c r="F15" s="6">
        <v>45.1</v>
      </c>
      <c r="G15" s="7">
        <f t="shared" si="1"/>
        <v>0.7216</v>
      </c>
      <c r="H15" s="8">
        <v>20.5</v>
      </c>
      <c r="I15" s="8">
        <v>7.82</v>
      </c>
      <c r="J15" s="7">
        <f t="shared" si="2"/>
        <v>0.381463414634146</v>
      </c>
      <c r="K15" s="12">
        <v>20</v>
      </c>
      <c r="L15" s="12">
        <v>9</v>
      </c>
      <c r="M15" s="7">
        <f t="shared" si="3"/>
        <v>0.45</v>
      </c>
    </row>
    <row r="16" spans="1:13">
      <c r="A16" s="5" t="s">
        <v>29</v>
      </c>
      <c r="B16" s="6">
        <v>167.4</v>
      </c>
      <c r="C16" s="6">
        <v>132.7</v>
      </c>
      <c r="D16" s="7">
        <f t="shared" si="0"/>
        <v>0.792712066905615</v>
      </c>
      <c r="E16" s="6">
        <v>63.5</v>
      </c>
      <c r="F16" s="6">
        <v>47</v>
      </c>
      <c r="G16" s="7">
        <f t="shared" si="1"/>
        <v>0.740157480314961</v>
      </c>
      <c r="H16" s="8">
        <v>26.15</v>
      </c>
      <c r="I16" s="8">
        <v>8.98</v>
      </c>
      <c r="J16" s="7">
        <f t="shared" si="2"/>
        <v>0.3434034416826</v>
      </c>
      <c r="K16" s="12">
        <v>21</v>
      </c>
      <c r="L16" s="12">
        <v>9</v>
      </c>
      <c r="M16" s="7">
        <f t="shared" si="3"/>
        <v>0.428571428571429</v>
      </c>
    </row>
    <row r="17" spans="1:13">
      <c r="A17" s="5" t="s">
        <v>29</v>
      </c>
      <c r="B17" s="6">
        <v>170.2</v>
      </c>
      <c r="C17" s="6">
        <v>133.4</v>
      </c>
      <c r="D17" s="7">
        <f t="shared" si="0"/>
        <v>0.783783783783784</v>
      </c>
      <c r="E17" s="6">
        <v>62</v>
      </c>
      <c r="F17" s="6">
        <v>46.2</v>
      </c>
      <c r="G17" s="7">
        <f t="shared" si="1"/>
        <v>0.745161290322581</v>
      </c>
      <c r="H17" s="8">
        <v>25.16</v>
      </c>
      <c r="I17" s="8">
        <v>8.36</v>
      </c>
      <c r="J17" s="7">
        <f t="shared" si="2"/>
        <v>0.332273449920509</v>
      </c>
      <c r="K17" s="12">
        <v>25</v>
      </c>
      <c r="L17" s="12">
        <v>11</v>
      </c>
      <c r="M17" s="7">
        <f t="shared" si="3"/>
        <v>0.44</v>
      </c>
    </row>
    <row r="18" spans="1:13">
      <c r="A18" s="2" t="s">
        <v>30</v>
      </c>
      <c r="B18" s="9">
        <v>195.8</v>
      </c>
      <c r="C18" s="9">
        <v>167</v>
      </c>
      <c r="D18" s="10">
        <f t="shared" si="0"/>
        <v>0.85291113381001</v>
      </c>
      <c r="E18" s="9">
        <v>50.8</v>
      </c>
      <c r="F18" s="9">
        <v>40.8</v>
      </c>
      <c r="G18" s="10">
        <f t="shared" si="1"/>
        <v>0.803149606299213</v>
      </c>
      <c r="H18" s="11">
        <v>15.26</v>
      </c>
      <c r="I18" s="11">
        <v>11.32</v>
      </c>
      <c r="J18" s="10">
        <f t="shared" si="2"/>
        <v>0.741808650065531</v>
      </c>
      <c r="K18" s="3">
        <v>26</v>
      </c>
      <c r="L18" s="3">
        <v>11</v>
      </c>
      <c r="M18" s="10">
        <f t="shared" si="3"/>
        <v>0.423076923076923</v>
      </c>
    </row>
    <row r="19" spans="1:13">
      <c r="A19" s="2" t="s">
        <v>30</v>
      </c>
      <c r="B19" s="9">
        <v>195.7</v>
      </c>
      <c r="C19" s="9">
        <v>164.4</v>
      </c>
      <c r="D19" s="10">
        <f t="shared" si="0"/>
        <v>0.840061318344405</v>
      </c>
      <c r="E19" s="9">
        <v>52.5</v>
      </c>
      <c r="F19" s="9">
        <v>41.8</v>
      </c>
      <c r="G19" s="10">
        <f t="shared" si="1"/>
        <v>0.796190476190476</v>
      </c>
      <c r="H19" s="11">
        <v>13.33</v>
      </c>
      <c r="I19" s="11">
        <v>11.12</v>
      </c>
      <c r="J19" s="10">
        <f t="shared" si="2"/>
        <v>0.834208552138034</v>
      </c>
      <c r="K19" s="3">
        <v>27</v>
      </c>
      <c r="L19" s="3">
        <v>16</v>
      </c>
      <c r="M19" s="10">
        <f t="shared" si="3"/>
        <v>0.592592592592593</v>
      </c>
    </row>
    <row r="20" spans="1:13">
      <c r="A20" s="2" t="s">
        <v>30</v>
      </c>
      <c r="B20" s="9">
        <v>193.3</v>
      </c>
      <c r="C20" s="9">
        <v>160.6</v>
      </c>
      <c r="D20" s="10">
        <f t="shared" si="0"/>
        <v>0.830832902224522</v>
      </c>
      <c r="E20" s="9">
        <v>51.5</v>
      </c>
      <c r="F20" s="9">
        <v>41.3</v>
      </c>
      <c r="G20" s="10">
        <f t="shared" si="1"/>
        <v>0.801941747572815</v>
      </c>
      <c r="H20" s="11">
        <v>15.2</v>
      </c>
      <c r="I20" s="11">
        <v>11.12</v>
      </c>
      <c r="J20" s="10">
        <f t="shared" si="2"/>
        <v>0.731578947368421</v>
      </c>
      <c r="K20" s="3">
        <v>25</v>
      </c>
      <c r="L20" s="3">
        <v>11</v>
      </c>
      <c r="M20" s="10">
        <f t="shared" si="3"/>
        <v>0.44</v>
      </c>
    </row>
    <row r="21" spans="1:13">
      <c r="A21" s="5" t="s">
        <v>31</v>
      </c>
      <c r="B21" s="6">
        <v>170</v>
      </c>
      <c r="C21" s="6">
        <v>113.8</v>
      </c>
      <c r="D21" s="7">
        <f t="shared" si="0"/>
        <v>0.669411764705882</v>
      </c>
      <c r="E21" s="6">
        <v>50</v>
      </c>
      <c r="F21" s="6">
        <v>40.6</v>
      </c>
      <c r="G21" s="7">
        <f t="shared" si="1"/>
        <v>0.812</v>
      </c>
      <c r="H21" s="8">
        <v>18.9</v>
      </c>
      <c r="I21" s="8">
        <v>7.67</v>
      </c>
      <c r="J21" s="7">
        <f t="shared" si="2"/>
        <v>0.405820105820106</v>
      </c>
      <c r="K21" s="12">
        <v>18</v>
      </c>
      <c r="L21" s="12">
        <v>12</v>
      </c>
      <c r="M21" s="7">
        <f t="shared" si="3"/>
        <v>0.666666666666667</v>
      </c>
    </row>
    <row r="22" spans="1:13">
      <c r="A22" s="5" t="s">
        <v>31</v>
      </c>
      <c r="B22" s="6">
        <v>180</v>
      </c>
      <c r="C22" s="6">
        <v>114.4</v>
      </c>
      <c r="D22" s="7">
        <f t="shared" si="0"/>
        <v>0.635555555555556</v>
      </c>
      <c r="E22" s="6">
        <v>52</v>
      </c>
      <c r="F22" s="6">
        <v>41</v>
      </c>
      <c r="G22" s="7">
        <f t="shared" si="1"/>
        <v>0.788461538461538</v>
      </c>
      <c r="H22" s="8">
        <v>18.3</v>
      </c>
      <c r="I22" s="8">
        <v>7.67</v>
      </c>
      <c r="J22" s="7">
        <f t="shared" si="2"/>
        <v>0.419125683060109</v>
      </c>
      <c r="K22" s="12">
        <v>17</v>
      </c>
      <c r="L22" s="12">
        <v>11</v>
      </c>
      <c r="M22" s="7">
        <f t="shared" si="3"/>
        <v>0.647058823529412</v>
      </c>
    </row>
    <row r="23" spans="1:13">
      <c r="A23" s="5" t="s">
        <v>31</v>
      </c>
      <c r="B23" s="6">
        <v>180</v>
      </c>
      <c r="C23" s="6">
        <v>117</v>
      </c>
      <c r="D23" s="7">
        <f t="shared" si="0"/>
        <v>0.65</v>
      </c>
      <c r="E23" s="6">
        <v>53</v>
      </c>
      <c r="F23" s="6">
        <v>42</v>
      </c>
      <c r="G23" s="7">
        <f t="shared" si="1"/>
        <v>0.792452830188679</v>
      </c>
      <c r="H23" s="8">
        <v>21.3</v>
      </c>
      <c r="I23" s="8">
        <v>8.68</v>
      </c>
      <c r="J23" s="7">
        <f t="shared" si="2"/>
        <v>0.407511737089202</v>
      </c>
      <c r="K23" s="12">
        <v>19</v>
      </c>
      <c r="L23" s="12">
        <v>13</v>
      </c>
      <c r="M23" s="7">
        <f t="shared" si="3"/>
        <v>0.684210526315789</v>
      </c>
    </row>
    <row r="24" spans="1:13">
      <c r="A24" s="2" t="s">
        <v>32</v>
      </c>
      <c r="B24" s="9">
        <v>166.2</v>
      </c>
      <c r="C24" s="9">
        <v>157.7</v>
      </c>
      <c r="D24" s="10">
        <f t="shared" si="0"/>
        <v>0.948856799037304</v>
      </c>
      <c r="E24" s="9">
        <v>71.2</v>
      </c>
      <c r="F24" s="9">
        <v>61.8</v>
      </c>
      <c r="G24" s="10">
        <f t="shared" si="1"/>
        <v>0.867977528089888</v>
      </c>
      <c r="H24" s="11">
        <v>16.22</v>
      </c>
      <c r="I24" s="11">
        <v>16.52</v>
      </c>
      <c r="J24" s="10">
        <f t="shared" si="2"/>
        <v>1.01849568434032</v>
      </c>
      <c r="K24" s="3">
        <v>20</v>
      </c>
      <c r="L24" s="3">
        <v>14</v>
      </c>
      <c r="M24" s="10">
        <f t="shared" si="3"/>
        <v>0.7</v>
      </c>
    </row>
    <row r="25" spans="1:13">
      <c r="A25" s="2" t="s">
        <v>32</v>
      </c>
      <c r="B25" s="9">
        <v>162</v>
      </c>
      <c r="C25" s="9">
        <v>155</v>
      </c>
      <c r="D25" s="10">
        <f t="shared" si="0"/>
        <v>0.95679012345679</v>
      </c>
      <c r="E25" s="9">
        <v>68.9</v>
      </c>
      <c r="F25" s="9">
        <v>60.8</v>
      </c>
      <c r="G25" s="10">
        <f t="shared" si="1"/>
        <v>0.882438316400581</v>
      </c>
      <c r="H25" s="11">
        <v>15.24</v>
      </c>
      <c r="I25" s="11">
        <v>16.33</v>
      </c>
      <c r="J25" s="10">
        <f t="shared" si="2"/>
        <v>1.07152230971129</v>
      </c>
      <c r="K25" s="3">
        <v>17</v>
      </c>
      <c r="L25" s="3">
        <v>12</v>
      </c>
      <c r="M25" s="10">
        <f t="shared" si="3"/>
        <v>0.705882352941177</v>
      </c>
    </row>
    <row r="26" spans="1:13">
      <c r="A26" s="2" t="s">
        <v>32</v>
      </c>
      <c r="B26" s="9">
        <v>165.5</v>
      </c>
      <c r="C26" s="9">
        <v>156.1</v>
      </c>
      <c r="D26" s="10">
        <f t="shared" si="0"/>
        <v>0.943202416918429</v>
      </c>
      <c r="E26" s="9">
        <v>70.6</v>
      </c>
      <c r="F26" s="9">
        <v>61.2</v>
      </c>
      <c r="G26" s="10">
        <f t="shared" si="1"/>
        <v>0.86685552407932</v>
      </c>
      <c r="H26" s="11">
        <v>14.54</v>
      </c>
      <c r="I26" s="11">
        <v>14.04</v>
      </c>
      <c r="J26" s="10">
        <f t="shared" si="2"/>
        <v>0.965612104539202</v>
      </c>
      <c r="K26" s="3">
        <v>16</v>
      </c>
      <c r="L26" s="3">
        <v>10</v>
      </c>
      <c r="M26" s="10">
        <f t="shared" si="3"/>
        <v>0.625</v>
      </c>
    </row>
    <row r="27" spans="1:13">
      <c r="A27" s="5" t="s">
        <v>33</v>
      </c>
      <c r="B27" s="6">
        <v>182.7</v>
      </c>
      <c r="C27" s="6">
        <v>100</v>
      </c>
      <c r="D27" s="7">
        <f t="shared" si="0"/>
        <v>0.547345374931582</v>
      </c>
      <c r="E27" s="6">
        <v>69</v>
      </c>
      <c r="F27" s="6">
        <v>33</v>
      </c>
      <c r="G27" s="7">
        <f t="shared" si="1"/>
        <v>0.478260869565217</v>
      </c>
      <c r="H27" s="8">
        <v>18.36</v>
      </c>
      <c r="I27" s="8">
        <v>8</v>
      </c>
      <c r="J27" s="7">
        <f t="shared" si="2"/>
        <v>0.435729847494553</v>
      </c>
      <c r="K27" s="12">
        <v>17</v>
      </c>
      <c r="L27" s="12">
        <v>15</v>
      </c>
      <c r="M27" s="7">
        <f t="shared" si="3"/>
        <v>0.882352941176471</v>
      </c>
    </row>
    <row r="28" spans="1:13">
      <c r="A28" s="5" t="s">
        <v>33</v>
      </c>
      <c r="B28" s="6">
        <v>177.1</v>
      </c>
      <c r="C28" s="6">
        <v>98</v>
      </c>
      <c r="D28" s="7">
        <f t="shared" si="0"/>
        <v>0.553359683794466</v>
      </c>
      <c r="E28" s="6">
        <v>71.1</v>
      </c>
      <c r="F28" s="6">
        <v>34</v>
      </c>
      <c r="G28" s="7">
        <f t="shared" si="1"/>
        <v>0.478199718706048</v>
      </c>
      <c r="H28" s="8">
        <v>21.01</v>
      </c>
      <c r="I28" s="8">
        <v>8.3</v>
      </c>
      <c r="J28" s="7">
        <f t="shared" si="2"/>
        <v>0.395049976201809</v>
      </c>
      <c r="K28" s="12">
        <v>16</v>
      </c>
      <c r="L28" s="12">
        <v>13</v>
      </c>
      <c r="M28" s="7">
        <f t="shared" si="3"/>
        <v>0.8125</v>
      </c>
    </row>
    <row r="29" spans="1:13">
      <c r="A29" s="5" t="s">
        <v>33</v>
      </c>
      <c r="B29" s="6">
        <v>185.6</v>
      </c>
      <c r="C29" s="6">
        <v>104</v>
      </c>
      <c r="D29" s="7">
        <f t="shared" si="0"/>
        <v>0.560344827586207</v>
      </c>
      <c r="E29" s="6">
        <v>70.2</v>
      </c>
      <c r="F29" s="6">
        <v>36</v>
      </c>
      <c r="G29" s="7">
        <f t="shared" si="1"/>
        <v>0.512820512820513</v>
      </c>
      <c r="H29" s="8">
        <v>15.13</v>
      </c>
      <c r="I29" s="8">
        <v>7.7</v>
      </c>
      <c r="J29" s="7">
        <f t="shared" si="2"/>
        <v>0.508922670191672</v>
      </c>
      <c r="K29" s="12">
        <v>16</v>
      </c>
      <c r="L29" s="12">
        <v>12</v>
      </c>
      <c r="M29" s="7">
        <f t="shared" si="3"/>
        <v>0.75</v>
      </c>
    </row>
    <row r="30" spans="1:13">
      <c r="A30" s="2" t="s">
        <v>34</v>
      </c>
      <c r="B30" s="9">
        <v>182.4</v>
      </c>
      <c r="C30" s="9">
        <v>110</v>
      </c>
      <c r="D30" s="10">
        <f t="shared" si="0"/>
        <v>0.603070175438597</v>
      </c>
      <c r="E30" s="9">
        <v>74</v>
      </c>
      <c r="F30" s="9">
        <v>39</v>
      </c>
      <c r="G30" s="10">
        <f t="shared" si="1"/>
        <v>0.527027027027027</v>
      </c>
      <c r="H30" s="11">
        <v>17.03</v>
      </c>
      <c r="I30" s="11">
        <v>13.1</v>
      </c>
      <c r="J30" s="10">
        <f t="shared" si="2"/>
        <v>0.769230769230769</v>
      </c>
      <c r="K30" s="3">
        <v>22</v>
      </c>
      <c r="L30" s="3">
        <v>13</v>
      </c>
      <c r="M30" s="10">
        <f t="shared" si="3"/>
        <v>0.590909090909091</v>
      </c>
    </row>
    <row r="31" spans="1:13">
      <c r="A31" s="2" t="s">
        <v>34</v>
      </c>
      <c r="B31" s="9">
        <v>182.7</v>
      </c>
      <c r="C31" s="9">
        <v>118</v>
      </c>
      <c r="D31" s="10">
        <f t="shared" si="0"/>
        <v>0.645867542419267</v>
      </c>
      <c r="E31" s="9">
        <v>71.4</v>
      </c>
      <c r="F31" s="9">
        <v>40</v>
      </c>
      <c r="G31" s="10">
        <f t="shared" si="1"/>
        <v>0.560224089635854</v>
      </c>
      <c r="H31" s="11">
        <v>18.08</v>
      </c>
      <c r="I31" s="11">
        <v>13.3</v>
      </c>
      <c r="J31" s="10">
        <f t="shared" si="2"/>
        <v>0.735619469026549</v>
      </c>
      <c r="K31" s="3">
        <v>23</v>
      </c>
      <c r="L31" s="3">
        <v>14</v>
      </c>
      <c r="M31" s="10">
        <f t="shared" si="3"/>
        <v>0.608695652173913</v>
      </c>
    </row>
    <row r="32" spans="1:13">
      <c r="A32" s="2" t="s">
        <v>34</v>
      </c>
      <c r="B32" s="9">
        <v>175.7</v>
      </c>
      <c r="C32" s="9">
        <v>106</v>
      </c>
      <c r="D32" s="10">
        <f t="shared" si="0"/>
        <v>0.603301081388731</v>
      </c>
      <c r="E32" s="9">
        <v>70.9</v>
      </c>
      <c r="F32" s="9">
        <v>37</v>
      </c>
      <c r="G32" s="10">
        <f t="shared" si="1"/>
        <v>0.521861777150917</v>
      </c>
      <c r="H32" s="11">
        <v>14.7</v>
      </c>
      <c r="I32" s="11">
        <v>9.3</v>
      </c>
      <c r="J32" s="10">
        <f t="shared" si="2"/>
        <v>0.63265306122449</v>
      </c>
      <c r="K32" s="3">
        <v>27</v>
      </c>
      <c r="L32" s="3">
        <v>17</v>
      </c>
      <c r="M32" s="10">
        <f t="shared" si="3"/>
        <v>0.62962962962963</v>
      </c>
    </row>
    <row r="33" spans="1:13">
      <c r="A33" s="5" t="s">
        <v>35</v>
      </c>
      <c r="B33" s="6">
        <v>186.8</v>
      </c>
      <c r="C33" s="6">
        <v>182</v>
      </c>
      <c r="D33" s="7">
        <f t="shared" si="0"/>
        <v>0.974304068522484</v>
      </c>
      <c r="E33" s="6">
        <v>69.1</v>
      </c>
      <c r="F33" s="6">
        <v>55</v>
      </c>
      <c r="G33" s="7">
        <f t="shared" si="1"/>
        <v>0.795947901591896</v>
      </c>
      <c r="H33" s="8">
        <v>24.94</v>
      </c>
      <c r="I33" s="8">
        <v>17</v>
      </c>
      <c r="J33" s="7">
        <f t="shared" si="2"/>
        <v>0.681635926222935</v>
      </c>
      <c r="K33" s="12">
        <v>23</v>
      </c>
      <c r="L33" s="12">
        <v>14</v>
      </c>
      <c r="M33" s="7">
        <f t="shared" si="3"/>
        <v>0.608695652173913</v>
      </c>
    </row>
    <row r="34" spans="1:13">
      <c r="A34" s="5" t="s">
        <v>35</v>
      </c>
      <c r="B34" s="6">
        <v>182.4</v>
      </c>
      <c r="C34" s="6">
        <v>180</v>
      </c>
      <c r="D34" s="7">
        <f t="shared" si="0"/>
        <v>0.986842105263158</v>
      </c>
      <c r="E34" s="6">
        <v>67.5</v>
      </c>
      <c r="F34" s="6">
        <v>54</v>
      </c>
      <c r="G34" s="7">
        <f t="shared" si="1"/>
        <v>0.8</v>
      </c>
      <c r="H34" s="8">
        <v>27.5</v>
      </c>
      <c r="I34" s="8">
        <v>17.6</v>
      </c>
      <c r="J34" s="7">
        <f t="shared" si="2"/>
        <v>0.64</v>
      </c>
      <c r="K34" s="12">
        <v>21</v>
      </c>
      <c r="L34" s="12">
        <v>14</v>
      </c>
      <c r="M34" s="7">
        <f t="shared" si="3"/>
        <v>0.666666666666667</v>
      </c>
    </row>
    <row r="35" spans="1:13">
      <c r="A35" s="5" t="s">
        <v>35</v>
      </c>
      <c r="B35" s="6">
        <v>190</v>
      </c>
      <c r="C35" s="6">
        <v>184</v>
      </c>
      <c r="D35" s="7">
        <f t="shared" si="0"/>
        <v>0.968421052631579</v>
      </c>
      <c r="E35" s="6">
        <v>70.4</v>
      </c>
      <c r="F35" s="6">
        <v>56</v>
      </c>
      <c r="G35" s="7">
        <f t="shared" si="1"/>
        <v>0.795454545454545</v>
      </c>
      <c r="H35" s="8">
        <v>24.74</v>
      </c>
      <c r="I35" s="8">
        <v>18.7</v>
      </c>
      <c r="J35" s="7">
        <f t="shared" si="2"/>
        <v>0.755860953920776</v>
      </c>
      <c r="K35" s="12">
        <v>21</v>
      </c>
      <c r="L35" s="12">
        <v>11</v>
      </c>
      <c r="M35" s="7">
        <f t="shared" si="3"/>
        <v>0.523809523809524</v>
      </c>
    </row>
    <row r="36" spans="1:13">
      <c r="A36" s="2" t="s">
        <v>36</v>
      </c>
      <c r="B36" s="9">
        <v>98</v>
      </c>
      <c r="C36" s="9">
        <v>96.7</v>
      </c>
      <c r="D36" s="10">
        <f t="shared" si="0"/>
        <v>0.986734693877551</v>
      </c>
      <c r="E36" s="9">
        <v>34</v>
      </c>
      <c r="F36" s="9">
        <v>39.4</v>
      </c>
      <c r="G36" s="10">
        <f t="shared" si="1"/>
        <v>1.15882352941176</v>
      </c>
      <c r="H36" s="11">
        <v>15.6</v>
      </c>
      <c r="I36" s="11">
        <v>11.63</v>
      </c>
      <c r="J36" s="10">
        <f t="shared" si="2"/>
        <v>0.745512820512821</v>
      </c>
      <c r="K36" s="3">
        <v>34</v>
      </c>
      <c r="L36" s="3">
        <v>15</v>
      </c>
      <c r="M36" s="10">
        <f t="shared" si="3"/>
        <v>0.441176470588235</v>
      </c>
    </row>
    <row r="37" spans="1:13">
      <c r="A37" s="2" t="s">
        <v>36</v>
      </c>
      <c r="B37" s="9">
        <v>100</v>
      </c>
      <c r="C37" s="9">
        <v>98.3</v>
      </c>
      <c r="D37" s="10">
        <f t="shared" si="0"/>
        <v>0.983</v>
      </c>
      <c r="E37" s="9">
        <v>36</v>
      </c>
      <c r="F37" s="9">
        <v>40</v>
      </c>
      <c r="G37" s="10">
        <f t="shared" si="1"/>
        <v>1.11111111111111</v>
      </c>
      <c r="H37" s="11">
        <v>15.5</v>
      </c>
      <c r="I37" s="11">
        <v>11.38</v>
      </c>
      <c r="J37" s="10">
        <f t="shared" si="2"/>
        <v>0.734193548387097</v>
      </c>
      <c r="K37" s="3">
        <v>28</v>
      </c>
      <c r="L37" s="3">
        <v>11</v>
      </c>
      <c r="M37" s="10">
        <f t="shared" si="3"/>
        <v>0.392857142857143</v>
      </c>
    </row>
    <row r="38" spans="1:13">
      <c r="A38" s="2" t="s">
        <v>36</v>
      </c>
      <c r="B38" s="9">
        <v>96</v>
      </c>
      <c r="C38" s="9">
        <v>94.5</v>
      </c>
      <c r="D38" s="10">
        <f t="shared" si="0"/>
        <v>0.984375</v>
      </c>
      <c r="E38" s="9">
        <v>37</v>
      </c>
      <c r="F38" s="9">
        <v>40.5</v>
      </c>
      <c r="G38" s="10">
        <f t="shared" si="1"/>
        <v>1.09459459459459</v>
      </c>
      <c r="H38" s="11">
        <v>11.3</v>
      </c>
      <c r="I38" s="11">
        <v>7.45</v>
      </c>
      <c r="J38" s="10">
        <f t="shared" si="2"/>
        <v>0.65929203539823</v>
      </c>
      <c r="K38" s="3">
        <v>27</v>
      </c>
      <c r="L38" s="3">
        <v>10</v>
      </c>
      <c r="M38" s="10">
        <f t="shared" si="3"/>
        <v>0.37037037037037</v>
      </c>
    </row>
    <row r="39" spans="1:13">
      <c r="A39" s="5" t="s">
        <v>37</v>
      </c>
      <c r="B39" s="6">
        <v>192.1</v>
      </c>
      <c r="C39" s="6">
        <v>134.4</v>
      </c>
      <c r="D39" s="7">
        <f t="shared" si="0"/>
        <v>0.699635606454971</v>
      </c>
      <c r="E39" s="6">
        <v>74.8</v>
      </c>
      <c r="F39" s="6">
        <v>57.3</v>
      </c>
      <c r="G39" s="7">
        <f t="shared" si="1"/>
        <v>0.766042780748663</v>
      </c>
      <c r="H39" s="8">
        <v>20.89</v>
      </c>
      <c r="I39" s="8">
        <v>8.76</v>
      </c>
      <c r="J39" s="7">
        <f t="shared" si="2"/>
        <v>0.419339396840594</v>
      </c>
      <c r="K39" s="12">
        <v>19</v>
      </c>
      <c r="L39" s="12">
        <v>14</v>
      </c>
      <c r="M39" s="7">
        <f t="shared" si="3"/>
        <v>0.736842105263158</v>
      </c>
    </row>
    <row r="40" spans="1:13">
      <c r="A40" s="5" t="s">
        <v>37</v>
      </c>
      <c r="B40" s="6">
        <v>198.1</v>
      </c>
      <c r="C40" s="6">
        <v>136.8</v>
      </c>
      <c r="D40" s="7">
        <f t="shared" si="0"/>
        <v>0.690560323069157</v>
      </c>
      <c r="E40" s="6">
        <v>79.3</v>
      </c>
      <c r="F40" s="6">
        <v>59</v>
      </c>
      <c r="G40" s="7">
        <f t="shared" si="1"/>
        <v>0.744010088272383</v>
      </c>
      <c r="H40" s="8">
        <v>22.64</v>
      </c>
      <c r="I40" s="8">
        <v>9.62</v>
      </c>
      <c r="J40" s="7">
        <f t="shared" si="2"/>
        <v>0.424911660777385</v>
      </c>
      <c r="K40" s="12">
        <v>20</v>
      </c>
      <c r="L40" s="12">
        <v>16</v>
      </c>
      <c r="M40" s="7">
        <f t="shared" si="3"/>
        <v>0.8</v>
      </c>
    </row>
    <row r="41" spans="1:13">
      <c r="A41" s="5" t="s">
        <v>37</v>
      </c>
      <c r="B41" s="6">
        <v>199.9</v>
      </c>
      <c r="C41" s="6">
        <v>139.7</v>
      </c>
      <c r="D41" s="7">
        <f t="shared" si="0"/>
        <v>0.698849424712356</v>
      </c>
      <c r="E41" s="6">
        <v>78.3</v>
      </c>
      <c r="F41" s="6">
        <v>58.8</v>
      </c>
      <c r="G41" s="7">
        <f t="shared" si="1"/>
        <v>0.75095785440613</v>
      </c>
      <c r="H41" s="8">
        <v>26.57</v>
      </c>
      <c r="I41" s="8">
        <v>12.29</v>
      </c>
      <c r="J41" s="7">
        <f t="shared" si="2"/>
        <v>0.462551750094091</v>
      </c>
      <c r="K41" s="12">
        <v>18</v>
      </c>
      <c r="L41" s="12">
        <v>14</v>
      </c>
      <c r="M41" s="7">
        <f t="shared" si="3"/>
        <v>0.777777777777778</v>
      </c>
    </row>
    <row r="42" spans="1:13">
      <c r="A42" s="2" t="s">
        <v>38</v>
      </c>
      <c r="B42" s="9">
        <v>134</v>
      </c>
      <c r="C42" s="9">
        <v>102.9</v>
      </c>
      <c r="D42" s="10">
        <f t="shared" si="0"/>
        <v>0.767910447761194</v>
      </c>
      <c r="E42" s="9">
        <v>53.6</v>
      </c>
      <c r="F42" s="9">
        <v>47.6</v>
      </c>
      <c r="G42" s="10">
        <f t="shared" si="1"/>
        <v>0.888059701492537</v>
      </c>
      <c r="H42" s="11">
        <v>15.07</v>
      </c>
      <c r="I42" s="11">
        <v>8.08</v>
      </c>
      <c r="J42" s="10">
        <f t="shared" si="2"/>
        <v>0.536164565361646</v>
      </c>
      <c r="K42" s="3">
        <v>24</v>
      </c>
      <c r="L42" s="3">
        <v>10</v>
      </c>
      <c r="M42" s="10">
        <f t="shared" si="3"/>
        <v>0.416666666666667</v>
      </c>
    </row>
    <row r="43" spans="1:13">
      <c r="A43" s="2" t="s">
        <v>38</v>
      </c>
      <c r="B43" s="9">
        <v>138.3</v>
      </c>
      <c r="C43" s="9">
        <v>106.3</v>
      </c>
      <c r="D43" s="10">
        <f t="shared" si="0"/>
        <v>0.768618944323934</v>
      </c>
      <c r="E43" s="9">
        <v>58.2</v>
      </c>
      <c r="F43" s="9">
        <v>48.7</v>
      </c>
      <c r="G43" s="10">
        <f t="shared" si="1"/>
        <v>0.836769759450172</v>
      </c>
      <c r="H43" s="11">
        <v>16.29</v>
      </c>
      <c r="I43" s="11">
        <v>9.09</v>
      </c>
      <c r="J43" s="10">
        <f t="shared" si="2"/>
        <v>0.558011049723757</v>
      </c>
      <c r="K43" s="3">
        <v>24</v>
      </c>
      <c r="L43" s="3">
        <v>9</v>
      </c>
      <c r="M43" s="10">
        <f t="shared" si="3"/>
        <v>0.375</v>
      </c>
    </row>
    <row r="44" spans="1:13">
      <c r="A44" s="2" t="s">
        <v>38</v>
      </c>
      <c r="B44" s="9">
        <v>137.8</v>
      </c>
      <c r="C44" s="9">
        <v>104.2</v>
      </c>
      <c r="D44" s="10">
        <f t="shared" si="0"/>
        <v>0.756168359941945</v>
      </c>
      <c r="E44" s="9">
        <v>56</v>
      </c>
      <c r="F44" s="9">
        <v>47.7</v>
      </c>
      <c r="G44" s="10">
        <f t="shared" si="1"/>
        <v>0.851785714285714</v>
      </c>
      <c r="H44" s="11">
        <v>17.88</v>
      </c>
      <c r="I44" s="11">
        <v>9.3</v>
      </c>
      <c r="J44" s="10">
        <f t="shared" si="2"/>
        <v>0.52013422818792</v>
      </c>
      <c r="K44" s="3">
        <v>21</v>
      </c>
      <c r="L44" s="3">
        <v>8</v>
      </c>
      <c r="M44" s="10">
        <f t="shared" si="3"/>
        <v>0.380952380952381</v>
      </c>
    </row>
    <row r="45" spans="1:13">
      <c r="A45" s="5" t="s">
        <v>39</v>
      </c>
      <c r="B45" s="6">
        <v>231.5</v>
      </c>
      <c r="C45" s="6">
        <v>133.8</v>
      </c>
      <c r="D45" s="7">
        <f t="shared" si="0"/>
        <v>0.577969762419007</v>
      </c>
      <c r="E45" s="6">
        <v>87</v>
      </c>
      <c r="F45" s="6">
        <v>44.4</v>
      </c>
      <c r="G45" s="7">
        <f t="shared" si="1"/>
        <v>0.510344827586207</v>
      </c>
      <c r="H45" s="8">
        <v>27.54</v>
      </c>
      <c r="I45" s="8">
        <v>21.92</v>
      </c>
      <c r="J45" s="7">
        <f t="shared" si="2"/>
        <v>0.795933188090051</v>
      </c>
      <c r="K45" s="12">
        <v>19</v>
      </c>
      <c r="L45" s="12">
        <v>20</v>
      </c>
      <c r="M45" s="7">
        <f t="shared" si="3"/>
        <v>1.05263157894737</v>
      </c>
    </row>
    <row r="46" spans="1:13">
      <c r="A46" s="5" t="s">
        <v>39</v>
      </c>
      <c r="B46" s="6">
        <v>228.5</v>
      </c>
      <c r="C46" s="6">
        <v>132.8</v>
      </c>
      <c r="D46" s="7">
        <f t="shared" si="0"/>
        <v>0.581181619256017</v>
      </c>
      <c r="E46" s="6">
        <v>86.7</v>
      </c>
      <c r="F46" s="6">
        <v>45</v>
      </c>
      <c r="G46" s="7">
        <f t="shared" si="1"/>
        <v>0.519031141868512</v>
      </c>
      <c r="H46" s="8">
        <v>25.77</v>
      </c>
      <c r="I46" s="8">
        <v>21.92</v>
      </c>
      <c r="J46" s="7">
        <f t="shared" si="2"/>
        <v>0.850601474582848</v>
      </c>
      <c r="K46" s="12">
        <v>17</v>
      </c>
      <c r="L46" s="12">
        <v>18</v>
      </c>
      <c r="M46" s="7">
        <f t="shared" si="3"/>
        <v>1.05882352941176</v>
      </c>
    </row>
    <row r="47" spans="1:13">
      <c r="A47" s="5" t="s">
        <v>39</v>
      </c>
      <c r="B47" s="6">
        <v>224.4</v>
      </c>
      <c r="C47" s="6">
        <v>131.6</v>
      </c>
      <c r="D47" s="7">
        <f t="shared" si="0"/>
        <v>0.586452762923351</v>
      </c>
      <c r="E47" s="6">
        <v>82.8</v>
      </c>
      <c r="F47" s="6">
        <v>43.8</v>
      </c>
      <c r="G47" s="7">
        <f t="shared" si="1"/>
        <v>0.528985507246377</v>
      </c>
      <c r="H47" s="8">
        <v>23.87</v>
      </c>
      <c r="I47" s="8">
        <v>21.03</v>
      </c>
      <c r="J47" s="7">
        <f t="shared" si="2"/>
        <v>0.881022203602849</v>
      </c>
      <c r="K47" s="12">
        <v>19</v>
      </c>
      <c r="L47" s="12">
        <v>20</v>
      </c>
      <c r="M47" s="7">
        <f t="shared" si="3"/>
        <v>1.05263157894737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Waterlogging for 7 days</vt:lpstr>
      <vt:lpstr>Drainage for 7 days</vt:lpstr>
      <vt:lpstr>Yield and yield components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农五曾瑞儿</cp:lastModifiedBy>
  <dcterms:created xsi:type="dcterms:W3CDTF">2021-08-05T09:23:00Z</dcterms:created>
  <dcterms:modified xsi:type="dcterms:W3CDTF">2021-08-05T10:58:19Z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CA10E8D03E7F49E980BC7C2DF8A75F28</vt:lpwstr>
  </property>
  <property fmtid="{D5CDD505-2E9C-101B-9397-08002B2CF9AE}" pid="3" name="KSOProductBuildVer">
    <vt:lpwstr>2052-11.1.0.10667</vt:lpwstr>
  </property>
</Properties>
</file>