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V vs IP bleaching difference\data\for submition\"/>
    </mc:Choice>
  </mc:AlternateContent>
  <bookViews>
    <workbookView xWindow="0" yWindow="0" windowWidth="19416" windowHeight="9228" activeTab="4"/>
  </bookViews>
  <sheets>
    <sheet name="all data" sheetId="1" r:id="rId1"/>
    <sheet name="PCA analysis" sheetId="8" r:id="rId2"/>
    <sheet name="14-22 sat vs unsat" sheetId="7" r:id="rId3"/>
    <sheet name="sat vs unsat" sheetId="2" r:id="rId4"/>
    <sheet name="degree of unsat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D15" i="7"/>
  <c r="D14" i="7"/>
  <c r="D13" i="7"/>
  <c r="D12" i="7"/>
  <c r="D11" i="7"/>
  <c r="D8" i="7"/>
  <c r="D7" i="7"/>
  <c r="D6" i="7"/>
  <c r="D5" i="7"/>
  <c r="D4" i="7"/>
  <c r="D3" i="7"/>
  <c r="E57" i="7"/>
  <c r="E56" i="7"/>
  <c r="E55" i="7"/>
  <c r="E54" i="7"/>
  <c r="E53" i="7"/>
  <c r="E52" i="7"/>
  <c r="F49" i="7"/>
  <c r="F48" i="7"/>
  <c r="F47" i="7"/>
  <c r="F46" i="7"/>
  <c r="F45" i="7"/>
  <c r="F44" i="7"/>
  <c r="F41" i="7"/>
  <c r="F40" i="7"/>
  <c r="F39" i="7"/>
  <c r="F38" i="7"/>
  <c r="F37" i="7"/>
  <c r="F36" i="7"/>
  <c r="F33" i="7"/>
  <c r="F32" i="7"/>
  <c r="F31" i="7"/>
  <c r="F30" i="7"/>
  <c r="F29" i="7"/>
  <c r="F28" i="7"/>
  <c r="D25" i="7"/>
  <c r="D24" i="7"/>
  <c r="D23" i="7"/>
  <c r="D22" i="7"/>
  <c r="D21" i="7"/>
  <c r="D20" i="7"/>
  <c r="F3" i="7" l="1"/>
  <c r="G52" i="7"/>
  <c r="H47" i="7"/>
  <c r="F6" i="7"/>
  <c r="H28" i="7"/>
  <c r="H44" i="7"/>
  <c r="F52" i="7"/>
  <c r="G55" i="7"/>
  <c r="E6" i="7"/>
  <c r="E11" i="7"/>
  <c r="H39" i="7"/>
  <c r="E3" i="7"/>
  <c r="F20" i="7"/>
  <c r="H36" i="7"/>
  <c r="G31" i="7"/>
  <c r="F14" i="7"/>
  <c r="H31" i="7"/>
  <c r="G36" i="7"/>
  <c r="E20" i="7"/>
  <c r="F23" i="7"/>
  <c r="F11" i="7"/>
  <c r="E14" i="7"/>
  <c r="G47" i="7"/>
  <c r="E23" i="7"/>
  <c r="F55" i="7"/>
  <c r="G28" i="7"/>
  <c r="G39" i="7"/>
  <c r="G44" i="7"/>
  <c r="C39" i="4" l="1"/>
  <c r="C40" i="4"/>
  <c r="C41" i="4"/>
  <c r="C42" i="4"/>
  <c r="C43" i="4"/>
  <c r="C38" i="4"/>
  <c r="B39" i="4"/>
  <c r="D39" i="4" s="1"/>
  <c r="B40" i="4"/>
  <c r="D40" i="4" s="1"/>
  <c r="B41" i="4"/>
  <c r="D41" i="4" s="1"/>
  <c r="B42" i="4"/>
  <c r="D42" i="4" s="1"/>
  <c r="B43" i="4"/>
  <c r="D43" i="4" s="1"/>
  <c r="B38" i="4"/>
  <c r="D38" i="4" s="1"/>
  <c r="H27" i="4"/>
  <c r="H28" i="4"/>
  <c r="H29" i="4"/>
  <c r="H30" i="4"/>
  <c r="H31" i="4"/>
  <c r="H32" i="4"/>
  <c r="T19" i="4"/>
  <c r="T20" i="4"/>
  <c r="T21" i="4"/>
  <c r="T22" i="4"/>
  <c r="T23" i="4"/>
  <c r="L23" i="4"/>
  <c r="L19" i="4"/>
  <c r="L20" i="4"/>
  <c r="L21" i="4"/>
  <c r="L22" i="4"/>
  <c r="T18" i="4"/>
  <c r="L18" i="4"/>
  <c r="F38" i="4" l="1"/>
  <c r="E38" i="4"/>
  <c r="F41" i="4"/>
  <c r="E41" i="4"/>
  <c r="T7" i="1"/>
  <c r="S7" i="1"/>
  <c r="U7" i="1" s="1"/>
  <c r="R7" i="1"/>
  <c r="S6" i="1"/>
  <c r="U6" i="1" s="1"/>
  <c r="T6" i="1"/>
  <c r="R6" i="1"/>
  <c r="L6" i="2"/>
  <c r="M6" i="2"/>
  <c r="N6" i="2"/>
  <c r="O6" i="2"/>
  <c r="P6" i="2"/>
  <c r="L7" i="2"/>
  <c r="M7" i="2"/>
  <c r="N7" i="2"/>
  <c r="O7" i="2"/>
  <c r="P7" i="2"/>
  <c r="K7" i="2"/>
  <c r="K6" i="2"/>
  <c r="I29" i="1" l="1"/>
  <c r="J29" i="1"/>
  <c r="K29" i="1"/>
  <c r="L29" i="1"/>
  <c r="I30" i="1"/>
  <c r="J30" i="1"/>
  <c r="K30" i="1"/>
  <c r="L30" i="1"/>
  <c r="I31" i="1"/>
  <c r="J31" i="1"/>
  <c r="K31" i="1"/>
  <c r="L31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L4" i="1"/>
  <c r="K4" i="1"/>
  <c r="J4" i="1"/>
  <c r="I4" i="1"/>
  <c r="P6" i="1" l="1"/>
  <c r="O6" i="1"/>
</calcChain>
</file>

<file path=xl/sharedStrings.xml><?xml version="1.0" encoding="utf-8"?>
<sst xmlns="http://schemas.openxmlformats.org/spreadsheetml/2006/main" count="362" uniqueCount="94">
  <si>
    <r>
      <t xml:space="preserve"> </t>
    </r>
    <r>
      <rPr>
        <b/>
        <sz val="11.5"/>
        <color rgb="FF000000"/>
        <rFont val="Times New Roman"/>
        <family val="1"/>
      </rPr>
      <t xml:space="preserve">C10:0 </t>
    </r>
  </si>
  <si>
    <t xml:space="preserve">C12:0 </t>
  </si>
  <si>
    <t xml:space="preserve">C14:0 </t>
  </si>
  <si>
    <t xml:space="preserve">C14:1 </t>
  </si>
  <si>
    <t xml:space="preserve">C15:0 </t>
  </si>
  <si>
    <t xml:space="preserve">C15:1 </t>
  </si>
  <si>
    <t xml:space="preserve">C16:0 </t>
  </si>
  <si>
    <t xml:space="preserve">C16:1 </t>
  </si>
  <si>
    <t xml:space="preserve">C17:0 </t>
  </si>
  <si>
    <t xml:space="preserve">C17:1 </t>
  </si>
  <si>
    <t xml:space="preserve">C18:0 </t>
  </si>
  <si>
    <t xml:space="preserve">C18:1 </t>
  </si>
  <si>
    <t xml:space="preserve">C18:2 </t>
  </si>
  <si>
    <t xml:space="preserve">C20:0 </t>
  </si>
  <si>
    <t xml:space="preserve">C18:3 </t>
  </si>
  <si>
    <t xml:space="preserve">C20:1 </t>
  </si>
  <si>
    <t xml:space="preserve">C20:2 </t>
  </si>
  <si>
    <t xml:space="preserve">C22:0 </t>
  </si>
  <si>
    <t xml:space="preserve">C22:1 </t>
  </si>
  <si>
    <t xml:space="preserve">C24:0 </t>
  </si>
  <si>
    <t xml:space="preserve">C20:5 </t>
  </si>
  <si>
    <t xml:space="preserve">C24:1 </t>
  </si>
  <si>
    <t xml:space="preserve">C24:2 </t>
  </si>
  <si>
    <t xml:space="preserve">C22:6 </t>
  </si>
  <si>
    <t>Isopora palifera</t>
  </si>
  <si>
    <t>Platygyra verweyi</t>
  </si>
  <si>
    <t>Relative percentage composition (%)</t>
  </si>
  <si>
    <t>saturated</t>
  </si>
  <si>
    <t>mono-unsaturated</t>
  </si>
  <si>
    <t>poly-insaturated</t>
  </si>
  <si>
    <t>IP</t>
  </si>
  <si>
    <t>PV</t>
  </si>
  <si>
    <t>poly-unsaturated</t>
  </si>
  <si>
    <t>IP mean</t>
  </si>
  <si>
    <t>sd</t>
  </si>
  <si>
    <t xml:space="preserve">PV mean </t>
  </si>
  <si>
    <t xml:space="preserve">   PC1</t>
  </si>
  <si>
    <t xml:space="preserve">mean </t>
  </si>
  <si>
    <t>P. verweyi</t>
  </si>
  <si>
    <t>I. palifera</t>
  </si>
  <si>
    <t>u-1</t>
    <phoneticPr fontId="8" type="noConversion"/>
  </si>
  <si>
    <t>u-2</t>
    <phoneticPr fontId="8" type="noConversion"/>
  </si>
  <si>
    <t>u-3</t>
    <phoneticPr fontId="8" type="noConversion"/>
  </si>
  <si>
    <t>u-5</t>
    <phoneticPr fontId="8" type="noConversion"/>
  </si>
  <si>
    <t>u-6</t>
    <phoneticPr fontId="8" type="noConversion"/>
  </si>
  <si>
    <t>unsat nindex</t>
    <phoneticPr fontId="8" type="noConversion"/>
  </si>
  <si>
    <t>T value</t>
  </si>
  <si>
    <t>P value</t>
  </si>
  <si>
    <t>Degrees of Freedom</t>
  </si>
  <si>
    <t>sat</t>
    <phoneticPr fontId="8" type="noConversion"/>
  </si>
  <si>
    <t>un sat</t>
    <phoneticPr fontId="8" type="noConversion"/>
  </si>
  <si>
    <t>sat/ unsat</t>
    <phoneticPr fontId="8" type="noConversion"/>
  </si>
  <si>
    <t>mean</t>
    <phoneticPr fontId="8" type="noConversion"/>
  </si>
  <si>
    <t>sd</t>
    <phoneticPr fontId="8" type="noConversion"/>
  </si>
  <si>
    <t>sat/unsat</t>
    <phoneticPr fontId="8" type="noConversion"/>
  </si>
  <si>
    <t>mean</t>
  </si>
  <si>
    <t>Ip-1</t>
    <phoneticPr fontId="8" type="noConversion"/>
  </si>
  <si>
    <t>Ip-2</t>
    <phoneticPr fontId="8" type="noConversion"/>
  </si>
  <si>
    <t>Ip-3</t>
    <phoneticPr fontId="8" type="noConversion"/>
  </si>
  <si>
    <t>Pv-1</t>
    <phoneticPr fontId="8" type="noConversion"/>
  </si>
  <si>
    <t>Pv-2</t>
    <phoneticPr fontId="8" type="noConversion"/>
  </si>
  <si>
    <t>Pv-3</t>
    <phoneticPr fontId="8" type="noConversion"/>
  </si>
  <si>
    <t>Eigenvalues</t>
  </si>
  <si>
    <t>PC</t>
  </si>
  <si>
    <t>%Variation</t>
  </si>
  <si>
    <t>Cum.%Variation</t>
  </si>
  <si>
    <t>Eigenvectors</t>
  </si>
  <si>
    <t>Variable</t>
  </si>
  <si>
    <t xml:space="preserve">   PC2</t>
  </si>
  <si>
    <t xml:space="preserve">   PC3</t>
  </si>
  <si>
    <t>C10:0</t>
  </si>
  <si>
    <t>C12:0</t>
  </si>
  <si>
    <t>C14:0</t>
  </si>
  <si>
    <t>C15:0</t>
  </si>
  <si>
    <t>C16:0</t>
  </si>
  <si>
    <t>C17:0</t>
  </si>
  <si>
    <t>C18:0</t>
  </si>
  <si>
    <t>C20:0</t>
  </si>
  <si>
    <t>C22:0</t>
  </si>
  <si>
    <t>C24:0</t>
  </si>
  <si>
    <t>C14:1</t>
  </si>
  <si>
    <t>C15:1</t>
  </si>
  <si>
    <t>C16:1</t>
  </si>
  <si>
    <t>C17:1</t>
  </si>
  <si>
    <t>C18:1</t>
  </si>
  <si>
    <t>C20:1</t>
  </si>
  <si>
    <t>C22:1</t>
  </si>
  <si>
    <t>C24:1</t>
  </si>
  <si>
    <t>C18:2</t>
  </si>
  <si>
    <t>C20:2</t>
  </si>
  <si>
    <t>C24:2</t>
  </si>
  <si>
    <t>C18:3</t>
  </si>
  <si>
    <t>C20:5</t>
  </si>
  <si>
    <t>C22:6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</si>
</sst>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_ 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sz val="12"/>
      <color rgb="FF00B0F0"/>
      <name val="新細明體"/>
      <family val="2"/>
      <charset val="136"/>
      <scheme val="minor"/>
    </font>
    <font>
      <b/>
      <sz val="11.5"/>
      <color rgb="FF00B0F0"/>
      <name val="Times New Roman"/>
      <family val="1"/>
    </font>
    <font>
      <b/>
      <sz val="11.5"/>
      <color rgb="FFFF0000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Times New Roman"/>
      <family val="1"/>
    </font>
    <font>
      <sz val="11"/>
      <color rgb="FF0033CC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0" fillId="2" borderId="0" xfId="0" applyFill="1"/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0" fillId="0" borderId="0" xfId="0" applyNumberFormat="1"/>
    <xf numFmtId="176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2" fontId="5" fillId="3" borderId="0" xfId="0" applyNumberFormat="1" applyFont="1" applyFill="1"/>
    <xf numFmtId="2" fontId="4" fillId="3" borderId="0" xfId="0" applyNumberFormat="1" applyFont="1" applyFill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7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4" fillId="3" borderId="0" xfId="0" applyFont="1" applyFill="1"/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182655</xdr:rowOff>
    </xdr:from>
    <xdr:to>
      <xdr:col>17</xdr:col>
      <xdr:colOff>67162</xdr:colOff>
      <xdr:row>36</xdr:row>
      <xdr:rowOff>160811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182655"/>
          <a:ext cx="8584417" cy="7384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C29" sqref="C29"/>
    </sheetView>
  </sheetViews>
  <sheetFormatPr defaultRowHeight="16.2" x14ac:dyDescent="0.3"/>
  <cols>
    <col min="1" max="1" width="16.6640625" customWidth="1"/>
    <col min="9" max="12" width="9" style="6"/>
  </cols>
  <sheetData>
    <row r="1" spans="1:21" x14ac:dyDescent="0.3">
      <c r="C1" s="29" t="s">
        <v>26</v>
      </c>
      <c r="D1" s="29"/>
      <c r="E1" s="29"/>
      <c r="F1" s="29"/>
      <c r="G1" s="29"/>
      <c r="H1" s="29"/>
    </row>
    <row r="2" spans="1:21" x14ac:dyDescent="0.3">
      <c r="B2" s="1"/>
      <c r="C2" s="28" t="s">
        <v>24</v>
      </c>
      <c r="D2" s="28"/>
      <c r="E2" s="28"/>
      <c r="F2" s="28" t="s">
        <v>25</v>
      </c>
      <c r="G2" s="28"/>
      <c r="H2" s="28"/>
      <c r="I2" s="8" t="s">
        <v>33</v>
      </c>
      <c r="J2" s="6" t="s">
        <v>34</v>
      </c>
      <c r="K2" s="9" t="s">
        <v>35</v>
      </c>
      <c r="L2" s="6" t="s">
        <v>34</v>
      </c>
    </row>
    <row r="3" spans="1:21" x14ac:dyDescent="0.3">
      <c r="B3" s="1"/>
      <c r="C3" s="1">
        <v>1</v>
      </c>
      <c r="D3" s="1">
        <v>2</v>
      </c>
      <c r="E3" s="1">
        <v>3</v>
      </c>
      <c r="F3" s="1">
        <v>1</v>
      </c>
      <c r="G3" s="1">
        <v>2</v>
      </c>
      <c r="H3" s="1">
        <v>3</v>
      </c>
      <c r="M3" t="s">
        <v>36</v>
      </c>
    </row>
    <row r="4" spans="1:21" x14ac:dyDescent="0.3">
      <c r="A4" s="27" t="s">
        <v>27</v>
      </c>
      <c r="B4" s="2" t="s">
        <v>0</v>
      </c>
      <c r="C4" s="3">
        <v>3.38</v>
      </c>
      <c r="D4" s="3">
        <v>4.1500000000000004</v>
      </c>
      <c r="E4" s="3">
        <v>2.54</v>
      </c>
      <c r="F4" s="3">
        <v>2.0299999999999998</v>
      </c>
      <c r="G4" s="3">
        <v>4.05</v>
      </c>
      <c r="H4" s="3">
        <v>4.97</v>
      </c>
      <c r="I4" s="6">
        <f>AVERAGE(C4:E4)</f>
        <v>3.3566666666666669</v>
      </c>
      <c r="J4" s="6">
        <f>STDEV(C4:E4)</f>
        <v>0.8052535832477451</v>
      </c>
      <c r="K4" s="6">
        <f>AVERAGE(F4:H4)</f>
        <v>3.6833333333333336</v>
      </c>
      <c r="L4" s="6">
        <f>STDEV(F4:H4)</f>
        <v>1.503906025432882</v>
      </c>
      <c r="M4">
        <v>-5.6000000000000001E-2</v>
      </c>
      <c r="N4" s="2" t="s">
        <v>0</v>
      </c>
    </row>
    <row r="5" spans="1:21" x14ac:dyDescent="0.3">
      <c r="A5" s="27"/>
      <c r="B5" s="4" t="s">
        <v>1</v>
      </c>
      <c r="C5" s="3">
        <v>0.99</v>
      </c>
      <c r="D5" s="3">
        <v>1.18</v>
      </c>
      <c r="E5" s="3">
        <v>2.09</v>
      </c>
      <c r="F5" s="3">
        <v>1.4</v>
      </c>
      <c r="G5" s="3">
        <v>1.81</v>
      </c>
      <c r="H5" s="3">
        <v>2.41</v>
      </c>
      <c r="I5" s="6">
        <f t="shared" ref="I5:I27" si="0">AVERAGE(C5:E5)</f>
        <v>1.42</v>
      </c>
      <c r="J5" s="6">
        <f t="shared" ref="J5:J27" si="1">STDEV(C5:E5)</f>
        <v>0.58796258384356392</v>
      </c>
      <c r="K5" s="6">
        <f t="shared" ref="K5:K27" si="2">AVERAGE(F5:H5)</f>
        <v>1.8733333333333333</v>
      </c>
      <c r="L5" s="6">
        <f t="shared" ref="L5:L27" si="3">STDEV(F5:H5)</f>
        <v>0.50796981537620189</v>
      </c>
      <c r="M5">
        <v>-2.9000000000000001E-2</v>
      </c>
      <c r="N5" s="4" t="s">
        <v>1</v>
      </c>
    </row>
    <row r="6" spans="1:21" x14ac:dyDescent="0.3">
      <c r="A6" s="27"/>
      <c r="B6" s="4" t="s">
        <v>2</v>
      </c>
      <c r="C6" s="3">
        <v>19.68</v>
      </c>
      <c r="D6" s="3">
        <v>16.850000000000001</v>
      </c>
      <c r="E6" s="3">
        <v>11.22</v>
      </c>
      <c r="F6" s="3">
        <v>9.2200000000000006</v>
      </c>
      <c r="G6" s="3">
        <v>14.72</v>
      </c>
      <c r="H6" s="3">
        <v>27.75</v>
      </c>
      <c r="I6" s="18">
        <f t="shared" si="0"/>
        <v>15.916666666666666</v>
      </c>
      <c r="J6" s="18">
        <f t="shared" si="1"/>
        <v>4.3065337956799272</v>
      </c>
      <c r="K6" s="18">
        <f t="shared" si="2"/>
        <v>17.23</v>
      </c>
      <c r="L6" s="18">
        <f t="shared" si="3"/>
        <v>9.5165802681425422</v>
      </c>
      <c r="M6" s="10">
        <v>-0.316</v>
      </c>
      <c r="N6" s="12" t="s">
        <v>2</v>
      </c>
      <c r="O6" s="6">
        <f>I6+I8</f>
        <v>42.003333333333337</v>
      </c>
      <c r="P6" s="6">
        <f>K6+K8+K12</f>
        <v>48.230000000000004</v>
      </c>
      <c r="R6">
        <f>C6+C8</f>
        <v>45.269999999999996</v>
      </c>
      <c r="S6">
        <f t="shared" ref="S6:T6" si="4">D6+D8</f>
        <v>41.35</v>
      </c>
      <c r="T6">
        <f t="shared" si="4"/>
        <v>39.39</v>
      </c>
      <c r="U6">
        <f>STDEV(R6:T6)</f>
        <v>2.9939494540378129</v>
      </c>
    </row>
    <row r="7" spans="1:21" x14ac:dyDescent="0.3">
      <c r="A7" s="27"/>
      <c r="B7" s="4" t="s">
        <v>4</v>
      </c>
      <c r="C7" s="3">
        <v>1.31</v>
      </c>
      <c r="D7" s="3">
        <v>1.1499999999999999</v>
      </c>
      <c r="E7" s="3">
        <v>0.98</v>
      </c>
      <c r="F7" s="3">
        <v>1.47</v>
      </c>
      <c r="G7" s="3">
        <v>1.2</v>
      </c>
      <c r="H7" s="3">
        <v>2.88</v>
      </c>
      <c r="I7" s="6">
        <f t="shared" si="0"/>
        <v>1.1466666666666667</v>
      </c>
      <c r="J7" s="6">
        <f t="shared" si="1"/>
        <v>0.16502525059315451</v>
      </c>
      <c r="K7" s="6">
        <f t="shared" si="2"/>
        <v>1.8499999999999999</v>
      </c>
      <c r="L7" s="6">
        <f t="shared" si="3"/>
        <v>0.90216406490172252</v>
      </c>
      <c r="M7">
        <v>-5.3999999999999999E-2</v>
      </c>
      <c r="N7" s="4" t="s">
        <v>4</v>
      </c>
      <c r="R7">
        <f>F6+F8+F12</f>
        <v>45.120000000000005</v>
      </c>
      <c r="S7">
        <f>G6+G8+G12</f>
        <v>48.03</v>
      </c>
      <c r="T7">
        <f>H6+H8+H12</f>
        <v>51.54</v>
      </c>
      <c r="U7">
        <f>STDEV(R7:T7)</f>
        <v>3.2146695008974069</v>
      </c>
    </row>
    <row r="8" spans="1:21" x14ac:dyDescent="0.3">
      <c r="A8" s="27"/>
      <c r="B8" s="4" t="s">
        <v>6</v>
      </c>
      <c r="C8" s="3">
        <v>25.59</v>
      </c>
      <c r="D8" s="3">
        <v>24.5</v>
      </c>
      <c r="E8" s="3">
        <v>28.17</v>
      </c>
      <c r="F8" s="3">
        <v>21.63</v>
      </c>
      <c r="G8" s="3">
        <v>17.91</v>
      </c>
      <c r="H8" s="3">
        <v>11.33</v>
      </c>
      <c r="I8" s="19">
        <f t="shared" si="0"/>
        <v>26.08666666666667</v>
      </c>
      <c r="J8" s="19">
        <f t="shared" si="1"/>
        <v>1.8847369400882812</v>
      </c>
      <c r="K8" s="19">
        <f t="shared" si="2"/>
        <v>16.956666666666667</v>
      </c>
      <c r="L8" s="19">
        <f t="shared" si="3"/>
        <v>5.215758174353307</v>
      </c>
      <c r="M8" s="7">
        <v>0.59499999999999997</v>
      </c>
      <c r="N8" s="13" t="s">
        <v>6</v>
      </c>
    </row>
    <row r="9" spans="1:21" x14ac:dyDescent="0.3">
      <c r="A9" s="27"/>
      <c r="B9" s="4" t="s">
        <v>8</v>
      </c>
      <c r="C9" s="3">
        <v>1.49</v>
      </c>
      <c r="D9" s="3">
        <v>0.12</v>
      </c>
      <c r="E9" s="3">
        <v>0.14000000000000001</v>
      </c>
      <c r="F9" s="3">
        <v>0.91</v>
      </c>
      <c r="G9" s="3">
        <v>1.19</v>
      </c>
      <c r="H9" s="3">
        <v>0.76</v>
      </c>
      <c r="I9" s="6">
        <f t="shared" si="0"/>
        <v>0.58333333333333337</v>
      </c>
      <c r="J9" s="6">
        <f t="shared" si="1"/>
        <v>0.78526004185450149</v>
      </c>
      <c r="K9" s="6">
        <f t="shared" si="2"/>
        <v>0.95333333333333348</v>
      </c>
      <c r="L9" s="6">
        <f t="shared" si="3"/>
        <v>0.21825062046494387</v>
      </c>
      <c r="M9">
        <v>-0.02</v>
      </c>
      <c r="N9" s="4" t="s">
        <v>8</v>
      </c>
      <c r="Q9" s="11"/>
    </row>
    <row r="10" spans="1:21" x14ac:dyDescent="0.3">
      <c r="A10" s="27"/>
      <c r="B10" s="4" t="s">
        <v>10</v>
      </c>
      <c r="C10" s="3">
        <v>4.1900000000000004</v>
      </c>
      <c r="D10" s="3">
        <v>7.21</v>
      </c>
      <c r="E10" s="3">
        <v>7.33</v>
      </c>
      <c r="F10" s="3">
        <v>11</v>
      </c>
      <c r="G10" s="3">
        <v>9.09</v>
      </c>
      <c r="H10" s="3">
        <v>7.52</v>
      </c>
      <c r="I10" s="9">
        <f t="shared" si="0"/>
        <v>6.2433333333333332</v>
      </c>
      <c r="J10" s="9">
        <f t="shared" si="1"/>
        <v>1.7792507786518841</v>
      </c>
      <c r="K10" s="9">
        <f t="shared" si="2"/>
        <v>9.2033333333333331</v>
      </c>
      <c r="L10" s="9">
        <f t="shared" si="3"/>
        <v>1.7427660007394374</v>
      </c>
      <c r="M10" s="10">
        <v>-0.10199999999999999</v>
      </c>
      <c r="N10" s="14" t="s">
        <v>10</v>
      </c>
    </row>
    <row r="11" spans="1:21" x14ac:dyDescent="0.3">
      <c r="A11" s="27"/>
      <c r="B11" s="4" t="s">
        <v>13</v>
      </c>
      <c r="C11" s="3">
        <v>2.42</v>
      </c>
      <c r="D11" s="3">
        <v>0.72</v>
      </c>
      <c r="E11" s="3">
        <v>1.01</v>
      </c>
      <c r="F11" s="3">
        <v>1.0900000000000001</v>
      </c>
      <c r="G11" s="3">
        <v>1.44</v>
      </c>
      <c r="H11" s="3">
        <v>1.26</v>
      </c>
      <c r="I11" s="6">
        <f t="shared" si="0"/>
        <v>1.3833333333333331</v>
      </c>
      <c r="J11" s="6">
        <f t="shared" si="1"/>
        <v>0.9094137305612523</v>
      </c>
      <c r="K11" s="6">
        <f t="shared" si="2"/>
        <v>1.2633333333333334</v>
      </c>
      <c r="L11" s="6">
        <f t="shared" si="3"/>
        <v>0.17502380790433422</v>
      </c>
      <c r="M11">
        <v>2E-3</v>
      </c>
      <c r="N11" s="4" t="s">
        <v>13</v>
      </c>
    </row>
    <row r="12" spans="1:21" x14ac:dyDescent="0.3">
      <c r="A12" s="27"/>
      <c r="B12" s="4" t="s">
        <v>17</v>
      </c>
      <c r="C12" s="3">
        <v>2.83</v>
      </c>
      <c r="D12" s="3">
        <v>3.38</v>
      </c>
      <c r="E12" s="3">
        <v>3.06</v>
      </c>
      <c r="F12" s="3">
        <v>14.27</v>
      </c>
      <c r="G12" s="3">
        <v>15.4</v>
      </c>
      <c r="H12" s="3">
        <v>12.46</v>
      </c>
      <c r="I12" s="9">
        <f t="shared" si="0"/>
        <v>3.09</v>
      </c>
      <c r="J12" s="9">
        <f t="shared" si="1"/>
        <v>0.27622454633866256</v>
      </c>
      <c r="K12" s="18">
        <f t="shared" si="2"/>
        <v>14.043333333333335</v>
      </c>
      <c r="L12" s="18">
        <f t="shared" si="3"/>
        <v>1.4830486618224408</v>
      </c>
      <c r="M12" s="10">
        <v>-0.53100000000000003</v>
      </c>
      <c r="N12" s="14" t="s">
        <v>17</v>
      </c>
    </row>
    <row r="13" spans="1:21" x14ac:dyDescent="0.3">
      <c r="A13" s="27"/>
      <c r="B13" s="4" t="s">
        <v>19</v>
      </c>
      <c r="C13" s="3">
        <v>3.32</v>
      </c>
      <c r="D13" s="3">
        <v>3.44</v>
      </c>
      <c r="E13" s="3">
        <v>4.5999999999999996</v>
      </c>
      <c r="F13" s="3">
        <v>5.39</v>
      </c>
      <c r="G13" s="3">
        <v>3.53</v>
      </c>
      <c r="H13" s="3">
        <v>2.62</v>
      </c>
      <c r="I13" s="6">
        <f t="shared" si="0"/>
        <v>3.7866666666666666</v>
      </c>
      <c r="J13" s="6">
        <f t="shared" si="1"/>
        <v>0.70691819422994628</v>
      </c>
      <c r="K13" s="6">
        <f t="shared" si="2"/>
        <v>3.8466666666666662</v>
      </c>
      <c r="L13" s="6">
        <f t="shared" si="3"/>
        <v>1.4118899862713568</v>
      </c>
      <c r="M13">
        <v>3.4000000000000002E-2</v>
      </c>
      <c r="N13" s="4" t="s">
        <v>19</v>
      </c>
    </row>
    <row r="14" spans="1:21" x14ac:dyDescent="0.3">
      <c r="A14" s="27" t="s">
        <v>28</v>
      </c>
      <c r="B14" s="4" t="s">
        <v>3</v>
      </c>
      <c r="C14" s="3">
        <v>1.77</v>
      </c>
      <c r="D14" s="3">
        <v>1.42</v>
      </c>
      <c r="E14" s="3">
        <v>0.77</v>
      </c>
      <c r="F14" s="3">
        <v>1.31</v>
      </c>
      <c r="G14" s="3">
        <v>1.19</v>
      </c>
      <c r="H14" s="3">
        <v>1.25</v>
      </c>
      <c r="I14" s="6">
        <f t="shared" si="0"/>
        <v>1.32</v>
      </c>
      <c r="J14" s="6">
        <f t="shared" si="1"/>
        <v>0.5074445782546112</v>
      </c>
      <c r="K14" s="6">
        <f t="shared" si="2"/>
        <v>1.25</v>
      </c>
      <c r="L14" s="6">
        <f t="shared" si="3"/>
        <v>6.0000000000000053E-2</v>
      </c>
      <c r="M14">
        <v>-1E-3</v>
      </c>
      <c r="N14" s="4" t="s">
        <v>3</v>
      </c>
    </row>
    <row r="15" spans="1:21" x14ac:dyDescent="0.3">
      <c r="A15" s="27"/>
      <c r="B15" s="4" t="s">
        <v>5</v>
      </c>
      <c r="C15" s="3">
        <v>0.13</v>
      </c>
      <c r="D15" s="3">
        <v>0.09</v>
      </c>
      <c r="E15" s="3">
        <v>0.09</v>
      </c>
      <c r="F15" s="3">
        <v>0.23</v>
      </c>
      <c r="G15" s="3">
        <v>0.16</v>
      </c>
      <c r="H15" s="3">
        <v>0.11</v>
      </c>
      <c r="I15" s="6">
        <f t="shared" si="0"/>
        <v>0.10333333333333333</v>
      </c>
      <c r="J15" s="6">
        <f t="shared" si="1"/>
        <v>2.3094010767585035E-2</v>
      </c>
      <c r="K15" s="6">
        <f t="shared" si="2"/>
        <v>0.16666666666666666</v>
      </c>
      <c r="L15" s="6">
        <f t="shared" si="3"/>
        <v>6.0277137733417099E-2</v>
      </c>
      <c r="M15">
        <v>-2E-3</v>
      </c>
      <c r="N15" s="4" t="s">
        <v>5</v>
      </c>
    </row>
    <row r="16" spans="1:21" x14ac:dyDescent="0.3">
      <c r="A16" s="27"/>
      <c r="B16" s="4" t="s">
        <v>7</v>
      </c>
      <c r="C16" s="3">
        <v>0.54</v>
      </c>
      <c r="D16" s="3">
        <v>0.53</v>
      </c>
      <c r="E16" s="3">
        <v>0.66</v>
      </c>
      <c r="F16" s="3">
        <v>0.55000000000000004</v>
      </c>
      <c r="G16" s="3">
        <v>0.52</v>
      </c>
      <c r="H16" s="3">
        <v>0.61</v>
      </c>
      <c r="I16" s="6">
        <f t="shared" si="0"/>
        <v>0.57666666666666666</v>
      </c>
      <c r="J16" s="6">
        <f t="shared" si="1"/>
        <v>7.23417813807022E-2</v>
      </c>
      <c r="K16" s="6">
        <f t="shared" si="2"/>
        <v>0.56000000000000005</v>
      </c>
      <c r="L16" s="6">
        <f t="shared" si="3"/>
        <v>4.5825756949558386E-2</v>
      </c>
      <c r="M16">
        <v>1E-3</v>
      </c>
      <c r="N16" s="4" t="s">
        <v>7</v>
      </c>
    </row>
    <row r="17" spans="1:14" x14ac:dyDescent="0.3">
      <c r="A17" s="27"/>
      <c r="B17" s="4" t="s">
        <v>9</v>
      </c>
      <c r="C17" s="3">
        <v>0.13</v>
      </c>
      <c r="D17" s="3">
        <v>0</v>
      </c>
      <c r="E17" s="3">
        <v>0</v>
      </c>
      <c r="F17" s="3">
        <v>0.14000000000000001</v>
      </c>
      <c r="G17" s="3">
        <v>0.2</v>
      </c>
      <c r="H17" s="3">
        <v>0.11</v>
      </c>
      <c r="I17" s="6">
        <f t="shared" si="0"/>
        <v>4.3333333333333335E-2</v>
      </c>
      <c r="J17" s="6">
        <f t="shared" si="1"/>
        <v>7.5055534994651354E-2</v>
      </c>
      <c r="K17" s="6">
        <f t="shared" si="2"/>
        <v>0.15</v>
      </c>
      <c r="L17" s="6">
        <f t="shared" si="3"/>
        <v>4.5825756949558448E-2</v>
      </c>
      <c r="M17">
        <v>-5.0000000000000001E-3</v>
      </c>
      <c r="N17" s="4" t="s">
        <v>9</v>
      </c>
    </row>
    <row r="18" spans="1:14" x14ac:dyDescent="0.3">
      <c r="A18" s="27"/>
      <c r="B18" s="4" t="s">
        <v>11</v>
      </c>
      <c r="C18" s="3">
        <v>6.34</v>
      </c>
      <c r="D18" s="3">
        <v>8.14</v>
      </c>
      <c r="E18" s="3">
        <v>7.63</v>
      </c>
      <c r="F18" s="3">
        <v>7.62</v>
      </c>
      <c r="G18" s="3">
        <v>8.18</v>
      </c>
      <c r="H18" s="3">
        <v>7.49</v>
      </c>
      <c r="I18" s="6">
        <f t="shared" si="0"/>
        <v>7.37</v>
      </c>
      <c r="J18" s="6">
        <f t="shared" si="1"/>
        <v>0.92773918748752249</v>
      </c>
      <c r="K18" s="6">
        <f t="shared" si="2"/>
        <v>7.7633333333333328</v>
      </c>
      <c r="L18" s="6">
        <f t="shared" si="3"/>
        <v>0.3666515148384541</v>
      </c>
      <c r="M18">
        <v>-1.6E-2</v>
      </c>
      <c r="N18" s="4" t="s">
        <v>11</v>
      </c>
    </row>
    <row r="19" spans="1:14" x14ac:dyDescent="0.3">
      <c r="A19" s="27"/>
      <c r="B19" s="4" t="s">
        <v>15</v>
      </c>
      <c r="C19" s="3">
        <v>0.17</v>
      </c>
      <c r="D19" s="3">
        <v>0.87</v>
      </c>
      <c r="E19" s="3">
        <v>0.79</v>
      </c>
      <c r="F19" s="3">
        <v>0.91</v>
      </c>
      <c r="G19" s="3">
        <v>0.8</v>
      </c>
      <c r="H19" s="3">
        <v>0.79</v>
      </c>
      <c r="I19" s="6">
        <f t="shared" si="0"/>
        <v>0.61</v>
      </c>
      <c r="J19" s="6">
        <f t="shared" si="1"/>
        <v>0.38314488121336038</v>
      </c>
      <c r="K19" s="6">
        <f t="shared" si="2"/>
        <v>0.83333333333333337</v>
      </c>
      <c r="L19" s="6">
        <f t="shared" si="3"/>
        <v>6.6583281184793924E-2</v>
      </c>
      <c r="M19">
        <v>-8.9999999999999993E-3</v>
      </c>
      <c r="N19" s="4" t="s">
        <v>15</v>
      </c>
    </row>
    <row r="20" spans="1:14" x14ac:dyDescent="0.3">
      <c r="A20" s="27"/>
      <c r="B20" s="4" t="s">
        <v>18</v>
      </c>
      <c r="C20" s="3">
        <v>7.43</v>
      </c>
      <c r="D20" s="3">
        <v>9.49</v>
      </c>
      <c r="E20" s="3">
        <v>8.84</v>
      </c>
      <c r="F20" s="3">
        <v>1.51</v>
      </c>
      <c r="G20" s="3">
        <v>1.48</v>
      </c>
      <c r="H20" s="3">
        <v>1.24</v>
      </c>
      <c r="I20" s="8">
        <f t="shared" si="0"/>
        <v>8.5866666666666678</v>
      </c>
      <c r="J20" s="8">
        <f t="shared" si="1"/>
        <v>1.0531065156636976</v>
      </c>
      <c r="K20" s="8">
        <f t="shared" si="2"/>
        <v>1.4100000000000001</v>
      </c>
      <c r="L20" s="8">
        <f t="shared" si="3"/>
        <v>0.14798648586948743</v>
      </c>
      <c r="M20" s="7">
        <v>0.36699999999999999</v>
      </c>
      <c r="N20" s="4" t="s">
        <v>18</v>
      </c>
    </row>
    <row r="21" spans="1:14" x14ac:dyDescent="0.3">
      <c r="A21" s="27"/>
      <c r="B21" s="4" t="s">
        <v>21</v>
      </c>
      <c r="C21" s="3">
        <v>1.83</v>
      </c>
      <c r="D21" s="3">
        <v>2.93</v>
      </c>
      <c r="E21" s="3">
        <v>3.29</v>
      </c>
      <c r="F21" s="3">
        <v>0.61</v>
      </c>
      <c r="G21" s="3">
        <v>0.74</v>
      </c>
      <c r="H21" s="3">
        <v>0.81</v>
      </c>
      <c r="I21" s="8">
        <f t="shared" si="0"/>
        <v>2.6833333333333336</v>
      </c>
      <c r="J21" s="8">
        <f t="shared" si="1"/>
        <v>0.76061378723589468</v>
      </c>
      <c r="K21" s="8">
        <f t="shared" si="2"/>
        <v>0.72000000000000008</v>
      </c>
      <c r="L21" s="8">
        <f t="shared" si="3"/>
        <v>0.10148891565092208</v>
      </c>
      <c r="M21" s="7">
        <v>0.10199999999999999</v>
      </c>
      <c r="N21" s="4" t="s">
        <v>21</v>
      </c>
    </row>
    <row r="22" spans="1:14" x14ac:dyDescent="0.3">
      <c r="A22" s="27" t="s">
        <v>32</v>
      </c>
      <c r="B22" s="4" t="s">
        <v>12</v>
      </c>
      <c r="C22" s="3">
        <v>6.18</v>
      </c>
      <c r="D22" s="3">
        <v>1.86</v>
      </c>
      <c r="E22" s="3">
        <v>2.64</v>
      </c>
      <c r="F22" s="3">
        <v>0.56999999999999995</v>
      </c>
      <c r="G22" s="3">
        <v>0.54</v>
      </c>
      <c r="H22" s="3">
        <v>0.83</v>
      </c>
      <c r="I22" s="8">
        <f t="shared" si="0"/>
        <v>3.56</v>
      </c>
      <c r="J22" s="8">
        <f t="shared" si="1"/>
        <v>2.3022597594537415</v>
      </c>
      <c r="K22" s="8">
        <f t="shared" si="2"/>
        <v>0.64666666666666661</v>
      </c>
      <c r="L22" s="8">
        <f t="shared" si="3"/>
        <v>0.15947831618540942</v>
      </c>
      <c r="M22" s="7">
        <v>0.13700000000000001</v>
      </c>
      <c r="N22" s="4" t="s">
        <v>12</v>
      </c>
    </row>
    <row r="23" spans="1:14" x14ac:dyDescent="0.3">
      <c r="A23" s="27"/>
      <c r="B23" s="4" t="s">
        <v>16</v>
      </c>
      <c r="C23" s="3">
        <v>0.2</v>
      </c>
      <c r="D23" s="3">
        <v>1.02</v>
      </c>
      <c r="E23" s="3">
        <v>1.1200000000000001</v>
      </c>
      <c r="F23" s="3">
        <v>0.53</v>
      </c>
      <c r="G23" s="3">
        <v>0.4</v>
      </c>
      <c r="H23" s="3">
        <v>0.28999999999999998</v>
      </c>
      <c r="I23" s="6">
        <f t="shared" si="0"/>
        <v>0.77999999999999992</v>
      </c>
      <c r="J23" s="6">
        <f t="shared" si="1"/>
        <v>0.50477717856495885</v>
      </c>
      <c r="K23" s="6">
        <f t="shared" si="2"/>
        <v>0.40666666666666668</v>
      </c>
      <c r="L23" s="6">
        <f t="shared" si="3"/>
        <v>0.12013880860626741</v>
      </c>
      <c r="M23">
        <v>2.4E-2</v>
      </c>
      <c r="N23" s="4" t="s">
        <v>16</v>
      </c>
    </row>
    <row r="24" spans="1:14" x14ac:dyDescent="0.3">
      <c r="A24" s="27"/>
      <c r="B24" s="4" t="s">
        <v>22</v>
      </c>
      <c r="C24" s="3">
        <v>0.33</v>
      </c>
      <c r="D24" s="3">
        <v>1.5</v>
      </c>
      <c r="E24" s="3">
        <v>1.34</v>
      </c>
      <c r="F24" s="3">
        <v>0.85</v>
      </c>
      <c r="G24" s="3">
        <v>1.46</v>
      </c>
      <c r="H24" s="3">
        <v>0.9</v>
      </c>
      <c r="I24" s="6">
        <f t="shared" si="0"/>
        <v>1.0566666666666666</v>
      </c>
      <c r="J24" s="6">
        <f t="shared" si="1"/>
        <v>0.6343763341529487</v>
      </c>
      <c r="K24" s="6">
        <f t="shared" si="2"/>
        <v>1.07</v>
      </c>
      <c r="L24" s="6">
        <f t="shared" si="3"/>
        <v>0.338673884437522</v>
      </c>
      <c r="M24">
        <v>2E-3</v>
      </c>
      <c r="N24" s="4" t="s">
        <v>22</v>
      </c>
    </row>
    <row r="25" spans="1:14" x14ac:dyDescent="0.3">
      <c r="A25" s="27"/>
      <c r="B25" s="4" t="s">
        <v>14</v>
      </c>
      <c r="C25" s="3">
        <v>3.37</v>
      </c>
      <c r="D25" s="3">
        <v>3.54</v>
      </c>
      <c r="E25" s="3">
        <v>5.17</v>
      </c>
      <c r="F25" s="3">
        <v>3.61</v>
      </c>
      <c r="G25" s="3">
        <v>1.83</v>
      </c>
      <c r="H25" s="3">
        <v>0.69</v>
      </c>
      <c r="I25" s="8">
        <f t="shared" si="0"/>
        <v>4.0266666666666664</v>
      </c>
      <c r="J25" s="8">
        <f t="shared" si="1"/>
        <v>0.99379743073391713</v>
      </c>
      <c r="K25" s="8">
        <f t="shared" si="2"/>
        <v>2.043333333333333</v>
      </c>
      <c r="L25" s="8">
        <f t="shared" si="3"/>
        <v>1.4716430726685512</v>
      </c>
      <c r="M25" s="7">
        <v>0.14199999999999999</v>
      </c>
      <c r="N25" s="4" t="s">
        <v>14</v>
      </c>
    </row>
    <row r="26" spans="1:14" x14ac:dyDescent="0.3">
      <c r="A26" s="27"/>
      <c r="B26" s="4" t="s">
        <v>20</v>
      </c>
      <c r="C26" s="3">
        <v>3.71</v>
      </c>
      <c r="D26" s="3">
        <v>4.26</v>
      </c>
      <c r="E26" s="3">
        <v>4.33</v>
      </c>
      <c r="F26" s="3">
        <v>9.61</v>
      </c>
      <c r="G26" s="3">
        <v>9.81</v>
      </c>
      <c r="H26" s="3">
        <v>8.34</v>
      </c>
      <c r="I26" s="9">
        <f t="shared" si="0"/>
        <v>4.1000000000000005</v>
      </c>
      <c r="J26" s="9">
        <f t="shared" si="1"/>
        <v>0.33955853692699289</v>
      </c>
      <c r="K26" s="9">
        <f t="shared" si="2"/>
        <v>9.2533333333333339</v>
      </c>
      <c r="L26" s="9">
        <f t="shared" si="3"/>
        <v>0.79726616216501589</v>
      </c>
      <c r="M26" s="10">
        <v>-0.24299999999999999</v>
      </c>
      <c r="N26" s="14" t="s">
        <v>20</v>
      </c>
    </row>
    <row r="27" spans="1:14" x14ac:dyDescent="0.3">
      <c r="A27" s="27"/>
      <c r="B27" s="4" t="s">
        <v>23</v>
      </c>
      <c r="C27" s="3">
        <v>2.65</v>
      </c>
      <c r="D27" s="3">
        <v>1.66</v>
      </c>
      <c r="E27" s="3">
        <v>2.1800000000000002</v>
      </c>
      <c r="F27" s="3">
        <v>3.54</v>
      </c>
      <c r="G27" s="3">
        <v>2.37</v>
      </c>
      <c r="H27" s="3">
        <v>2.56</v>
      </c>
      <c r="I27" s="6">
        <f t="shared" si="0"/>
        <v>2.1633333333333336</v>
      </c>
      <c r="J27" s="6">
        <f t="shared" si="1"/>
        <v>0.49521039299810055</v>
      </c>
      <c r="K27" s="6">
        <f t="shared" si="2"/>
        <v>2.8233333333333337</v>
      </c>
      <c r="L27" s="6">
        <f t="shared" si="3"/>
        <v>0.62788003100379963</v>
      </c>
      <c r="M27">
        <v>-2.3E-2</v>
      </c>
      <c r="N27" s="4" t="s">
        <v>23</v>
      </c>
    </row>
    <row r="29" spans="1:14" x14ac:dyDescent="0.3">
      <c r="B29" s="5" t="s">
        <v>27</v>
      </c>
      <c r="C29" s="5">
        <v>65.2</v>
      </c>
      <c r="D29" s="5">
        <v>62.7</v>
      </c>
      <c r="E29" s="5">
        <v>61.15</v>
      </c>
      <c r="F29" s="5">
        <v>68.41</v>
      </c>
      <c r="G29" s="5">
        <v>70.34</v>
      </c>
      <c r="H29" s="5">
        <v>73.97</v>
      </c>
      <c r="I29" s="6">
        <f t="shared" ref="I29:I31" si="5">AVERAGE(C29:E29)</f>
        <v>63.016666666666673</v>
      </c>
      <c r="J29" s="6">
        <f t="shared" ref="J29:J31" si="6">STDEV(C29:E29)</f>
        <v>2.0434855843223709</v>
      </c>
      <c r="K29" s="6">
        <f t="shared" ref="K29:K31" si="7">AVERAGE(F29:H29)</f>
        <v>70.906666666666666</v>
      </c>
      <c r="L29" s="6">
        <f t="shared" ref="L29:L31" si="8">STDEV(F29:H29)</f>
        <v>2.8229830557998992</v>
      </c>
    </row>
    <row r="30" spans="1:14" x14ac:dyDescent="0.3">
      <c r="B30" s="1" t="s">
        <v>28</v>
      </c>
      <c r="C30" s="1">
        <v>18.350000000000001</v>
      </c>
      <c r="D30" s="1">
        <v>23.47</v>
      </c>
      <c r="E30" s="1">
        <v>22.07</v>
      </c>
      <c r="F30" s="1">
        <v>12.88</v>
      </c>
      <c r="G30" s="1">
        <v>13.25</v>
      </c>
      <c r="H30" s="1">
        <v>12.42</v>
      </c>
      <c r="I30" s="6">
        <f t="shared" si="5"/>
        <v>21.296666666666667</v>
      </c>
      <c r="J30" s="6">
        <f t="shared" si="6"/>
        <v>2.6461544424567141</v>
      </c>
      <c r="K30" s="6">
        <f t="shared" si="7"/>
        <v>12.850000000000001</v>
      </c>
      <c r="L30" s="6">
        <f t="shared" si="8"/>
        <v>0.41581245772583586</v>
      </c>
    </row>
    <row r="31" spans="1:14" x14ac:dyDescent="0.3">
      <c r="B31" s="1" t="s">
        <v>29</v>
      </c>
      <c r="C31" s="1">
        <v>16.45</v>
      </c>
      <c r="D31" s="1">
        <v>13.83</v>
      </c>
      <c r="E31" s="1">
        <v>16.78</v>
      </c>
      <c r="F31" s="1">
        <v>18.71</v>
      </c>
      <c r="G31" s="1">
        <v>16.399999999999999</v>
      </c>
      <c r="H31" s="1">
        <v>13.62</v>
      </c>
      <c r="I31" s="6">
        <f t="shared" si="5"/>
        <v>15.686666666666667</v>
      </c>
      <c r="J31" s="6">
        <f t="shared" si="6"/>
        <v>1.6163642328798711</v>
      </c>
      <c r="K31" s="6">
        <f t="shared" si="7"/>
        <v>16.243333333333332</v>
      </c>
      <c r="L31" s="6">
        <f t="shared" si="8"/>
        <v>2.5486140024204209</v>
      </c>
    </row>
  </sheetData>
  <mergeCells count="6">
    <mergeCell ref="A22:A27"/>
    <mergeCell ref="C2:E2"/>
    <mergeCell ref="F2:H2"/>
    <mergeCell ref="C1:H1"/>
    <mergeCell ref="A4:A13"/>
    <mergeCell ref="A14:A2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workbookViewId="0">
      <selection activeCell="F12" sqref="F12"/>
    </sheetView>
  </sheetViews>
  <sheetFormatPr defaultRowHeight="16.2" x14ac:dyDescent="0.3"/>
  <cols>
    <col min="9" max="10" width="11.109375" bestFit="1" customWidth="1"/>
    <col min="11" max="11" width="10.33203125" bestFit="1" customWidth="1"/>
    <col min="12" max="12" width="15.109375" bestFit="1" customWidth="1"/>
    <col min="16" max="19" width="12.33203125" customWidth="1"/>
  </cols>
  <sheetData>
    <row r="2" spans="1:7" x14ac:dyDescent="0.3">
      <c r="A2" s="1"/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</row>
    <row r="3" spans="1:7" x14ac:dyDescent="0.3">
      <c r="A3" s="2" t="s">
        <v>0</v>
      </c>
      <c r="B3" s="3">
        <v>3.38</v>
      </c>
      <c r="C3" s="3">
        <v>4.1500000000000004</v>
      </c>
      <c r="D3" s="3">
        <v>2.54</v>
      </c>
      <c r="E3" s="3">
        <v>2.0299999999999998</v>
      </c>
      <c r="F3" s="3">
        <v>4.05</v>
      </c>
      <c r="G3" s="3">
        <v>4.97</v>
      </c>
    </row>
    <row r="4" spans="1:7" x14ac:dyDescent="0.3">
      <c r="A4" s="4" t="s">
        <v>1</v>
      </c>
      <c r="B4" s="3">
        <v>0.99</v>
      </c>
      <c r="C4" s="3">
        <v>1.18</v>
      </c>
      <c r="D4" s="3">
        <v>2.09</v>
      </c>
      <c r="E4" s="3">
        <v>1.4</v>
      </c>
      <c r="F4" s="3">
        <v>1.81</v>
      </c>
      <c r="G4" s="3">
        <v>2.41</v>
      </c>
    </row>
    <row r="5" spans="1:7" x14ac:dyDescent="0.3">
      <c r="A5" s="4" t="s">
        <v>2</v>
      </c>
      <c r="B5" s="3">
        <v>19.68</v>
      </c>
      <c r="C5" s="3">
        <v>16.850000000000001</v>
      </c>
      <c r="D5" s="3">
        <v>11.22</v>
      </c>
      <c r="E5" s="3">
        <v>9.2200000000000006</v>
      </c>
      <c r="F5" s="3">
        <v>14.72</v>
      </c>
      <c r="G5" s="3">
        <v>27.75</v>
      </c>
    </row>
    <row r="6" spans="1:7" x14ac:dyDescent="0.3">
      <c r="A6" s="4" t="s">
        <v>4</v>
      </c>
      <c r="B6" s="3">
        <v>1.31</v>
      </c>
      <c r="C6" s="3">
        <v>1.1499999999999999</v>
      </c>
      <c r="D6" s="3">
        <v>0.98</v>
      </c>
      <c r="E6" s="3">
        <v>1.47</v>
      </c>
      <c r="F6" s="3">
        <v>1.2</v>
      </c>
      <c r="G6" s="3">
        <v>2.88</v>
      </c>
    </row>
    <row r="7" spans="1:7" x14ac:dyDescent="0.3">
      <c r="A7" s="4" t="s">
        <v>6</v>
      </c>
      <c r="B7" s="3">
        <v>25.59</v>
      </c>
      <c r="C7" s="3">
        <v>24.5</v>
      </c>
      <c r="D7" s="3">
        <v>28.17</v>
      </c>
      <c r="E7" s="3">
        <v>21.63</v>
      </c>
      <c r="F7" s="3">
        <v>17.91</v>
      </c>
      <c r="G7" s="3">
        <v>11.33</v>
      </c>
    </row>
    <row r="8" spans="1:7" x14ac:dyDescent="0.3">
      <c r="A8" s="4" t="s">
        <v>8</v>
      </c>
      <c r="B8" s="3">
        <v>1.49</v>
      </c>
      <c r="C8" s="3">
        <v>0.12</v>
      </c>
      <c r="D8" s="3">
        <v>0.14000000000000001</v>
      </c>
      <c r="E8" s="3">
        <v>0.91</v>
      </c>
      <c r="F8" s="3">
        <v>1.19</v>
      </c>
      <c r="G8" s="3">
        <v>0.76</v>
      </c>
    </row>
    <row r="9" spans="1:7" x14ac:dyDescent="0.3">
      <c r="A9" s="4" t="s">
        <v>10</v>
      </c>
      <c r="B9" s="3">
        <v>4.1900000000000004</v>
      </c>
      <c r="C9" s="3">
        <v>7.21</v>
      </c>
      <c r="D9" s="3">
        <v>7.33</v>
      </c>
      <c r="E9" s="3">
        <v>11</v>
      </c>
      <c r="F9" s="3">
        <v>9.09</v>
      </c>
      <c r="G9" s="3">
        <v>7.52</v>
      </c>
    </row>
    <row r="10" spans="1:7" x14ac:dyDescent="0.3">
      <c r="A10" s="4" t="s">
        <v>13</v>
      </c>
      <c r="B10" s="3">
        <v>2.42</v>
      </c>
      <c r="C10" s="3">
        <v>0.72</v>
      </c>
      <c r="D10" s="3">
        <v>1.01</v>
      </c>
      <c r="E10" s="3">
        <v>1.0900000000000001</v>
      </c>
      <c r="F10" s="3">
        <v>1.44</v>
      </c>
      <c r="G10" s="3">
        <v>1.26</v>
      </c>
    </row>
    <row r="11" spans="1:7" x14ac:dyDescent="0.3">
      <c r="A11" s="4" t="s">
        <v>17</v>
      </c>
      <c r="B11" s="3">
        <v>2.83</v>
      </c>
      <c r="C11" s="3">
        <v>3.38</v>
      </c>
      <c r="D11" s="3">
        <v>3.06</v>
      </c>
      <c r="E11" s="3">
        <v>14.27</v>
      </c>
      <c r="F11" s="3">
        <v>15.4</v>
      </c>
      <c r="G11" s="3">
        <v>12.46</v>
      </c>
    </row>
    <row r="12" spans="1:7" x14ac:dyDescent="0.3">
      <c r="A12" s="4" t="s">
        <v>19</v>
      </c>
      <c r="B12" s="3">
        <v>3.32</v>
      </c>
      <c r="C12" s="3">
        <v>3.44</v>
      </c>
      <c r="D12" s="3">
        <v>4.5999999999999996</v>
      </c>
      <c r="E12" s="3">
        <v>5.39</v>
      </c>
      <c r="F12" s="3">
        <v>3.53</v>
      </c>
      <c r="G12" s="3">
        <v>2.62</v>
      </c>
    </row>
    <row r="13" spans="1:7" x14ac:dyDescent="0.3">
      <c r="A13" s="4" t="s">
        <v>3</v>
      </c>
      <c r="B13" s="3">
        <v>1.77</v>
      </c>
      <c r="C13" s="3">
        <v>1.42</v>
      </c>
      <c r="D13" s="3">
        <v>0.77</v>
      </c>
      <c r="E13" s="3">
        <v>1.31</v>
      </c>
      <c r="F13" s="3">
        <v>1.19</v>
      </c>
      <c r="G13" s="3">
        <v>1.25</v>
      </c>
    </row>
    <row r="14" spans="1:7" x14ac:dyDescent="0.3">
      <c r="A14" s="4" t="s">
        <v>5</v>
      </c>
      <c r="B14" s="3">
        <v>0.13</v>
      </c>
      <c r="C14" s="3">
        <v>0.09</v>
      </c>
      <c r="D14" s="3">
        <v>0.09</v>
      </c>
      <c r="E14" s="3">
        <v>0.23</v>
      </c>
      <c r="F14" s="3">
        <v>0.16</v>
      </c>
      <c r="G14" s="3">
        <v>0.11</v>
      </c>
    </row>
    <row r="15" spans="1:7" x14ac:dyDescent="0.3">
      <c r="A15" s="4" t="s">
        <v>7</v>
      </c>
      <c r="B15" s="3">
        <v>0.54</v>
      </c>
      <c r="C15" s="3">
        <v>0.53</v>
      </c>
      <c r="D15" s="3">
        <v>0.66</v>
      </c>
      <c r="E15" s="3">
        <v>0.55000000000000004</v>
      </c>
      <c r="F15" s="3">
        <v>0.52</v>
      </c>
      <c r="G15" s="3">
        <v>0.61</v>
      </c>
    </row>
    <row r="16" spans="1:7" x14ac:dyDescent="0.3">
      <c r="A16" s="4" t="s">
        <v>9</v>
      </c>
      <c r="B16" s="3">
        <v>0.13</v>
      </c>
      <c r="C16" s="3">
        <v>0</v>
      </c>
      <c r="D16" s="3">
        <v>0</v>
      </c>
      <c r="E16" s="3">
        <v>0.14000000000000001</v>
      </c>
      <c r="F16" s="3">
        <v>0.2</v>
      </c>
      <c r="G16" s="3">
        <v>0.11</v>
      </c>
    </row>
    <row r="17" spans="1:7" x14ac:dyDescent="0.3">
      <c r="A17" s="4" t="s">
        <v>11</v>
      </c>
      <c r="B17" s="3">
        <v>6.34</v>
      </c>
      <c r="C17" s="3">
        <v>8.14</v>
      </c>
      <c r="D17" s="3">
        <v>7.63</v>
      </c>
      <c r="E17" s="3">
        <v>7.62</v>
      </c>
      <c r="F17" s="3">
        <v>8.18</v>
      </c>
      <c r="G17" s="3">
        <v>7.49</v>
      </c>
    </row>
    <row r="18" spans="1:7" x14ac:dyDescent="0.3">
      <c r="A18" s="4" t="s">
        <v>15</v>
      </c>
      <c r="B18" s="3">
        <v>0.17</v>
      </c>
      <c r="C18" s="3">
        <v>0.87</v>
      </c>
      <c r="D18" s="3">
        <v>0.79</v>
      </c>
      <c r="E18" s="3">
        <v>0.91</v>
      </c>
      <c r="F18" s="3">
        <v>0.8</v>
      </c>
      <c r="G18" s="3">
        <v>0.79</v>
      </c>
    </row>
    <row r="19" spans="1:7" x14ac:dyDescent="0.3">
      <c r="A19" s="4" t="s">
        <v>18</v>
      </c>
      <c r="B19" s="3">
        <v>7.43</v>
      </c>
      <c r="C19" s="3">
        <v>9.49</v>
      </c>
      <c r="D19" s="3">
        <v>8.84</v>
      </c>
      <c r="E19" s="3">
        <v>1.51</v>
      </c>
      <c r="F19" s="3">
        <v>1.48</v>
      </c>
      <c r="G19" s="3">
        <v>1.24</v>
      </c>
    </row>
    <row r="20" spans="1:7" x14ac:dyDescent="0.3">
      <c r="A20" s="4" t="s">
        <v>21</v>
      </c>
      <c r="B20" s="3">
        <v>1.83</v>
      </c>
      <c r="C20" s="3">
        <v>2.93</v>
      </c>
      <c r="D20" s="3">
        <v>3.29</v>
      </c>
      <c r="E20" s="3">
        <v>0.61</v>
      </c>
      <c r="F20" s="3">
        <v>0.74</v>
      </c>
      <c r="G20" s="3">
        <v>0.81</v>
      </c>
    </row>
    <row r="21" spans="1:7" x14ac:dyDescent="0.3">
      <c r="A21" s="4" t="s">
        <v>12</v>
      </c>
      <c r="B21" s="3">
        <v>6.18</v>
      </c>
      <c r="C21" s="3">
        <v>1.86</v>
      </c>
      <c r="D21" s="3">
        <v>2.64</v>
      </c>
      <c r="E21" s="3">
        <v>0.56999999999999995</v>
      </c>
      <c r="F21" s="3">
        <v>0.54</v>
      </c>
      <c r="G21" s="3">
        <v>0.83</v>
      </c>
    </row>
    <row r="22" spans="1:7" x14ac:dyDescent="0.3">
      <c r="A22" s="4" t="s">
        <v>16</v>
      </c>
      <c r="B22" s="3">
        <v>0.2</v>
      </c>
      <c r="C22" s="3">
        <v>1.02</v>
      </c>
      <c r="D22" s="3">
        <v>1.1200000000000001</v>
      </c>
      <c r="E22" s="3">
        <v>0.53</v>
      </c>
      <c r="F22" s="3">
        <v>0.4</v>
      </c>
      <c r="G22" s="3">
        <v>0.28999999999999998</v>
      </c>
    </row>
    <row r="23" spans="1:7" x14ac:dyDescent="0.3">
      <c r="A23" s="4" t="s">
        <v>22</v>
      </c>
      <c r="B23" s="3">
        <v>0.33</v>
      </c>
      <c r="C23" s="3">
        <v>1.5</v>
      </c>
      <c r="D23" s="3">
        <v>1.34</v>
      </c>
      <c r="E23" s="3">
        <v>0.85</v>
      </c>
      <c r="F23" s="3">
        <v>1.46</v>
      </c>
      <c r="G23" s="3">
        <v>0.9</v>
      </c>
    </row>
    <row r="24" spans="1:7" x14ac:dyDescent="0.3">
      <c r="A24" s="4" t="s">
        <v>14</v>
      </c>
      <c r="B24" s="3">
        <v>3.37</v>
      </c>
      <c r="C24" s="3">
        <v>3.54</v>
      </c>
      <c r="D24" s="3">
        <v>5.17</v>
      </c>
      <c r="E24" s="3">
        <v>3.61</v>
      </c>
      <c r="F24" s="3">
        <v>1.83</v>
      </c>
      <c r="G24" s="3">
        <v>0.69</v>
      </c>
    </row>
    <row r="25" spans="1:7" x14ac:dyDescent="0.3">
      <c r="A25" s="4" t="s">
        <v>20</v>
      </c>
      <c r="B25" s="3">
        <v>3.71</v>
      </c>
      <c r="C25" s="3">
        <v>4.26</v>
      </c>
      <c r="D25" s="3">
        <v>4.33</v>
      </c>
      <c r="E25" s="3">
        <v>9.61</v>
      </c>
      <c r="F25" s="3">
        <v>9.81</v>
      </c>
      <c r="G25" s="3">
        <v>8.34</v>
      </c>
    </row>
    <row r="26" spans="1:7" x14ac:dyDescent="0.3">
      <c r="A26" s="4" t="s">
        <v>23</v>
      </c>
      <c r="B26" s="3">
        <v>2.65</v>
      </c>
      <c r="C26" s="3">
        <v>1.66</v>
      </c>
      <c r="D26" s="3">
        <v>2.1800000000000002</v>
      </c>
      <c r="E26" s="3">
        <v>3.54</v>
      </c>
      <c r="F26" s="3">
        <v>2.37</v>
      </c>
      <c r="G26" s="3">
        <v>2.56</v>
      </c>
    </row>
    <row r="39" spans="9:19" x14ac:dyDescent="0.3">
      <c r="I39" s="24" t="s">
        <v>62</v>
      </c>
      <c r="J39" s="24"/>
      <c r="K39" s="24"/>
      <c r="L39" s="24"/>
    </row>
    <row r="40" spans="9:19" x14ac:dyDescent="0.3">
      <c r="I40" s="24" t="s">
        <v>63</v>
      </c>
      <c r="J40" s="24" t="s">
        <v>62</v>
      </c>
      <c r="K40" s="24" t="s">
        <v>64</v>
      </c>
      <c r="L40" s="24" t="s">
        <v>65</v>
      </c>
    </row>
    <row r="41" spans="9:19" x14ac:dyDescent="0.3">
      <c r="I41" s="24">
        <v>1</v>
      </c>
      <c r="J41" s="24">
        <v>100</v>
      </c>
      <c r="K41" s="24">
        <v>62.1</v>
      </c>
      <c r="L41" s="24">
        <v>62.1</v>
      </c>
      <c r="P41" t="s">
        <v>66</v>
      </c>
    </row>
    <row r="42" spans="9:19" x14ac:dyDescent="0.3">
      <c r="I42" s="24">
        <v>2</v>
      </c>
      <c r="J42" s="24">
        <v>54.7</v>
      </c>
      <c r="K42" s="24">
        <v>33.9</v>
      </c>
      <c r="L42" s="24">
        <v>96</v>
      </c>
      <c r="P42" t="s">
        <v>67</v>
      </c>
      <c r="Q42" t="s">
        <v>36</v>
      </c>
      <c r="R42" t="s">
        <v>68</v>
      </c>
      <c r="S42" t="s">
        <v>69</v>
      </c>
    </row>
    <row r="43" spans="9:19" x14ac:dyDescent="0.3">
      <c r="I43" s="24">
        <v>3</v>
      </c>
      <c r="J43" s="24">
        <v>4.96</v>
      </c>
      <c r="K43" s="24">
        <v>3.1</v>
      </c>
      <c r="L43" s="24">
        <v>99.1</v>
      </c>
      <c r="P43" t="s">
        <v>70</v>
      </c>
      <c r="Q43">
        <v>-5.6000000000000001E-2</v>
      </c>
      <c r="R43">
        <v>0.105</v>
      </c>
      <c r="S43">
        <v>-0.14299999999999999</v>
      </c>
    </row>
    <row r="44" spans="9:19" x14ac:dyDescent="0.3">
      <c r="P44" t="s">
        <v>71</v>
      </c>
      <c r="Q44">
        <v>-2.9000000000000001E-2</v>
      </c>
      <c r="R44">
        <v>5.0000000000000001E-3</v>
      </c>
      <c r="S44">
        <v>-9.8000000000000004E-2</v>
      </c>
    </row>
    <row r="45" spans="9:19" x14ac:dyDescent="0.3">
      <c r="P45" s="25" t="s">
        <v>72</v>
      </c>
      <c r="Q45" s="26">
        <v>-0.316</v>
      </c>
      <c r="R45" s="7">
        <v>0.79</v>
      </c>
      <c r="S45">
        <v>2.9000000000000001E-2</v>
      </c>
    </row>
    <row r="46" spans="9:19" x14ac:dyDescent="0.3">
      <c r="P46" t="s">
        <v>73</v>
      </c>
      <c r="Q46">
        <v>-5.3999999999999999E-2</v>
      </c>
      <c r="R46">
        <v>4.4999999999999998E-2</v>
      </c>
      <c r="S46">
        <v>-1.2999999999999999E-2</v>
      </c>
    </row>
    <row r="47" spans="9:19" x14ac:dyDescent="0.3">
      <c r="P47" s="25" t="s">
        <v>74</v>
      </c>
      <c r="Q47" s="26">
        <v>0.59499999999999997</v>
      </c>
      <c r="R47">
        <v>-0.16700000000000001</v>
      </c>
      <c r="S47">
        <v>0.249</v>
      </c>
    </row>
    <row r="48" spans="9:19" x14ac:dyDescent="0.3">
      <c r="P48" t="s">
        <v>75</v>
      </c>
      <c r="Q48">
        <v>-0.02</v>
      </c>
      <c r="R48">
        <v>1E-3</v>
      </c>
      <c r="S48">
        <v>0.222</v>
      </c>
    </row>
    <row r="49" spans="16:19" x14ac:dyDescent="0.3">
      <c r="P49" t="s">
        <v>76</v>
      </c>
      <c r="Q49">
        <v>-0.10199999999999999</v>
      </c>
      <c r="R49">
        <v>-0.25</v>
      </c>
      <c r="S49">
        <v>-0.308</v>
      </c>
    </row>
    <row r="50" spans="16:19" x14ac:dyDescent="0.3">
      <c r="P50" t="s">
        <v>77</v>
      </c>
      <c r="Q50">
        <v>2E-3</v>
      </c>
      <c r="R50">
        <v>2.7E-2</v>
      </c>
      <c r="S50">
        <v>0.24299999999999999</v>
      </c>
    </row>
    <row r="51" spans="16:19" x14ac:dyDescent="0.3">
      <c r="P51" s="25" t="s">
        <v>78</v>
      </c>
      <c r="Q51" s="26">
        <v>-0.53100000000000003</v>
      </c>
      <c r="R51" s="7">
        <v>-0.39300000000000002</v>
      </c>
      <c r="S51">
        <v>0.157</v>
      </c>
    </row>
    <row r="52" spans="16:19" x14ac:dyDescent="0.3">
      <c r="P52" t="s">
        <v>79</v>
      </c>
      <c r="Q52">
        <v>3.4000000000000002E-2</v>
      </c>
      <c r="R52">
        <v>-0.11600000000000001</v>
      </c>
      <c r="S52">
        <v>2.5999999999999999E-2</v>
      </c>
    </row>
    <row r="53" spans="16:19" x14ac:dyDescent="0.3">
      <c r="P53" t="s">
        <v>80</v>
      </c>
      <c r="Q53">
        <v>-1E-3</v>
      </c>
      <c r="R53">
        <v>1.7000000000000001E-2</v>
      </c>
      <c r="S53">
        <v>8.2000000000000003E-2</v>
      </c>
    </row>
    <row r="54" spans="16:19" x14ac:dyDescent="0.3">
      <c r="P54" t="s">
        <v>81</v>
      </c>
      <c r="Q54">
        <v>-2E-3</v>
      </c>
      <c r="R54">
        <v>-5.0000000000000001E-3</v>
      </c>
      <c r="S54">
        <v>1.0999999999999999E-2</v>
      </c>
    </row>
    <row r="55" spans="16:19" x14ac:dyDescent="0.3">
      <c r="P55" t="s">
        <v>82</v>
      </c>
      <c r="Q55">
        <v>1E-3</v>
      </c>
      <c r="R55">
        <v>1E-3</v>
      </c>
      <c r="S55">
        <v>-7.0000000000000001E-3</v>
      </c>
    </row>
    <row r="56" spans="16:19" x14ac:dyDescent="0.3">
      <c r="P56" t="s">
        <v>83</v>
      </c>
      <c r="Q56">
        <v>-5.0000000000000001E-3</v>
      </c>
      <c r="R56">
        <v>-3.0000000000000001E-3</v>
      </c>
      <c r="S56">
        <v>2.3E-2</v>
      </c>
    </row>
    <row r="57" spans="16:19" x14ac:dyDescent="0.3">
      <c r="P57" t="s">
        <v>84</v>
      </c>
      <c r="Q57">
        <v>-1.6E-2</v>
      </c>
      <c r="R57">
        <v>-0.04</v>
      </c>
      <c r="S57">
        <v>-0.24099999999999999</v>
      </c>
    </row>
    <row r="58" spans="16:19" x14ac:dyDescent="0.3">
      <c r="P58" t="s">
        <v>85</v>
      </c>
      <c r="Q58">
        <v>-8.9999999999999993E-3</v>
      </c>
      <c r="R58">
        <v>-1.9E-2</v>
      </c>
      <c r="S58">
        <v>-9.7000000000000003E-2</v>
      </c>
    </row>
    <row r="59" spans="16:19" x14ac:dyDescent="0.3">
      <c r="P59" s="25" t="s">
        <v>86</v>
      </c>
      <c r="Q59" s="26">
        <v>0.36699999999999999</v>
      </c>
      <c r="R59">
        <v>0.17100000000000001</v>
      </c>
      <c r="S59">
        <v>-0.378</v>
      </c>
    </row>
    <row r="60" spans="16:19" x14ac:dyDescent="0.3">
      <c r="P60" t="s">
        <v>87</v>
      </c>
      <c r="Q60">
        <v>0.10199999999999999</v>
      </c>
      <c r="R60">
        <v>3.9E-2</v>
      </c>
      <c r="S60">
        <v>-0.219</v>
      </c>
    </row>
    <row r="61" spans="16:19" x14ac:dyDescent="0.3">
      <c r="P61" t="s">
        <v>88</v>
      </c>
      <c r="Q61">
        <v>0.13700000000000001</v>
      </c>
      <c r="R61">
        <v>0.14299999999999999</v>
      </c>
      <c r="S61">
        <v>0.57999999999999996</v>
      </c>
    </row>
    <row r="62" spans="16:19" x14ac:dyDescent="0.3">
      <c r="P62" t="s">
        <v>89</v>
      </c>
      <c r="Q62">
        <v>2.4E-2</v>
      </c>
      <c r="R62">
        <v>-1.2E-2</v>
      </c>
      <c r="S62">
        <v>-0.127</v>
      </c>
    </row>
    <row r="63" spans="16:19" x14ac:dyDescent="0.3">
      <c r="P63" t="s">
        <v>90</v>
      </c>
      <c r="Q63">
        <v>2E-3</v>
      </c>
      <c r="R63">
        <v>-1.9E-2</v>
      </c>
      <c r="S63">
        <v>-0.17100000000000001</v>
      </c>
    </row>
    <row r="64" spans="16:19" x14ac:dyDescent="0.3">
      <c r="P64" t="s">
        <v>91</v>
      </c>
      <c r="Q64">
        <v>0.14199999999999999</v>
      </c>
      <c r="R64">
        <v>-7.4999999999999997E-2</v>
      </c>
      <c r="S64">
        <v>-2.4E-2</v>
      </c>
    </row>
    <row r="65" spans="16:19" x14ac:dyDescent="0.3">
      <c r="P65" t="s">
        <v>92</v>
      </c>
      <c r="Q65">
        <v>-0.24299999999999999</v>
      </c>
      <c r="R65">
        <v>-0.20599999999999999</v>
      </c>
      <c r="S65">
        <v>3.3000000000000002E-2</v>
      </c>
    </row>
    <row r="66" spans="16:19" x14ac:dyDescent="0.3">
      <c r="P66" t="s">
        <v>93</v>
      </c>
      <c r="Q66">
        <v>-2.3E-2</v>
      </c>
      <c r="R66">
        <v>-0.04</v>
      </c>
      <c r="S66">
        <v>0.16900000000000001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55" workbookViewId="0">
      <selection activeCell="B61" sqref="B61:C67"/>
    </sheetView>
  </sheetViews>
  <sheetFormatPr defaultRowHeight="16.2" x14ac:dyDescent="0.3"/>
  <sheetData>
    <row r="1" spans="1:15" x14ac:dyDescent="0.3">
      <c r="N1" t="s">
        <v>55</v>
      </c>
      <c r="O1" t="s">
        <v>34</v>
      </c>
    </row>
    <row r="2" spans="1:15" x14ac:dyDescent="0.3">
      <c r="B2" s="13" t="s">
        <v>2</v>
      </c>
      <c r="C2" s="4" t="s">
        <v>3</v>
      </c>
      <c r="E2" t="s">
        <v>52</v>
      </c>
      <c r="F2" t="s">
        <v>53</v>
      </c>
      <c r="H2" t="s">
        <v>46</v>
      </c>
      <c r="I2">
        <v>0.29599318120000001</v>
      </c>
      <c r="M2" t="s">
        <v>31</v>
      </c>
      <c r="N2">
        <v>13.869305279363653</v>
      </c>
      <c r="O2">
        <v>7.6913452733839716</v>
      </c>
    </row>
    <row r="3" spans="1:15" x14ac:dyDescent="0.3">
      <c r="A3" t="s">
        <v>30</v>
      </c>
      <c r="B3" s="21">
        <v>19.68</v>
      </c>
      <c r="C3" s="3">
        <v>1.77</v>
      </c>
      <c r="D3">
        <f>B3/C3</f>
        <v>11.118644067796611</v>
      </c>
      <c r="E3" s="23">
        <f>AVERAGE(D3:D5)</f>
        <v>12.51875660744126</v>
      </c>
      <c r="F3" s="23">
        <f>STDEV(D3:D5)</f>
        <v>1.8165366935060923</v>
      </c>
      <c r="H3" t="s">
        <v>47</v>
      </c>
      <c r="I3">
        <v>0.78196602329999998</v>
      </c>
      <c r="M3" t="s">
        <v>31</v>
      </c>
      <c r="N3">
        <v>13.357707509881422</v>
      </c>
      <c r="O3">
        <v>11.119831941484053</v>
      </c>
    </row>
    <row r="4" spans="1:15" x14ac:dyDescent="0.3">
      <c r="A4" t="s">
        <v>30</v>
      </c>
      <c r="B4" s="21">
        <v>16.850000000000001</v>
      </c>
      <c r="C4" s="3">
        <v>1.42</v>
      </c>
      <c r="D4">
        <f t="shared" ref="D4:D8" si="0">B4/C4</f>
        <v>11.866197183098594</v>
      </c>
      <c r="H4" t="s">
        <v>48</v>
      </c>
      <c r="I4">
        <v>4</v>
      </c>
      <c r="M4" t="s">
        <v>31</v>
      </c>
      <c r="N4">
        <v>30.781116970461238</v>
      </c>
      <c r="O4">
        <v>10.85035491980374</v>
      </c>
    </row>
    <row r="5" spans="1:15" x14ac:dyDescent="0.3">
      <c r="A5" t="s">
        <v>30</v>
      </c>
      <c r="B5" s="21">
        <v>11.22</v>
      </c>
      <c r="C5" s="3">
        <v>0.77</v>
      </c>
      <c r="D5">
        <f t="shared" si="0"/>
        <v>14.571428571428571</v>
      </c>
      <c r="M5" t="s">
        <v>31</v>
      </c>
      <c r="N5">
        <v>0.87614765171236419</v>
      </c>
      <c r="O5">
        <v>5.0385587026866477E-2</v>
      </c>
    </row>
    <row r="6" spans="1:15" x14ac:dyDescent="0.3">
      <c r="A6" t="s">
        <v>31</v>
      </c>
      <c r="B6" s="21">
        <v>9.2200000000000006</v>
      </c>
      <c r="C6" s="3">
        <v>1.31</v>
      </c>
      <c r="D6">
        <f t="shared" si="0"/>
        <v>7.0381679389312977</v>
      </c>
      <c r="E6" s="23">
        <f>AVERAGE(D6:D8)</f>
        <v>13.869305279363653</v>
      </c>
      <c r="F6" s="23">
        <f>STDEV(D6:D8)</f>
        <v>7.6913452733839716</v>
      </c>
      <c r="M6" t="s">
        <v>31</v>
      </c>
      <c r="N6">
        <v>0.12106356215192864</v>
      </c>
      <c r="O6">
        <v>1.947379767586797E-2</v>
      </c>
    </row>
    <row r="7" spans="1:15" x14ac:dyDescent="0.3">
      <c r="A7" t="s">
        <v>31</v>
      </c>
      <c r="B7" s="21">
        <v>14.72</v>
      </c>
      <c r="C7" s="3">
        <v>1.19</v>
      </c>
      <c r="D7">
        <f t="shared" si="0"/>
        <v>12.369747899159664</v>
      </c>
      <c r="M7" t="s">
        <v>31</v>
      </c>
      <c r="N7">
        <v>3.368229980892826</v>
      </c>
      <c r="O7">
        <v>0.59219816290261684</v>
      </c>
    </row>
    <row r="8" spans="1:15" x14ac:dyDescent="0.3">
      <c r="A8" t="s">
        <v>31</v>
      </c>
      <c r="B8" s="21">
        <v>27.75</v>
      </c>
      <c r="C8" s="3">
        <v>1.25</v>
      </c>
      <c r="D8">
        <f t="shared" si="0"/>
        <v>22.2</v>
      </c>
      <c r="M8" t="s">
        <v>31</v>
      </c>
      <c r="N8">
        <v>2.2761633397177738</v>
      </c>
      <c r="O8">
        <v>1.2264947696527504</v>
      </c>
    </row>
    <row r="9" spans="1:15" x14ac:dyDescent="0.3">
      <c r="M9" t="s">
        <v>31</v>
      </c>
    </row>
    <row r="10" spans="1:15" x14ac:dyDescent="0.3">
      <c r="B10" s="13" t="s">
        <v>4</v>
      </c>
      <c r="C10" s="4" t="s">
        <v>5</v>
      </c>
      <c r="E10" t="s">
        <v>52</v>
      </c>
      <c r="F10" t="s">
        <v>53</v>
      </c>
      <c r="M10" t="s">
        <v>31</v>
      </c>
    </row>
    <row r="11" spans="1:15" x14ac:dyDescent="0.3">
      <c r="A11" t="s">
        <v>30</v>
      </c>
      <c r="B11" s="21">
        <v>1.31</v>
      </c>
      <c r="C11" s="3">
        <v>0.13</v>
      </c>
      <c r="D11">
        <f>B11/C11</f>
        <v>10.076923076923077</v>
      </c>
      <c r="E11" s="23">
        <f>AVERAGE(D11:D13)</f>
        <v>11.247863247863245</v>
      </c>
      <c r="F11" s="23">
        <f>STDEV(D11:D13)</f>
        <v>1.3857492455646729</v>
      </c>
      <c r="H11" t="s">
        <v>46</v>
      </c>
      <c r="I11">
        <v>0.32611172469999999</v>
      </c>
    </row>
    <row r="12" spans="1:15" x14ac:dyDescent="0.3">
      <c r="A12" t="s">
        <v>30</v>
      </c>
      <c r="B12" s="21">
        <v>1.1499999999999999</v>
      </c>
      <c r="C12" s="3">
        <v>0.09</v>
      </c>
      <c r="D12">
        <f t="shared" ref="D12:D16" si="1">B12/C12</f>
        <v>12.777777777777777</v>
      </c>
      <c r="H12" t="s">
        <v>47</v>
      </c>
      <c r="I12">
        <v>0.76068811820000004</v>
      </c>
    </row>
    <row r="13" spans="1:15" x14ac:dyDescent="0.3">
      <c r="A13" t="s">
        <v>30</v>
      </c>
      <c r="B13" s="21">
        <v>0.98</v>
      </c>
      <c r="C13" s="3">
        <v>0.09</v>
      </c>
      <c r="D13">
        <f t="shared" si="1"/>
        <v>10.888888888888889</v>
      </c>
      <c r="H13" t="s">
        <v>48</v>
      </c>
      <c r="I13">
        <v>4</v>
      </c>
    </row>
    <row r="14" spans="1:15" x14ac:dyDescent="0.3">
      <c r="A14" t="s">
        <v>31</v>
      </c>
      <c r="B14" s="21">
        <v>1.47</v>
      </c>
      <c r="C14" s="3">
        <v>0.23</v>
      </c>
      <c r="D14">
        <f t="shared" si="1"/>
        <v>6.3913043478260869</v>
      </c>
      <c r="E14" s="23">
        <f>AVERAGE(D14:D16)</f>
        <v>13.357707509881422</v>
      </c>
      <c r="F14" s="23">
        <f>STDEV(D14:D16)</f>
        <v>11.119831941484053</v>
      </c>
    </row>
    <row r="15" spans="1:15" x14ac:dyDescent="0.3">
      <c r="A15" t="s">
        <v>31</v>
      </c>
      <c r="B15" s="21">
        <v>1.2</v>
      </c>
      <c r="C15" s="3">
        <v>0.16</v>
      </c>
      <c r="D15">
        <f t="shared" si="1"/>
        <v>7.5</v>
      </c>
    </row>
    <row r="16" spans="1:15" x14ac:dyDescent="0.3">
      <c r="A16" t="s">
        <v>31</v>
      </c>
      <c r="B16" s="21">
        <v>2.88</v>
      </c>
      <c r="C16" s="3">
        <v>0.11</v>
      </c>
      <c r="D16">
        <f t="shared" si="1"/>
        <v>26.18181818181818</v>
      </c>
    </row>
    <row r="18" spans="1:11" x14ac:dyDescent="0.3">
      <c r="D18" t="s">
        <v>54</v>
      </c>
      <c r="H18" t="s">
        <v>46</v>
      </c>
      <c r="I18">
        <v>-2.2812694706999999</v>
      </c>
    </row>
    <row r="19" spans="1:11" x14ac:dyDescent="0.3">
      <c r="B19" s="13" t="s">
        <v>6</v>
      </c>
      <c r="C19" s="4" t="s">
        <v>7</v>
      </c>
      <c r="E19" t="s">
        <v>52</v>
      </c>
      <c r="F19" t="s">
        <v>53</v>
      </c>
      <c r="H19" t="s">
        <v>47</v>
      </c>
      <c r="I19">
        <v>8.4667931500000002E-2</v>
      </c>
    </row>
    <row r="20" spans="1:11" x14ac:dyDescent="0.3">
      <c r="A20" t="s">
        <v>30</v>
      </c>
      <c r="B20" s="21">
        <v>25.59</v>
      </c>
      <c r="C20" s="22">
        <v>0.54</v>
      </c>
      <c r="D20">
        <f>B20/C20</f>
        <v>47.388888888888886</v>
      </c>
      <c r="E20" s="23">
        <f>AVERAGE(D20:D22)</f>
        <v>45.432374055015565</v>
      </c>
      <c r="F20" s="23">
        <f>STDEV(D20:D22)</f>
        <v>2.4519389346879956</v>
      </c>
      <c r="H20" t="s">
        <v>48</v>
      </c>
      <c r="I20">
        <v>4</v>
      </c>
    </row>
    <row r="21" spans="1:11" x14ac:dyDescent="0.3">
      <c r="A21" t="s">
        <v>30</v>
      </c>
      <c r="B21" s="21">
        <v>24.5</v>
      </c>
      <c r="C21" s="22">
        <v>0.53</v>
      </c>
      <c r="D21">
        <f t="shared" ref="D21:D25" si="2">B21/C21</f>
        <v>46.226415094339622</v>
      </c>
    </row>
    <row r="22" spans="1:11" x14ac:dyDescent="0.3">
      <c r="A22" t="s">
        <v>30</v>
      </c>
      <c r="B22" s="21">
        <v>28.17</v>
      </c>
      <c r="C22" s="22">
        <v>0.66</v>
      </c>
      <c r="D22">
        <f t="shared" si="2"/>
        <v>42.68181818181818</v>
      </c>
    </row>
    <row r="23" spans="1:11" x14ac:dyDescent="0.3">
      <c r="A23" t="s">
        <v>31</v>
      </c>
      <c r="B23" s="21">
        <v>21.63</v>
      </c>
      <c r="C23" s="22">
        <v>0.55000000000000004</v>
      </c>
      <c r="D23">
        <f t="shared" si="2"/>
        <v>39.327272727272721</v>
      </c>
      <c r="E23" s="23">
        <f>AVERAGE(D23:D25)</f>
        <v>30.781116970461238</v>
      </c>
      <c r="F23" s="23">
        <f>STDEV(D23:D25)</f>
        <v>10.85035491980374</v>
      </c>
    </row>
    <row r="24" spans="1:11" x14ac:dyDescent="0.3">
      <c r="A24" t="s">
        <v>31</v>
      </c>
      <c r="B24" s="21">
        <v>17.91</v>
      </c>
      <c r="C24" s="22">
        <v>0.52</v>
      </c>
      <c r="D24">
        <f t="shared" si="2"/>
        <v>34.442307692307693</v>
      </c>
    </row>
    <row r="25" spans="1:11" x14ac:dyDescent="0.3">
      <c r="A25" t="s">
        <v>31</v>
      </c>
      <c r="B25" s="21">
        <v>11.33</v>
      </c>
      <c r="C25" s="22">
        <v>0.61</v>
      </c>
      <c r="D25">
        <f t="shared" si="2"/>
        <v>18.57377049180328</v>
      </c>
    </row>
    <row r="26" spans="1:11" x14ac:dyDescent="0.3">
      <c r="F26" t="s">
        <v>54</v>
      </c>
    </row>
    <row r="27" spans="1:11" x14ac:dyDescent="0.3">
      <c r="B27" s="13" t="s">
        <v>10</v>
      </c>
      <c r="C27" s="4" t="s">
        <v>11</v>
      </c>
      <c r="D27" s="4" t="s">
        <v>12</v>
      </c>
      <c r="E27" s="4" t="s">
        <v>14</v>
      </c>
      <c r="G27" t="s">
        <v>52</v>
      </c>
      <c r="H27" t="s">
        <v>53</v>
      </c>
      <c r="J27" t="s">
        <v>46</v>
      </c>
      <c r="K27">
        <v>5.2179562814000002</v>
      </c>
    </row>
    <row r="28" spans="1:11" x14ac:dyDescent="0.3">
      <c r="A28" t="s">
        <v>30</v>
      </c>
      <c r="B28" s="21">
        <v>4.1900000000000004</v>
      </c>
      <c r="C28" s="22">
        <v>6.34</v>
      </c>
      <c r="D28" s="22">
        <v>6.18</v>
      </c>
      <c r="E28" s="22">
        <v>3.37</v>
      </c>
      <c r="F28">
        <f>B28/SUM(C28:E28)</f>
        <v>0.26368785399622408</v>
      </c>
      <c r="G28" s="23">
        <f>AVERAGE(F28:F30)</f>
        <v>0.42364169795884171</v>
      </c>
      <c r="H28" s="23">
        <f>STDEV(F28:F30)</f>
        <v>0.14150210236061758</v>
      </c>
      <c r="J28" t="s">
        <v>47</v>
      </c>
      <c r="K28" s="7">
        <v>6.4364632E-3</v>
      </c>
    </row>
    <row r="29" spans="1:11" x14ac:dyDescent="0.3">
      <c r="A29" t="s">
        <v>30</v>
      </c>
      <c r="B29" s="21">
        <v>7.21</v>
      </c>
      <c r="C29" s="22">
        <v>8.14</v>
      </c>
      <c r="D29" s="22">
        <v>1.86</v>
      </c>
      <c r="E29" s="22">
        <v>3.54</v>
      </c>
      <c r="F29">
        <f t="shared" ref="F29:F33" si="3">B29/SUM(C29:E29)</f>
        <v>0.53249630723781394</v>
      </c>
      <c r="J29" t="s">
        <v>48</v>
      </c>
      <c r="K29">
        <v>4</v>
      </c>
    </row>
    <row r="30" spans="1:11" x14ac:dyDescent="0.3">
      <c r="A30" t="s">
        <v>30</v>
      </c>
      <c r="B30" s="21">
        <v>7.33</v>
      </c>
      <c r="C30" s="22">
        <v>7.63</v>
      </c>
      <c r="D30" s="22">
        <v>2.64</v>
      </c>
      <c r="E30" s="22">
        <v>5.17</v>
      </c>
      <c r="F30">
        <f t="shared" si="3"/>
        <v>0.47474093264248707</v>
      </c>
    </row>
    <row r="31" spans="1:11" x14ac:dyDescent="0.3">
      <c r="A31" t="s">
        <v>31</v>
      </c>
      <c r="B31" s="21">
        <v>11</v>
      </c>
      <c r="C31" s="22">
        <v>7.62</v>
      </c>
      <c r="D31" s="22">
        <v>0.56999999999999995</v>
      </c>
      <c r="E31" s="22">
        <v>3.61</v>
      </c>
      <c r="F31">
        <f t="shared" si="3"/>
        <v>0.93220338983050854</v>
      </c>
      <c r="G31" s="23">
        <f>AVERAGE(F31:F33)</f>
        <v>0.87614765171236419</v>
      </c>
      <c r="H31" s="23">
        <f>STDEV(F31:F33)</f>
        <v>5.0385587026866477E-2</v>
      </c>
    </row>
    <row r="32" spans="1:11" x14ac:dyDescent="0.3">
      <c r="A32" t="s">
        <v>31</v>
      </c>
      <c r="B32" s="21">
        <v>9.09</v>
      </c>
      <c r="C32" s="22">
        <v>8.18</v>
      </c>
      <c r="D32" s="22">
        <v>0.54</v>
      </c>
      <c r="E32" s="22">
        <v>1.83</v>
      </c>
      <c r="F32">
        <f t="shared" si="3"/>
        <v>0.86161137440758306</v>
      </c>
    </row>
    <row r="33" spans="1:11" x14ac:dyDescent="0.3">
      <c r="A33" t="s">
        <v>31</v>
      </c>
      <c r="B33" s="21">
        <v>7.52</v>
      </c>
      <c r="C33" s="22">
        <v>7.49</v>
      </c>
      <c r="D33" s="22">
        <v>0.83</v>
      </c>
      <c r="E33" s="22">
        <v>0.69</v>
      </c>
      <c r="F33">
        <f t="shared" si="3"/>
        <v>0.83462819089900109</v>
      </c>
    </row>
    <row r="34" spans="1:11" x14ac:dyDescent="0.3">
      <c r="F34" t="s">
        <v>54</v>
      </c>
    </row>
    <row r="35" spans="1:11" x14ac:dyDescent="0.3">
      <c r="B35" s="13" t="s">
        <v>13</v>
      </c>
      <c r="C35" s="4" t="s">
        <v>15</v>
      </c>
      <c r="D35" s="4" t="s">
        <v>16</v>
      </c>
      <c r="E35" s="4" t="s">
        <v>20</v>
      </c>
      <c r="G35" t="s">
        <v>52</v>
      </c>
      <c r="H35" t="s">
        <v>53</v>
      </c>
      <c r="J35" t="s">
        <v>46</v>
      </c>
      <c r="K35">
        <v>-1.1145598190999999</v>
      </c>
    </row>
    <row r="36" spans="1:11" x14ac:dyDescent="0.3">
      <c r="A36" t="s">
        <v>30</v>
      </c>
      <c r="B36" s="21">
        <v>2.42</v>
      </c>
      <c r="C36" s="3">
        <v>0.17</v>
      </c>
      <c r="D36" s="3">
        <v>0.2</v>
      </c>
      <c r="E36" s="3">
        <v>3.71</v>
      </c>
      <c r="F36">
        <f>B36/SUM(C36:E36)</f>
        <v>0.59313725490196079</v>
      </c>
      <c r="G36" s="23">
        <f>AVERAGE(F36:F38)</f>
        <v>0.29068979999754746</v>
      </c>
      <c r="H36" s="23">
        <f>STDEV(F36:F38)</f>
        <v>0.26288265307024899</v>
      </c>
      <c r="J36" t="s">
        <v>47</v>
      </c>
      <c r="K36">
        <v>0.32748695290000002</v>
      </c>
    </row>
    <row r="37" spans="1:11" x14ac:dyDescent="0.3">
      <c r="A37" t="s">
        <v>30</v>
      </c>
      <c r="B37" s="21">
        <v>0.72</v>
      </c>
      <c r="C37" s="3">
        <v>0.87</v>
      </c>
      <c r="D37" s="3">
        <v>1.02</v>
      </c>
      <c r="E37" s="3">
        <v>4.26</v>
      </c>
      <c r="F37">
        <f t="shared" ref="F37:F41" si="4">B37/SUM(C37:E37)</f>
        <v>0.11707317073170731</v>
      </c>
      <c r="J37" t="s">
        <v>48</v>
      </c>
      <c r="K37">
        <v>4</v>
      </c>
    </row>
    <row r="38" spans="1:11" x14ac:dyDescent="0.3">
      <c r="A38" t="s">
        <v>30</v>
      </c>
      <c r="B38" s="21">
        <v>1.01</v>
      </c>
      <c r="C38" s="3">
        <v>0.79</v>
      </c>
      <c r="D38" s="3">
        <v>1.1200000000000001</v>
      </c>
      <c r="E38" s="3">
        <v>4.33</v>
      </c>
      <c r="F38">
        <f t="shared" si="4"/>
        <v>0.16185897435897437</v>
      </c>
    </row>
    <row r="39" spans="1:11" x14ac:dyDescent="0.3">
      <c r="A39" t="s">
        <v>31</v>
      </c>
      <c r="B39" s="21">
        <v>1.0900000000000001</v>
      </c>
      <c r="C39" s="3">
        <v>0.91</v>
      </c>
      <c r="D39" s="3">
        <v>0.53</v>
      </c>
      <c r="E39" s="3">
        <v>9.61</v>
      </c>
      <c r="F39">
        <f t="shared" si="4"/>
        <v>9.8642533936651594E-2</v>
      </c>
      <c r="G39" s="23">
        <f>AVERAGE(F39:F41)</f>
        <v>0.12106356215192864</v>
      </c>
      <c r="H39" s="23">
        <f>STDEV(F39:F41)</f>
        <v>1.947379767586797E-2</v>
      </c>
    </row>
    <row r="40" spans="1:11" x14ac:dyDescent="0.3">
      <c r="A40" t="s">
        <v>31</v>
      </c>
      <c r="B40" s="21">
        <v>1.44</v>
      </c>
      <c r="C40" s="3">
        <v>0.8</v>
      </c>
      <c r="D40" s="3">
        <v>0.4</v>
      </c>
      <c r="E40" s="3">
        <v>9.81</v>
      </c>
      <c r="F40">
        <f t="shared" si="4"/>
        <v>0.13079019073569481</v>
      </c>
    </row>
    <row r="41" spans="1:11" x14ac:dyDescent="0.3">
      <c r="A41" t="s">
        <v>31</v>
      </c>
      <c r="B41" s="21">
        <v>1.26</v>
      </c>
      <c r="C41" s="3">
        <v>0.79</v>
      </c>
      <c r="D41" s="3">
        <v>0.28999999999999998</v>
      </c>
      <c r="E41" s="3">
        <v>8.34</v>
      </c>
      <c r="F41">
        <f t="shared" si="4"/>
        <v>0.13375796178343949</v>
      </c>
    </row>
    <row r="42" spans="1:11" x14ac:dyDescent="0.3">
      <c r="F42" t="s">
        <v>54</v>
      </c>
    </row>
    <row r="43" spans="1:11" x14ac:dyDescent="0.3">
      <c r="B43" s="13" t="s">
        <v>17</v>
      </c>
      <c r="C43" s="4" t="s">
        <v>18</v>
      </c>
      <c r="D43" s="4" t="s">
        <v>23</v>
      </c>
      <c r="G43" t="s">
        <v>52</v>
      </c>
      <c r="H43" t="s">
        <v>53</v>
      </c>
      <c r="J43" t="s">
        <v>46</v>
      </c>
      <c r="K43">
        <v>9.0088913380999998</v>
      </c>
    </row>
    <row r="44" spans="1:11" x14ac:dyDescent="0.3">
      <c r="A44" t="s">
        <v>30</v>
      </c>
      <c r="B44" s="21">
        <v>2.83</v>
      </c>
      <c r="C44" s="22">
        <v>7.43</v>
      </c>
      <c r="D44" s="3">
        <v>2.65</v>
      </c>
      <c r="F44">
        <f>B44/SUM(C44:D44)</f>
        <v>0.28075396825396826</v>
      </c>
      <c r="G44" s="23">
        <f>AVERAGE(F44:F46)</f>
        <v>0.28718997756835601</v>
      </c>
      <c r="H44" s="23">
        <f>STDEV(F44:F46)</f>
        <v>1.3897691104399435E-2</v>
      </c>
      <c r="J44" t="s">
        <v>47</v>
      </c>
      <c r="K44" s="7">
        <v>8.4063650000000003E-4</v>
      </c>
    </row>
    <row r="45" spans="1:11" x14ac:dyDescent="0.3">
      <c r="A45" t="s">
        <v>30</v>
      </c>
      <c r="B45" s="21">
        <v>3.38</v>
      </c>
      <c r="C45" s="22">
        <v>9.49</v>
      </c>
      <c r="D45" s="3">
        <v>1.66</v>
      </c>
      <c r="F45">
        <f t="shared" ref="F45:F49" si="5">B45/SUM(C45:D45)</f>
        <v>0.30313901345291477</v>
      </c>
      <c r="J45" t="s">
        <v>48</v>
      </c>
      <c r="K45">
        <v>4</v>
      </c>
    </row>
    <row r="46" spans="1:11" x14ac:dyDescent="0.3">
      <c r="A46" t="s">
        <v>30</v>
      </c>
      <c r="B46" s="21">
        <v>3.06</v>
      </c>
      <c r="C46" s="22">
        <v>8.84</v>
      </c>
      <c r="D46" s="3">
        <v>2.1800000000000002</v>
      </c>
      <c r="F46">
        <f t="shared" si="5"/>
        <v>0.27767695099818512</v>
      </c>
    </row>
    <row r="47" spans="1:11" x14ac:dyDescent="0.3">
      <c r="A47" t="s">
        <v>31</v>
      </c>
      <c r="B47" s="21">
        <v>14.27</v>
      </c>
      <c r="C47" s="22">
        <v>1.51</v>
      </c>
      <c r="D47" s="3">
        <v>3.54</v>
      </c>
      <c r="F47">
        <f t="shared" si="5"/>
        <v>2.8257425742574256</v>
      </c>
      <c r="G47" s="23">
        <f>AVERAGE(F47:F49)</f>
        <v>3.368229980892826</v>
      </c>
      <c r="H47" s="23">
        <f>STDEV(F47:F49)</f>
        <v>0.59219816290261684</v>
      </c>
    </row>
    <row r="48" spans="1:11" x14ac:dyDescent="0.3">
      <c r="A48" t="s">
        <v>31</v>
      </c>
      <c r="B48" s="21">
        <v>15.4</v>
      </c>
      <c r="C48" s="22">
        <v>1.48</v>
      </c>
      <c r="D48" s="3">
        <v>2.37</v>
      </c>
      <c r="F48">
        <f t="shared" si="5"/>
        <v>4</v>
      </c>
    </row>
    <row r="49" spans="1:11" x14ac:dyDescent="0.3">
      <c r="A49" t="s">
        <v>31</v>
      </c>
      <c r="B49" s="21">
        <v>12.46</v>
      </c>
      <c r="C49" s="22">
        <v>1.24</v>
      </c>
      <c r="D49" s="3">
        <v>2.56</v>
      </c>
      <c r="F49">
        <f t="shared" si="5"/>
        <v>3.2789473684210528</v>
      </c>
    </row>
    <row r="50" spans="1:11" x14ac:dyDescent="0.3">
      <c r="E50" t="s">
        <v>54</v>
      </c>
    </row>
    <row r="51" spans="1:11" x14ac:dyDescent="0.3">
      <c r="B51" s="13" t="s">
        <v>19</v>
      </c>
      <c r="C51" s="4" t="s">
        <v>21</v>
      </c>
      <c r="D51" s="4" t="s">
        <v>22</v>
      </c>
      <c r="F51" t="s">
        <v>52</v>
      </c>
      <c r="G51" t="s">
        <v>53</v>
      </c>
    </row>
    <row r="52" spans="1:11" x14ac:dyDescent="0.3">
      <c r="A52" t="s">
        <v>30</v>
      </c>
      <c r="B52" s="21">
        <v>3.32</v>
      </c>
      <c r="C52" s="22">
        <v>1.83</v>
      </c>
      <c r="D52" s="22">
        <v>0.33</v>
      </c>
      <c r="E52">
        <f>B52/SUM(C52:D52)</f>
        <v>1.5370370370370368</v>
      </c>
      <c r="F52" s="23">
        <f>AVERAGE(E52:E54)</f>
        <v>1.1023604191423904</v>
      </c>
      <c r="G52" s="23">
        <f>STDEV(E52:E54)</f>
        <v>0.39176488635692175</v>
      </c>
      <c r="J52" t="s">
        <v>46</v>
      </c>
      <c r="K52">
        <v>1.5790423825</v>
      </c>
    </row>
    <row r="53" spans="1:11" x14ac:dyDescent="0.3">
      <c r="A53" t="s">
        <v>30</v>
      </c>
      <c r="B53" s="21">
        <v>3.44</v>
      </c>
      <c r="C53" s="22">
        <v>2.93</v>
      </c>
      <c r="D53" s="22">
        <v>1.5</v>
      </c>
      <c r="E53">
        <f t="shared" ref="E53:E57" si="6">B53/SUM(C53:D53)</f>
        <v>0.7765237020316027</v>
      </c>
      <c r="J53" t="s">
        <v>47</v>
      </c>
      <c r="K53">
        <v>0.1894713566</v>
      </c>
    </row>
    <row r="54" spans="1:11" x14ac:dyDescent="0.3">
      <c r="A54" t="s">
        <v>30</v>
      </c>
      <c r="B54" s="21">
        <v>4.5999999999999996</v>
      </c>
      <c r="C54" s="22">
        <v>3.29</v>
      </c>
      <c r="D54" s="22">
        <v>1.34</v>
      </c>
      <c r="E54">
        <f t="shared" si="6"/>
        <v>0.99352051835853128</v>
      </c>
      <c r="J54" t="s">
        <v>48</v>
      </c>
      <c r="K54">
        <v>4</v>
      </c>
    </row>
    <row r="55" spans="1:11" x14ac:dyDescent="0.3">
      <c r="A55" t="s">
        <v>31</v>
      </c>
      <c r="B55" s="21">
        <v>5.39</v>
      </c>
      <c r="C55" s="22">
        <v>0.61</v>
      </c>
      <c r="D55" s="22">
        <v>0.85</v>
      </c>
      <c r="E55">
        <f t="shared" si="6"/>
        <v>3.6917808219178081</v>
      </c>
      <c r="F55" s="23">
        <f>AVERAGE(E55:E57)</f>
        <v>2.2761633397177738</v>
      </c>
      <c r="G55" s="23">
        <f>STDEV(E55:E57)</f>
        <v>1.2264947696527504</v>
      </c>
    </row>
    <row r="56" spans="1:11" x14ac:dyDescent="0.3">
      <c r="A56" t="s">
        <v>31</v>
      </c>
      <c r="B56" s="21">
        <v>3.53</v>
      </c>
      <c r="C56" s="22">
        <v>0.74</v>
      </c>
      <c r="D56" s="22">
        <v>1.46</v>
      </c>
      <c r="E56">
        <f t="shared" si="6"/>
        <v>1.6045454545454543</v>
      </c>
    </row>
    <row r="57" spans="1:11" x14ac:dyDescent="0.3">
      <c r="A57" t="s">
        <v>31</v>
      </c>
      <c r="B57" s="21">
        <v>2.62</v>
      </c>
      <c r="C57" s="22">
        <v>0.81</v>
      </c>
      <c r="D57" s="22">
        <v>0.9</v>
      </c>
      <c r="E57">
        <f t="shared" si="6"/>
        <v>1.5321637426900585</v>
      </c>
    </row>
    <row r="60" spans="1:11" x14ac:dyDescent="0.3">
      <c r="B60" t="s">
        <v>55</v>
      </c>
      <c r="C60" t="s">
        <v>34</v>
      </c>
    </row>
    <row r="61" spans="1:11" x14ac:dyDescent="0.3">
      <c r="A61" t="s">
        <v>30</v>
      </c>
      <c r="B61">
        <v>12.51875660744126</v>
      </c>
      <c r="C61">
        <v>1.8165366935060923</v>
      </c>
    </row>
    <row r="62" spans="1:11" x14ac:dyDescent="0.3">
      <c r="A62" t="s">
        <v>30</v>
      </c>
      <c r="B62">
        <v>11.247863247863245</v>
      </c>
      <c r="C62">
        <v>1.3857492455646729</v>
      </c>
    </row>
    <row r="63" spans="1:11" x14ac:dyDescent="0.3">
      <c r="A63" t="s">
        <v>30</v>
      </c>
      <c r="B63">
        <v>45.432374055015565</v>
      </c>
      <c r="C63">
        <v>2.4519389346879956</v>
      </c>
    </row>
    <row r="64" spans="1:11" x14ac:dyDescent="0.3">
      <c r="A64" t="s">
        <v>30</v>
      </c>
      <c r="B64">
        <v>0.42364169795884171</v>
      </c>
      <c r="C64">
        <v>0.14150210236061758</v>
      </c>
    </row>
    <row r="65" spans="1:3" x14ac:dyDescent="0.3">
      <c r="A65" t="s">
        <v>30</v>
      </c>
      <c r="B65">
        <v>0.29068979999754746</v>
      </c>
      <c r="C65">
        <v>0.26288265307024899</v>
      </c>
    </row>
    <row r="66" spans="1:3" x14ac:dyDescent="0.3">
      <c r="A66" t="s">
        <v>30</v>
      </c>
      <c r="B66">
        <v>0.28718997756835601</v>
      </c>
      <c r="C66">
        <v>1.3897691104399435E-2</v>
      </c>
    </row>
    <row r="67" spans="1:3" x14ac:dyDescent="0.3">
      <c r="A67" t="s">
        <v>30</v>
      </c>
      <c r="B67">
        <v>1.1023604191423904</v>
      </c>
      <c r="C67">
        <v>0.39176488635692175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18" sqref="E18"/>
    </sheetView>
  </sheetViews>
  <sheetFormatPr defaultRowHeight="16.2" x14ac:dyDescent="0.3"/>
  <cols>
    <col min="1" max="1" width="18.21875" customWidth="1"/>
    <col min="10" max="10" width="9.6640625" customWidth="1"/>
    <col min="11" max="16" width="9.6640625" style="15" customWidth="1"/>
  </cols>
  <sheetData>
    <row r="1" spans="1:16" ht="48.6" x14ac:dyDescent="0.3">
      <c r="B1" s="29" t="s">
        <v>26</v>
      </c>
      <c r="C1" s="29"/>
      <c r="D1" s="29"/>
      <c r="E1" s="29"/>
      <c r="F1" s="29"/>
      <c r="G1" s="29"/>
      <c r="J1" s="17"/>
      <c r="K1" s="16" t="s">
        <v>27</v>
      </c>
      <c r="L1" s="16" t="s">
        <v>28</v>
      </c>
      <c r="M1" s="16" t="s">
        <v>29</v>
      </c>
      <c r="N1" s="16" t="s">
        <v>27</v>
      </c>
      <c r="O1" s="16" t="s">
        <v>28</v>
      </c>
      <c r="P1" s="16" t="s">
        <v>32</v>
      </c>
    </row>
    <row r="2" spans="1:16" x14ac:dyDescent="0.3">
      <c r="A2" s="1"/>
      <c r="B2" s="28" t="s">
        <v>24</v>
      </c>
      <c r="C2" s="28"/>
      <c r="D2" s="28"/>
      <c r="E2" s="28" t="s">
        <v>25</v>
      </c>
      <c r="F2" s="28"/>
      <c r="G2" s="28"/>
      <c r="J2" s="17"/>
      <c r="K2" s="16">
        <v>65.2</v>
      </c>
      <c r="L2" s="16">
        <v>18.350000000000001</v>
      </c>
      <c r="M2" s="16">
        <v>16.45</v>
      </c>
      <c r="N2" s="16">
        <v>68.41</v>
      </c>
      <c r="O2" s="16">
        <v>12.88</v>
      </c>
      <c r="P2" s="16">
        <v>18.71</v>
      </c>
    </row>
    <row r="3" spans="1:16" x14ac:dyDescent="0.3">
      <c r="A3" s="1"/>
      <c r="B3" s="1">
        <v>1</v>
      </c>
      <c r="C3" s="1">
        <v>2</v>
      </c>
      <c r="D3" s="1">
        <v>3</v>
      </c>
      <c r="E3" s="1">
        <v>1</v>
      </c>
      <c r="F3" s="1">
        <v>2</v>
      </c>
      <c r="G3" s="1">
        <v>3</v>
      </c>
      <c r="J3" s="17"/>
      <c r="K3" s="16">
        <v>62.7</v>
      </c>
      <c r="L3" s="16">
        <v>23.47</v>
      </c>
      <c r="M3" s="16">
        <v>13.83</v>
      </c>
      <c r="N3" s="16">
        <v>70.34</v>
      </c>
      <c r="O3" s="16">
        <v>13.25</v>
      </c>
      <c r="P3" s="16">
        <v>16.399999999999999</v>
      </c>
    </row>
    <row r="4" spans="1:16" x14ac:dyDescent="0.3">
      <c r="A4" s="1" t="s">
        <v>27</v>
      </c>
      <c r="B4" s="1">
        <v>65.2</v>
      </c>
      <c r="C4" s="1">
        <v>62.7</v>
      </c>
      <c r="D4" s="1">
        <v>61.15</v>
      </c>
      <c r="E4" s="1">
        <v>68.41</v>
      </c>
      <c r="F4" s="1">
        <v>70.34</v>
      </c>
      <c r="G4" s="1">
        <v>73.97</v>
      </c>
      <c r="J4" s="17"/>
      <c r="K4" s="16">
        <v>61.15</v>
      </c>
      <c r="L4" s="16">
        <v>22.07</v>
      </c>
      <c r="M4" s="16">
        <v>16.78</v>
      </c>
      <c r="N4" s="16">
        <v>73.97</v>
      </c>
      <c r="O4" s="16">
        <v>12.42</v>
      </c>
      <c r="P4" s="16">
        <v>13.62</v>
      </c>
    </row>
    <row r="5" spans="1:16" x14ac:dyDescent="0.3">
      <c r="A5" s="1" t="s">
        <v>28</v>
      </c>
      <c r="B5" s="1">
        <v>18.350000000000001</v>
      </c>
      <c r="C5" s="1">
        <v>23.47</v>
      </c>
      <c r="D5" s="1">
        <v>22.07</v>
      </c>
      <c r="E5" s="1">
        <v>12.88</v>
      </c>
      <c r="F5" s="1">
        <v>13.25</v>
      </c>
      <c r="G5" s="1">
        <v>12.42</v>
      </c>
      <c r="J5" s="17"/>
      <c r="K5" s="16"/>
      <c r="L5" s="16"/>
      <c r="M5" s="16"/>
      <c r="N5" s="16"/>
      <c r="O5" s="16"/>
      <c r="P5" s="16"/>
    </row>
    <row r="6" spans="1:16" x14ac:dyDescent="0.3">
      <c r="A6" s="1" t="s">
        <v>29</v>
      </c>
      <c r="B6" s="1">
        <v>16.45</v>
      </c>
      <c r="C6" s="1">
        <v>13.83</v>
      </c>
      <c r="D6" s="1">
        <v>16.78</v>
      </c>
      <c r="E6" s="1">
        <v>18.71</v>
      </c>
      <c r="F6" s="1">
        <v>16.399999999999999</v>
      </c>
      <c r="G6" s="1">
        <v>13.62</v>
      </c>
      <c r="J6" s="17" t="s">
        <v>37</v>
      </c>
      <c r="K6" s="16">
        <f>AVERAGE(K2:K4)</f>
        <v>63.016666666666673</v>
      </c>
      <c r="L6" s="16">
        <f t="shared" ref="L6:P6" si="0">AVERAGE(L2:L4)</f>
        <v>21.296666666666667</v>
      </c>
      <c r="M6" s="16">
        <f t="shared" si="0"/>
        <v>15.686666666666667</v>
      </c>
      <c r="N6" s="16">
        <f t="shared" si="0"/>
        <v>70.906666666666666</v>
      </c>
      <c r="O6" s="16">
        <f t="shared" si="0"/>
        <v>12.850000000000001</v>
      </c>
      <c r="P6" s="16">
        <f t="shared" si="0"/>
        <v>16.243333333333332</v>
      </c>
    </row>
    <row r="7" spans="1:16" x14ac:dyDescent="0.3">
      <c r="J7" s="17" t="s">
        <v>34</v>
      </c>
      <c r="K7" s="16">
        <f>STDEV(K2:K4)</f>
        <v>2.0434855843223709</v>
      </c>
      <c r="L7" s="16">
        <f t="shared" ref="L7:P7" si="1">STDEV(L2:L4)</f>
        <v>2.6461544424567141</v>
      </c>
      <c r="M7" s="16">
        <f t="shared" si="1"/>
        <v>1.6163642328798711</v>
      </c>
      <c r="N7" s="16">
        <f t="shared" si="1"/>
        <v>2.8229830557998992</v>
      </c>
      <c r="O7" s="16">
        <f t="shared" si="1"/>
        <v>0.41581245772583586</v>
      </c>
      <c r="P7" s="16">
        <f t="shared" si="1"/>
        <v>2.5486140024204209</v>
      </c>
    </row>
    <row r="11" spans="1:16" x14ac:dyDescent="0.3">
      <c r="B11" t="s">
        <v>27</v>
      </c>
      <c r="D11" t="s">
        <v>28</v>
      </c>
      <c r="G11" t="s">
        <v>32</v>
      </c>
    </row>
    <row r="12" spans="1:16" x14ac:dyDescent="0.3">
      <c r="A12" t="s">
        <v>38</v>
      </c>
    </row>
    <row r="13" spans="1:16" x14ac:dyDescent="0.3">
      <c r="A13" t="s">
        <v>39</v>
      </c>
    </row>
  </sheetData>
  <mergeCells count="3">
    <mergeCell ref="B1:G1"/>
    <mergeCell ref="B2:D2"/>
    <mergeCell ref="E2:G2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tabSelected="1" topLeftCell="A24" workbookViewId="0">
      <selection activeCell="M39" sqref="M39"/>
    </sheetView>
  </sheetViews>
  <sheetFormatPr defaultRowHeight="16.2" x14ac:dyDescent="0.3"/>
  <cols>
    <col min="8" max="8" width="11" customWidth="1"/>
  </cols>
  <sheetData>
    <row r="2" spans="1:25" x14ac:dyDescent="0.3"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</row>
    <row r="3" spans="1:25" x14ac:dyDescent="0.3">
      <c r="A3" t="s">
        <v>30</v>
      </c>
      <c r="B3" s="3">
        <v>3.38</v>
      </c>
      <c r="C3" s="3">
        <v>0.99</v>
      </c>
      <c r="D3" s="3">
        <v>19.68</v>
      </c>
      <c r="E3" s="3">
        <v>1.77</v>
      </c>
      <c r="F3" s="3">
        <v>1.31</v>
      </c>
      <c r="G3" s="3">
        <v>0.13</v>
      </c>
      <c r="H3" s="3">
        <v>25.59</v>
      </c>
      <c r="I3" s="3">
        <v>0.54</v>
      </c>
      <c r="J3" s="3">
        <v>1.49</v>
      </c>
      <c r="K3" s="3">
        <v>0.13</v>
      </c>
      <c r="L3" s="3">
        <v>4.1900000000000004</v>
      </c>
      <c r="M3" s="3">
        <v>6.34</v>
      </c>
      <c r="N3" s="3">
        <v>6.18</v>
      </c>
      <c r="O3" s="3">
        <v>2.42</v>
      </c>
      <c r="P3" s="3">
        <v>3.37</v>
      </c>
      <c r="Q3" s="3">
        <v>0.17</v>
      </c>
      <c r="R3" s="3">
        <v>0.2</v>
      </c>
      <c r="S3" s="3">
        <v>2.83</v>
      </c>
      <c r="T3" s="3">
        <v>7.43</v>
      </c>
      <c r="U3" s="3">
        <v>3.32</v>
      </c>
      <c r="V3" s="3">
        <v>3.71</v>
      </c>
      <c r="W3" s="3">
        <v>1.83</v>
      </c>
      <c r="X3" s="3">
        <v>0.33</v>
      </c>
      <c r="Y3" s="3">
        <v>2.65</v>
      </c>
    </row>
    <row r="4" spans="1:25" x14ac:dyDescent="0.3">
      <c r="A4" t="s">
        <v>30</v>
      </c>
      <c r="B4" s="3">
        <v>4.1500000000000004</v>
      </c>
      <c r="C4" s="3">
        <v>1.18</v>
      </c>
      <c r="D4" s="3">
        <v>16.850000000000001</v>
      </c>
      <c r="E4" s="3">
        <v>1.42</v>
      </c>
      <c r="F4" s="3">
        <v>1.1499999999999999</v>
      </c>
      <c r="G4" s="3">
        <v>0.09</v>
      </c>
      <c r="H4" s="3">
        <v>24.5</v>
      </c>
      <c r="I4" s="3">
        <v>0.53</v>
      </c>
      <c r="J4" s="3">
        <v>0.12</v>
      </c>
      <c r="K4" s="3">
        <v>0</v>
      </c>
      <c r="L4" s="3">
        <v>7.21</v>
      </c>
      <c r="M4" s="3">
        <v>8.14</v>
      </c>
      <c r="N4" s="3">
        <v>1.86</v>
      </c>
      <c r="O4" s="3">
        <v>0.72</v>
      </c>
      <c r="P4" s="3">
        <v>3.54</v>
      </c>
      <c r="Q4" s="3">
        <v>0.87</v>
      </c>
      <c r="R4" s="3">
        <v>1.02</v>
      </c>
      <c r="S4" s="3">
        <v>3.38</v>
      </c>
      <c r="T4" s="3">
        <v>9.49</v>
      </c>
      <c r="U4" s="3">
        <v>3.44</v>
      </c>
      <c r="V4" s="3">
        <v>4.26</v>
      </c>
      <c r="W4" s="3">
        <v>2.93</v>
      </c>
      <c r="X4" s="3">
        <v>1.5</v>
      </c>
      <c r="Y4" s="3">
        <v>1.66</v>
      </c>
    </row>
    <row r="5" spans="1:25" x14ac:dyDescent="0.3">
      <c r="A5" t="s">
        <v>30</v>
      </c>
      <c r="B5" s="3">
        <v>2.54</v>
      </c>
      <c r="C5" s="3">
        <v>2.09</v>
      </c>
      <c r="D5" s="3">
        <v>11.22</v>
      </c>
      <c r="E5" s="3">
        <v>0.77</v>
      </c>
      <c r="F5" s="3">
        <v>0.98</v>
      </c>
      <c r="G5" s="3">
        <v>0.09</v>
      </c>
      <c r="H5" s="3">
        <v>28.17</v>
      </c>
      <c r="I5" s="3">
        <v>0.66</v>
      </c>
      <c r="J5" s="3">
        <v>0.14000000000000001</v>
      </c>
      <c r="K5" s="3">
        <v>0</v>
      </c>
      <c r="L5" s="3">
        <v>7.33</v>
      </c>
      <c r="M5" s="3">
        <v>7.63</v>
      </c>
      <c r="N5" s="3">
        <v>2.64</v>
      </c>
      <c r="O5" s="3">
        <v>1.01</v>
      </c>
      <c r="P5" s="3">
        <v>5.17</v>
      </c>
      <c r="Q5" s="3">
        <v>0.79</v>
      </c>
      <c r="R5" s="3">
        <v>1.1200000000000001</v>
      </c>
      <c r="S5" s="3">
        <v>3.06</v>
      </c>
      <c r="T5" s="3">
        <v>8.84</v>
      </c>
      <c r="U5" s="3">
        <v>4.5999999999999996</v>
      </c>
      <c r="V5" s="3">
        <v>4.33</v>
      </c>
      <c r="W5" s="3">
        <v>3.29</v>
      </c>
      <c r="X5" s="3">
        <v>1.34</v>
      </c>
      <c r="Y5" s="3">
        <v>2.1800000000000002</v>
      </c>
    </row>
    <row r="6" spans="1:25" x14ac:dyDescent="0.3">
      <c r="A6" t="s">
        <v>31</v>
      </c>
      <c r="B6" s="3">
        <v>2.0299999999999998</v>
      </c>
      <c r="C6" s="3">
        <v>1.4</v>
      </c>
      <c r="D6" s="3">
        <v>9.2200000000000006</v>
      </c>
      <c r="E6" s="3">
        <v>1.31</v>
      </c>
      <c r="F6" s="3">
        <v>1.47</v>
      </c>
      <c r="G6" s="3">
        <v>0.23</v>
      </c>
      <c r="H6" s="3">
        <v>21.63</v>
      </c>
      <c r="I6" s="3">
        <v>0.55000000000000004</v>
      </c>
      <c r="J6" s="3">
        <v>0.91</v>
      </c>
      <c r="K6" s="3">
        <v>0.14000000000000001</v>
      </c>
      <c r="L6" s="3">
        <v>11</v>
      </c>
      <c r="M6" s="3">
        <v>7.62</v>
      </c>
      <c r="N6" s="3">
        <v>0.56999999999999995</v>
      </c>
      <c r="O6" s="3">
        <v>1.0900000000000001</v>
      </c>
      <c r="P6" s="3">
        <v>3.61</v>
      </c>
      <c r="Q6" s="3">
        <v>0.91</v>
      </c>
      <c r="R6" s="3">
        <v>0.53</v>
      </c>
      <c r="S6" s="3">
        <v>14.27</v>
      </c>
      <c r="T6" s="3">
        <v>1.51</v>
      </c>
      <c r="U6" s="3">
        <v>5.39</v>
      </c>
      <c r="V6" s="3">
        <v>9.61</v>
      </c>
      <c r="W6" s="3">
        <v>0.61</v>
      </c>
      <c r="X6" s="3">
        <v>0.85</v>
      </c>
      <c r="Y6" s="3">
        <v>3.54</v>
      </c>
    </row>
    <row r="7" spans="1:25" x14ac:dyDescent="0.3">
      <c r="A7" t="s">
        <v>31</v>
      </c>
      <c r="B7" s="3">
        <v>4.05</v>
      </c>
      <c r="C7" s="3">
        <v>1.81</v>
      </c>
      <c r="D7" s="3">
        <v>14.72</v>
      </c>
      <c r="E7" s="3">
        <v>1.19</v>
      </c>
      <c r="F7" s="3">
        <v>1.2</v>
      </c>
      <c r="G7" s="3">
        <v>0.16</v>
      </c>
      <c r="H7" s="3">
        <v>17.91</v>
      </c>
      <c r="I7" s="3">
        <v>0.52</v>
      </c>
      <c r="J7" s="3">
        <v>1.19</v>
      </c>
      <c r="K7" s="3">
        <v>0.2</v>
      </c>
      <c r="L7" s="3">
        <v>9.09</v>
      </c>
      <c r="M7" s="3">
        <v>8.18</v>
      </c>
      <c r="N7" s="3">
        <v>0.54</v>
      </c>
      <c r="O7" s="3">
        <v>1.44</v>
      </c>
      <c r="P7" s="3">
        <v>1.83</v>
      </c>
      <c r="Q7" s="3">
        <v>0.8</v>
      </c>
      <c r="R7" s="3">
        <v>0.4</v>
      </c>
      <c r="S7" s="3">
        <v>15.4</v>
      </c>
      <c r="T7" s="3">
        <v>1.48</v>
      </c>
      <c r="U7" s="3">
        <v>3.53</v>
      </c>
      <c r="V7" s="3">
        <v>9.81</v>
      </c>
      <c r="W7" s="3">
        <v>0.74</v>
      </c>
      <c r="X7" s="3">
        <v>1.46</v>
      </c>
      <c r="Y7" s="3">
        <v>2.37</v>
      </c>
    </row>
    <row r="8" spans="1:25" x14ac:dyDescent="0.3">
      <c r="A8" t="s">
        <v>31</v>
      </c>
      <c r="B8" s="3">
        <v>4.97</v>
      </c>
      <c r="C8" s="3">
        <v>2.41</v>
      </c>
      <c r="D8" s="3">
        <v>27.75</v>
      </c>
      <c r="E8" s="3">
        <v>1.25</v>
      </c>
      <c r="F8" s="3">
        <v>2.88</v>
      </c>
      <c r="G8" s="3">
        <v>0.11</v>
      </c>
      <c r="H8" s="3">
        <v>11.33</v>
      </c>
      <c r="I8" s="3">
        <v>0.61</v>
      </c>
      <c r="J8" s="3">
        <v>0.76</v>
      </c>
      <c r="K8" s="3">
        <v>0.11</v>
      </c>
      <c r="L8" s="3">
        <v>7.52</v>
      </c>
      <c r="M8" s="3">
        <v>7.49</v>
      </c>
      <c r="N8" s="3">
        <v>0.83</v>
      </c>
      <c r="O8" s="3">
        <v>1.26</v>
      </c>
      <c r="P8" s="3">
        <v>0.69</v>
      </c>
      <c r="Q8" s="3">
        <v>0.79</v>
      </c>
      <c r="R8" s="3">
        <v>0.28999999999999998</v>
      </c>
      <c r="S8" s="3">
        <v>12.46</v>
      </c>
      <c r="T8" s="3">
        <v>1.24</v>
      </c>
      <c r="U8" s="3">
        <v>2.62</v>
      </c>
      <c r="V8" s="3">
        <v>8.34</v>
      </c>
      <c r="W8" s="3">
        <v>0.81</v>
      </c>
      <c r="X8" s="3">
        <v>0.9</v>
      </c>
      <c r="Y8" s="3">
        <v>2.56</v>
      </c>
    </row>
    <row r="10" spans="1:25" x14ac:dyDescent="0.3">
      <c r="B10" s="2" t="s">
        <v>0</v>
      </c>
      <c r="C10" s="4" t="s">
        <v>1</v>
      </c>
      <c r="D10" s="4" t="s">
        <v>2</v>
      </c>
      <c r="E10" s="4" t="s">
        <v>4</v>
      </c>
      <c r="F10" s="4" t="s">
        <v>6</v>
      </c>
      <c r="G10" s="4" t="s">
        <v>8</v>
      </c>
      <c r="H10" s="4" t="s">
        <v>10</v>
      </c>
      <c r="I10" s="4" t="s">
        <v>13</v>
      </c>
      <c r="J10" s="4" t="s">
        <v>17</v>
      </c>
      <c r="K10" s="4" t="s">
        <v>19</v>
      </c>
      <c r="L10" s="4" t="s">
        <v>3</v>
      </c>
      <c r="M10" s="4" t="s">
        <v>5</v>
      </c>
      <c r="N10" s="4" t="s">
        <v>7</v>
      </c>
      <c r="O10" s="4" t="s">
        <v>9</v>
      </c>
      <c r="P10" s="4" t="s">
        <v>11</v>
      </c>
      <c r="Q10" s="4" t="s">
        <v>15</v>
      </c>
      <c r="R10" s="4" t="s">
        <v>18</v>
      </c>
      <c r="S10" s="4" t="s">
        <v>21</v>
      </c>
      <c r="T10" s="4" t="s">
        <v>12</v>
      </c>
      <c r="U10" s="4" t="s">
        <v>16</v>
      </c>
      <c r="V10" s="4" t="s">
        <v>22</v>
      </c>
      <c r="W10" s="4" t="s">
        <v>14</v>
      </c>
      <c r="X10" s="4" t="s">
        <v>20</v>
      </c>
      <c r="Y10" s="4" t="s">
        <v>23</v>
      </c>
    </row>
    <row r="11" spans="1:25" x14ac:dyDescent="0.3">
      <c r="A11" t="s">
        <v>30</v>
      </c>
      <c r="B11" s="3">
        <v>3.38</v>
      </c>
      <c r="C11" s="3">
        <v>0.99</v>
      </c>
      <c r="D11" s="3">
        <v>19.68</v>
      </c>
      <c r="E11" s="3">
        <v>1.31</v>
      </c>
      <c r="F11" s="3">
        <v>25.59</v>
      </c>
      <c r="G11" s="3">
        <v>1.49</v>
      </c>
      <c r="H11" s="3">
        <v>4.1900000000000004</v>
      </c>
      <c r="I11" s="3">
        <v>2.42</v>
      </c>
      <c r="J11" s="3">
        <v>2.83</v>
      </c>
      <c r="K11" s="3">
        <v>3.32</v>
      </c>
      <c r="L11" s="3">
        <v>1.77</v>
      </c>
      <c r="M11" s="3">
        <v>0.13</v>
      </c>
      <c r="N11" s="3">
        <v>0.54</v>
      </c>
      <c r="O11" s="3">
        <v>0.13</v>
      </c>
      <c r="P11" s="3">
        <v>6.34</v>
      </c>
      <c r="Q11" s="3">
        <v>0.17</v>
      </c>
      <c r="R11" s="3">
        <v>7.43</v>
      </c>
      <c r="S11" s="3">
        <v>1.83</v>
      </c>
      <c r="T11" s="3">
        <v>6.18</v>
      </c>
      <c r="U11" s="3">
        <v>0.2</v>
      </c>
      <c r="V11" s="3">
        <v>0.33</v>
      </c>
      <c r="W11" s="3">
        <v>3.37</v>
      </c>
      <c r="X11" s="3">
        <v>3.71</v>
      </c>
      <c r="Y11" s="3">
        <v>2.65</v>
      </c>
    </row>
    <row r="12" spans="1:25" x14ac:dyDescent="0.3">
      <c r="A12" t="s">
        <v>30</v>
      </c>
      <c r="B12" s="3">
        <v>4.1500000000000004</v>
      </c>
      <c r="C12" s="3">
        <v>1.18</v>
      </c>
      <c r="D12" s="3">
        <v>16.850000000000001</v>
      </c>
      <c r="E12" s="3">
        <v>1.1499999999999999</v>
      </c>
      <c r="F12" s="3">
        <v>24.5</v>
      </c>
      <c r="G12" s="3">
        <v>0.12</v>
      </c>
      <c r="H12" s="3">
        <v>7.21</v>
      </c>
      <c r="I12" s="3">
        <v>0.72</v>
      </c>
      <c r="J12" s="3">
        <v>3.38</v>
      </c>
      <c r="K12" s="3">
        <v>3.44</v>
      </c>
      <c r="L12" s="3">
        <v>1.42</v>
      </c>
      <c r="M12" s="3">
        <v>0.09</v>
      </c>
      <c r="N12" s="3">
        <v>0.53</v>
      </c>
      <c r="O12" s="3">
        <v>0</v>
      </c>
      <c r="P12" s="3">
        <v>8.14</v>
      </c>
      <c r="Q12" s="3">
        <v>0.87</v>
      </c>
      <c r="R12" s="3">
        <v>9.49</v>
      </c>
      <c r="S12" s="3">
        <v>2.93</v>
      </c>
      <c r="T12" s="3">
        <v>1.86</v>
      </c>
      <c r="U12" s="3">
        <v>1.02</v>
      </c>
      <c r="V12" s="3">
        <v>1.5</v>
      </c>
      <c r="W12" s="3">
        <v>3.54</v>
      </c>
      <c r="X12" s="3">
        <v>4.26</v>
      </c>
      <c r="Y12" s="3">
        <v>1.66</v>
      </c>
    </row>
    <row r="13" spans="1:25" x14ac:dyDescent="0.3">
      <c r="A13" t="s">
        <v>30</v>
      </c>
      <c r="B13" s="3">
        <v>2.54</v>
      </c>
      <c r="C13" s="3">
        <v>2.09</v>
      </c>
      <c r="D13" s="3">
        <v>11.22</v>
      </c>
      <c r="E13" s="3">
        <v>0.98</v>
      </c>
      <c r="F13" s="3">
        <v>28.17</v>
      </c>
      <c r="G13" s="3">
        <v>0.14000000000000001</v>
      </c>
      <c r="H13" s="3">
        <v>7.33</v>
      </c>
      <c r="I13" s="3">
        <v>1.01</v>
      </c>
      <c r="J13" s="3">
        <v>3.06</v>
      </c>
      <c r="K13" s="3">
        <v>4.5999999999999996</v>
      </c>
      <c r="L13" s="3">
        <v>0.77</v>
      </c>
      <c r="M13" s="3">
        <v>0.09</v>
      </c>
      <c r="N13" s="3">
        <v>0.66</v>
      </c>
      <c r="O13" s="3">
        <v>0</v>
      </c>
      <c r="P13" s="3">
        <v>7.63</v>
      </c>
      <c r="Q13" s="3">
        <v>0.79</v>
      </c>
      <c r="R13" s="3">
        <v>8.84</v>
      </c>
      <c r="S13" s="3">
        <v>3.29</v>
      </c>
      <c r="T13" s="3">
        <v>2.64</v>
      </c>
      <c r="U13" s="3">
        <v>1.1200000000000001</v>
      </c>
      <c r="V13" s="3">
        <v>1.34</v>
      </c>
      <c r="W13" s="3">
        <v>5.17</v>
      </c>
      <c r="X13" s="3">
        <v>4.33</v>
      </c>
      <c r="Y13" s="3">
        <v>2.1800000000000002</v>
      </c>
    </row>
    <row r="14" spans="1:25" x14ac:dyDescent="0.3">
      <c r="A14" t="s">
        <v>31</v>
      </c>
      <c r="B14" s="3">
        <v>2.0299999999999998</v>
      </c>
      <c r="C14" s="3">
        <v>1.4</v>
      </c>
      <c r="D14" s="3">
        <v>9.2200000000000006</v>
      </c>
      <c r="E14" s="3">
        <v>1.47</v>
      </c>
      <c r="F14" s="3">
        <v>21.63</v>
      </c>
      <c r="G14" s="3">
        <v>0.91</v>
      </c>
      <c r="H14" s="3">
        <v>11</v>
      </c>
      <c r="I14" s="3">
        <v>1.0900000000000001</v>
      </c>
      <c r="J14" s="3">
        <v>14.27</v>
      </c>
      <c r="K14" s="3">
        <v>5.39</v>
      </c>
      <c r="L14" s="3">
        <v>1.31</v>
      </c>
      <c r="M14" s="3">
        <v>0.23</v>
      </c>
      <c r="N14" s="3">
        <v>0.55000000000000004</v>
      </c>
      <c r="O14" s="3">
        <v>0.14000000000000001</v>
      </c>
      <c r="P14" s="3">
        <v>7.62</v>
      </c>
      <c r="Q14" s="3">
        <v>0.91</v>
      </c>
      <c r="R14" s="3">
        <v>1.51</v>
      </c>
      <c r="S14" s="3">
        <v>0.61</v>
      </c>
      <c r="T14" s="3">
        <v>0.56999999999999995</v>
      </c>
      <c r="U14" s="3">
        <v>0.53</v>
      </c>
      <c r="V14" s="3">
        <v>0.85</v>
      </c>
      <c r="W14" s="3">
        <v>3.61</v>
      </c>
      <c r="X14" s="3">
        <v>9.61</v>
      </c>
      <c r="Y14" s="3">
        <v>3.54</v>
      </c>
    </row>
    <row r="15" spans="1:25" x14ac:dyDescent="0.3">
      <c r="A15" t="s">
        <v>31</v>
      </c>
      <c r="B15" s="3">
        <v>4.05</v>
      </c>
      <c r="C15" s="3">
        <v>1.81</v>
      </c>
      <c r="D15" s="3">
        <v>14.72</v>
      </c>
      <c r="E15" s="3">
        <v>1.2</v>
      </c>
      <c r="F15" s="3">
        <v>17.91</v>
      </c>
      <c r="G15" s="3">
        <v>1.19</v>
      </c>
      <c r="H15" s="3">
        <v>9.09</v>
      </c>
      <c r="I15" s="3">
        <v>1.44</v>
      </c>
      <c r="J15" s="3">
        <v>15.4</v>
      </c>
      <c r="K15" s="3">
        <v>3.53</v>
      </c>
      <c r="L15" s="3">
        <v>1.19</v>
      </c>
      <c r="M15" s="3">
        <v>0.16</v>
      </c>
      <c r="N15" s="3">
        <v>0.52</v>
      </c>
      <c r="O15" s="3">
        <v>0.2</v>
      </c>
      <c r="P15" s="3">
        <v>8.18</v>
      </c>
      <c r="Q15" s="3">
        <v>0.8</v>
      </c>
      <c r="R15" s="3">
        <v>1.48</v>
      </c>
      <c r="S15" s="3">
        <v>0.74</v>
      </c>
      <c r="T15" s="3">
        <v>0.54</v>
      </c>
      <c r="U15" s="3">
        <v>0.4</v>
      </c>
      <c r="V15" s="3">
        <v>1.46</v>
      </c>
      <c r="W15" s="3">
        <v>1.83</v>
      </c>
      <c r="X15" s="3">
        <v>9.81</v>
      </c>
      <c r="Y15" s="3">
        <v>2.37</v>
      </c>
    </row>
    <row r="16" spans="1:25" x14ac:dyDescent="0.3">
      <c r="A16" t="s">
        <v>31</v>
      </c>
      <c r="B16" s="3">
        <v>4.97</v>
      </c>
      <c r="C16" s="3">
        <v>2.41</v>
      </c>
      <c r="D16" s="3">
        <v>27.75</v>
      </c>
      <c r="E16" s="3">
        <v>2.88</v>
      </c>
      <c r="F16" s="3">
        <v>11.33</v>
      </c>
      <c r="G16" s="3">
        <v>0.76</v>
      </c>
      <c r="H16" s="3">
        <v>7.52</v>
      </c>
      <c r="I16" s="3">
        <v>1.26</v>
      </c>
      <c r="J16" s="3">
        <v>12.46</v>
      </c>
      <c r="K16" s="3">
        <v>2.62</v>
      </c>
      <c r="L16" s="3">
        <v>1.25</v>
      </c>
      <c r="M16" s="3">
        <v>0.11</v>
      </c>
      <c r="N16" s="3">
        <v>0.61</v>
      </c>
      <c r="O16" s="3">
        <v>0.11</v>
      </c>
      <c r="P16" s="3">
        <v>7.49</v>
      </c>
      <c r="Q16" s="3">
        <v>0.79</v>
      </c>
      <c r="R16" s="3">
        <v>1.24</v>
      </c>
      <c r="S16" s="3">
        <v>0.81</v>
      </c>
      <c r="T16" s="3">
        <v>0.83</v>
      </c>
      <c r="U16" s="3">
        <v>0.28999999999999998</v>
      </c>
      <c r="V16" s="3">
        <v>0.9</v>
      </c>
      <c r="W16" s="3">
        <v>0.69</v>
      </c>
      <c r="X16" s="3">
        <v>8.34</v>
      </c>
      <c r="Y16" s="3">
        <v>2.56</v>
      </c>
    </row>
    <row r="18" spans="1:25" x14ac:dyDescent="0.3">
      <c r="K18" t="s">
        <v>30</v>
      </c>
      <c r="L18">
        <f>SUM(L11:S11)</f>
        <v>18.339999999999996</v>
      </c>
      <c r="T18">
        <f>SUM(T11:V11)</f>
        <v>6.71</v>
      </c>
      <c r="W18" s="3">
        <v>3.37</v>
      </c>
      <c r="X18" s="3">
        <v>3.71</v>
      </c>
      <c r="Y18" s="3">
        <v>2.65</v>
      </c>
    </row>
    <row r="19" spans="1:25" x14ac:dyDescent="0.3">
      <c r="K19" t="s">
        <v>30</v>
      </c>
      <c r="L19">
        <f t="shared" ref="L19:L22" si="0">SUM(L12:S12)</f>
        <v>23.47</v>
      </c>
      <c r="T19">
        <f t="shared" ref="T19:T23" si="1">SUM(T12:V12)</f>
        <v>4.38</v>
      </c>
    </row>
    <row r="20" spans="1:25" x14ac:dyDescent="0.3">
      <c r="K20" t="s">
        <v>30</v>
      </c>
      <c r="L20">
        <f t="shared" si="0"/>
        <v>22.07</v>
      </c>
      <c r="T20">
        <f t="shared" si="1"/>
        <v>5.1000000000000005</v>
      </c>
    </row>
    <row r="21" spans="1:25" x14ac:dyDescent="0.3">
      <c r="K21" t="s">
        <v>31</v>
      </c>
      <c r="L21">
        <f t="shared" si="0"/>
        <v>12.879999999999999</v>
      </c>
      <c r="T21">
        <f t="shared" si="1"/>
        <v>1.9500000000000002</v>
      </c>
    </row>
    <row r="22" spans="1:25" x14ac:dyDescent="0.3">
      <c r="K22" t="s">
        <v>31</v>
      </c>
      <c r="L22">
        <f t="shared" si="0"/>
        <v>13.270000000000001</v>
      </c>
      <c r="T22">
        <f t="shared" si="1"/>
        <v>2.4</v>
      </c>
    </row>
    <row r="23" spans="1:25" x14ac:dyDescent="0.3">
      <c r="K23" t="s">
        <v>31</v>
      </c>
      <c r="L23">
        <f>SUM(L16:S16)</f>
        <v>12.41</v>
      </c>
      <c r="T23">
        <f t="shared" si="1"/>
        <v>2.02</v>
      </c>
    </row>
    <row r="26" spans="1:25" x14ac:dyDescent="0.3">
      <c r="B26" t="s">
        <v>40</v>
      </c>
      <c r="C26" t="s">
        <v>41</v>
      </c>
      <c r="D26" t="s">
        <v>42</v>
      </c>
      <c r="E26" t="s">
        <v>43</v>
      </c>
      <c r="F26" t="s">
        <v>44</v>
      </c>
      <c r="H26" s="20" t="s">
        <v>45</v>
      </c>
      <c r="I26" s="20"/>
    </row>
    <row r="27" spans="1:25" x14ac:dyDescent="0.3">
      <c r="A27" t="s">
        <v>30</v>
      </c>
      <c r="B27">
        <v>18.339999999999996</v>
      </c>
      <c r="C27">
        <v>6.71</v>
      </c>
      <c r="D27" s="3">
        <v>3.37</v>
      </c>
      <c r="E27" s="3">
        <v>3.71</v>
      </c>
      <c r="F27" s="3">
        <v>2.65</v>
      </c>
      <c r="H27" s="20">
        <f>(B27+C27*2+D27*3+E27*5+F27*6)/100</f>
        <v>0.76319999999999988</v>
      </c>
      <c r="I27" s="20"/>
    </row>
    <row r="28" spans="1:25" x14ac:dyDescent="0.3">
      <c r="A28" t="s">
        <v>30</v>
      </c>
      <c r="B28">
        <v>23.47</v>
      </c>
      <c r="C28">
        <v>4.38</v>
      </c>
      <c r="D28" s="3">
        <v>3.54</v>
      </c>
      <c r="E28" s="3">
        <v>4.26</v>
      </c>
      <c r="F28" s="3">
        <v>1.66</v>
      </c>
      <c r="H28" s="20">
        <f t="shared" ref="H28:H32" si="2">(B28+C28*2+D28*3+E28*5+F28*6)/100</f>
        <v>0.74109999999999987</v>
      </c>
      <c r="I28" s="20"/>
    </row>
    <row r="29" spans="1:25" x14ac:dyDescent="0.3">
      <c r="A29" t="s">
        <v>30</v>
      </c>
      <c r="B29">
        <v>22.07</v>
      </c>
      <c r="C29">
        <v>5.1000000000000005</v>
      </c>
      <c r="D29" s="3">
        <v>5.17</v>
      </c>
      <c r="E29" s="3">
        <v>4.33</v>
      </c>
      <c r="F29" s="3">
        <v>2.1800000000000002</v>
      </c>
      <c r="H29" s="20">
        <f t="shared" si="2"/>
        <v>0.82510000000000006</v>
      </c>
      <c r="I29" s="20"/>
    </row>
    <row r="30" spans="1:25" x14ac:dyDescent="0.3">
      <c r="A30" t="s">
        <v>31</v>
      </c>
      <c r="B30">
        <v>12.879999999999999</v>
      </c>
      <c r="C30">
        <v>1.9500000000000002</v>
      </c>
      <c r="D30" s="3">
        <v>3.61</v>
      </c>
      <c r="E30" s="3">
        <v>9.61</v>
      </c>
      <c r="F30" s="3">
        <v>3.54</v>
      </c>
      <c r="H30" s="20">
        <f t="shared" si="2"/>
        <v>0.96900000000000008</v>
      </c>
      <c r="I30" s="20"/>
    </row>
    <row r="31" spans="1:25" x14ac:dyDescent="0.3">
      <c r="A31" t="s">
        <v>31</v>
      </c>
      <c r="B31">
        <v>13.270000000000001</v>
      </c>
      <c r="C31">
        <v>2.4</v>
      </c>
      <c r="D31" s="3">
        <v>1.83</v>
      </c>
      <c r="E31" s="3">
        <v>9.81</v>
      </c>
      <c r="F31" s="3">
        <v>2.37</v>
      </c>
      <c r="H31" s="20">
        <f t="shared" si="2"/>
        <v>0.86830000000000007</v>
      </c>
      <c r="I31" s="20"/>
    </row>
    <row r="32" spans="1:25" x14ac:dyDescent="0.3">
      <c r="A32" t="s">
        <v>31</v>
      </c>
      <c r="B32">
        <v>12.41</v>
      </c>
      <c r="C32">
        <v>2.02</v>
      </c>
      <c r="D32" s="3">
        <v>0.69</v>
      </c>
      <c r="E32" s="3">
        <v>8.34</v>
      </c>
      <c r="F32" s="3">
        <v>2.56</v>
      </c>
      <c r="H32" s="20">
        <f t="shared" si="2"/>
        <v>0.75580000000000003</v>
      </c>
      <c r="I32" s="20"/>
    </row>
    <row r="33" spans="1:9" x14ac:dyDescent="0.3">
      <c r="H33" s="20"/>
      <c r="I33" s="20"/>
    </row>
    <row r="34" spans="1:9" x14ac:dyDescent="0.3">
      <c r="H34" s="20" t="s">
        <v>46</v>
      </c>
      <c r="I34" s="20">
        <v>-1.3215845436</v>
      </c>
    </row>
    <row r="35" spans="1:9" x14ac:dyDescent="0.3">
      <c r="H35" s="20" t="s">
        <v>47</v>
      </c>
      <c r="I35" s="20">
        <v>0.25682610080000001</v>
      </c>
    </row>
    <row r="36" spans="1:9" x14ac:dyDescent="0.3">
      <c r="H36" s="20" t="s">
        <v>48</v>
      </c>
      <c r="I36" s="20">
        <v>4</v>
      </c>
    </row>
    <row r="37" spans="1:9" x14ac:dyDescent="0.3">
      <c r="B37" t="s">
        <v>49</v>
      </c>
      <c r="C37" t="s">
        <v>50</v>
      </c>
      <c r="D37" s="20" t="s">
        <v>51</v>
      </c>
      <c r="E37" s="20" t="s">
        <v>52</v>
      </c>
      <c r="F37" s="20" t="s">
        <v>53</v>
      </c>
    </row>
    <row r="38" spans="1:9" x14ac:dyDescent="0.3">
      <c r="A38" t="s">
        <v>30</v>
      </c>
      <c r="B38">
        <f>SUM(B11:K11)</f>
        <v>65.2</v>
      </c>
      <c r="C38">
        <f>SUM(L11:Y11)</f>
        <v>34.779999999999994</v>
      </c>
      <c r="D38" s="20">
        <f>B38/C38</f>
        <v>1.8746405980448537</v>
      </c>
      <c r="E38" s="20">
        <f>AVERAGE(D38:D40)</f>
        <v>1.709633459711301</v>
      </c>
      <c r="F38" s="20">
        <f>STDEV(D38:D40)</f>
        <v>0.15254653310881255</v>
      </c>
    </row>
    <row r="39" spans="1:9" x14ac:dyDescent="0.3">
      <c r="A39" t="s">
        <v>30</v>
      </c>
      <c r="B39">
        <f t="shared" ref="B39:B43" si="3">SUM(B12:K12)</f>
        <v>62.699999999999996</v>
      </c>
      <c r="C39">
        <f t="shared" ref="C39:C43" si="4">SUM(L12:Y12)</f>
        <v>37.309999999999995</v>
      </c>
      <c r="D39" s="20">
        <f t="shared" ref="D39:D43" si="5">B39/C39</f>
        <v>1.6805146073438757</v>
      </c>
      <c r="E39" s="20"/>
      <c r="F39" s="20"/>
    </row>
    <row r="40" spans="1:9" x14ac:dyDescent="0.3">
      <c r="A40" t="s">
        <v>30</v>
      </c>
      <c r="B40">
        <f t="shared" si="3"/>
        <v>61.14</v>
      </c>
      <c r="C40">
        <f t="shared" si="4"/>
        <v>38.85</v>
      </c>
      <c r="D40" s="20">
        <f t="shared" si="5"/>
        <v>1.5737451737451738</v>
      </c>
      <c r="E40" s="20"/>
      <c r="F40" s="20"/>
    </row>
    <row r="41" spans="1:9" x14ac:dyDescent="0.3">
      <c r="A41" t="s">
        <v>31</v>
      </c>
      <c r="B41">
        <f t="shared" si="3"/>
        <v>68.41</v>
      </c>
      <c r="C41">
        <f t="shared" si="4"/>
        <v>31.589999999999996</v>
      </c>
      <c r="D41" s="20">
        <f t="shared" si="5"/>
        <v>2.1655587211142766</v>
      </c>
      <c r="E41" s="20">
        <f>AVERAGE(D41:D43)</f>
        <v>2.4593112378679951</v>
      </c>
      <c r="F41" s="20">
        <f>STDEV(D41:D43)</f>
        <v>0.3471712935598868</v>
      </c>
    </row>
    <row r="42" spans="1:9" x14ac:dyDescent="0.3">
      <c r="A42" t="s">
        <v>31</v>
      </c>
      <c r="B42">
        <f t="shared" si="3"/>
        <v>70.34</v>
      </c>
      <c r="C42">
        <f t="shared" si="4"/>
        <v>29.680000000000003</v>
      </c>
      <c r="D42" s="20">
        <f t="shared" si="5"/>
        <v>2.3699460916442048</v>
      </c>
      <c r="E42" s="20"/>
    </row>
    <row r="43" spans="1:9" x14ac:dyDescent="0.3">
      <c r="A43" t="s">
        <v>31</v>
      </c>
      <c r="B43">
        <f t="shared" si="3"/>
        <v>73.960000000000008</v>
      </c>
      <c r="C43">
        <f t="shared" si="4"/>
        <v>26.02</v>
      </c>
      <c r="D43" s="20">
        <f t="shared" si="5"/>
        <v>2.8424289008455039</v>
      </c>
      <c r="E43" s="20"/>
    </row>
    <row r="44" spans="1:9" x14ac:dyDescent="0.3">
      <c r="D44" s="20"/>
      <c r="E44" s="20"/>
    </row>
    <row r="45" spans="1:9" x14ac:dyDescent="0.3">
      <c r="D45" s="20" t="s">
        <v>46</v>
      </c>
      <c r="E45" s="20">
        <v>-3.4241935977</v>
      </c>
    </row>
    <row r="46" spans="1:9" x14ac:dyDescent="0.3">
      <c r="D46" s="20" t="s">
        <v>47</v>
      </c>
      <c r="E46" s="20">
        <v>2.66773033E-2</v>
      </c>
    </row>
    <row r="47" spans="1:9" x14ac:dyDescent="0.3">
      <c r="D47" s="20" t="s">
        <v>48</v>
      </c>
      <c r="E47" s="20">
        <v>4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all data</vt:lpstr>
      <vt:lpstr>PCA analysis</vt:lpstr>
      <vt:lpstr>14-22 sat vs unsat</vt:lpstr>
      <vt:lpstr>sat vs unsat</vt:lpstr>
      <vt:lpstr>degree of unsat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2019-07-19T02:48:13Z</dcterms:created>
  <dcterms:modified xsi:type="dcterms:W3CDTF">2021-03-08T05:20:35Z</dcterms:modified>
</cp:coreProperties>
</file>