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harri\Documents\PeerJ Paper 2021\Final Submissions\"/>
    </mc:Choice>
  </mc:AlternateContent>
  <xr:revisionPtr revIDLastSave="0" documentId="8_{D4D0ECE9-5A3C-48EE-B129-CEBEE2AD97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5" roundtripDataSignature="AMtx7mhLJmWXnMcBWyArxoMKd/ugelCHPw=="/>
    </ext>
  </extLst>
</workbook>
</file>

<file path=xl/calcChain.xml><?xml version="1.0" encoding="utf-8"?>
<calcChain xmlns="http://schemas.openxmlformats.org/spreadsheetml/2006/main">
  <c r="F18" i="1" l="1"/>
  <c r="E18" i="1"/>
  <c r="D18" i="1"/>
  <c r="C18" i="1"/>
  <c r="B18" i="1"/>
  <c r="F17" i="1"/>
  <c r="E17" i="1"/>
  <c r="D17" i="1"/>
  <c r="C17" i="1"/>
  <c r="B17" i="1"/>
  <c r="G16" i="1"/>
  <c r="F16" i="1"/>
  <c r="E16" i="1"/>
  <c r="D16" i="1"/>
  <c r="C16" i="1"/>
  <c r="B16" i="1"/>
  <c r="E15" i="1"/>
  <c r="D15" i="1"/>
  <c r="G14" i="1"/>
  <c r="F14" i="1"/>
  <c r="E14" i="1"/>
  <c r="D14" i="1"/>
  <c r="C14" i="1"/>
  <c r="J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B11" i="1"/>
  <c r="F10" i="1"/>
  <c r="E10" i="1"/>
  <c r="D10" i="1"/>
  <c r="C10" i="1"/>
  <c r="B10" i="1"/>
  <c r="F9" i="1"/>
  <c r="E9" i="1"/>
  <c r="D9" i="1"/>
  <c r="J12" i="1" s="1"/>
  <c r="J15" i="1" s="1"/>
  <c r="C9" i="1"/>
  <c r="B9" i="1"/>
  <c r="F6" i="1"/>
  <c r="E6" i="1"/>
  <c r="D6" i="1"/>
  <c r="C6" i="1"/>
  <c r="B6" i="1"/>
  <c r="F5" i="1"/>
  <c r="E5" i="1"/>
  <c r="D5" i="1"/>
  <c r="C5" i="1"/>
  <c r="B5" i="1"/>
  <c r="F4" i="1"/>
  <c r="E4" i="1"/>
  <c r="D4" i="1"/>
  <c r="C4" i="1"/>
  <c r="B4" i="1"/>
  <c r="J3" i="1" s="1"/>
  <c r="L8" i="1" s="1"/>
  <c r="G3" i="1"/>
  <c r="F3" i="1"/>
  <c r="E3" i="1"/>
  <c r="D3" i="1"/>
  <c r="C3" i="1"/>
  <c r="G2" i="1"/>
  <c r="F2" i="1"/>
  <c r="E2" i="1"/>
  <c r="D2" i="1"/>
  <c r="C2" i="1"/>
  <c r="J2" i="1" s="1"/>
  <c r="B2" i="1"/>
  <c r="J5" i="1" l="1"/>
  <c r="L7" i="1"/>
  <c r="L10" i="1" s="1"/>
</calcChain>
</file>

<file path=xl/sharedStrings.xml><?xml version="1.0" encoding="utf-8"?>
<sst xmlns="http://schemas.openxmlformats.org/spreadsheetml/2006/main" count="55" uniqueCount="28">
  <si>
    <t>NCSM 9545</t>
  </si>
  <si>
    <t>Pt. 1 (closest to root) (μm)</t>
  </si>
  <si>
    <t>Pt. 2 (μm)</t>
  </si>
  <si>
    <t>Pt. 3 (μm)</t>
  </si>
  <si>
    <t>Pt. 4 (μm)</t>
  </si>
  <si>
    <t>Pt. 5 (μm)</t>
  </si>
  <si>
    <t>Pt. 6 (closest to apex) (μm)</t>
  </si>
  <si>
    <t>Ascending Canal 2</t>
  </si>
  <si>
    <t>9545 AC Average</t>
  </si>
  <si>
    <t>-</t>
  </si>
  <si>
    <t>9545 SC Average</t>
  </si>
  <si>
    <t>Secondary Canal 1</t>
  </si>
  <si>
    <t>Secondary Canal 2</t>
  </si>
  <si>
    <t>9545 AC/SC Difference</t>
  </si>
  <si>
    <t>Secondary Canal 3</t>
  </si>
  <si>
    <t>Total AC Average</t>
  </si>
  <si>
    <t>NCSM 33639</t>
  </si>
  <si>
    <t>Total SC Average</t>
  </si>
  <si>
    <t>Ascending Canal 1</t>
  </si>
  <si>
    <t>Total AC/SC Difference</t>
  </si>
  <si>
    <t>Ascending Canal 3</t>
  </si>
  <si>
    <t>Ascending Canal 4</t>
  </si>
  <si>
    <t>33639 AC Average</t>
  </si>
  <si>
    <t>Ascending Canal 5</t>
  </si>
  <si>
    <t>33639 SC Average</t>
  </si>
  <si>
    <t>Ascending Canal 6</t>
  </si>
  <si>
    <t>Ascending Canal 7</t>
  </si>
  <si>
    <t>33639 AC/SC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</si>
</sst>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b/>
      <sz val="11"/>
      <color theme="1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3" fillId="0" borderId="0" xfId="0" applyNumberFormat="1" applyFont="1"/>
    <xf numFmtId="2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00"/>
  <sheetViews>
    <sheetView tabSelected="1" workbookViewId="0"/>
  </sheetViews>
  <sheetFormatPr defaultColWidth="12.59765625" defaultRowHeight="15" customHeight="1" x14ac:dyDescent="0.25"/>
  <cols>
    <col min="1" max="1" width="14.8984375" customWidth="1"/>
    <col min="2" max="2" width="20.8984375" bestFit="1" customWidth="1"/>
    <col min="3" max="6" width="8.3984375" bestFit="1" customWidth="1"/>
    <col min="7" max="7" width="21.3984375" customWidth="1"/>
    <col min="8" max="8" width="7.59765625" customWidth="1"/>
    <col min="9" max="9" width="19" customWidth="1"/>
    <col min="10" max="10" width="5.8984375" bestFit="1" customWidth="1"/>
    <col min="11" max="11" width="21.19921875" bestFit="1" customWidth="1"/>
    <col min="12" max="12" width="5.8984375" bestFit="1" customWidth="1"/>
    <col min="13" max="23" width="7.59765625" customWidth="1"/>
  </cols>
  <sheetData>
    <row r="1" spans="1:12" ht="14.25" customHeigh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12" ht="14.25" customHeight="1" x14ac:dyDescent="0.3">
      <c r="A2" s="1" t="s">
        <v>7</v>
      </c>
      <c r="B2" s="3">
        <f t="shared" ref="B2:C2" si="0">15*26.920147</f>
        <v>403.80220500000001</v>
      </c>
      <c r="C2" s="4">
        <f t="shared" si="0"/>
        <v>403.80220500000001</v>
      </c>
      <c r="D2" s="4">
        <f t="shared" ref="D2:E2" si="1">14*26.920147</f>
        <v>376.88205800000003</v>
      </c>
      <c r="E2" s="4">
        <f t="shared" si="1"/>
        <v>376.88205800000003</v>
      </c>
      <c r="F2" s="4">
        <f>16*26.920147</f>
        <v>430.722352</v>
      </c>
      <c r="G2" s="4">
        <f>10*26.920147</f>
        <v>269.20146999999997</v>
      </c>
      <c r="I2" s="1" t="s">
        <v>8</v>
      </c>
      <c r="J2" s="4">
        <f>(B2+C2+D2+E2+F2+G2+C3+D3+E3+F3+G3)/11</f>
        <v>369.54019972727275</v>
      </c>
      <c r="K2" s="5"/>
      <c r="L2" s="5"/>
    </row>
    <row r="3" spans="1:12" ht="14.25" customHeight="1" x14ac:dyDescent="0.3">
      <c r="A3" s="1" t="s">
        <v>7</v>
      </c>
      <c r="B3" s="6" t="s">
        <v>9</v>
      </c>
      <c r="C3" s="4">
        <f>19*26.920147</f>
        <v>511.48279300000002</v>
      </c>
      <c r="D3" s="4">
        <f>9*26.920147</f>
        <v>242.28132299999999</v>
      </c>
      <c r="E3" s="4">
        <f>14*26.920147</f>
        <v>376.88205800000003</v>
      </c>
      <c r="F3" s="4">
        <f>13*26.920147</f>
        <v>349.96191099999999</v>
      </c>
      <c r="G3" s="4">
        <f>12*26.920147</f>
        <v>323.041764</v>
      </c>
      <c r="I3" s="1" t="s">
        <v>10</v>
      </c>
      <c r="J3" s="4">
        <f>(B4+C4+D4+E4+F4+B5+C5+D5+E5+F5+B6+C6+D6+E6+F6)/15</f>
        <v>184.85167606666667</v>
      </c>
      <c r="K3" s="5"/>
      <c r="L3" s="5"/>
    </row>
    <row r="4" spans="1:12" ht="14.25" customHeight="1" x14ac:dyDescent="0.3">
      <c r="A4" s="1" t="s">
        <v>11</v>
      </c>
      <c r="B4" s="4">
        <f t="shared" ref="B4:B5" si="2">5*26.920147</f>
        <v>134.60073499999999</v>
      </c>
      <c r="C4" s="4">
        <f t="shared" ref="C4:D4" si="3">7*26.920147</f>
        <v>188.44102900000001</v>
      </c>
      <c r="D4" s="4">
        <f t="shared" si="3"/>
        <v>188.44102900000001</v>
      </c>
      <c r="E4" s="4">
        <f>5*26.920147</f>
        <v>134.60073499999999</v>
      </c>
      <c r="F4" s="4">
        <f>7*26.920147</f>
        <v>188.44102900000001</v>
      </c>
      <c r="G4" s="6" t="s">
        <v>9</v>
      </c>
      <c r="J4" s="5"/>
      <c r="K4" s="5"/>
      <c r="L4" s="5"/>
    </row>
    <row r="5" spans="1:12" ht="14.25" customHeight="1" x14ac:dyDescent="0.3">
      <c r="A5" s="1" t="s">
        <v>12</v>
      </c>
      <c r="B5" s="4">
        <f t="shared" si="2"/>
        <v>134.60073499999999</v>
      </c>
      <c r="C5" s="4">
        <f>7*26.920147</f>
        <v>188.44102900000001</v>
      </c>
      <c r="D5" s="4">
        <f>9*26.920147</f>
        <v>242.28132299999999</v>
      </c>
      <c r="E5" s="4">
        <f>10*26.920147</f>
        <v>269.20146999999997</v>
      </c>
      <c r="F5" s="4">
        <f>6*26.920147</f>
        <v>161.520882</v>
      </c>
      <c r="G5" s="6" t="s">
        <v>9</v>
      </c>
      <c r="I5" s="7" t="s">
        <v>13</v>
      </c>
      <c r="J5" s="8">
        <f>J2/J3</f>
        <v>1.9991173874669022</v>
      </c>
      <c r="K5" s="5"/>
      <c r="L5" s="5"/>
    </row>
    <row r="6" spans="1:12" ht="14.25" customHeight="1" x14ac:dyDescent="0.3">
      <c r="A6" s="1" t="s">
        <v>14</v>
      </c>
      <c r="B6" s="4">
        <f t="shared" ref="B6:F6" si="4">7*26.920147</f>
        <v>188.44102900000001</v>
      </c>
      <c r="C6" s="4">
        <f t="shared" si="4"/>
        <v>188.44102900000001</v>
      </c>
      <c r="D6" s="4">
        <f t="shared" si="4"/>
        <v>188.44102900000001</v>
      </c>
      <c r="E6" s="4">
        <f t="shared" si="4"/>
        <v>188.44102900000001</v>
      </c>
      <c r="F6" s="4">
        <f t="shared" si="4"/>
        <v>188.44102900000001</v>
      </c>
      <c r="G6" s="6" t="s">
        <v>9</v>
      </c>
      <c r="J6" s="5"/>
      <c r="K6" s="5"/>
      <c r="L6" s="5"/>
    </row>
    <row r="7" spans="1:12" ht="14.25" customHeight="1" x14ac:dyDescent="0.3">
      <c r="A7" s="9"/>
      <c r="B7" s="9"/>
      <c r="C7" s="9"/>
      <c r="D7" s="9"/>
      <c r="E7" s="9"/>
      <c r="F7" s="9"/>
      <c r="G7" s="9"/>
      <c r="J7" s="5"/>
      <c r="K7" s="10" t="s">
        <v>15</v>
      </c>
      <c r="L7" s="4">
        <f t="shared" ref="L7:L8" si="5">(J2+J12)/2</f>
        <v>358.44846760557186</v>
      </c>
    </row>
    <row r="8" spans="1:12" ht="14.25" customHeight="1" x14ac:dyDescent="0.3">
      <c r="A8" s="1" t="s">
        <v>16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J8" s="5"/>
      <c r="K8" s="10" t="s">
        <v>17</v>
      </c>
      <c r="L8" s="4">
        <f t="shared" si="5"/>
        <v>175.71004281458335</v>
      </c>
    </row>
    <row r="9" spans="1:12" ht="14.25" customHeight="1" x14ac:dyDescent="0.3">
      <c r="A9" s="1" t="s">
        <v>18</v>
      </c>
      <c r="B9" s="4">
        <f>20*26.920147</f>
        <v>538.40293999999994</v>
      </c>
      <c r="C9" s="4">
        <f>12*26.920147</f>
        <v>323.041764</v>
      </c>
      <c r="D9" s="4">
        <f>8*26.920147</f>
        <v>215.361176</v>
      </c>
      <c r="E9" s="4">
        <f>12*26.920147</f>
        <v>323.041764</v>
      </c>
      <c r="F9" s="4">
        <f>10*26.920147</f>
        <v>269.20146999999997</v>
      </c>
      <c r="G9" s="6" t="s">
        <v>9</v>
      </c>
      <c r="J9" s="5"/>
      <c r="K9" s="5"/>
      <c r="L9" s="5"/>
    </row>
    <row r="10" spans="1:12" ht="14.25" customHeight="1" x14ac:dyDescent="0.3">
      <c r="A10" s="1" t="s">
        <v>7</v>
      </c>
      <c r="B10" s="4">
        <f>14*26.920147</f>
        <v>376.88205800000003</v>
      </c>
      <c r="C10" s="4">
        <f>10*26.920147</f>
        <v>269.20146999999997</v>
      </c>
      <c r="D10" s="4">
        <f>11*26.920147</f>
        <v>296.12161700000001</v>
      </c>
      <c r="E10" s="4">
        <f>14*26.920147</f>
        <v>376.88205800000003</v>
      </c>
      <c r="F10" s="4">
        <f>15*26.920147</f>
        <v>403.80220500000001</v>
      </c>
      <c r="G10" s="6" t="s">
        <v>9</v>
      </c>
      <c r="J10" s="5"/>
      <c r="K10" s="11" t="s">
        <v>19</v>
      </c>
      <c r="L10" s="4">
        <f>L7/L8</f>
        <v>2.0399998876775749</v>
      </c>
    </row>
    <row r="11" spans="1:12" ht="14.25" customHeight="1" x14ac:dyDescent="0.3">
      <c r="A11" s="1" t="s">
        <v>20</v>
      </c>
      <c r="B11" s="4">
        <f>21*26.920147</f>
        <v>565.32308699999999</v>
      </c>
      <c r="C11" s="4">
        <f>9*26.920147</f>
        <v>242.28132299999999</v>
      </c>
      <c r="D11" s="4">
        <f t="shared" ref="D11:E11" si="6">10*26.920147</f>
        <v>269.20146999999997</v>
      </c>
      <c r="E11" s="4">
        <f t="shared" si="6"/>
        <v>269.20146999999997</v>
      </c>
      <c r="F11" s="4">
        <f>9*26.920147</f>
        <v>242.28132299999999</v>
      </c>
      <c r="G11" s="4">
        <f>8*26.920147</f>
        <v>215.361176</v>
      </c>
      <c r="J11" s="5"/>
      <c r="K11" s="5"/>
      <c r="L11" s="5"/>
    </row>
    <row r="12" spans="1:12" ht="14.25" customHeight="1" x14ac:dyDescent="0.3">
      <c r="A12" s="1" t="s">
        <v>21</v>
      </c>
      <c r="B12" s="6" t="s">
        <v>9</v>
      </c>
      <c r="C12" s="4">
        <f>12*26.920147</f>
        <v>323.041764</v>
      </c>
      <c r="D12" s="4">
        <f>9*26.920147</f>
        <v>242.28132299999999</v>
      </c>
      <c r="E12" s="4">
        <f>14*26.920147</f>
        <v>376.88205800000003</v>
      </c>
      <c r="F12" s="4">
        <f>16*26.920147</f>
        <v>430.722352</v>
      </c>
      <c r="G12" s="4">
        <f>9*26.920147</f>
        <v>242.28132299999999</v>
      </c>
      <c r="I12" s="1" t="s">
        <v>22</v>
      </c>
      <c r="J12" s="4">
        <f>(B9+C9+D9+E9+F9+B10+C10+D10+E10+F10+B11+C11+D11+E11+F11+G11+C12+D12+E12+F12+G12+C13+D13+E13+C14+D14+E14+F14+G14+D15+E15)/31</f>
        <v>347.35673548387103</v>
      </c>
      <c r="K12" s="5"/>
      <c r="L12" s="5"/>
    </row>
    <row r="13" spans="1:12" ht="14.25" customHeight="1" x14ac:dyDescent="0.3">
      <c r="A13" s="1" t="s">
        <v>23</v>
      </c>
      <c r="B13" s="6" t="s">
        <v>9</v>
      </c>
      <c r="C13" s="4">
        <f>17*26.920147</f>
        <v>457.64249899999999</v>
      </c>
      <c r="D13" s="4">
        <f t="shared" ref="D13:D14" si="7">11*26.920147</f>
        <v>296.12161700000001</v>
      </c>
      <c r="E13" s="4">
        <f>12*26.920147</f>
        <v>323.041764</v>
      </c>
      <c r="F13" s="6" t="s">
        <v>9</v>
      </c>
      <c r="G13" s="6" t="s">
        <v>9</v>
      </c>
      <c r="I13" s="1" t="s">
        <v>24</v>
      </c>
      <c r="J13" s="4">
        <f>(B16+C16+D16+E16+F16+G16+B17+C17+D17+E17+F17+B18+C18+D18+E18+F18)/16</f>
        <v>166.56840956249999</v>
      </c>
      <c r="K13" s="5"/>
      <c r="L13" s="5"/>
    </row>
    <row r="14" spans="1:12" ht="14.25" customHeight="1" x14ac:dyDescent="0.3">
      <c r="A14" s="1" t="s">
        <v>25</v>
      </c>
      <c r="B14" s="6" t="s">
        <v>9</v>
      </c>
      <c r="C14" s="4">
        <f>18*26.920147</f>
        <v>484.56264599999997</v>
      </c>
      <c r="D14" s="4">
        <f t="shared" si="7"/>
        <v>296.12161700000001</v>
      </c>
      <c r="E14" s="4">
        <f>16*26.920147</f>
        <v>430.722352</v>
      </c>
      <c r="F14" s="4">
        <f>28*26.920147</f>
        <v>753.76411600000006</v>
      </c>
      <c r="G14" s="4">
        <f>11*26.920147</f>
        <v>296.12161700000001</v>
      </c>
      <c r="J14" s="5"/>
      <c r="K14" s="5"/>
      <c r="L14" s="5"/>
    </row>
    <row r="15" spans="1:12" ht="14.25" customHeight="1" x14ac:dyDescent="0.3">
      <c r="A15" s="1" t="s">
        <v>26</v>
      </c>
      <c r="B15" s="6" t="s">
        <v>9</v>
      </c>
      <c r="C15" s="6" t="s">
        <v>9</v>
      </c>
      <c r="D15" s="4">
        <f>10*26.920147</f>
        <v>269.20146999999997</v>
      </c>
      <c r="E15" s="4">
        <f>13*26.920147</f>
        <v>349.96191099999999</v>
      </c>
      <c r="F15" s="6" t="s">
        <v>9</v>
      </c>
      <c r="G15" s="6" t="s">
        <v>9</v>
      </c>
      <c r="I15" s="7" t="s">
        <v>27</v>
      </c>
      <c r="J15" s="8">
        <f>J12/J13</f>
        <v>2.0853698273053118</v>
      </c>
      <c r="K15" s="5"/>
      <c r="L15" s="5"/>
    </row>
    <row r="16" spans="1:12" ht="14.25" customHeight="1" x14ac:dyDescent="0.3">
      <c r="A16" s="1" t="s">
        <v>11</v>
      </c>
      <c r="B16" s="4">
        <f>8*26.920147</f>
        <v>215.361176</v>
      </c>
      <c r="C16" s="4">
        <f t="shared" ref="C16:D16" si="8">5*26.920147</f>
        <v>134.60073499999999</v>
      </c>
      <c r="D16" s="4">
        <f t="shared" si="8"/>
        <v>134.60073499999999</v>
      </c>
      <c r="E16" s="4">
        <f t="shared" ref="E16:E17" si="9">8*26.920147</f>
        <v>215.361176</v>
      </c>
      <c r="F16" s="4">
        <f>10*26.920147</f>
        <v>269.20146999999997</v>
      </c>
      <c r="G16" s="4">
        <f>6*26.920147</f>
        <v>161.520882</v>
      </c>
    </row>
    <row r="17" spans="1:7" ht="14.25" customHeight="1" x14ac:dyDescent="0.3">
      <c r="A17" s="1" t="s">
        <v>12</v>
      </c>
      <c r="B17" s="4">
        <f>7*26.920147</f>
        <v>188.44102900000001</v>
      </c>
      <c r="C17" s="4">
        <f>4*26.920147</f>
        <v>107.680588</v>
      </c>
      <c r="D17" s="4">
        <f>5*26.920147</f>
        <v>134.60073499999999</v>
      </c>
      <c r="E17" s="4">
        <f t="shared" si="9"/>
        <v>215.361176</v>
      </c>
      <c r="F17" s="4">
        <f t="shared" ref="F17:F18" si="10">6*26.920147</f>
        <v>161.520882</v>
      </c>
      <c r="G17" s="6" t="s">
        <v>9</v>
      </c>
    </row>
    <row r="18" spans="1:7" ht="14.25" customHeight="1" x14ac:dyDescent="0.3">
      <c r="A18" s="1" t="s">
        <v>14</v>
      </c>
      <c r="B18" s="4">
        <f>6*26.920147</f>
        <v>161.520882</v>
      </c>
      <c r="C18" s="4">
        <f>5*26.920147</f>
        <v>134.60073499999999</v>
      </c>
      <c r="D18" s="4">
        <f>6*26.920147</f>
        <v>161.520882</v>
      </c>
      <c r="E18" s="4">
        <f>4*26.920147</f>
        <v>107.680588</v>
      </c>
      <c r="F18" s="4">
        <f t="shared" si="10"/>
        <v>161.520882</v>
      </c>
      <c r="G18" s="6" t="s">
        <v>9</v>
      </c>
    </row>
    <row r="19" spans="1:7" ht="14.25" customHeight="1" x14ac:dyDescent="0.25"/>
    <row r="20" spans="1:7" ht="14.25" customHeight="1" x14ac:dyDescent="0.25"/>
    <row r="21" spans="1:7" ht="14.25" customHeight="1" x14ac:dyDescent="0.25"/>
    <row r="22" spans="1:7" ht="14.25" customHeight="1" x14ac:dyDescent="0.25"/>
    <row r="23" spans="1:7" ht="14.25" customHeight="1" x14ac:dyDescent="0.25"/>
    <row r="24" spans="1:7" ht="14.25" customHeight="1" x14ac:dyDescent="0.25"/>
    <row r="25" spans="1:7" ht="14.25" customHeight="1" x14ac:dyDescent="0.25"/>
    <row r="26" spans="1:7" ht="14.25" customHeight="1" x14ac:dyDescent="0.25"/>
    <row r="27" spans="1:7" ht="14.25" customHeight="1" x14ac:dyDescent="0.25"/>
    <row r="28" spans="1:7" ht="14.25" customHeight="1" x14ac:dyDescent="0.25"/>
    <row r="29" spans="1:7" ht="14.25" customHeight="1" x14ac:dyDescent="0.25"/>
    <row r="30" spans="1:7" ht="14.25" customHeight="1" x14ac:dyDescent="0.25"/>
    <row r="31" spans="1:7" ht="14.25" customHeight="1" x14ac:dyDescent="0.25"/>
    <row r="32" spans="1:7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Harrison Miller</dc:creator>
  <cp:lastModifiedBy>Harrison Miller</cp:lastModifiedBy>
  <dcterms:created xsi:type="dcterms:W3CDTF">2021-09-23T21:31:21Z</dcterms:created>
  <dcterms:modified xsi:type="dcterms:W3CDTF">2021-10-27T18:13:45Z</dcterms:modified>
</cp:coreProperties>
</file>