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Raw data for qRT-PCR" sheetId="4" r:id="rId1"/>
  </sheets>
  <calcPr calcId="144525"/>
</workbook>
</file>

<file path=xl/sharedStrings.xml><?xml version="1.0" encoding="utf-8"?>
<sst xmlns="http://schemas.openxmlformats.org/spreadsheetml/2006/main" count="178" uniqueCount="27">
  <si>
    <t>Supplemental File. Raw data for qRT-PCR</t>
  </si>
  <si>
    <t>0hpi</t>
  </si>
  <si>
    <t>2hpi</t>
  </si>
  <si>
    <t>6hpi</t>
  </si>
  <si>
    <t>12hpi</t>
  </si>
  <si>
    <t>24hpi</t>
  </si>
  <si>
    <t>48hpi</t>
  </si>
  <si>
    <t>72hpi</t>
  </si>
  <si>
    <t>4dpi</t>
  </si>
  <si>
    <t>5dpi</t>
  </si>
  <si>
    <t>6dpi</t>
  </si>
  <si>
    <t>7dpi</t>
  </si>
  <si>
    <t>Sample</t>
  </si>
  <si>
    <t>Gene Name</t>
  </si>
  <si>
    <t>Cq</t>
  </si>
  <si>
    <r>
      <rPr>
        <sz val="11"/>
        <rFont val="Times New Roman"/>
        <charset val="134"/>
      </rPr>
      <t>∆Ct</t>
    </r>
    <r>
      <rPr>
        <sz val="11"/>
        <rFont val="宋体"/>
        <charset val="134"/>
      </rPr>
      <t>（</t>
    </r>
    <r>
      <rPr>
        <sz val="11"/>
        <rFont val="Times New Roman"/>
        <charset val="134"/>
      </rPr>
      <t>Cq-mean of CqActin</t>
    </r>
    <r>
      <rPr>
        <sz val="11"/>
        <rFont val="宋体"/>
        <charset val="134"/>
      </rPr>
      <t>）</t>
    </r>
  </si>
  <si>
    <r>
      <rPr>
        <sz val="12"/>
        <color theme="1"/>
        <rFont val="Times New Roman"/>
        <charset val="134"/>
      </rPr>
      <t>2</t>
    </r>
    <r>
      <rPr>
        <vertAlign val="superscript"/>
        <sz val="12"/>
        <color theme="1"/>
        <rFont val="Times New Roman"/>
        <charset val="134"/>
      </rPr>
      <t>-∆Ct</t>
    </r>
  </si>
  <si>
    <t>Kaorino</t>
  </si>
  <si>
    <t>T40</t>
  </si>
  <si>
    <t>T41</t>
  </si>
  <si>
    <t>T43</t>
  </si>
  <si>
    <t>T62</t>
  </si>
  <si>
    <t>T68</t>
  </si>
  <si>
    <t>T75</t>
  </si>
  <si>
    <t>actin</t>
  </si>
  <si>
    <t>Benihoper</t>
  </si>
  <si>
    <t>-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</si>
</sst>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42" formatCode="_ &quot;￥&quot;* #,##0_ ;_ &quot;￥&quot;* \-#,##0_ ;_ &quot;￥&quot;* &quot;-&quot;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sz val="11"/>
      <name val="Times New Roman"/>
      <charset val="134"/>
    </font>
    <font>
      <b/>
      <sz val="12"/>
      <color theme="1"/>
      <name val="Times New Roman"/>
      <charset val="134"/>
    </font>
    <font>
      <sz val="12"/>
      <color theme="1"/>
      <name val="Times New Roman"/>
      <charset val="134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name val="宋体"/>
      <charset val="134"/>
    </font>
    <font>
      <vertAlign val="superscript"/>
      <sz val="12"/>
      <color theme="1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</fills>
  <borders count="11">
    <border>
      <left/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6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6" borderId="8" applyNumberFormat="0" applyFont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11" fillId="15" borderId="5" applyNumberFormat="0" applyAlignment="0" applyProtection="0">
      <alignment vertical="center"/>
    </xf>
    <xf numFmtId="0" fontId="20" fillId="15" borderId="4" applyNumberFormat="0" applyAlignment="0" applyProtection="0">
      <alignment vertical="center"/>
    </xf>
    <xf numFmtId="0" fontId="5" fillId="3" borderId="3" applyNumberFormat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horizontal="left"/>
    </xf>
    <xf numFmtId="0" fontId="1" fillId="0" borderId="1" xfId="0" applyFont="1" applyBorder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1" fillId="0" borderId="0" xfId="0" applyFont="1" applyFill="1" applyAlignment="1">
      <alignment vertical="center"/>
    </xf>
    <xf numFmtId="0" fontId="1" fillId="0" borderId="2" xfId="0" applyFont="1" applyBorder="1">
      <alignment vertical="center"/>
    </xf>
    <xf numFmtId="176" fontId="1" fillId="0" borderId="0" xfId="0" applyNumberFormat="1" applyFont="1" applyFill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I56"/>
  <sheetViews>
    <sheetView tabSelected="1" workbookViewId="0">
      <selection activeCell="E2" sqref="E2"/>
    </sheetView>
  </sheetViews>
  <sheetFormatPr defaultColWidth="9" defaultRowHeight="15"/>
  <cols>
    <col min="1" max="3" width="9" style="2"/>
    <col min="4" max="4" width="19.1083333333333" style="2" customWidth="1"/>
    <col min="5" max="5" width="14.125" style="2"/>
    <col min="6" max="6" width="9" style="2"/>
    <col min="7" max="8" width="14.125" style="2"/>
    <col min="9" max="9" width="9" style="2"/>
    <col min="10" max="11" width="14.125" style="2"/>
    <col min="12" max="12" width="9" style="2"/>
    <col min="13" max="14" width="14.125" style="2"/>
    <col min="15" max="15" width="9" style="2"/>
    <col min="16" max="17" width="14.125" style="2"/>
    <col min="18" max="18" width="9" style="2"/>
    <col min="19" max="20" width="14.125" style="2"/>
    <col min="21" max="21" width="9" style="2"/>
    <col min="22" max="22" width="12.6583333333333" style="2"/>
    <col min="23" max="23" width="14.125" style="2"/>
    <col min="24" max="24" width="9" style="2"/>
    <col min="25" max="26" width="14.125" style="2"/>
    <col min="27" max="27" width="9" style="2"/>
    <col min="28" max="29" width="14.125" style="2"/>
    <col min="30" max="30" width="9" style="2"/>
    <col min="31" max="32" width="14.125" style="2"/>
    <col min="33" max="33" width="9" style="2"/>
    <col min="34" max="35" width="14.125" style="2"/>
    <col min="36" max="16384" width="9" style="2"/>
  </cols>
  <sheetData>
    <row r="1" ht="15.75" spans="1:1">
      <c r="A1" s="3" t="s">
        <v>0</v>
      </c>
    </row>
    <row r="3" ht="15.75" spans="1:35">
      <c r="A3" s="4"/>
      <c r="B3" s="4"/>
      <c r="C3" s="5" t="s">
        <v>1</v>
      </c>
      <c r="D3" s="5"/>
      <c r="E3" s="5"/>
      <c r="F3" s="5" t="s">
        <v>2</v>
      </c>
      <c r="G3" s="5"/>
      <c r="H3" s="5"/>
      <c r="I3" s="5" t="s">
        <v>3</v>
      </c>
      <c r="J3" s="5"/>
      <c r="K3" s="5"/>
      <c r="L3" s="5" t="s">
        <v>4</v>
      </c>
      <c r="M3" s="5"/>
      <c r="N3" s="5"/>
      <c r="O3" s="5" t="s">
        <v>5</v>
      </c>
      <c r="P3" s="5"/>
      <c r="Q3" s="5"/>
      <c r="R3" s="5" t="s">
        <v>6</v>
      </c>
      <c r="S3" s="5"/>
      <c r="T3" s="5"/>
      <c r="U3" s="5" t="s">
        <v>7</v>
      </c>
      <c r="V3" s="5"/>
      <c r="W3" s="5"/>
      <c r="X3" s="5" t="s">
        <v>8</v>
      </c>
      <c r="Y3" s="5"/>
      <c r="Z3" s="5"/>
      <c r="AA3" s="5" t="s">
        <v>9</v>
      </c>
      <c r="AB3" s="5"/>
      <c r="AC3" s="5"/>
      <c r="AD3" s="5" t="s">
        <v>10</v>
      </c>
      <c r="AE3" s="5"/>
      <c r="AF3" s="5"/>
      <c r="AG3" s="5" t="s">
        <v>11</v>
      </c>
      <c r="AH3" s="5"/>
      <c r="AI3" s="5"/>
    </row>
    <row r="4" s="1" customFormat="1" ht="18.75" spans="1:35">
      <c r="A4" s="6" t="s">
        <v>12</v>
      </c>
      <c r="B4" s="7" t="s">
        <v>13</v>
      </c>
      <c r="C4" s="7" t="s">
        <v>14</v>
      </c>
      <c r="D4" s="6" t="s">
        <v>15</v>
      </c>
      <c r="E4" s="8" t="s">
        <v>16</v>
      </c>
      <c r="F4" s="7" t="s">
        <v>14</v>
      </c>
      <c r="G4" s="6" t="s">
        <v>15</v>
      </c>
      <c r="H4" s="8" t="s">
        <v>16</v>
      </c>
      <c r="I4" s="7" t="s">
        <v>14</v>
      </c>
      <c r="J4" s="6" t="s">
        <v>15</v>
      </c>
      <c r="K4" s="8" t="s">
        <v>16</v>
      </c>
      <c r="L4" s="7" t="s">
        <v>14</v>
      </c>
      <c r="M4" s="6" t="s">
        <v>15</v>
      </c>
      <c r="N4" s="8" t="s">
        <v>16</v>
      </c>
      <c r="O4" s="7" t="s">
        <v>14</v>
      </c>
      <c r="P4" s="6" t="s">
        <v>15</v>
      </c>
      <c r="Q4" s="8" t="s">
        <v>16</v>
      </c>
      <c r="R4" s="7" t="s">
        <v>14</v>
      </c>
      <c r="S4" s="6" t="s">
        <v>15</v>
      </c>
      <c r="T4" s="8" t="s">
        <v>16</v>
      </c>
      <c r="U4" s="7" t="s">
        <v>14</v>
      </c>
      <c r="V4" s="6" t="s">
        <v>15</v>
      </c>
      <c r="W4" s="8" t="s">
        <v>16</v>
      </c>
      <c r="X4" s="7" t="s">
        <v>14</v>
      </c>
      <c r="Y4" s="6" t="s">
        <v>15</v>
      </c>
      <c r="Z4" s="8" t="s">
        <v>16</v>
      </c>
      <c r="AA4" s="7" t="s">
        <v>14</v>
      </c>
      <c r="AB4" s="6" t="s">
        <v>15</v>
      </c>
      <c r="AC4" s="8" t="s">
        <v>16</v>
      </c>
      <c r="AD4" s="7" t="s">
        <v>14</v>
      </c>
      <c r="AE4" s="6" t="s">
        <v>15</v>
      </c>
      <c r="AF4" s="8" t="s">
        <v>16</v>
      </c>
      <c r="AG4" s="7" t="s">
        <v>14</v>
      </c>
      <c r="AH4" s="6" t="s">
        <v>15</v>
      </c>
      <c r="AI4" s="8" t="s">
        <v>16</v>
      </c>
    </row>
    <row r="5" spans="1:35">
      <c r="A5" s="2" t="s">
        <v>17</v>
      </c>
      <c r="B5" s="9" t="s">
        <v>18</v>
      </c>
      <c r="C5" s="9">
        <v>25.74</v>
      </c>
      <c r="D5" s="2">
        <f t="shared" ref="D5:D22" si="0">C5-26.265</f>
        <v>-0.525000000000002</v>
      </c>
      <c r="E5" s="2">
        <f>2^-D5</f>
        <v>1.43893358001082</v>
      </c>
      <c r="F5" s="9">
        <v>22.24</v>
      </c>
      <c r="G5" s="2">
        <f t="shared" ref="G5:G22" si="1">F5-23.73333333</f>
        <v>-1.49333333</v>
      </c>
      <c r="H5" s="2">
        <f t="shared" ref="H5:H22" si="2">2^-G5</f>
        <v>2.81538716156306</v>
      </c>
      <c r="I5" s="9">
        <v>22.72</v>
      </c>
      <c r="J5" s="2">
        <f t="shared" ref="J5:J22" si="3">I5-25.85666667</f>
        <v>-3.13666667</v>
      </c>
      <c r="K5" s="2">
        <f t="shared" ref="K5:K22" si="4">2^-J5</f>
        <v>8.79489692740211</v>
      </c>
      <c r="L5" s="9">
        <v>23.45</v>
      </c>
      <c r="M5" s="2">
        <f>L5-26.33666667</f>
        <v>-2.88666667</v>
      </c>
      <c r="N5" s="2">
        <f>2^-M5</f>
        <v>7.39559729877834</v>
      </c>
      <c r="O5" s="9">
        <v>20.95</v>
      </c>
      <c r="P5" s="2">
        <f>O5-24.87666667</f>
        <v>-3.92666667</v>
      </c>
      <c r="Q5" s="2">
        <f>2^-P5</f>
        <v>15.2070316785085</v>
      </c>
      <c r="R5" s="9">
        <v>22.36</v>
      </c>
      <c r="S5" s="2">
        <f t="shared" ref="S5:S22" si="5">R5-25.01</f>
        <v>-2.65</v>
      </c>
      <c r="T5" s="2">
        <f t="shared" ref="T5:T22" si="6">2^-S5</f>
        <v>6.27667278317401</v>
      </c>
      <c r="U5" s="9">
        <v>23.21</v>
      </c>
      <c r="V5" s="2">
        <f t="shared" ref="V5:V22" si="7">U5-25.02</f>
        <v>-1.81</v>
      </c>
      <c r="W5" s="2">
        <f t="shared" ref="W5:W22" si="8">2^-V5</f>
        <v>3.50642288526414</v>
      </c>
      <c r="X5" s="9">
        <v>21.61</v>
      </c>
      <c r="Y5" s="2">
        <f t="shared" ref="Y5:Y22" si="9">X5-25.52666667</f>
        <v>-3.91666667</v>
      </c>
      <c r="Z5" s="2">
        <f t="shared" ref="Z5:Z22" si="10">2^-Y5</f>
        <v>15.1019890378001</v>
      </c>
      <c r="AA5" s="9">
        <v>22.79</v>
      </c>
      <c r="AB5" s="2">
        <f t="shared" ref="AB5:AB22" si="11">AA5-24.38666667</f>
        <v>-1.59666667</v>
      </c>
      <c r="AC5" s="2">
        <f t="shared" ref="AC5:AC22" si="12">2^-AB5</f>
        <v>3.02443712746759</v>
      </c>
      <c r="AD5" s="9">
        <v>23.01</v>
      </c>
      <c r="AE5" s="2">
        <f t="shared" ref="AE5:AE22" si="13">AD5-24.29</f>
        <v>-1.28</v>
      </c>
      <c r="AF5" s="2">
        <f t="shared" ref="AF5:AF22" si="14">2^-AE5</f>
        <v>2.42838976879009</v>
      </c>
      <c r="AG5" s="9">
        <v>24.58</v>
      </c>
      <c r="AH5" s="2">
        <f t="shared" ref="AH5:AH22" si="15">AG5-25.91666667</f>
        <v>-1.33666667</v>
      </c>
      <c r="AI5" s="2">
        <f t="shared" ref="AI5:AI22" si="16">2^-AH5</f>
        <v>2.52567090821882</v>
      </c>
    </row>
    <row r="6" spans="1:35">
      <c r="A6" s="2" t="s">
        <v>17</v>
      </c>
      <c r="B6" s="9" t="s">
        <v>18</v>
      </c>
      <c r="C6" s="9">
        <v>26.02</v>
      </c>
      <c r="D6" s="2">
        <f t="shared" si="0"/>
        <v>-0.245000000000001</v>
      </c>
      <c r="E6" s="2">
        <f t="shared" ref="E5:E22" si="17">2^-D6</f>
        <v>1.18509277094158</v>
      </c>
      <c r="F6" s="9">
        <v>22.15</v>
      </c>
      <c r="G6" s="2">
        <f t="shared" si="1"/>
        <v>-1.58333333</v>
      </c>
      <c r="H6" s="2">
        <f t="shared" si="2"/>
        <v>2.99661414682972</v>
      </c>
      <c r="I6" s="9">
        <v>22.73</v>
      </c>
      <c r="J6" s="2">
        <f t="shared" si="3"/>
        <v>-3.12666667</v>
      </c>
      <c r="K6" s="2">
        <f t="shared" si="4"/>
        <v>8.73414613674527</v>
      </c>
      <c r="L6" s="9">
        <v>23.24</v>
      </c>
      <c r="M6" s="2">
        <f>L6-26.33666667</f>
        <v>-3.09666667</v>
      </c>
      <c r="N6" s="2">
        <f>2^-M6</f>
        <v>8.55440000841877</v>
      </c>
      <c r="O6" s="9">
        <v>20.67</v>
      </c>
      <c r="P6" s="2">
        <f>O6-24.87666667</f>
        <v>-4.20666667</v>
      </c>
      <c r="Q6" s="2">
        <f>2^-P6</f>
        <v>18.4643000708785</v>
      </c>
      <c r="R6" s="9">
        <v>22.37</v>
      </c>
      <c r="S6" s="2">
        <f t="shared" si="5"/>
        <v>-2.64</v>
      </c>
      <c r="T6" s="2">
        <f t="shared" si="6"/>
        <v>6.233316637284</v>
      </c>
      <c r="U6" s="9">
        <v>22.9</v>
      </c>
      <c r="V6" s="2">
        <f t="shared" si="7"/>
        <v>-2.12</v>
      </c>
      <c r="W6" s="2">
        <f t="shared" si="8"/>
        <v>4.34693945010424</v>
      </c>
      <c r="X6" s="9">
        <v>21.66</v>
      </c>
      <c r="Y6" s="2">
        <f t="shared" si="9"/>
        <v>-3.86666667</v>
      </c>
      <c r="Z6" s="2">
        <f t="shared" si="10"/>
        <v>14.5875598506359</v>
      </c>
      <c r="AA6" s="9">
        <v>22.49</v>
      </c>
      <c r="AB6" s="2">
        <f t="shared" si="11"/>
        <v>-1.89666667</v>
      </c>
      <c r="AC6" s="2">
        <f t="shared" si="12"/>
        <v>3.72351887299467</v>
      </c>
      <c r="AD6" s="9">
        <v>22.83</v>
      </c>
      <c r="AE6" s="2">
        <f t="shared" si="13"/>
        <v>-1.46</v>
      </c>
      <c r="AF6" s="2">
        <f t="shared" si="14"/>
        <v>2.75108363627949</v>
      </c>
      <c r="AG6" s="9">
        <v>24.57</v>
      </c>
      <c r="AH6" s="2">
        <f t="shared" si="15"/>
        <v>-1.34666667</v>
      </c>
      <c r="AI6" s="2">
        <f t="shared" si="16"/>
        <v>2.54323833864774</v>
      </c>
    </row>
    <row r="7" spans="1:35">
      <c r="A7" s="2" t="s">
        <v>17</v>
      </c>
      <c r="B7" s="9" t="s">
        <v>18</v>
      </c>
      <c r="C7" s="9">
        <v>26.08</v>
      </c>
      <c r="D7" s="2">
        <f t="shared" si="0"/>
        <v>-0.185000000000002</v>
      </c>
      <c r="E7" s="2">
        <f t="shared" si="17"/>
        <v>1.13681697323602</v>
      </c>
      <c r="F7" s="9">
        <v>22.19</v>
      </c>
      <c r="G7" s="2">
        <f t="shared" si="1"/>
        <v>-1.54333333</v>
      </c>
      <c r="H7" s="2">
        <f t="shared" si="2"/>
        <v>2.91467157539956</v>
      </c>
      <c r="I7" s="9">
        <v>22.76</v>
      </c>
      <c r="J7" s="2">
        <f t="shared" si="3"/>
        <v>-3.09666667</v>
      </c>
      <c r="K7" s="2">
        <f t="shared" si="4"/>
        <v>8.55440000841875</v>
      </c>
      <c r="L7" s="9">
        <v>23.28</v>
      </c>
      <c r="M7" s="2">
        <f>L7-26.33666667</f>
        <v>-3.05666667</v>
      </c>
      <c r="N7" s="2">
        <f>2^-M7</f>
        <v>8.3204794903322</v>
      </c>
      <c r="O7" s="9">
        <v>20.83</v>
      </c>
      <c r="P7" s="2">
        <f>O7-24.87666667</f>
        <v>-4.04666667</v>
      </c>
      <c r="Q7" s="2">
        <f>2^-P7</f>
        <v>16.5260114805734</v>
      </c>
      <c r="R7" s="9">
        <v>22.66</v>
      </c>
      <c r="S7" s="2">
        <f t="shared" si="5"/>
        <v>-2.35</v>
      </c>
      <c r="T7" s="2">
        <f t="shared" si="6"/>
        <v>5.09824250927705</v>
      </c>
      <c r="U7" s="9">
        <v>22.92</v>
      </c>
      <c r="V7" s="2">
        <f t="shared" si="7"/>
        <v>-2.1</v>
      </c>
      <c r="W7" s="2">
        <f t="shared" si="8"/>
        <v>4.28709385014517</v>
      </c>
      <c r="X7" s="9">
        <v>21.7</v>
      </c>
      <c r="Y7" s="2">
        <f t="shared" si="9"/>
        <v>-3.82666667</v>
      </c>
      <c r="Z7" s="2">
        <f t="shared" si="10"/>
        <v>14.1886622593938</v>
      </c>
      <c r="AA7" s="9">
        <v>22.29</v>
      </c>
      <c r="AB7" s="2">
        <f t="shared" si="11"/>
        <v>-2.09666667</v>
      </c>
      <c r="AC7" s="2">
        <f t="shared" si="12"/>
        <v>4.27720000420939</v>
      </c>
      <c r="AD7" s="9">
        <v>22.83</v>
      </c>
      <c r="AE7" s="2">
        <f t="shared" si="13"/>
        <v>-1.46</v>
      </c>
      <c r="AF7" s="2">
        <f t="shared" si="14"/>
        <v>2.75108363627949</v>
      </c>
      <c r="AG7" s="9">
        <v>24.46</v>
      </c>
      <c r="AH7" s="2">
        <f t="shared" si="15"/>
        <v>-1.45666667</v>
      </c>
      <c r="AI7" s="2">
        <f t="shared" si="16"/>
        <v>2.74473462722924</v>
      </c>
    </row>
    <row r="8" spans="1:35">
      <c r="A8" s="2" t="s">
        <v>17</v>
      </c>
      <c r="B8" s="9" t="s">
        <v>19</v>
      </c>
      <c r="C8" s="9">
        <v>34.21</v>
      </c>
      <c r="D8" s="2">
        <f t="shared" si="0"/>
        <v>7.945</v>
      </c>
      <c r="E8" s="2">
        <f t="shared" si="17"/>
        <v>0.0040580433722565</v>
      </c>
      <c r="F8" s="9">
        <v>31.9</v>
      </c>
      <c r="G8" s="2">
        <f t="shared" si="1"/>
        <v>8.16666667</v>
      </c>
      <c r="H8" s="2">
        <f t="shared" si="2"/>
        <v>0.00348007310969503</v>
      </c>
      <c r="I8" s="9">
        <v>34.44</v>
      </c>
      <c r="J8" s="2">
        <f t="shared" si="3"/>
        <v>8.58333333</v>
      </c>
      <c r="K8" s="2">
        <f t="shared" si="4"/>
        <v>0.00260710909619955</v>
      </c>
      <c r="L8" s="9">
        <v>32.41</v>
      </c>
      <c r="M8" s="2">
        <f t="shared" ref="M5:M22" si="18">L8-26.33666667</f>
        <v>6.07333333</v>
      </c>
      <c r="N8" s="2">
        <f t="shared" ref="N5:N22" si="19">2^-M8</f>
        <v>0.0148506168735435</v>
      </c>
      <c r="O8" s="9">
        <v>27.96</v>
      </c>
      <c r="P8" s="2">
        <f t="shared" ref="P5:P22" si="20">O8-24.87666667</f>
        <v>3.08333333</v>
      </c>
      <c r="Q8" s="2">
        <f t="shared" ref="Q5:Q22" si="21">2^-P8</f>
        <v>0.117984289357813</v>
      </c>
      <c r="R8" s="9">
        <v>29.42</v>
      </c>
      <c r="S8" s="2">
        <f t="shared" si="5"/>
        <v>4.41</v>
      </c>
      <c r="T8" s="2">
        <f t="shared" si="6"/>
        <v>0.0470389608565958</v>
      </c>
      <c r="U8" s="9">
        <v>30.46</v>
      </c>
      <c r="V8" s="2">
        <f t="shared" si="7"/>
        <v>5.44</v>
      </c>
      <c r="W8" s="2">
        <f t="shared" si="8"/>
        <v>0.0230354565201734</v>
      </c>
      <c r="X8" s="9">
        <v>30.38</v>
      </c>
      <c r="Y8" s="2">
        <f t="shared" si="9"/>
        <v>4.85333333</v>
      </c>
      <c r="Z8" s="2">
        <f t="shared" si="10"/>
        <v>0.0345940245047826</v>
      </c>
      <c r="AA8" s="9">
        <v>31.84</v>
      </c>
      <c r="AB8" s="2">
        <f t="shared" si="11"/>
        <v>7.45333333</v>
      </c>
      <c r="AC8" s="2">
        <f t="shared" si="12"/>
        <v>0.00570588612494149</v>
      </c>
      <c r="AD8" s="9">
        <v>32.87</v>
      </c>
      <c r="AE8" s="2">
        <f t="shared" si="13"/>
        <v>8.58</v>
      </c>
      <c r="AF8" s="2">
        <f t="shared" si="14"/>
        <v>0.00261313975544163</v>
      </c>
      <c r="AG8" s="9">
        <v>33.53</v>
      </c>
      <c r="AH8" s="2">
        <f t="shared" si="15"/>
        <v>7.61333333</v>
      </c>
      <c r="AI8" s="2">
        <f t="shared" si="16"/>
        <v>0.00510691113368269</v>
      </c>
    </row>
    <row r="9" spans="1:35">
      <c r="A9" s="2" t="s">
        <v>17</v>
      </c>
      <c r="B9" s="9" t="s">
        <v>19</v>
      </c>
      <c r="C9" s="9">
        <v>33.47</v>
      </c>
      <c r="D9" s="2">
        <f t="shared" si="0"/>
        <v>7.205</v>
      </c>
      <c r="E9" s="2">
        <f t="shared" si="17"/>
        <v>0.00677764599337554</v>
      </c>
      <c r="F9" s="9">
        <v>30.8</v>
      </c>
      <c r="G9" s="2">
        <f t="shared" si="1"/>
        <v>7.06666667</v>
      </c>
      <c r="H9" s="2">
        <f t="shared" si="2"/>
        <v>0.00745970001331456</v>
      </c>
      <c r="I9" s="9">
        <v>33.9</v>
      </c>
      <c r="J9" s="2">
        <f t="shared" si="3"/>
        <v>8.04333333</v>
      </c>
      <c r="K9" s="2">
        <f t="shared" si="4"/>
        <v>0.00379066497552994</v>
      </c>
      <c r="L9" s="9">
        <v>32.51</v>
      </c>
      <c r="M9" s="2">
        <f t="shared" si="18"/>
        <v>6.17333333</v>
      </c>
      <c r="N9" s="2">
        <f t="shared" si="19"/>
        <v>0.0138561154876893</v>
      </c>
      <c r="O9" s="9">
        <v>27.45</v>
      </c>
      <c r="P9" s="2">
        <f t="shared" si="20"/>
        <v>2.57333333</v>
      </c>
      <c r="Q9" s="2">
        <f t="shared" si="21"/>
        <v>0.168015550337375</v>
      </c>
      <c r="R9" s="9">
        <v>30.31</v>
      </c>
      <c r="S9" s="2">
        <f t="shared" si="5"/>
        <v>5.3</v>
      </c>
      <c r="T9" s="2">
        <f t="shared" si="6"/>
        <v>0.0253828873861324</v>
      </c>
      <c r="U9" s="9">
        <v>30.8</v>
      </c>
      <c r="V9" s="2">
        <f t="shared" si="7"/>
        <v>5.78</v>
      </c>
      <c r="W9" s="2">
        <f t="shared" si="8"/>
        <v>0.0181989622885696</v>
      </c>
      <c r="X9" s="9">
        <v>29.42</v>
      </c>
      <c r="Y9" s="2">
        <f t="shared" si="9"/>
        <v>3.89333333</v>
      </c>
      <c r="Z9" s="2">
        <f t="shared" si="10"/>
        <v>0.0672960981709571</v>
      </c>
      <c r="AA9" s="9">
        <v>31.82</v>
      </c>
      <c r="AB9" s="2">
        <f t="shared" si="11"/>
        <v>7.43333333</v>
      </c>
      <c r="AC9" s="2">
        <f t="shared" si="12"/>
        <v>0.00578553732698682</v>
      </c>
      <c r="AD9" s="9">
        <v>32.03</v>
      </c>
      <c r="AE9" s="2">
        <f t="shared" si="13"/>
        <v>7.74</v>
      </c>
      <c r="AF9" s="2">
        <f t="shared" si="14"/>
        <v>0.00467765118991768</v>
      </c>
      <c r="AG9" s="9">
        <v>33.41</v>
      </c>
      <c r="AH9" s="2">
        <f t="shared" si="15"/>
        <v>7.49333333</v>
      </c>
      <c r="AI9" s="2">
        <f t="shared" si="16"/>
        <v>0.00554985836879548</v>
      </c>
    </row>
    <row r="10" spans="1:35">
      <c r="A10" s="2" t="s">
        <v>17</v>
      </c>
      <c r="B10" s="9" t="s">
        <v>19</v>
      </c>
      <c r="C10" s="9">
        <v>34.04</v>
      </c>
      <c r="D10" s="2">
        <f t="shared" si="0"/>
        <v>7.775</v>
      </c>
      <c r="E10" s="2">
        <f t="shared" si="17"/>
        <v>0.00456553612719237</v>
      </c>
      <c r="F10" s="9">
        <v>31.52</v>
      </c>
      <c r="G10" s="2">
        <f t="shared" si="1"/>
        <v>7.78666667</v>
      </c>
      <c r="H10" s="2">
        <f t="shared" si="2"/>
        <v>0.00452876479764411</v>
      </c>
      <c r="I10" s="9">
        <v>34.11</v>
      </c>
      <c r="J10" s="2">
        <f t="shared" si="3"/>
        <v>8.25333333</v>
      </c>
      <c r="K10" s="2">
        <f t="shared" si="4"/>
        <v>0.00327717100276035</v>
      </c>
      <c r="L10" s="9">
        <v>33</v>
      </c>
      <c r="M10" s="2">
        <f t="shared" si="18"/>
        <v>6.66333333</v>
      </c>
      <c r="N10" s="2">
        <f t="shared" si="19"/>
        <v>0.00986590198522976</v>
      </c>
      <c r="O10" s="11">
        <v>28</v>
      </c>
      <c r="P10" s="2">
        <f t="shared" si="20"/>
        <v>3.12333333</v>
      </c>
      <c r="Q10" s="2">
        <f t="shared" si="21"/>
        <v>0.1147580027608</v>
      </c>
      <c r="R10" s="9">
        <v>31.34</v>
      </c>
      <c r="S10" s="2">
        <f t="shared" si="5"/>
        <v>6.33</v>
      </c>
      <c r="T10" s="2">
        <f t="shared" si="6"/>
        <v>0.0124302575586706</v>
      </c>
      <c r="U10" s="9">
        <v>30.92</v>
      </c>
      <c r="V10" s="2">
        <f t="shared" si="7"/>
        <v>5.9</v>
      </c>
      <c r="W10" s="2">
        <f t="shared" si="8"/>
        <v>0.0167464603521296</v>
      </c>
      <c r="X10" s="9">
        <v>29.89</v>
      </c>
      <c r="Y10" s="2">
        <f t="shared" si="9"/>
        <v>4.36333333</v>
      </c>
      <c r="Z10" s="2">
        <f t="shared" si="10"/>
        <v>0.0485854004468966</v>
      </c>
      <c r="AA10" s="9">
        <v>29.29</v>
      </c>
      <c r="AB10" s="2">
        <f t="shared" si="11"/>
        <v>4.90333333</v>
      </c>
      <c r="AC10" s="2">
        <f t="shared" si="12"/>
        <v>0.0334156250328858</v>
      </c>
      <c r="AD10" s="9">
        <v>32.33</v>
      </c>
      <c r="AE10" s="2">
        <f t="shared" si="13"/>
        <v>8.04</v>
      </c>
      <c r="AF10" s="2">
        <f t="shared" si="14"/>
        <v>0.00379943338832924</v>
      </c>
      <c r="AG10" s="9">
        <v>31.79</v>
      </c>
      <c r="AH10" s="2">
        <f t="shared" si="15"/>
        <v>5.87333333</v>
      </c>
      <c r="AI10" s="2">
        <f t="shared" si="16"/>
        <v>0.0170588791733306</v>
      </c>
    </row>
    <row r="11" spans="1:35">
      <c r="A11" s="2" t="s">
        <v>17</v>
      </c>
      <c r="B11" s="9" t="s">
        <v>20</v>
      </c>
      <c r="C11" s="9">
        <v>26.46</v>
      </c>
      <c r="D11" s="2">
        <f t="shared" si="0"/>
        <v>0.195</v>
      </c>
      <c r="E11" s="2">
        <f t="shared" si="17"/>
        <v>0.873572895916694</v>
      </c>
      <c r="F11" s="9">
        <v>24.38</v>
      </c>
      <c r="G11" s="2">
        <f t="shared" si="1"/>
        <v>0.646666669999998</v>
      </c>
      <c r="H11" s="2">
        <f t="shared" si="2"/>
        <v>0.638754444688121</v>
      </c>
      <c r="I11" s="9">
        <v>26.04</v>
      </c>
      <c r="J11" s="2">
        <f t="shared" si="3"/>
        <v>0.18333333</v>
      </c>
      <c r="K11" s="2">
        <f t="shared" si="4"/>
        <v>0.880665875630919</v>
      </c>
      <c r="L11" s="9">
        <v>23.41</v>
      </c>
      <c r="M11" s="2">
        <f t="shared" si="18"/>
        <v>-2.92666667</v>
      </c>
      <c r="N11" s="2">
        <f t="shared" si="19"/>
        <v>7.60351583925427</v>
      </c>
      <c r="O11" s="9">
        <v>25.9</v>
      </c>
      <c r="P11" s="2">
        <f t="shared" si="20"/>
        <v>1.02333333</v>
      </c>
      <c r="Q11" s="2">
        <f t="shared" si="21"/>
        <v>0.491978327890767</v>
      </c>
      <c r="R11" s="9">
        <v>24.43</v>
      </c>
      <c r="S11" s="2">
        <f t="shared" si="5"/>
        <v>-0.580000000000002</v>
      </c>
      <c r="T11" s="2">
        <f t="shared" si="6"/>
        <v>1.49484924863494</v>
      </c>
      <c r="U11" s="9">
        <v>25.28</v>
      </c>
      <c r="V11" s="2">
        <f t="shared" si="7"/>
        <v>0.260000000000002</v>
      </c>
      <c r="W11" s="2">
        <f t="shared" si="8"/>
        <v>0.835087919428368</v>
      </c>
      <c r="X11" s="9">
        <v>25.89</v>
      </c>
      <c r="Y11" s="2">
        <f t="shared" si="9"/>
        <v>0.36333333</v>
      </c>
      <c r="Z11" s="2">
        <f t="shared" si="10"/>
        <v>0.777366407150345</v>
      </c>
      <c r="AA11" s="9">
        <v>25.01</v>
      </c>
      <c r="AB11" s="2">
        <f t="shared" si="11"/>
        <v>0.623333330000001</v>
      </c>
      <c r="AC11" s="2">
        <f t="shared" si="12"/>
        <v>0.649169295580688</v>
      </c>
      <c r="AD11" s="9">
        <v>28.65</v>
      </c>
      <c r="AE11" s="2">
        <f t="shared" si="13"/>
        <v>4.36</v>
      </c>
      <c r="AF11" s="2">
        <f t="shared" si="14"/>
        <v>0.0486977862287813</v>
      </c>
      <c r="AG11" s="9">
        <v>26.46</v>
      </c>
      <c r="AH11" s="2">
        <f t="shared" si="15"/>
        <v>0.543333329999999</v>
      </c>
      <c r="AI11" s="2">
        <f t="shared" si="16"/>
        <v>0.686183656807311</v>
      </c>
    </row>
    <row r="12" spans="1:35">
      <c r="A12" s="2" t="s">
        <v>17</v>
      </c>
      <c r="B12" s="9" t="s">
        <v>20</v>
      </c>
      <c r="C12" s="9">
        <v>26.56</v>
      </c>
      <c r="D12" s="2">
        <f t="shared" si="0"/>
        <v>0.294999999999998</v>
      </c>
      <c r="E12" s="2">
        <f t="shared" si="17"/>
        <v>0.815072332402626</v>
      </c>
      <c r="F12" s="9">
        <v>25.39</v>
      </c>
      <c r="G12" s="2">
        <f t="shared" si="1"/>
        <v>1.65666667</v>
      </c>
      <c r="H12" s="2">
        <f t="shared" si="2"/>
        <v>0.317171122723412</v>
      </c>
      <c r="I12" s="9">
        <v>26.39</v>
      </c>
      <c r="J12" s="2">
        <f t="shared" si="3"/>
        <v>0.533333330000001</v>
      </c>
      <c r="K12" s="2">
        <f t="shared" si="4"/>
        <v>0.690956441580336</v>
      </c>
      <c r="L12" s="9">
        <v>23.66</v>
      </c>
      <c r="M12" s="2">
        <f t="shared" si="18"/>
        <v>-2.67666667</v>
      </c>
      <c r="N12" s="2">
        <f t="shared" si="19"/>
        <v>6.39376921255375</v>
      </c>
      <c r="O12" s="9">
        <v>26.7</v>
      </c>
      <c r="P12" s="2">
        <f t="shared" si="20"/>
        <v>1.82333333</v>
      </c>
      <c r="Q12" s="2">
        <f t="shared" si="21"/>
        <v>0.282567347971158</v>
      </c>
      <c r="R12" s="9">
        <v>23.82</v>
      </c>
      <c r="S12" s="2">
        <f t="shared" si="5"/>
        <v>-1.19</v>
      </c>
      <c r="T12" s="2">
        <f t="shared" si="6"/>
        <v>2.28152743173685</v>
      </c>
      <c r="U12" s="9">
        <v>23.81</v>
      </c>
      <c r="V12" s="2">
        <f t="shared" si="7"/>
        <v>-1.21</v>
      </c>
      <c r="W12" s="2">
        <f t="shared" si="8"/>
        <v>2.31337636781058</v>
      </c>
      <c r="X12" s="9">
        <v>24.37</v>
      </c>
      <c r="Y12" s="2">
        <f t="shared" si="9"/>
        <v>-1.15666667</v>
      </c>
      <c r="Z12" s="2">
        <f t="shared" si="10"/>
        <v>2.22941727832889</v>
      </c>
      <c r="AA12" s="9">
        <v>24.77</v>
      </c>
      <c r="AB12" s="2">
        <f t="shared" si="11"/>
        <v>0.383333329999999</v>
      </c>
      <c r="AC12" s="2">
        <f t="shared" si="12"/>
        <v>0.766664174106171</v>
      </c>
      <c r="AD12" s="9">
        <v>25.45</v>
      </c>
      <c r="AE12" s="2">
        <f t="shared" si="13"/>
        <v>1.16</v>
      </c>
      <c r="AF12" s="2">
        <f t="shared" si="14"/>
        <v>0.447512535463986</v>
      </c>
      <c r="AG12" s="9">
        <v>26.48</v>
      </c>
      <c r="AH12" s="2">
        <f t="shared" si="15"/>
        <v>0.563333329999999</v>
      </c>
      <c r="AI12" s="2">
        <f t="shared" si="16"/>
        <v>0.676736763632218</v>
      </c>
    </row>
    <row r="13" spans="1:35">
      <c r="A13" s="2" t="s">
        <v>17</v>
      </c>
      <c r="B13" s="9" t="s">
        <v>20</v>
      </c>
      <c r="C13" s="9">
        <v>26.48</v>
      </c>
      <c r="D13" s="2">
        <f t="shared" si="0"/>
        <v>0.215</v>
      </c>
      <c r="E13" s="2">
        <f t="shared" si="17"/>
        <v>0.861546159712017</v>
      </c>
      <c r="F13" s="9">
        <v>23.64</v>
      </c>
      <c r="G13" s="2">
        <f t="shared" si="1"/>
        <v>-0.0933333300000001</v>
      </c>
      <c r="H13" s="2">
        <f t="shared" si="2"/>
        <v>1.06683224048045</v>
      </c>
      <c r="I13" s="9">
        <v>26.89</v>
      </c>
      <c r="J13" s="2">
        <f t="shared" si="3"/>
        <v>1.03333333</v>
      </c>
      <c r="K13" s="2">
        <f t="shared" si="4"/>
        <v>0.488579985345982</v>
      </c>
      <c r="L13" s="9">
        <v>23.62</v>
      </c>
      <c r="M13" s="2">
        <f t="shared" si="18"/>
        <v>-2.71666667</v>
      </c>
      <c r="N13" s="2">
        <f t="shared" si="19"/>
        <v>6.57352253187438</v>
      </c>
      <c r="O13" s="9">
        <v>25.78</v>
      </c>
      <c r="P13" s="2">
        <f t="shared" si="20"/>
        <v>0.903333330000002</v>
      </c>
      <c r="Q13" s="2">
        <f t="shared" si="21"/>
        <v>0.534650000526172</v>
      </c>
      <c r="R13" s="9">
        <v>24.39</v>
      </c>
      <c r="S13" s="2">
        <f t="shared" si="5"/>
        <v>-0.620000000000001</v>
      </c>
      <c r="T13" s="2">
        <f t="shared" si="6"/>
        <v>1.53687518128801</v>
      </c>
      <c r="U13" s="9">
        <v>24.42</v>
      </c>
      <c r="V13" s="2">
        <f t="shared" si="7"/>
        <v>-0.599999999999998</v>
      </c>
      <c r="W13" s="2">
        <f t="shared" si="8"/>
        <v>1.5157165665104</v>
      </c>
      <c r="X13" s="9">
        <v>24.45</v>
      </c>
      <c r="Y13" s="2">
        <f t="shared" si="9"/>
        <v>-1.07666667</v>
      </c>
      <c r="Z13" s="2">
        <f t="shared" si="10"/>
        <v>2.10915726390522</v>
      </c>
      <c r="AA13" s="9">
        <v>26.72</v>
      </c>
      <c r="AB13" s="2">
        <f t="shared" si="11"/>
        <v>2.33333333</v>
      </c>
      <c r="AC13" s="2">
        <f t="shared" si="12"/>
        <v>0.198425131954485</v>
      </c>
      <c r="AD13" s="9">
        <v>24.57</v>
      </c>
      <c r="AE13" s="2">
        <f t="shared" si="13"/>
        <v>0.280000000000001</v>
      </c>
      <c r="AF13" s="2">
        <f t="shared" si="14"/>
        <v>0.823591017267572</v>
      </c>
      <c r="AG13" s="9">
        <v>28.21</v>
      </c>
      <c r="AH13" s="2">
        <f t="shared" si="15"/>
        <v>2.29333333</v>
      </c>
      <c r="AI13" s="2">
        <f t="shared" si="16"/>
        <v>0.20400362171846</v>
      </c>
    </row>
    <row r="14" spans="1:35">
      <c r="A14" s="2" t="s">
        <v>17</v>
      </c>
      <c r="B14" s="9" t="s">
        <v>21</v>
      </c>
      <c r="C14" s="9">
        <v>31.96</v>
      </c>
      <c r="D14" s="2">
        <f t="shared" si="0"/>
        <v>5.695</v>
      </c>
      <c r="E14" s="2">
        <f t="shared" si="17"/>
        <v>0.0193034162051083</v>
      </c>
      <c r="F14" s="9">
        <v>28.45</v>
      </c>
      <c r="G14" s="2">
        <f t="shared" si="1"/>
        <v>4.71666667</v>
      </c>
      <c r="H14" s="2">
        <f t="shared" si="2"/>
        <v>0.0380313597143349</v>
      </c>
      <c r="I14" s="9">
        <v>34.52</v>
      </c>
      <c r="J14" s="2">
        <f t="shared" si="3"/>
        <v>8.66333333</v>
      </c>
      <c r="K14" s="2">
        <f t="shared" si="4"/>
        <v>0.00246647549630743</v>
      </c>
      <c r="L14" s="9">
        <v>29.36</v>
      </c>
      <c r="M14" s="2">
        <f t="shared" si="18"/>
        <v>3.02333333</v>
      </c>
      <c r="N14" s="2">
        <f t="shared" si="19"/>
        <v>0.122994581972692</v>
      </c>
      <c r="O14" s="9">
        <v>35.96</v>
      </c>
      <c r="P14" s="2">
        <f t="shared" si="20"/>
        <v>11.08333333</v>
      </c>
      <c r="Q14" s="2">
        <f t="shared" si="21"/>
        <v>0.000460876130303957</v>
      </c>
      <c r="R14" s="9">
        <v>28.51</v>
      </c>
      <c r="S14" s="2">
        <f t="shared" si="5"/>
        <v>3.5</v>
      </c>
      <c r="T14" s="2">
        <f t="shared" si="6"/>
        <v>0.0883883476483184</v>
      </c>
      <c r="U14" s="9">
        <v>32.53</v>
      </c>
      <c r="V14" s="2">
        <f t="shared" si="7"/>
        <v>7.51</v>
      </c>
      <c r="W14" s="2">
        <f t="shared" si="8"/>
        <v>0.00548611279585155</v>
      </c>
      <c r="X14" s="9">
        <v>34.67</v>
      </c>
      <c r="Y14" s="2">
        <f t="shared" si="9"/>
        <v>9.14333333</v>
      </c>
      <c r="Z14" s="2">
        <f t="shared" si="10"/>
        <v>0.00176840774101625</v>
      </c>
      <c r="AA14" s="9">
        <v>27.95</v>
      </c>
      <c r="AB14" s="2">
        <f t="shared" si="11"/>
        <v>3.56333333</v>
      </c>
      <c r="AC14" s="2">
        <f t="shared" si="12"/>
        <v>0.0845920954540272</v>
      </c>
      <c r="AD14" s="9">
        <v>27.15</v>
      </c>
      <c r="AE14" s="2">
        <f t="shared" si="13"/>
        <v>2.86</v>
      </c>
      <c r="AF14" s="2">
        <f t="shared" si="14"/>
        <v>0.137738139484576</v>
      </c>
      <c r="AG14" s="9">
        <v>29.62</v>
      </c>
      <c r="AH14" s="2">
        <f t="shared" si="15"/>
        <v>3.70333333</v>
      </c>
      <c r="AI14" s="2">
        <f t="shared" si="16"/>
        <v>0.0767689470129474</v>
      </c>
    </row>
    <row r="15" spans="1:35">
      <c r="A15" s="2" t="s">
        <v>17</v>
      </c>
      <c r="B15" s="9" t="s">
        <v>21</v>
      </c>
      <c r="C15" s="9">
        <v>32.64</v>
      </c>
      <c r="D15" s="2">
        <f t="shared" si="0"/>
        <v>6.375</v>
      </c>
      <c r="E15" s="2">
        <f t="shared" si="17"/>
        <v>0.0120485220734995</v>
      </c>
      <c r="F15" s="9">
        <v>28.86</v>
      </c>
      <c r="G15" s="2">
        <f t="shared" si="1"/>
        <v>5.12666667</v>
      </c>
      <c r="H15" s="2">
        <f t="shared" si="2"/>
        <v>0.0286232902548115</v>
      </c>
      <c r="I15" s="9">
        <v>35.56</v>
      </c>
      <c r="J15" s="2">
        <f t="shared" si="3"/>
        <v>9.70333333</v>
      </c>
      <c r="K15" s="2">
        <f t="shared" si="4"/>
        <v>0.0011995147970773</v>
      </c>
      <c r="L15" s="9">
        <v>30.07</v>
      </c>
      <c r="M15" s="2">
        <f t="shared" si="18"/>
        <v>3.73333333</v>
      </c>
      <c r="N15" s="2">
        <f t="shared" si="19"/>
        <v>0.0751890649288559</v>
      </c>
      <c r="O15" s="9">
        <v>35.43</v>
      </c>
      <c r="P15" s="2">
        <f t="shared" si="20"/>
        <v>10.55333333</v>
      </c>
      <c r="Q15" s="2">
        <f t="shared" si="21"/>
        <v>0.000665472500065315</v>
      </c>
      <c r="R15" s="9">
        <v>26.7</v>
      </c>
      <c r="S15" s="2">
        <f t="shared" si="5"/>
        <v>1.69</v>
      </c>
      <c r="T15" s="2">
        <f t="shared" si="6"/>
        <v>0.309926924984747</v>
      </c>
      <c r="U15" s="9">
        <v>29.89</v>
      </c>
      <c r="V15" s="2">
        <f t="shared" si="7"/>
        <v>4.87</v>
      </c>
      <c r="W15" s="2">
        <f t="shared" si="8"/>
        <v>0.0341966781643981</v>
      </c>
      <c r="X15" s="9">
        <v>34.17</v>
      </c>
      <c r="Y15" s="2">
        <f t="shared" si="9"/>
        <v>8.64333333</v>
      </c>
      <c r="Z15" s="2">
        <f t="shared" si="10"/>
        <v>0.00250090621115075</v>
      </c>
      <c r="AA15" s="9">
        <v>30.57</v>
      </c>
      <c r="AB15" s="2">
        <f t="shared" si="11"/>
        <v>6.18333333</v>
      </c>
      <c r="AC15" s="2">
        <f t="shared" si="12"/>
        <v>0.0137604043067331</v>
      </c>
      <c r="AD15" s="9">
        <v>26.82</v>
      </c>
      <c r="AE15" s="2">
        <f t="shared" si="13"/>
        <v>2.53</v>
      </c>
      <c r="AF15" s="2">
        <f t="shared" si="14"/>
        <v>0.173138683513865</v>
      </c>
      <c r="AG15" s="9">
        <v>30.66</v>
      </c>
      <c r="AH15" s="2">
        <f t="shared" si="15"/>
        <v>4.74333333</v>
      </c>
      <c r="AI15" s="2">
        <f t="shared" si="16"/>
        <v>0.0373348480598875</v>
      </c>
    </row>
    <row r="16" spans="1:35">
      <c r="A16" s="2" t="s">
        <v>17</v>
      </c>
      <c r="B16" s="9" t="s">
        <v>21</v>
      </c>
      <c r="C16" s="9">
        <v>31.75</v>
      </c>
      <c r="D16" s="2">
        <f t="shared" si="0"/>
        <v>5.485</v>
      </c>
      <c r="E16" s="2">
        <f t="shared" si="17"/>
        <v>0.0223280334334546</v>
      </c>
      <c r="F16" s="9">
        <v>28.18</v>
      </c>
      <c r="G16" s="2">
        <f t="shared" si="1"/>
        <v>4.44666667</v>
      </c>
      <c r="H16" s="2">
        <f t="shared" si="2"/>
        <v>0.0458585112412681</v>
      </c>
      <c r="I16" s="9">
        <v>32.46</v>
      </c>
      <c r="J16" s="2">
        <f t="shared" si="3"/>
        <v>6.60333333</v>
      </c>
      <c r="K16" s="2">
        <f t="shared" si="4"/>
        <v>0.0102848650194165</v>
      </c>
      <c r="L16" s="9">
        <v>29.79</v>
      </c>
      <c r="M16" s="2">
        <f t="shared" si="18"/>
        <v>3.45333333</v>
      </c>
      <c r="N16" s="2">
        <f t="shared" si="19"/>
        <v>0.0912941779990639</v>
      </c>
      <c r="O16" s="9">
        <v>34.6</v>
      </c>
      <c r="P16" s="2">
        <f t="shared" si="20"/>
        <v>9.72333333</v>
      </c>
      <c r="Q16" s="2">
        <f t="shared" si="21"/>
        <v>0.00118300072240135</v>
      </c>
      <c r="R16" s="9">
        <v>30.44</v>
      </c>
      <c r="S16" s="2">
        <f t="shared" si="5"/>
        <v>5.43</v>
      </c>
      <c r="T16" s="2">
        <f t="shared" si="6"/>
        <v>0.0231956807910789</v>
      </c>
      <c r="U16" s="9">
        <v>29.66</v>
      </c>
      <c r="V16" s="2">
        <f t="shared" si="7"/>
        <v>4.64</v>
      </c>
      <c r="W16" s="2">
        <f t="shared" si="8"/>
        <v>0.0401070592988407</v>
      </c>
      <c r="X16" s="9">
        <v>35.17</v>
      </c>
      <c r="Y16" s="2">
        <f t="shared" si="9"/>
        <v>9.64333333</v>
      </c>
      <c r="Z16" s="2">
        <f t="shared" si="10"/>
        <v>0.00125045310557537</v>
      </c>
      <c r="AA16" s="9">
        <v>30.35</v>
      </c>
      <c r="AB16" s="2">
        <f t="shared" si="11"/>
        <v>5.96333333</v>
      </c>
      <c r="AC16" s="2">
        <f t="shared" si="12"/>
        <v>0.0160272050594372</v>
      </c>
      <c r="AD16" s="9">
        <v>28.45</v>
      </c>
      <c r="AE16" s="2">
        <f t="shared" si="13"/>
        <v>4.16</v>
      </c>
      <c r="AF16" s="2">
        <f t="shared" si="14"/>
        <v>0.0559390669329983</v>
      </c>
      <c r="AG16" s="9">
        <v>31.89</v>
      </c>
      <c r="AH16" s="2">
        <f t="shared" si="15"/>
        <v>5.97333333</v>
      </c>
      <c r="AI16" s="2">
        <f t="shared" si="16"/>
        <v>0.0159164970673576</v>
      </c>
    </row>
    <row r="17" spans="1:35">
      <c r="A17" s="2" t="s">
        <v>17</v>
      </c>
      <c r="B17" s="9" t="s">
        <v>22</v>
      </c>
      <c r="C17" s="9">
        <v>25.52</v>
      </c>
      <c r="D17" s="2">
        <f t="shared" si="0"/>
        <v>-0.745000000000001</v>
      </c>
      <c r="E17" s="2">
        <f t="shared" si="17"/>
        <v>1.6759742693359</v>
      </c>
      <c r="F17" s="9">
        <v>21.68</v>
      </c>
      <c r="G17" s="2">
        <f t="shared" si="1"/>
        <v>-2.05333333</v>
      </c>
      <c r="H17" s="2">
        <f t="shared" si="2"/>
        <v>4.15063862704898</v>
      </c>
      <c r="I17" s="9">
        <v>23.09</v>
      </c>
      <c r="J17" s="2">
        <f t="shared" si="3"/>
        <v>-2.76666667</v>
      </c>
      <c r="K17" s="2">
        <f t="shared" si="4"/>
        <v>6.80533730333051</v>
      </c>
      <c r="L17" s="9">
        <v>20.6</v>
      </c>
      <c r="M17" s="2">
        <f t="shared" si="18"/>
        <v>-5.73666667</v>
      </c>
      <c r="N17" s="2">
        <f t="shared" si="19"/>
        <v>53.322283894459</v>
      </c>
      <c r="O17" s="9">
        <v>20.73</v>
      </c>
      <c r="P17" s="2">
        <f t="shared" si="20"/>
        <v>-4.14666667</v>
      </c>
      <c r="Q17" s="2">
        <f t="shared" si="21"/>
        <v>17.7121405464486</v>
      </c>
      <c r="R17" s="9">
        <v>21.23</v>
      </c>
      <c r="S17" s="2">
        <f t="shared" si="5"/>
        <v>-3.78</v>
      </c>
      <c r="T17" s="2">
        <f t="shared" si="6"/>
        <v>13.7370469830041</v>
      </c>
      <c r="U17" s="9">
        <v>22.32</v>
      </c>
      <c r="V17" s="2">
        <f t="shared" si="7"/>
        <v>-2.7</v>
      </c>
      <c r="W17" s="2">
        <f t="shared" si="8"/>
        <v>6.49801917084988</v>
      </c>
      <c r="X17" s="9">
        <v>23.43</v>
      </c>
      <c r="Y17" s="2">
        <f t="shared" si="9"/>
        <v>-2.09666667</v>
      </c>
      <c r="Z17" s="2">
        <f t="shared" si="10"/>
        <v>4.27720000420939</v>
      </c>
      <c r="AA17" s="9">
        <v>21.69</v>
      </c>
      <c r="AB17" s="2">
        <f t="shared" si="11"/>
        <v>-2.69666667</v>
      </c>
      <c r="AC17" s="2">
        <f t="shared" si="12"/>
        <v>6.4830229046585</v>
      </c>
      <c r="AD17" s="9">
        <v>21.36</v>
      </c>
      <c r="AE17" s="2">
        <f t="shared" si="13"/>
        <v>-2.93</v>
      </c>
      <c r="AF17" s="2">
        <f t="shared" si="14"/>
        <v>7.6211039843515</v>
      </c>
      <c r="AG17" s="9">
        <v>23.06</v>
      </c>
      <c r="AH17" s="2">
        <f t="shared" si="15"/>
        <v>-2.85666667</v>
      </c>
      <c r="AI17" s="2">
        <f t="shared" si="16"/>
        <v>7.24339810720257</v>
      </c>
    </row>
    <row r="18" spans="1:35">
      <c r="A18" s="2" t="s">
        <v>17</v>
      </c>
      <c r="B18" s="9" t="s">
        <v>22</v>
      </c>
      <c r="C18" s="9">
        <v>26.2</v>
      </c>
      <c r="D18" s="2">
        <f t="shared" si="0"/>
        <v>-0.0650000000000013</v>
      </c>
      <c r="E18" s="2">
        <f t="shared" si="17"/>
        <v>1.04608493979253</v>
      </c>
      <c r="F18" s="9">
        <v>21.58</v>
      </c>
      <c r="G18" s="2">
        <f t="shared" si="1"/>
        <v>-2.15333333</v>
      </c>
      <c r="H18" s="2">
        <f t="shared" si="2"/>
        <v>4.44854433304918</v>
      </c>
      <c r="I18" s="9">
        <v>23.28</v>
      </c>
      <c r="J18" s="2">
        <f t="shared" si="3"/>
        <v>-2.57666667</v>
      </c>
      <c r="K18" s="2">
        <f t="shared" si="4"/>
        <v>5.96559761558496</v>
      </c>
      <c r="L18" s="9">
        <v>20.38</v>
      </c>
      <c r="M18" s="2">
        <f t="shared" si="18"/>
        <v>-5.95666667</v>
      </c>
      <c r="N18" s="2">
        <f t="shared" si="19"/>
        <v>62.1062549590825</v>
      </c>
      <c r="O18" s="9">
        <v>20.93</v>
      </c>
      <c r="P18" s="2">
        <f t="shared" si="20"/>
        <v>-3.94666667</v>
      </c>
      <c r="Q18" s="2">
        <f t="shared" si="21"/>
        <v>15.419313929891</v>
      </c>
      <c r="R18" s="9">
        <v>21.5</v>
      </c>
      <c r="S18" s="2">
        <f t="shared" si="5"/>
        <v>-3.51</v>
      </c>
      <c r="T18" s="2">
        <f t="shared" si="6"/>
        <v>11.3924015647766</v>
      </c>
      <c r="U18" s="9">
        <v>22.49</v>
      </c>
      <c r="V18" s="2">
        <f t="shared" si="7"/>
        <v>-2.53</v>
      </c>
      <c r="W18" s="2">
        <f t="shared" si="8"/>
        <v>5.77571678208999</v>
      </c>
      <c r="X18" s="9">
        <v>23.51</v>
      </c>
      <c r="Y18" s="2">
        <f t="shared" si="9"/>
        <v>-2.01666667</v>
      </c>
      <c r="Z18" s="2">
        <f t="shared" si="10"/>
        <v>4.04647777055704</v>
      </c>
      <c r="AA18" s="9">
        <v>21.86</v>
      </c>
      <c r="AB18" s="2">
        <f t="shared" si="11"/>
        <v>-2.52666667</v>
      </c>
      <c r="AC18" s="2">
        <f t="shared" si="12"/>
        <v>5.76238746064096</v>
      </c>
      <c r="AD18" s="9">
        <v>21.2</v>
      </c>
      <c r="AE18" s="2">
        <f t="shared" si="13"/>
        <v>-3.09</v>
      </c>
      <c r="AF18" s="2">
        <f t="shared" si="14"/>
        <v>8.51496145962688</v>
      </c>
      <c r="AG18" s="9">
        <v>23.08</v>
      </c>
      <c r="AH18" s="2">
        <f t="shared" si="15"/>
        <v>-2.83666667</v>
      </c>
      <c r="AI18" s="2">
        <f t="shared" si="16"/>
        <v>7.14367610498847</v>
      </c>
    </row>
    <row r="19" spans="1:35">
      <c r="A19" s="2" t="s">
        <v>17</v>
      </c>
      <c r="B19" s="9" t="s">
        <v>22</v>
      </c>
      <c r="C19" s="9">
        <v>25.94</v>
      </c>
      <c r="D19" s="2">
        <f t="shared" si="0"/>
        <v>-0.324999999999999</v>
      </c>
      <c r="E19" s="2">
        <f t="shared" si="17"/>
        <v>1.25266443862413</v>
      </c>
      <c r="F19" s="9">
        <v>21.61</v>
      </c>
      <c r="G19" s="2">
        <f t="shared" si="1"/>
        <v>-2.12333333</v>
      </c>
      <c r="H19" s="2">
        <f t="shared" si="2"/>
        <v>4.35699461450366</v>
      </c>
      <c r="I19" s="9">
        <v>23.29</v>
      </c>
      <c r="J19" s="2">
        <f t="shared" si="3"/>
        <v>-2.56666667</v>
      </c>
      <c r="K19" s="2">
        <f t="shared" si="4"/>
        <v>5.92439022283451</v>
      </c>
      <c r="L19" s="9">
        <v>21.27</v>
      </c>
      <c r="M19" s="2">
        <f t="shared" si="18"/>
        <v>-5.06666667</v>
      </c>
      <c r="N19" s="2">
        <f t="shared" si="19"/>
        <v>33.5134120076925</v>
      </c>
      <c r="O19" s="9">
        <v>20.88</v>
      </c>
      <c r="P19" s="2">
        <f t="shared" si="20"/>
        <v>-3.99666667</v>
      </c>
      <c r="Q19" s="2">
        <f t="shared" si="21"/>
        <v>15.9630748613149</v>
      </c>
      <c r="R19" s="9">
        <v>21.54</v>
      </c>
      <c r="S19" s="2">
        <f t="shared" si="5"/>
        <v>-3.47</v>
      </c>
      <c r="T19" s="2">
        <f t="shared" si="6"/>
        <v>11.0808757448874</v>
      </c>
      <c r="U19" s="9">
        <v>22.57</v>
      </c>
      <c r="V19" s="2">
        <f t="shared" si="7"/>
        <v>-2.45</v>
      </c>
      <c r="W19" s="2">
        <f t="shared" si="8"/>
        <v>5.46416102701758</v>
      </c>
      <c r="X19" s="9">
        <v>23.09</v>
      </c>
      <c r="Y19" s="2">
        <f t="shared" si="9"/>
        <v>-2.43666667</v>
      </c>
      <c r="Z19" s="2">
        <f t="shared" si="10"/>
        <v>5.41389410905774</v>
      </c>
      <c r="AA19" s="9">
        <v>21.94</v>
      </c>
      <c r="AB19" s="2">
        <f t="shared" si="11"/>
        <v>-2.44666667</v>
      </c>
      <c r="AC19" s="2">
        <f t="shared" si="12"/>
        <v>5.45155072053506</v>
      </c>
      <c r="AD19" s="9">
        <v>21.5</v>
      </c>
      <c r="AE19" s="2">
        <f t="shared" si="13"/>
        <v>-2.79</v>
      </c>
      <c r="AF19" s="2">
        <f t="shared" si="14"/>
        <v>6.91629785046292</v>
      </c>
      <c r="AG19" s="9">
        <v>22.93</v>
      </c>
      <c r="AH19" s="2">
        <f t="shared" si="15"/>
        <v>-2.98666667</v>
      </c>
      <c r="AI19" s="2">
        <f t="shared" si="16"/>
        <v>7.92640492443573</v>
      </c>
    </row>
    <row r="20" spans="1:35">
      <c r="A20" s="2" t="s">
        <v>17</v>
      </c>
      <c r="B20" s="9" t="s">
        <v>23</v>
      </c>
      <c r="C20" s="9">
        <v>28.53</v>
      </c>
      <c r="D20" s="2">
        <f t="shared" si="0"/>
        <v>2.265</v>
      </c>
      <c r="E20" s="2">
        <f t="shared" si="17"/>
        <v>0.208049683677881</v>
      </c>
      <c r="F20" s="9">
        <v>26.1</v>
      </c>
      <c r="G20" s="2">
        <f t="shared" si="1"/>
        <v>2.36666667</v>
      </c>
      <c r="H20" s="2">
        <f t="shared" si="2"/>
        <v>0.193893094781229</v>
      </c>
      <c r="I20" s="9">
        <v>26.63</v>
      </c>
      <c r="J20" s="2">
        <f t="shared" si="3"/>
        <v>0.77333333</v>
      </c>
      <c r="K20" s="2">
        <f t="shared" si="4"/>
        <v>0.585064127954842</v>
      </c>
      <c r="L20" s="9">
        <v>26.47</v>
      </c>
      <c r="M20" s="2">
        <f t="shared" si="18"/>
        <v>0.133333329999999</v>
      </c>
      <c r="N20" s="2">
        <f t="shared" si="19"/>
        <v>0.911722490664744</v>
      </c>
      <c r="O20" s="9">
        <v>28.49</v>
      </c>
      <c r="P20" s="2">
        <f t="shared" si="20"/>
        <v>3.61333333</v>
      </c>
      <c r="Q20" s="2">
        <f t="shared" si="21"/>
        <v>0.0817105781389231</v>
      </c>
      <c r="R20" s="9">
        <v>23.52</v>
      </c>
      <c r="S20" s="2">
        <f t="shared" si="5"/>
        <v>-1.49</v>
      </c>
      <c r="T20" s="2">
        <f t="shared" si="6"/>
        <v>2.808889751476</v>
      </c>
      <c r="U20" s="9">
        <v>26.52</v>
      </c>
      <c r="V20" s="2">
        <f t="shared" si="7"/>
        <v>1.5</v>
      </c>
      <c r="W20" s="2">
        <f t="shared" si="8"/>
        <v>0.353553390593274</v>
      </c>
      <c r="X20" s="9">
        <v>27.19</v>
      </c>
      <c r="Y20" s="2">
        <f t="shared" si="9"/>
        <v>1.66333333</v>
      </c>
      <c r="Z20" s="2">
        <f t="shared" si="10"/>
        <v>0.315708863527352</v>
      </c>
      <c r="AA20" s="9">
        <v>25.89</v>
      </c>
      <c r="AB20" s="2">
        <f t="shared" si="11"/>
        <v>1.50333333</v>
      </c>
      <c r="AC20" s="2">
        <f t="shared" si="12"/>
        <v>0.352737452594509</v>
      </c>
      <c r="AD20" s="9">
        <v>24.32</v>
      </c>
      <c r="AE20" s="2">
        <f t="shared" si="13"/>
        <v>0.0300000000000011</v>
      </c>
      <c r="AF20" s="2">
        <f t="shared" si="14"/>
        <v>0.979420297586926</v>
      </c>
      <c r="AG20" s="9">
        <v>26.83</v>
      </c>
      <c r="AH20" s="2">
        <f t="shared" si="15"/>
        <v>0.913333329999997</v>
      </c>
      <c r="AI20" s="2">
        <f t="shared" si="16"/>
        <v>0.530956903207951</v>
      </c>
    </row>
    <row r="21" spans="1:35">
      <c r="A21" s="2" t="s">
        <v>17</v>
      </c>
      <c r="B21" s="9" t="s">
        <v>23</v>
      </c>
      <c r="C21" s="9">
        <v>26.36</v>
      </c>
      <c r="D21" s="2">
        <f t="shared" si="0"/>
        <v>0.0949999999999989</v>
      </c>
      <c r="E21" s="2">
        <f t="shared" si="17"/>
        <v>0.936272247434493</v>
      </c>
      <c r="F21" s="9">
        <v>26.95</v>
      </c>
      <c r="G21" s="2">
        <f t="shared" si="1"/>
        <v>3.21666667</v>
      </c>
      <c r="H21" s="2">
        <f t="shared" si="2"/>
        <v>0.107568929407004</v>
      </c>
      <c r="I21" s="9">
        <v>27.23</v>
      </c>
      <c r="J21" s="2">
        <f t="shared" si="3"/>
        <v>1.37333333</v>
      </c>
      <c r="K21" s="2">
        <f t="shared" si="4"/>
        <v>0.385998372572929</v>
      </c>
      <c r="L21" s="9">
        <v>26.91</v>
      </c>
      <c r="M21" s="2">
        <f t="shared" si="18"/>
        <v>0.573333330000001</v>
      </c>
      <c r="N21" s="2">
        <f t="shared" si="19"/>
        <v>0.672062201349502</v>
      </c>
      <c r="O21" s="9">
        <v>26.19</v>
      </c>
      <c r="P21" s="2">
        <f t="shared" si="20"/>
        <v>1.31333333</v>
      </c>
      <c r="Q21" s="2">
        <f t="shared" si="21"/>
        <v>0.402390087147673</v>
      </c>
      <c r="R21" s="9">
        <v>23.53</v>
      </c>
      <c r="S21" s="2">
        <f t="shared" si="5"/>
        <v>-1.48</v>
      </c>
      <c r="T21" s="2">
        <f t="shared" si="6"/>
        <v>2.78948733270081</v>
      </c>
      <c r="U21" s="9">
        <v>25.59</v>
      </c>
      <c r="V21" s="2">
        <f t="shared" si="7"/>
        <v>0.57</v>
      </c>
      <c r="W21" s="2">
        <f t="shared" si="8"/>
        <v>0.673616788432845</v>
      </c>
      <c r="X21" s="9">
        <v>26.44</v>
      </c>
      <c r="Y21" s="2">
        <f t="shared" si="9"/>
        <v>0.91333333</v>
      </c>
      <c r="Z21" s="2">
        <f t="shared" si="10"/>
        <v>0.53095690320795</v>
      </c>
      <c r="AA21" s="9">
        <v>25.04</v>
      </c>
      <c r="AB21" s="2">
        <f t="shared" si="11"/>
        <v>0.653333329999999</v>
      </c>
      <c r="AC21" s="2">
        <f t="shared" si="12"/>
        <v>0.635809584661934</v>
      </c>
      <c r="AD21" s="9">
        <v>26.12</v>
      </c>
      <c r="AE21" s="2">
        <f t="shared" si="13"/>
        <v>1.83</v>
      </c>
      <c r="AF21" s="2">
        <f t="shared" si="14"/>
        <v>0.281264621172202</v>
      </c>
      <c r="AG21" s="9">
        <v>26.74</v>
      </c>
      <c r="AH21" s="2">
        <f t="shared" si="15"/>
        <v>0.823333329999997</v>
      </c>
      <c r="AI21" s="2">
        <f t="shared" si="16"/>
        <v>0.565134695942318</v>
      </c>
    </row>
    <row r="22" spans="1:35">
      <c r="A22" s="2" t="s">
        <v>17</v>
      </c>
      <c r="B22" s="9" t="s">
        <v>23</v>
      </c>
      <c r="C22" s="9">
        <v>26.87</v>
      </c>
      <c r="D22" s="2">
        <f t="shared" si="0"/>
        <v>0.605</v>
      </c>
      <c r="E22" s="2">
        <f t="shared" si="17"/>
        <v>0.657471380102535</v>
      </c>
      <c r="F22" s="9">
        <v>25.71</v>
      </c>
      <c r="G22" s="2">
        <f t="shared" si="1"/>
        <v>1.97666667</v>
      </c>
      <c r="H22" s="2">
        <f t="shared" si="2"/>
        <v>0.254076232455006</v>
      </c>
      <c r="I22" s="9">
        <v>28.54</v>
      </c>
      <c r="J22" s="2">
        <f t="shared" si="3"/>
        <v>2.68333333</v>
      </c>
      <c r="K22" s="2">
        <f t="shared" si="4"/>
        <v>0.155681203154553</v>
      </c>
      <c r="L22" s="9">
        <v>27.21</v>
      </c>
      <c r="M22" s="2">
        <f t="shared" si="18"/>
        <v>0.873333330000001</v>
      </c>
      <c r="N22" s="2">
        <f t="shared" si="19"/>
        <v>0.545884133546579</v>
      </c>
      <c r="O22" s="9">
        <v>26.61</v>
      </c>
      <c r="P22" s="2">
        <f t="shared" si="20"/>
        <v>1.73333333</v>
      </c>
      <c r="Q22" s="2">
        <f t="shared" si="21"/>
        <v>0.300756259715424</v>
      </c>
      <c r="R22" s="9">
        <v>23.74</v>
      </c>
      <c r="S22" s="2">
        <f t="shared" si="5"/>
        <v>-1.27</v>
      </c>
      <c r="T22" s="2">
        <f t="shared" si="6"/>
        <v>2.41161565538153</v>
      </c>
      <c r="U22" s="9">
        <v>26.34</v>
      </c>
      <c r="V22" s="2">
        <f t="shared" si="7"/>
        <v>1.32</v>
      </c>
      <c r="W22" s="2">
        <f t="shared" si="8"/>
        <v>0.400534938794811</v>
      </c>
      <c r="X22" s="9">
        <v>27.73</v>
      </c>
      <c r="Y22" s="2">
        <f t="shared" si="9"/>
        <v>2.20333333</v>
      </c>
      <c r="Z22" s="2">
        <f t="shared" si="10"/>
        <v>0.217135372069623</v>
      </c>
      <c r="AA22" s="9">
        <v>25.65</v>
      </c>
      <c r="AB22" s="2">
        <f t="shared" si="11"/>
        <v>1.26333333</v>
      </c>
      <c r="AC22" s="2">
        <f t="shared" si="12"/>
        <v>0.416580342925462</v>
      </c>
      <c r="AD22" s="9">
        <v>24.67</v>
      </c>
      <c r="AE22" s="2">
        <f t="shared" si="13"/>
        <v>0.380000000000003</v>
      </c>
      <c r="AF22" s="2">
        <f t="shared" si="14"/>
        <v>0.768437590644005</v>
      </c>
      <c r="AG22" s="9">
        <v>26.61</v>
      </c>
      <c r="AH22" s="2">
        <f t="shared" si="15"/>
        <v>0.693333329999998</v>
      </c>
      <c r="AI22" s="2">
        <f t="shared" si="16"/>
        <v>0.618423338133581</v>
      </c>
    </row>
    <row r="23" spans="1:33">
      <c r="A23" s="2" t="s">
        <v>17</v>
      </c>
      <c r="B23" s="2" t="s">
        <v>24</v>
      </c>
      <c r="C23" s="2">
        <v>26.11</v>
      </c>
      <c r="F23" s="2">
        <v>23.37</v>
      </c>
      <c r="I23" s="2">
        <v>25.87</v>
      </c>
      <c r="L23" s="2">
        <v>26.61</v>
      </c>
      <c r="O23" s="2">
        <v>24.82</v>
      </c>
      <c r="R23" s="2">
        <v>24.81</v>
      </c>
      <c r="U23" s="2">
        <v>24.97</v>
      </c>
      <c r="X23" s="2">
        <v>25.72</v>
      </c>
      <c r="AA23" s="2">
        <v>24.49</v>
      </c>
      <c r="AD23" s="2">
        <v>23.97</v>
      </c>
      <c r="AG23" s="2">
        <v>25.99</v>
      </c>
    </row>
    <row r="24" spans="1:33">
      <c r="A24" s="2" t="s">
        <v>17</v>
      </c>
      <c r="B24" s="2" t="s">
        <v>24</v>
      </c>
      <c r="C24" s="2">
        <v>26.42</v>
      </c>
      <c r="F24" s="2">
        <v>24.1</v>
      </c>
      <c r="I24" s="2">
        <v>25.69</v>
      </c>
      <c r="L24" s="2">
        <v>26.24</v>
      </c>
      <c r="O24" s="2">
        <v>24.95</v>
      </c>
      <c r="R24" s="2">
        <v>24.9</v>
      </c>
      <c r="U24" s="2">
        <v>25.15</v>
      </c>
      <c r="X24" s="2">
        <v>24.81</v>
      </c>
      <c r="AA24" s="2">
        <v>24.31</v>
      </c>
      <c r="AD24" s="2">
        <v>24.38</v>
      </c>
      <c r="AG24" s="2">
        <v>26.39</v>
      </c>
    </row>
    <row r="25" ht="15.75" spans="1:35">
      <c r="A25" s="10" t="s">
        <v>17</v>
      </c>
      <c r="B25" s="10" t="s">
        <v>24</v>
      </c>
      <c r="C25" s="10"/>
      <c r="D25" s="10"/>
      <c r="E25" s="10"/>
      <c r="F25" s="10">
        <v>23.73</v>
      </c>
      <c r="G25" s="10"/>
      <c r="H25" s="10"/>
      <c r="I25" s="10">
        <v>26.01</v>
      </c>
      <c r="J25" s="10"/>
      <c r="K25" s="10"/>
      <c r="L25" s="10">
        <v>26.16</v>
      </c>
      <c r="M25" s="10"/>
      <c r="N25" s="10"/>
      <c r="O25" s="10">
        <v>24.86</v>
      </c>
      <c r="P25" s="10"/>
      <c r="Q25" s="10"/>
      <c r="R25" s="10">
        <v>25.32</v>
      </c>
      <c r="S25" s="10"/>
      <c r="T25" s="10"/>
      <c r="U25" s="10">
        <v>24.94</v>
      </c>
      <c r="V25" s="10"/>
      <c r="W25" s="10"/>
      <c r="X25" s="10">
        <v>26.05</v>
      </c>
      <c r="Y25" s="10"/>
      <c r="Z25" s="10"/>
      <c r="AA25" s="10">
        <v>24.36</v>
      </c>
      <c r="AB25" s="10"/>
      <c r="AC25" s="10"/>
      <c r="AD25" s="10">
        <v>24.52</v>
      </c>
      <c r="AE25" s="10"/>
      <c r="AF25" s="10"/>
      <c r="AG25" s="10">
        <v>25.37</v>
      </c>
      <c r="AH25" s="10"/>
      <c r="AI25" s="10"/>
    </row>
    <row r="29" ht="15.75" spans="1:35">
      <c r="A29" s="4"/>
      <c r="B29" s="4"/>
      <c r="C29" s="5" t="s">
        <v>1</v>
      </c>
      <c r="D29" s="5"/>
      <c r="E29" s="5"/>
      <c r="F29" s="5" t="s">
        <v>2</v>
      </c>
      <c r="G29" s="5"/>
      <c r="H29" s="5"/>
      <c r="I29" s="5" t="s">
        <v>3</v>
      </c>
      <c r="J29" s="5"/>
      <c r="K29" s="5"/>
      <c r="L29" s="5" t="s">
        <v>4</v>
      </c>
      <c r="M29" s="5"/>
      <c r="N29" s="5"/>
      <c r="O29" s="5" t="s">
        <v>5</v>
      </c>
      <c r="P29" s="5"/>
      <c r="Q29" s="5"/>
      <c r="R29" s="5" t="s">
        <v>6</v>
      </c>
      <c r="S29" s="5"/>
      <c r="T29" s="5"/>
      <c r="U29" s="5" t="s">
        <v>7</v>
      </c>
      <c r="V29" s="5"/>
      <c r="W29" s="5"/>
      <c r="X29" s="5" t="s">
        <v>8</v>
      </c>
      <c r="Y29" s="5"/>
      <c r="Z29" s="5"/>
      <c r="AA29" s="5" t="s">
        <v>9</v>
      </c>
      <c r="AB29" s="5"/>
      <c r="AC29" s="5"/>
      <c r="AD29" s="5" t="s">
        <v>10</v>
      </c>
      <c r="AE29" s="5"/>
      <c r="AF29" s="5"/>
      <c r="AG29" s="5" t="s">
        <v>11</v>
      </c>
      <c r="AH29" s="5"/>
      <c r="AI29" s="5"/>
    </row>
    <row r="30" s="1" customFormat="1" ht="18.75" spans="1:35">
      <c r="A30" s="6" t="s">
        <v>12</v>
      </c>
      <c r="B30" s="7" t="s">
        <v>13</v>
      </c>
      <c r="C30" s="7" t="s">
        <v>14</v>
      </c>
      <c r="D30" s="6" t="s">
        <v>15</v>
      </c>
      <c r="E30" s="8" t="s">
        <v>16</v>
      </c>
      <c r="F30" s="7" t="s">
        <v>14</v>
      </c>
      <c r="G30" s="6" t="s">
        <v>15</v>
      </c>
      <c r="H30" s="8" t="s">
        <v>16</v>
      </c>
      <c r="I30" s="7" t="s">
        <v>14</v>
      </c>
      <c r="J30" s="6" t="s">
        <v>15</v>
      </c>
      <c r="K30" s="8" t="s">
        <v>16</v>
      </c>
      <c r="L30" s="7" t="s">
        <v>14</v>
      </c>
      <c r="M30" s="6" t="s">
        <v>15</v>
      </c>
      <c r="N30" s="8" t="s">
        <v>16</v>
      </c>
      <c r="O30" s="7" t="s">
        <v>14</v>
      </c>
      <c r="P30" s="6" t="s">
        <v>15</v>
      </c>
      <c r="Q30" s="8" t="s">
        <v>16</v>
      </c>
      <c r="R30" s="7" t="s">
        <v>14</v>
      </c>
      <c r="S30" s="6" t="s">
        <v>15</v>
      </c>
      <c r="T30" s="8" t="s">
        <v>16</v>
      </c>
      <c r="U30" s="7" t="s">
        <v>14</v>
      </c>
      <c r="V30" s="6" t="s">
        <v>15</v>
      </c>
      <c r="W30" s="8" t="s">
        <v>16</v>
      </c>
      <c r="X30" s="7" t="s">
        <v>14</v>
      </c>
      <c r="Y30" s="6" t="s">
        <v>15</v>
      </c>
      <c r="Z30" s="8" t="s">
        <v>16</v>
      </c>
      <c r="AA30" s="7" t="s">
        <v>14</v>
      </c>
      <c r="AB30" s="6" t="s">
        <v>15</v>
      </c>
      <c r="AC30" s="8" t="s">
        <v>16</v>
      </c>
      <c r="AD30" s="7" t="s">
        <v>14</v>
      </c>
      <c r="AE30" s="6" t="s">
        <v>15</v>
      </c>
      <c r="AF30" s="8" t="s">
        <v>16</v>
      </c>
      <c r="AG30" s="7" t="s">
        <v>14</v>
      </c>
      <c r="AH30" s="6" t="s">
        <v>15</v>
      </c>
      <c r="AI30" s="8" t="s">
        <v>16</v>
      </c>
    </row>
    <row r="31" spans="1:35">
      <c r="A31" s="2" t="s">
        <v>25</v>
      </c>
      <c r="B31" s="9" t="s">
        <v>18</v>
      </c>
      <c r="C31" s="9">
        <v>25.72</v>
      </c>
      <c r="D31" s="2">
        <f t="shared" ref="D31:D48" si="22">C31-25.54666667</f>
        <v>0.173333329999998</v>
      </c>
      <c r="E31" s="2">
        <f t="shared" ref="E31:E48" si="23">2^-D31</f>
        <v>0.886791391212115</v>
      </c>
      <c r="F31" s="9">
        <v>23.21</v>
      </c>
      <c r="G31" s="2">
        <f t="shared" ref="G31:G48" si="24">F31-25.11</f>
        <v>-1.9</v>
      </c>
      <c r="H31" s="2">
        <f t="shared" ref="H31:H48" si="25">2^-G31</f>
        <v>3.73213196614723</v>
      </c>
      <c r="I31" s="9">
        <v>23.65</v>
      </c>
      <c r="J31" s="2">
        <f t="shared" ref="J31:J48" si="26">I31-25.73</f>
        <v>-2.08</v>
      </c>
      <c r="K31" s="2">
        <f t="shared" ref="K31:K48" si="27">2^-J31</f>
        <v>4.22807216224553</v>
      </c>
      <c r="L31" s="9">
        <v>23.09</v>
      </c>
      <c r="M31" s="2">
        <f t="shared" ref="M31:M48" si="28">L31-25.16333333</f>
        <v>-2.07333333</v>
      </c>
      <c r="N31" s="2">
        <f t="shared" ref="N31:N48" si="29">2^-M31</f>
        <v>4.20857938307898</v>
      </c>
      <c r="O31" s="9">
        <v>24.2</v>
      </c>
      <c r="P31" s="2">
        <f t="shared" ref="P31:P48" si="30">O31-26.80333333</f>
        <v>-2.60333333</v>
      </c>
      <c r="Q31" s="2">
        <f t="shared" ref="Q31:Q48" si="31">2^-P31</f>
        <v>6.07689064290181</v>
      </c>
      <c r="R31" s="9">
        <v>21.54</v>
      </c>
      <c r="S31" s="2">
        <f t="shared" ref="S31:S36" si="32">R31-25.61666667</f>
        <v>-4.07666667</v>
      </c>
      <c r="T31" s="2">
        <f t="shared" ref="T31:T36" si="33">2^-S31</f>
        <v>16.8732581112417</v>
      </c>
      <c r="U31" s="9">
        <v>24.57</v>
      </c>
      <c r="V31" s="2">
        <f>U31-27.65</f>
        <v>-3.08</v>
      </c>
      <c r="W31" s="2">
        <f>2^-V31</f>
        <v>8.45614432449103</v>
      </c>
      <c r="X31" s="9">
        <v>22.14</v>
      </c>
      <c r="Y31" s="2">
        <f t="shared" ref="Y31:Y48" si="34">X31-27.01</f>
        <v>-4.87</v>
      </c>
      <c r="Z31" s="2">
        <f t="shared" ref="Z31:Z48" si="35">2^-Y31</f>
        <v>29.2426064073408</v>
      </c>
      <c r="AA31" s="9">
        <v>22.2</v>
      </c>
      <c r="AB31" s="2">
        <f t="shared" ref="AB31:AB48" si="36">AA31-25.545</f>
        <v>-3.345</v>
      </c>
      <c r="AC31" s="2">
        <f t="shared" ref="AC31:AC48" si="37">2^-AB31</f>
        <v>10.1612078603103</v>
      </c>
      <c r="AD31" s="9">
        <v>21.59</v>
      </c>
      <c r="AE31" s="2">
        <f t="shared" ref="AE31:AE48" si="38">AD31-24.08666667</f>
        <v>-2.49666667</v>
      </c>
      <c r="AF31" s="2">
        <f t="shared" ref="AF31:AF48" si="39">2^-AE31</f>
        <v>5.64379924151214</v>
      </c>
      <c r="AG31" s="9">
        <v>26.95</v>
      </c>
      <c r="AH31" s="2">
        <f t="shared" ref="AH31:AH48" si="40">AG31-29.37666667</f>
        <v>-2.42666667</v>
      </c>
      <c r="AI31" s="2">
        <f t="shared" ref="AI31:AI48" si="41">2^-AH31</f>
        <v>5.37649761079601</v>
      </c>
    </row>
    <row r="32" spans="1:35">
      <c r="A32" s="2" t="s">
        <v>25</v>
      </c>
      <c r="B32" s="9" t="s">
        <v>18</v>
      </c>
      <c r="C32" s="9">
        <v>25.89</v>
      </c>
      <c r="D32" s="2">
        <f t="shared" si="22"/>
        <v>0.34333333</v>
      </c>
      <c r="E32" s="2">
        <f t="shared" si="23"/>
        <v>0.788218037800408</v>
      </c>
      <c r="F32" s="9">
        <v>23.14</v>
      </c>
      <c r="G32" s="2">
        <f t="shared" si="24"/>
        <v>-1.97</v>
      </c>
      <c r="H32" s="2">
        <f t="shared" si="25"/>
        <v>3.9176811903477</v>
      </c>
      <c r="I32" s="9">
        <v>23.33</v>
      </c>
      <c r="J32" s="2">
        <f t="shared" si="26"/>
        <v>-2.4</v>
      </c>
      <c r="K32" s="2">
        <f t="shared" si="27"/>
        <v>5.27803164309158</v>
      </c>
      <c r="L32" s="9">
        <v>22.79</v>
      </c>
      <c r="M32" s="2">
        <f t="shared" si="28"/>
        <v>-2.37333333</v>
      </c>
      <c r="N32" s="2">
        <f t="shared" si="29"/>
        <v>5.18136899559629</v>
      </c>
      <c r="O32" s="9">
        <v>23.85</v>
      </c>
      <c r="P32" s="2">
        <f t="shared" si="30"/>
        <v>-2.95333333</v>
      </c>
      <c r="Q32" s="2">
        <f t="shared" si="31"/>
        <v>7.74536554996747</v>
      </c>
      <c r="R32" s="9">
        <v>21.55</v>
      </c>
      <c r="S32" s="2">
        <f t="shared" si="32"/>
        <v>-4.06666667</v>
      </c>
      <c r="T32" s="2">
        <f t="shared" si="33"/>
        <v>16.7567060038462</v>
      </c>
      <c r="U32" s="9">
        <v>23.93</v>
      </c>
      <c r="V32" s="2">
        <f>U32-27.65</f>
        <v>-3.72</v>
      </c>
      <c r="W32" s="2">
        <f>2^-V32</f>
        <v>13.1774562762812</v>
      </c>
      <c r="X32" s="9">
        <v>22.14</v>
      </c>
      <c r="Y32" s="2">
        <f t="shared" si="34"/>
        <v>-4.87</v>
      </c>
      <c r="Z32" s="2">
        <f t="shared" si="35"/>
        <v>29.2426064073408</v>
      </c>
      <c r="AA32" s="9">
        <v>22.32</v>
      </c>
      <c r="AB32" s="2">
        <f t="shared" si="36"/>
        <v>-3.225</v>
      </c>
      <c r="AC32" s="2">
        <f t="shared" si="37"/>
        <v>9.35021798848997</v>
      </c>
      <c r="AD32" s="9">
        <v>21.6</v>
      </c>
      <c r="AE32" s="2">
        <f t="shared" si="38"/>
        <v>-2.48666667</v>
      </c>
      <c r="AF32" s="2">
        <f t="shared" si="39"/>
        <v>5.60481467249893</v>
      </c>
      <c r="AG32" s="9">
        <v>27.03</v>
      </c>
      <c r="AH32" s="2">
        <f t="shared" si="40"/>
        <v>-2.34666667</v>
      </c>
      <c r="AI32" s="2">
        <f t="shared" si="41"/>
        <v>5.08647667729546</v>
      </c>
    </row>
    <row r="33" spans="1:35">
      <c r="A33" s="2" t="s">
        <v>25</v>
      </c>
      <c r="B33" s="9" t="s">
        <v>18</v>
      </c>
      <c r="C33" s="9">
        <v>25.69</v>
      </c>
      <c r="D33" s="2">
        <f t="shared" si="22"/>
        <v>0.143333330000001</v>
      </c>
      <c r="E33" s="2">
        <f t="shared" si="23"/>
        <v>0.905424763400319</v>
      </c>
      <c r="F33" s="9">
        <v>23.21</v>
      </c>
      <c r="G33" s="2">
        <f t="shared" si="24"/>
        <v>-1.9</v>
      </c>
      <c r="H33" s="2">
        <f t="shared" si="25"/>
        <v>3.73213196614723</v>
      </c>
      <c r="I33" s="9">
        <v>23.72</v>
      </c>
      <c r="J33" s="2">
        <f t="shared" si="26"/>
        <v>-2.01</v>
      </c>
      <c r="K33" s="2">
        <f t="shared" si="27"/>
        <v>4.02782220022688</v>
      </c>
      <c r="L33" s="9">
        <v>22.72</v>
      </c>
      <c r="M33" s="2">
        <f t="shared" si="28"/>
        <v>-2.44333333</v>
      </c>
      <c r="N33" s="2">
        <f t="shared" si="29"/>
        <v>5.43896947868472</v>
      </c>
      <c r="O33" s="9">
        <v>23.74</v>
      </c>
      <c r="P33" s="2">
        <f t="shared" si="30"/>
        <v>-3.06333333</v>
      </c>
      <c r="Q33" s="2">
        <f t="shared" si="31"/>
        <v>8.35901720357355</v>
      </c>
      <c r="R33" s="9">
        <v>21.55</v>
      </c>
      <c r="S33" s="2">
        <f t="shared" si="32"/>
        <v>-4.06666667</v>
      </c>
      <c r="T33" s="2">
        <f t="shared" si="33"/>
        <v>16.7567060038462</v>
      </c>
      <c r="U33" s="9">
        <v>24.19</v>
      </c>
      <c r="V33" s="2">
        <f>U33-27.65</f>
        <v>-3.46</v>
      </c>
      <c r="W33" s="2">
        <f>2^-V33</f>
        <v>11.0043345451179</v>
      </c>
      <c r="X33" s="9">
        <v>22.18</v>
      </c>
      <c r="Y33" s="2">
        <f t="shared" si="34"/>
        <v>-4.83</v>
      </c>
      <c r="Z33" s="2">
        <f t="shared" si="35"/>
        <v>28.4429657973303</v>
      </c>
      <c r="AA33" s="9">
        <v>22.36</v>
      </c>
      <c r="AB33" s="2">
        <f t="shared" si="36"/>
        <v>-3.185</v>
      </c>
      <c r="AC33" s="2">
        <f t="shared" si="37"/>
        <v>9.09453578588813</v>
      </c>
      <c r="AD33" s="9">
        <v>21.69</v>
      </c>
      <c r="AE33" s="2">
        <f t="shared" si="38"/>
        <v>-2.39666667</v>
      </c>
      <c r="AF33" s="2">
        <f t="shared" si="39"/>
        <v>5.26585088994123</v>
      </c>
      <c r="AG33" s="9">
        <v>26.88</v>
      </c>
      <c r="AH33" s="2">
        <f t="shared" si="40"/>
        <v>-2.49666667</v>
      </c>
      <c r="AI33" s="2">
        <f t="shared" si="41"/>
        <v>5.64379924151214</v>
      </c>
    </row>
    <row r="34" spans="1:35">
      <c r="A34" s="2" t="s">
        <v>25</v>
      </c>
      <c r="B34" s="9" t="s">
        <v>19</v>
      </c>
      <c r="C34" s="9">
        <v>33.88</v>
      </c>
      <c r="D34" s="2">
        <f t="shared" si="22"/>
        <v>8.33333333</v>
      </c>
      <c r="E34" s="2">
        <f t="shared" si="23"/>
        <v>0.00310039268678881</v>
      </c>
      <c r="F34" s="9">
        <v>32.91</v>
      </c>
      <c r="G34" s="2">
        <f t="shared" si="24"/>
        <v>7.8</v>
      </c>
      <c r="H34" s="2">
        <f t="shared" si="25"/>
        <v>0.00448710294920718</v>
      </c>
      <c r="I34" s="9">
        <v>40.45</v>
      </c>
      <c r="J34" s="2">
        <f t="shared" si="26"/>
        <v>14.72</v>
      </c>
      <c r="K34" s="2">
        <f t="shared" si="27"/>
        <v>3.70542872435011e-5</v>
      </c>
      <c r="L34" s="9">
        <v>32.75</v>
      </c>
      <c r="M34" s="2">
        <f t="shared" si="28"/>
        <v>7.58666667</v>
      </c>
      <c r="N34" s="2">
        <f t="shared" si="29"/>
        <v>0.00520218467322226</v>
      </c>
      <c r="O34" s="9">
        <v>32.49</v>
      </c>
      <c r="P34" s="2">
        <f t="shared" si="30"/>
        <v>5.68666667</v>
      </c>
      <c r="Q34" s="2">
        <f t="shared" si="31"/>
        <v>0.019415239712734</v>
      </c>
      <c r="R34" s="9">
        <v>28.6</v>
      </c>
      <c r="S34" s="2">
        <f t="shared" si="32"/>
        <v>2.98333333</v>
      </c>
      <c r="T34" s="2">
        <f t="shared" si="33"/>
        <v>0.126452430329907</v>
      </c>
      <c r="U34" s="9">
        <v>32.39</v>
      </c>
      <c r="V34" s="2">
        <f t="shared" ref="V31:V48" si="42">U34-27.65</f>
        <v>4.74</v>
      </c>
      <c r="W34" s="2">
        <f t="shared" ref="W31:W48" si="43">2^-V34</f>
        <v>0.0374212095193415</v>
      </c>
      <c r="X34" s="9">
        <v>32.53</v>
      </c>
      <c r="Y34" s="2">
        <f t="shared" si="34"/>
        <v>5.52</v>
      </c>
      <c r="Z34" s="2">
        <f t="shared" si="35"/>
        <v>0.0217928697867251</v>
      </c>
      <c r="AA34" s="9">
        <v>34.37</v>
      </c>
      <c r="AB34" s="2">
        <f t="shared" si="36"/>
        <v>8.825</v>
      </c>
      <c r="AC34" s="2">
        <f t="shared" si="37"/>
        <v>0.00220500860313698</v>
      </c>
      <c r="AD34" s="9">
        <v>33.38</v>
      </c>
      <c r="AE34" s="2">
        <f t="shared" si="38"/>
        <v>9.29333333</v>
      </c>
      <c r="AF34" s="2">
        <f t="shared" si="39"/>
        <v>0.00159377829467546</v>
      </c>
      <c r="AG34" s="9">
        <v>38.3</v>
      </c>
      <c r="AH34" s="2">
        <f t="shared" si="40"/>
        <v>8.92333333</v>
      </c>
      <c r="AI34" s="2">
        <f t="shared" si="41"/>
        <v>0.00205972389053244</v>
      </c>
    </row>
    <row r="35" spans="1:35">
      <c r="A35" s="2" t="s">
        <v>25</v>
      </c>
      <c r="B35" s="9" t="s">
        <v>19</v>
      </c>
      <c r="C35" s="9">
        <v>33.39</v>
      </c>
      <c r="D35" s="2">
        <f t="shared" si="22"/>
        <v>7.84333333</v>
      </c>
      <c r="E35" s="2">
        <f t="shared" si="23"/>
        <v>0.00435433062173612</v>
      </c>
      <c r="F35" s="9">
        <v>33.82</v>
      </c>
      <c r="G35" s="2">
        <f t="shared" si="24"/>
        <v>8.71</v>
      </c>
      <c r="H35" s="2">
        <f t="shared" si="25"/>
        <v>0.00238796929236732</v>
      </c>
      <c r="I35" s="9">
        <v>36.9</v>
      </c>
      <c r="J35" s="2">
        <f t="shared" si="26"/>
        <v>11.17</v>
      </c>
      <c r="K35" s="2">
        <f t="shared" si="27"/>
        <v>0.000434005215413365</v>
      </c>
      <c r="L35" s="9">
        <v>33.11</v>
      </c>
      <c r="M35" s="2">
        <f t="shared" si="28"/>
        <v>7.94666667</v>
      </c>
      <c r="N35" s="2">
        <f t="shared" si="29"/>
        <v>0.00405335803422752</v>
      </c>
      <c r="O35" s="9">
        <v>32.68</v>
      </c>
      <c r="P35" s="2">
        <f t="shared" si="30"/>
        <v>5.87666667</v>
      </c>
      <c r="Q35" s="2">
        <f t="shared" si="31"/>
        <v>0.0170195102129049</v>
      </c>
      <c r="R35" s="9">
        <v>29.43</v>
      </c>
      <c r="S35" s="2">
        <f t="shared" si="32"/>
        <v>3.81333333</v>
      </c>
      <c r="T35" s="2">
        <f t="shared" si="33"/>
        <v>0.0711331898260915</v>
      </c>
      <c r="U35" s="9">
        <v>34.98</v>
      </c>
      <c r="V35" s="2">
        <f t="shared" si="42"/>
        <v>7.33</v>
      </c>
      <c r="W35" s="2">
        <f t="shared" si="43"/>
        <v>0.00621512877933531</v>
      </c>
      <c r="X35" s="9">
        <v>30.75</v>
      </c>
      <c r="Y35" s="2">
        <f t="shared" si="34"/>
        <v>3.74</v>
      </c>
      <c r="Z35" s="2">
        <f t="shared" si="35"/>
        <v>0.0748424190386831</v>
      </c>
      <c r="AA35" s="9">
        <v>34.47</v>
      </c>
      <c r="AB35" s="2">
        <f t="shared" si="36"/>
        <v>8.925</v>
      </c>
      <c r="AC35" s="2">
        <f t="shared" si="37"/>
        <v>0.00205734577334929</v>
      </c>
      <c r="AD35" s="9">
        <v>33.51</v>
      </c>
      <c r="AE35" s="2">
        <f t="shared" si="38"/>
        <v>9.42333333</v>
      </c>
      <c r="AF35" s="2">
        <f t="shared" si="39"/>
        <v>0.00145644473036742</v>
      </c>
      <c r="AG35" s="9">
        <v>38.02</v>
      </c>
      <c r="AH35" s="2">
        <f t="shared" si="40"/>
        <v>8.64333333</v>
      </c>
      <c r="AI35" s="2">
        <f t="shared" si="41"/>
        <v>0.00250090621115074</v>
      </c>
    </row>
    <row r="36" spans="1:35">
      <c r="A36" s="2" t="s">
        <v>25</v>
      </c>
      <c r="B36" s="9" t="s">
        <v>19</v>
      </c>
      <c r="C36" s="9">
        <v>33.46</v>
      </c>
      <c r="D36" s="2">
        <f t="shared" si="22"/>
        <v>7.91333333</v>
      </c>
      <c r="E36" s="2">
        <f t="shared" si="23"/>
        <v>0.00414810080631211</v>
      </c>
      <c r="F36" s="9">
        <v>33.59</v>
      </c>
      <c r="G36" s="2">
        <f t="shared" si="24"/>
        <v>8.48</v>
      </c>
      <c r="H36" s="2">
        <f t="shared" si="25"/>
        <v>0.00280069384378091</v>
      </c>
      <c r="I36" s="9">
        <v>38.04</v>
      </c>
      <c r="J36" s="2">
        <f t="shared" si="26"/>
        <v>12.31</v>
      </c>
      <c r="K36" s="2">
        <f t="shared" si="27"/>
        <v>0.00019693402324759</v>
      </c>
      <c r="L36" s="9">
        <v>32.79</v>
      </c>
      <c r="M36" s="2">
        <f t="shared" si="28"/>
        <v>7.62666667</v>
      </c>
      <c r="N36" s="2">
        <f t="shared" si="29"/>
        <v>0.005059930659762</v>
      </c>
      <c r="O36" s="11">
        <v>33.57</v>
      </c>
      <c r="P36" s="2">
        <f t="shared" si="30"/>
        <v>6.76666667</v>
      </c>
      <c r="Q36" s="2">
        <f t="shared" si="31"/>
        <v>0.00918396799662123</v>
      </c>
      <c r="R36" s="9">
        <v>29.92</v>
      </c>
      <c r="S36" s="2">
        <f t="shared" si="32"/>
        <v>4.30333333</v>
      </c>
      <c r="T36" s="2">
        <f t="shared" si="33"/>
        <v>0.0506486164426446</v>
      </c>
      <c r="U36" s="9">
        <v>34.82</v>
      </c>
      <c r="V36" s="2">
        <f t="shared" si="42"/>
        <v>7.17</v>
      </c>
      <c r="W36" s="2">
        <f t="shared" si="43"/>
        <v>0.00694408344661382</v>
      </c>
      <c r="X36" s="9">
        <v>31.66</v>
      </c>
      <c r="Y36" s="2">
        <f t="shared" si="34"/>
        <v>4.65</v>
      </c>
      <c r="Z36" s="2">
        <f t="shared" si="35"/>
        <v>0.039830019603727</v>
      </c>
      <c r="AA36" s="9">
        <v>34.33</v>
      </c>
      <c r="AB36" s="2">
        <f t="shared" si="36"/>
        <v>8.785</v>
      </c>
      <c r="AC36" s="2">
        <f t="shared" si="37"/>
        <v>0.00226699983278071</v>
      </c>
      <c r="AD36" s="9">
        <v>33.06</v>
      </c>
      <c r="AE36" s="2">
        <f t="shared" si="38"/>
        <v>8.97333333</v>
      </c>
      <c r="AF36" s="2">
        <f t="shared" si="39"/>
        <v>0.0019895621334197</v>
      </c>
      <c r="AG36" s="9">
        <v>37.95</v>
      </c>
      <c r="AH36" s="2">
        <f t="shared" si="40"/>
        <v>8.57333333</v>
      </c>
      <c r="AI36" s="2">
        <f t="shared" si="41"/>
        <v>0.00262524297402148</v>
      </c>
    </row>
    <row r="37" spans="1:35">
      <c r="A37" s="2" t="s">
        <v>25</v>
      </c>
      <c r="B37" s="9" t="s">
        <v>20</v>
      </c>
      <c r="C37" s="9">
        <v>25.98</v>
      </c>
      <c r="D37" s="2">
        <f t="shared" si="22"/>
        <v>0.43333333</v>
      </c>
      <c r="E37" s="2">
        <f t="shared" si="23"/>
        <v>0.740548777854313</v>
      </c>
      <c r="F37" s="9">
        <v>25.63</v>
      </c>
      <c r="G37" s="2">
        <f t="shared" si="24"/>
        <v>0.52</v>
      </c>
      <c r="H37" s="2">
        <f t="shared" si="25"/>
        <v>0.697371833175203</v>
      </c>
      <c r="I37" s="9">
        <v>26.02</v>
      </c>
      <c r="J37" s="2">
        <f t="shared" si="26"/>
        <v>0.289999999999999</v>
      </c>
      <c r="K37" s="2">
        <f t="shared" si="27"/>
        <v>0.817902058557782</v>
      </c>
      <c r="L37" s="9">
        <v>25.01</v>
      </c>
      <c r="M37" s="2">
        <f t="shared" si="28"/>
        <v>-0.153333329999999</v>
      </c>
      <c r="N37" s="2">
        <f t="shared" si="29"/>
        <v>1.11213608326229</v>
      </c>
      <c r="O37" s="9">
        <v>28.75</v>
      </c>
      <c r="P37" s="2">
        <f t="shared" si="30"/>
        <v>1.94666667</v>
      </c>
      <c r="Q37" s="2">
        <f t="shared" si="31"/>
        <v>0.259414914190561</v>
      </c>
      <c r="R37" s="9">
        <v>27.51</v>
      </c>
      <c r="S37" s="2">
        <f t="shared" ref="S31:S48" si="44">R37-25.61666667</f>
        <v>1.89333333</v>
      </c>
      <c r="T37" s="2">
        <f t="shared" ref="T31:T48" si="45">2^-S37</f>
        <v>0.269184392683829</v>
      </c>
      <c r="U37" s="9">
        <v>27</v>
      </c>
      <c r="V37" s="2">
        <f t="shared" si="42"/>
        <v>-0.649999999999999</v>
      </c>
      <c r="W37" s="2">
        <f t="shared" si="43"/>
        <v>1.5691681957935</v>
      </c>
      <c r="X37" s="9">
        <v>24.3</v>
      </c>
      <c r="Y37" s="2">
        <f t="shared" si="34"/>
        <v>-2.71</v>
      </c>
      <c r="Z37" s="2">
        <f t="shared" si="35"/>
        <v>6.54321646846225</v>
      </c>
      <c r="AA37" s="9">
        <v>26.61</v>
      </c>
      <c r="AB37" s="2">
        <f t="shared" si="36"/>
        <v>1.065</v>
      </c>
      <c r="AC37" s="2">
        <f t="shared" si="37"/>
        <v>0.477972658796872</v>
      </c>
      <c r="AD37" s="9">
        <v>25.72</v>
      </c>
      <c r="AE37" s="2">
        <f t="shared" si="38"/>
        <v>1.63333333</v>
      </c>
      <c r="AF37" s="2">
        <f t="shared" si="39"/>
        <v>0.322342577854664</v>
      </c>
      <c r="AG37" s="9">
        <v>30.61</v>
      </c>
      <c r="AH37" s="2">
        <f t="shared" si="40"/>
        <v>1.23333333</v>
      </c>
      <c r="AI37" s="2">
        <f t="shared" si="41"/>
        <v>0.425333581458157</v>
      </c>
    </row>
    <row r="38" spans="1:35">
      <c r="A38" s="2" t="s">
        <v>25</v>
      </c>
      <c r="B38" s="9" t="s">
        <v>20</v>
      </c>
      <c r="C38" s="9">
        <v>25.99</v>
      </c>
      <c r="D38" s="2">
        <f t="shared" si="22"/>
        <v>0.443333329999998</v>
      </c>
      <c r="E38" s="2">
        <f t="shared" si="23"/>
        <v>0.735433433792188</v>
      </c>
      <c r="F38" s="9">
        <v>25.71</v>
      </c>
      <c r="G38" s="2">
        <f t="shared" si="24"/>
        <v>0.600000000000001</v>
      </c>
      <c r="H38" s="2">
        <f t="shared" si="25"/>
        <v>0.659753955386446</v>
      </c>
      <c r="I38" s="9">
        <v>28.63</v>
      </c>
      <c r="J38" s="2">
        <f t="shared" si="26"/>
        <v>2.9</v>
      </c>
      <c r="K38" s="2">
        <f t="shared" si="27"/>
        <v>0.133971682817037</v>
      </c>
      <c r="L38" s="9">
        <v>25.25</v>
      </c>
      <c r="M38" s="2">
        <f t="shared" si="28"/>
        <v>0.0866666699999996</v>
      </c>
      <c r="N38" s="2">
        <f t="shared" si="29"/>
        <v>0.941696015211567</v>
      </c>
      <c r="O38" s="9">
        <v>26.67</v>
      </c>
      <c r="P38" s="2">
        <f t="shared" si="30"/>
        <v>-0.133333329999999</v>
      </c>
      <c r="Q38" s="2">
        <f t="shared" si="31"/>
        <v>1.09682497716042</v>
      </c>
      <c r="R38" s="9">
        <v>25.82</v>
      </c>
      <c r="S38" s="2">
        <f t="shared" si="44"/>
        <v>0.20333333</v>
      </c>
      <c r="T38" s="2">
        <f t="shared" si="45"/>
        <v>0.868541488278494</v>
      </c>
      <c r="U38" s="9">
        <v>27.9</v>
      </c>
      <c r="V38" s="2">
        <f t="shared" si="42"/>
        <v>0.25</v>
      </c>
      <c r="W38" s="2">
        <f t="shared" si="43"/>
        <v>0.840896415253715</v>
      </c>
      <c r="X38" s="9">
        <v>24.21</v>
      </c>
      <c r="Y38" s="2">
        <f t="shared" si="34"/>
        <v>-2.8</v>
      </c>
      <c r="Z38" s="2">
        <f t="shared" si="35"/>
        <v>6.964404506369</v>
      </c>
      <c r="AA38" s="9">
        <v>26.49</v>
      </c>
      <c r="AB38" s="2">
        <f t="shared" si="36"/>
        <v>0.944999999999997</v>
      </c>
      <c r="AC38" s="2">
        <f t="shared" si="37"/>
        <v>0.519429551648833</v>
      </c>
      <c r="AD38" s="9">
        <v>27.01</v>
      </c>
      <c r="AE38" s="2">
        <f t="shared" si="38"/>
        <v>2.92333333</v>
      </c>
      <c r="AF38" s="2">
        <f t="shared" si="39"/>
        <v>0.131822328994076</v>
      </c>
      <c r="AG38" s="9">
        <v>30.63</v>
      </c>
      <c r="AH38" s="2">
        <f t="shared" si="40"/>
        <v>1.25333333</v>
      </c>
      <c r="AI38" s="2">
        <f t="shared" si="41"/>
        <v>0.419477888353325</v>
      </c>
    </row>
    <row r="39" spans="1:35">
      <c r="A39" s="2" t="s">
        <v>25</v>
      </c>
      <c r="B39" s="9" t="s">
        <v>20</v>
      </c>
      <c r="C39" s="9">
        <v>26.22</v>
      </c>
      <c r="D39" s="2">
        <f t="shared" si="22"/>
        <v>0.673333329999998</v>
      </c>
      <c r="E39" s="2">
        <f t="shared" si="23"/>
        <v>0.627056206223939</v>
      </c>
      <c r="F39" s="9">
        <v>25.54</v>
      </c>
      <c r="G39" s="2">
        <f t="shared" si="24"/>
        <v>0.43</v>
      </c>
      <c r="H39" s="2">
        <f t="shared" si="25"/>
        <v>0.742261785314525</v>
      </c>
      <c r="I39" s="9">
        <v>26.24</v>
      </c>
      <c r="J39" s="2">
        <f t="shared" si="26"/>
        <v>0.509999999999998</v>
      </c>
      <c r="K39" s="2">
        <f t="shared" si="27"/>
        <v>0.702222437869</v>
      </c>
      <c r="L39" s="9">
        <v>24.97</v>
      </c>
      <c r="M39" s="2">
        <f t="shared" si="28"/>
        <v>-0.193333330000002</v>
      </c>
      <c r="N39" s="2">
        <f t="shared" si="29"/>
        <v>1.14340248432509</v>
      </c>
      <c r="O39" s="9">
        <v>28.48</v>
      </c>
      <c r="P39" s="2">
        <f t="shared" si="30"/>
        <v>1.67666667</v>
      </c>
      <c r="Q39" s="2">
        <f t="shared" si="31"/>
        <v>0.312804534150706</v>
      </c>
      <c r="R39" s="9">
        <v>28.06</v>
      </c>
      <c r="S39" s="2">
        <f t="shared" si="44"/>
        <v>2.44333333</v>
      </c>
      <c r="T39" s="2">
        <f t="shared" si="45"/>
        <v>0.183858358448047</v>
      </c>
      <c r="U39" s="9">
        <v>26.79</v>
      </c>
      <c r="V39" s="2">
        <f t="shared" si="42"/>
        <v>-0.859999999999999</v>
      </c>
      <c r="W39" s="2">
        <f t="shared" si="43"/>
        <v>1.81503831063432</v>
      </c>
      <c r="X39" s="9">
        <v>24.16</v>
      </c>
      <c r="Y39" s="2">
        <f t="shared" si="34"/>
        <v>-2.85</v>
      </c>
      <c r="Z39" s="2">
        <f t="shared" si="35"/>
        <v>7.21000370088665</v>
      </c>
      <c r="AA39" s="9">
        <v>27.03</v>
      </c>
      <c r="AB39" s="2">
        <f t="shared" si="36"/>
        <v>1.485</v>
      </c>
      <c r="AC39" s="2">
        <f t="shared" si="37"/>
        <v>0.357248534935273</v>
      </c>
      <c r="AD39" s="9">
        <v>25.97</v>
      </c>
      <c r="AE39" s="2">
        <f t="shared" si="38"/>
        <v>1.88333333</v>
      </c>
      <c r="AF39" s="2">
        <f t="shared" si="39"/>
        <v>0.271056718201629</v>
      </c>
      <c r="AG39" s="9">
        <v>31.06</v>
      </c>
      <c r="AH39" s="2">
        <f t="shared" si="40"/>
        <v>1.68333333</v>
      </c>
      <c r="AI39" s="2">
        <f t="shared" si="41"/>
        <v>0.311362406309106</v>
      </c>
    </row>
    <row r="40" spans="1:35">
      <c r="A40" s="2" t="s">
        <v>25</v>
      </c>
      <c r="B40" s="9" t="s">
        <v>21</v>
      </c>
      <c r="C40" s="9">
        <v>32.64</v>
      </c>
      <c r="D40" s="2">
        <f t="shared" si="22"/>
        <v>7.09333333</v>
      </c>
      <c r="E40" s="2">
        <f t="shared" si="23"/>
        <v>0.00732308202129476</v>
      </c>
      <c r="F40" s="9">
        <v>29.34</v>
      </c>
      <c r="G40" s="2">
        <f t="shared" si="24"/>
        <v>4.23</v>
      </c>
      <c r="H40" s="2">
        <f t="shared" si="25"/>
        <v>0.0532896807354973</v>
      </c>
      <c r="I40" s="9">
        <v>38.25</v>
      </c>
      <c r="J40" s="2">
        <f t="shared" si="26"/>
        <v>12.52</v>
      </c>
      <c r="K40" s="2">
        <f t="shared" si="27"/>
        <v>0.00017025679520879</v>
      </c>
      <c r="L40" s="9">
        <v>35.52</v>
      </c>
      <c r="M40" s="2">
        <f t="shared" si="28"/>
        <v>10.35666667</v>
      </c>
      <c r="N40" s="2">
        <f t="shared" si="29"/>
        <v>0.000762662999639185</v>
      </c>
      <c r="O40" s="9">
        <v>24.78</v>
      </c>
      <c r="P40" s="2">
        <f t="shared" si="30"/>
        <v>-2.02333333</v>
      </c>
      <c r="Q40" s="2">
        <f t="shared" si="31"/>
        <v>4.0652197192801</v>
      </c>
      <c r="R40" s="9">
        <v>33.83</v>
      </c>
      <c r="S40" s="2">
        <f t="shared" si="44"/>
        <v>8.21333333</v>
      </c>
      <c r="T40" s="2">
        <f t="shared" si="45"/>
        <v>0.00336930482025425</v>
      </c>
      <c r="U40" s="9">
        <v>36.35</v>
      </c>
      <c r="V40" s="2">
        <f t="shared" si="42"/>
        <v>8.7</v>
      </c>
      <c r="W40" s="2">
        <f t="shared" si="43"/>
        <v>0.00240457893231428</v>
      </c>
      <c r="X40" s="9">
        <v>32.25</v>
      </c>
      <c r="Y40" s="2">
        <f t="shared" si="34"/>
        <v>5.24</v>
      </c>
      <c r="Z40" s="2">
        <f t="shared" si="35"/>
        <v>0.026460791011329</v>
      </c>
      <c r="AA40" s="9">
        <v>34.3</v>
      </c>
      <c r="AB40" s="2">
        <f t="shared" si="36"/>
        <v>8.755</v>
      </c>
      <c r="AC40" s="2">
        <f t="shared" si="37"/>
        <v>0.00231463431824529</v>
      </c>
      <c r="AD40" s="9">
        <v>32.93</v>
      </c>
      <c r="AE40" s="2">
        <f t="shared" si="38"/>
        <v>8.84333333</v>
      </c>
      <c r="AF40" s="2">
        <f t="shared" si="39"/>
        <v>0.00217716531086806</v>
      </c>
      <c r="AG40" s="9">
        <v>37.56</v>
      </c>
      <c r="AH40" s="2">
        <f t="shared" si="40"/>
        <v>8.18333333</v>
      </c>
      <c r="AI40" s="2">
        <f t="shared" si="41"/>
        <v>0.00344010107668327</v>
      </c>
    </row>
    <row r="41" spans="1:35">
      <c r="A41" s="2" t="s">
        <v>25</v>
      </c>
      <c r="B41" s="9" t="s">
        <v>21</v>
      </c>
      <c r="C41" s="9">
        <v>32.3</v>
      </c>
      <c r="D41" s="2">
        <f t="shared" si="22"/>
        <v>6.75333333</v>
      </c>
      <c r="E41" s="2">
        <f t="shared" si="23"/>
        <v>0.00926923935663907</v>
      </c>
      <c r="F41" s="9">
        <v>29.94</v>
      </c>
      <c r="G41" s="2">
        <f t="shared" si="24"/>
        <v>4.83</v>
      </c>
      <c r="H41" s="2">
        <f t="shared" si="25"/>
        <v>0.0351580776465252</v>
      </c>
      <c r="I41" s="9">
        <v>38.43</v>
      </c>
      <c r="J41" s="2">
        <f t="shared" si="26"/>
        <v>12.7</v>
      </c>
      <c r="K41" s="2">
        <f t="shared" si="27"/>
        <v>0.000150286183269643</v>
      </c>
      <c r="L41" s="9">
        <v>38.12</v>
      </c>
      <c r="M41" s="2">
        <f t="shared" si="28"/>
        <v>12.95666667</v>
      </c>
      <c r="N41" s="2">
        <f t="shared" si="29"/>
        <v>0.000125792482659712</v>
      </c>
      <c r="O41" s="9">
        <v>24.79</v>
      </c>
      <c r="P41" s="2">
        <f t="shared" si="30"/>
        <v>-2.01333333</v>
      </c>
      <c r="Q41" s="2">
        <f t="shared" si="31"/>
        <v>4.03713919551973</v>
      </c>
      <c r="R41" s="9">
        <v>34.13</v>
      </c>
      <c r="S41" s="2">
        <f t="shared" si="44"/>
        <v>8.51333333</v>
      </c>
      <c r="T41" s="2">
        <f t="shared" si="45"/>
        <v>0.00273672591430612</v>
      </c>
      <c r="U41" s="9">
        <v>35.81</v>
      </c>
      <c r="V41" s="2">
        <f t="shared" si="42"/>
        <v>8.16</v>
      </c>
      <c r="W41" s="2">
        <f t="shared" si="43"/>
        <v>0.00349619168331238</v>
      </c>
      <c r="X41" s="9">
        <v>31.36</v>
      </c>
      <c r="Y41" s="2">
        <f t="shared" si="34"/>
        <v>4.35</v>
      </c>
      <c r="Z41" s="2">
        <f t="shared" si="35"/>
        <v>0.049036506118547</v>
      </c>
      <c r="AA41" s="9">
        <v>33.82</v>
      </c>
      <c r="AB41" s="2">
        <f t="shared" si="36"/>
        <v>8.275</v>
      </c>
      <c r="AC41" s="2">
        <f t="shared" si="37"/>
        <v>0.00322832155528989</v>
      </c>
      <c r="AD41" s="9">
        <v>33.37</v>
      </c>
      <c r="AE41" s="2">
        <f t="shared" si="38"/>
        <v>9.28333333</v>
      </c>
      <c r="AF41" s="2">
        <f t="shared" si="39"/>
        <v>0.0016048638993834</v>
      </c>
      <c r="AG41" s="9">
        <v>37.16</v>
      </c>
      <c r="AH41" s="2">
        <f t="shared" si="40"/>
        <v>7.78333333</v>
      </c>
      <c r="AI41" s="2">
        <f t="shared" si="41"/>
        <v>0.00453924058454194</v>
      </c>
    </row>
    <row r="42" spans="1:35">
      <c r="A42" s="2" t="s">
        <v>25</v>
      </c>
      <c r="B42" s="9" t="s">
        <v>21</v>
      </c>
      <c r="C42" s="9">
        <v>32.9</v>
      </c>
      <c r="D42" s="2">
        <f t="shared" si="22"/>
        <v>7.35333333</v>
      </c>
      <c r="E42" s="2">
        <f t="shared" si="23"/>
        <v>0.00611541732896634</v>
      </c>
      <c r="F42" s="9">
        <v>31.87</v>
      </c>
      <c r="G42" s="2">
        <f t="shared" si="24"/>
        <v>6.76</v>
      </c>
      <c r="H42" s="2">
        <f t="shared" si="25"/>
        <v>0.0092265051674182</v>
      </c>
      <c r="I42" s="9">
        <v>38.02</v>
      </c>
      <c r="J42" s="2">
        <f t="shared" si="26"/>
        <v>12.29</v>
      </c>
      <c r="K42" s="2">
        <f t="shared" si="27"/>
        <v>0.000199683119765083</v>
      </c>
      <c r="L42" s="9">
        <v>36.84</v>
      </c>
      <c r="M42" s="2">
        <f t="shared" si="28"/>
        <v>11.67666667</v>
      </c>
      <c r="N42" s="2">
        <f t="shared" si="29"/>
        <v>0.000305473177881548</v>
      </c>
      <c r="O42" s="9">
        <v>23.83</v>
      </c>
      <c r="P42" s="2">
        <f t="shared" si="30"/>
        <v>-2.97333333</v>
      </c>
      <c r="Q42" s="2">
        <f t="shared" si="31"/>
        <v>7.85348682382864</v>
      </c>
      <c r="R42" s="9">
        <v>33.96</v>
      </c>
      <c r="S42" s="2">
        <f t="shared" si="44"/>
        <v>8.34333333</v>
      </c>
      <c r="T42" s="2">
        <f t="shared" si="45"/>
        <v>0.00307897671015784</v>
      </c>
      <c r="U42" s="9">
        <v>34.91</v>
      </c>
      <c r="V42" s="2">
        <f t="shared" si="42"/>
        <v>7.26</v>
      </c>
      <c r="W42" s="2">
        <f t="shared" si="43"/>
        <v>0.00652412437053414</v>
      </c>
      <c r="X42" s="9">
        <v>27.18</v>
      </c>
      <c r="Y42" s="2">
        <f t="shared" si="34"/>
        <v>0.169999999999998</v>
      </c>
      <c r="Z42" s="2">
        <f t="shared" si="35"/>
        <v>0.888842681166571</v>
      </c>
      <c r="AA42" s="9">
        <v>33.28</v>
      </c>
      <c r="AB42" s="2">
        <f t="shared" si="36"/>
        <v>7.735</v>
      </c>
      <c r="AC42" s="2">
        <f t="shared" si="37"/>
        <v>0.00469389081846426</v>
      </c>
      <c r="AD42" s="9">
        <v>34.88</v>
      </c>
      <c r="AE42" s="2">
        <f t="shared" si="38"/>
        <v>10.79333333</v>
      </c>
      <c r="AF42" s="2">
        <f t="shared" si="39"/>
        <v>0.000563485719936476</v>
      </c>
      <c r="AG42" s="9">
        <v>38.16</v>
      </c>
      <c r="AH42" s="2">
        <f t="shared" si="40"/>
        <v>8.78333333</v>
      </c>
      <c r="AI42" s="2">
        <f t="shared" si="41"/>
        <v>0.00226962029227097</v>
      </c>
    </row>
    <row r="43" spans="1:35">
      <c r="A43" s="2" t="s">
        <v>25</v>
      </c>
      <c r="B43" s="9" t="s">
        <v>22</v>
      </c>
      <c r="C43" s="9">
        <v>24.77</v>
      </c>
      <c r="D43" s="2">
        <f t="shared" si="22"/>
        <v>-0.776666670000001</v>
      </c>
      <c r="E43" s="2">
        <f t="shared" si="23"/>
        <v>1.71316804189917</v>
      </c>
      <c r="F43" s="9">
        <v>22.37</v>
      </c>
      <c r="G43" s="2">
        <f t="shared" si="24"/>
        <v>-2.74</v>
      </c>
      <c r="H43" s="2">
        <f t="shared" si="25"/>
        <v>6.68070335542695</v>
      </c>
      <c r="I43" s="9">
        <v>22.43</v>
      </c>
      <c r="J43" s="2">
        <f t="shared" si="26"/>
        <v>-3.3</v>
      </c>
      <c r="K43" s="2">
        <f t="shared" si="27"/>
        <v>9.84915530675934</v>
      </c>
      <c r="L43" s="9">
        <v>21.47</v>
      </c>
      <c r="M43" s="2">
        <f t="shared" si="28"/>
        <v>-3.69333333</v>
      </c>
      <c r="N43" s="2">
        <f t="shared" si="29"/>
        <v>12.936122404669</v>
      </c>
      <c r="O43" s="9">
        <v>22.48</v>
      </c>
      <c r="P43" s="2">
        <f t="shared" si="30"/>
        <v>-4.32333333</v>
      </c>
      <c r="Q43" s="2">
        <f t="shared" si="31"/>
        <v>20.0194901856452</v>
      </c>
      <c r="R43" s="9">
        <v>22.26</v>
      </c>
      <c r="S43" s="2">
        <f t="shared" si="44"/>
        <v>-3.35666667</v>
      </c>
      <c r="T43" s="2">
        <f t="shared" si="45"/>
        <v>10.2437118408735</v>
      </c>
      <c r="U43" s="9">
        <v>23.39</v>
      </c>
      <c r="V43" s="2">
        <f t="shared" si="42"/>
        <v>-4.26</v>
      </c>
      <c r="W43" s="2">
        <f t="shared" si="43"/>
        <v>19.1596592739028</v>
      </c>
      <c r="X43" s="9">
        <v>23.24</v>
      </c>
      <c r="Y43" s="2">
        <f t="shared" si="34"/>
        <v>-3.77</v>
      </c>
      <c r="Z43" s="2">
        <f t="shared" si="35"/>
        <v>13.6421582682873</v>
      </c>
      <c r="AA43" s="9">
        <v>23.44</v>
      </c>
      <c r="AB43" s="2">
        <f t="shared" si="36"/>
        <v>-2.105</v>
      </c>
      <c r="AC43" s="2">
        <f t="shared" si="37"/>
        <v>4.30197756182951</v>
      </c>
      <c r="AD43" s="9">
        <v>22.07</v>
      </c>
      <c r="AE43" s="2">
        <f t="shared" si="38"/>
        <v>-2.01666667</v>
      </c>
      <c r="AF43" s="2">
        <f t="shared" si="39"/>
        <v>4.04647777055704</v>
      </c>
      <c r="AG43" s="9">
        <v>27.04</v>
      </c>
      <c r="AH43" s="2">
        <f t="shared" si="40"/>
        <v>-2.33666667</v>
      </c>
      <c r="AI43" s="2">
        <f t="shared" si="41"/>
        <v>5.05134181643764</v>
      </c>
    </row>
    <row r="44" spans="1:35">
      <c r="A44" s="2" t="s">
        <v>25</v>
      </c>
      <c r="B44" s="9" t="s">
        <v>22</v>
      </c>
      <c r="C44" s="9">
        <v>24.72</v>
      </c>
      <c r="D44" s="2">
        <f t="shared" si="22"/>
        <v>-0.826666670000002</v>
      </c>
      <c r="E44" s="2">
        <f t="shared" si="23"/>
        <v>1.77358278242423</v>
      </c>
      <c r="F44" s="9">
        <v>22.52</v>
      </c>
      <c r="G44" s="2">
        <f t="shared" si="24"/>
        <v>-2.59</v>
      </c>
      <c r="H44" s="2">
        <f t="shared" si="25"/>
        <v>6.02098698964427</v>
      </c>
      <c r="I44" s="9">
        <v>22.72</v>
      </c>
      <c r="J44" s="2">
        <f t="shared" si="26"/>
        <v>-3.01</v>
      </c>
      <c r="K44" s="2">
        <f t="shared" si="27"/>
        <v>8.05564440045376</v>
      </c>
      <c r="L44" s="9">
        <v>21.27</v>
      </c>
      <c r="M44" s="2">
        <f t="shared" si="28"/>
        <v>-3.89333333</v>
      </c>
      <c r="N44" s="2">
        <f t="shared" si="29"/>
        <v>14.8597025262836</v>
      </c>
      <c r="O44" s="9">
        <v>21.98</v>
      </c>
      <c r="P44" s="2">
        <f t="shared" si="30"/>
        <v>-4.82333333</v>
      </c>
      <c r="Q44" s="2">
        <f t="shared" si="31"/>
        <v>28.3118345323345</v>
      </c>
      <c r="R44" s="9">
        <v>22.06</v>
      </c>
      <c r="S44" s="2">
        <f t="shared" si="44"/>
        <v>-3.55666667</v>
      </c>
      <c r="T44" s="2">
        <f t="shared" si="45"/>
        <v>11.766934940675</v>
      </c>
      <c r="U44" s="9">
        <v>23.98</v>
      </c>
      <c r="V44" s="2">
        <f t="shared" si="42"/>
        <v>-3.67</v>
      </c>
      <c r="W44" s="2">
        <f t="shared" si="43"/>
        <v>12.7285837400787</v>
      </c>
      <c r="X44" s="9">
        <v>22.6</v>
      </c>
      <c r="Y44" s="2">
        <f t="shared" si="34"/>
        <v>-4.41</v>
      </c>
      <c r="Z44" s="2">
        <f t="shared" si="35"/>
        <v>21.2589730255442</v>
      </c>
      <c r="AA44" s="9">
        <v>23.53</v>
      </c>
      <c r="AB44" s="2">
        <f t="shared" si="36"/>
        <v>-2.015</v>
      </c>
      <c r="AC44" s="2">
        <f t="shared" si="37"/>
        <v>4.04180578594706</v>
      </c>
      <c r="AD44" s="9">
        <v>21.38</v>
      </c>
      <c r="AE44" s="2">
        <f t="shared" si="38"/>
        <v>-2.70666667</v>
      </c>
      <c r="AF44" s="2">
        <f t="shared" si="39"/>
        <v>6.52811589499072</v>
      </c>
      <c r="AG44" s="9">
        <v>26.89</v>
      </c>
      <c r="AH44" s="2">
        <f t="shared" si="40"/>
        <v>-2.48666667</v>
      </c>
      <c r="AI44" s="2">
        <f t="shared" si="41"/>
        <v>5.60481467249893</v>
      </c>
    </row>
    <row r="45" spans="1:35">
      <c r="A45" s="2" t="s">
        <v>25</v>
      </c>
      <c r="B45" s="9" t="s">
        <v>22</v>
      </c>
      <c r="C45" s="9">
        <v>24.83</v>
      </c>
      <c r="D45" s="2">
        <f t="shared" si="22"/>
        <v>-0.716666670000002</v>
      </c>
      <c r="E45" s="2">
        <f t="shared" si="23"/>
        <v>1.6433806329686</v>
      </c>
      <c r="F45" s="9">
        <v>22.36</v>
      </c>
      <c r="G45" s="2">
        <f t="shared" si="24"/>
        <v>-2.75</v>
      </c>
      <c r="H45" s="2">
        <f t="shared" si="25"/>
        <v>6.72717132202972</v>
      </c>
      <c r="I45" s="9">
        <v>22.62</v>
      </c>
      <c r="J45" s="2">
        <f t="shared" si="26"/>
        <v>-3.11</v>
      </c>
      <c r="K45" s="2">
        <f t="shared" si="27"/>
        <v>8.63382589203541</v>
      </c>
      <c r="L45" s="9">
        <v>21.34</v>
      </c>
      <c r="M45" s="2">
        <f t="shared" si="28"/>
        <v>-3.82333333</v>
      </c>
      <c r="N45" s="2">
        <f t="shared" si="29"/>
        <v>14.1559172661672</v>
      </c>
      <c r="O45" s="9">
        <v>21.97</v>
      </c>
      <c r="P45" s="2">
        <f t="shared" si="30"/>
        <v>-4.83333333</v>
      </c>
      <c r="Q45" s="2">
        <f t="shared" si="31"/>
        <v>28.5087589146217</v>
      </c>
      <c r="R45" s="9">
        <v>21.77</v>
      </c>
      <c r="S45" s="2">
        <f t="shared" si="44"/>
        <v>-3.84666667</v>
      </c>
      <c r="T45" s="2">
        <f t="shared" si="45"/>
        <v>14.3867286034514</v>
      </c>
      <c r="U45" s="9">
        <v>23.6</v>
      </c>
      <c r="V45" s="2">
        <f t="shared" si="42"/>
        <v>-4.05</v>
      </c>
      <c r="W45" s="2">
        <f t="shared" si="43"/>
        <v>16.564238781462</v>
      </c>
      <c r="X45" s="9">
        <v>23.48</v>
      </c>
      <c r="Y45" s="2">
        <f t="shared" si="34"/>
        <v>-3.53</v>
      </c>
      <c r="Z45" s="2">
        <f t="shared" si="35"/>
        <v>11.55143356418</v>
      </c>
      <c r="AA45" s="9">
        <v>22.86</v>
      </c>
      <c r="AB45" s="2">
        <f t="shared" si="36"/>
        <v>-2.685</v>
      </c>
      <c r="AC45" s="2">
        <f t="shared" si="37"/>
        <v>6.43080792594522</v>
      </c>
      <c r="AD45" s="9">
        <v>21.16</v>
      </c>
      <c r="AE45" s="2">
        <f t="shared" si="38"/>
        <v>-2.92666667</v>
      </c>
      <c r="AF45" s="2">
        <f t="shared" si="39"/>
        <v>7.60351583925427</v>
      </c>
      <c r="AG45" s="9">
        <v>26.57</v>
      </c>
      <c r="AH45" s="2">
        <f t="shared" si="40"/>
        <v>-2.80666667</v>
      </c>
      <c r="AI45" s="2">
        <f t="shared" si="41"/>
        <v>6.9966613766124</v>
      </c>
    </row>
    <row r="46" spans="1:35">
      <c r="A46" s="2" t="s">
        <v>25</v>
      </c>
      <c r="B46" s="9" t="s">
        <v>23</v>
      </c>
      <c r="C46" s="9">
        <v>26.91</v>
      </c>
      <c r="D46" s="2">
        <f t="shared" si="22"/>
        <v>1.36333333</v>
      </c>
      <c r="E46" s="2">
        <f t="shared" si="23"/>
        <v>0.388683203575173</v>
      </c>
      <c r="F46" s="9">
        <v>28.23</v>
      </c>
      <c r="G46" s="2">
        <f t="shared" si="24"/>
        <v>3.12</v>
      </c>
      <c r="H46" s="2">
        <f t="shared" si="25"/>
        <v>0.115023456328109</v>
      </c>
      <c r="I46" s="9">
        <v>26.84</v>
      </c>
      <c r="J46" s="2">
        <f t="shared" si="26"/>
        <v>1.11</v>
      </c>
      <c r="K46" s="2">
        <f t="shared" si="27"/>
        <v>0.463294030945186</v>
      </c>
      <c r="L46" s="9">
        <v>25.49</v>
      </c>
      <c r="M46" s="2">
        <f t="shared" si="28"/>
        <v>0.326666669999998</v>
      </c>
      <c r="N46" s="2">
        <f t="shared" si="29"/>
        <v>0.797376686550867</v>
      </c>
      <c r="O46" s="9">
        <v>28.06</v>
      </c>
      <c r="P46" s="2">
        <f t="shared" si="30"/>
        <v>1.25666667</v>
      </c>
      <c r="Q46" s="2">
        <f t="shared" si="31"/>
        <v>0.418509805502263</v>
      </c>
      <c r="R46" s="9">
        <v>26.78</v>
      </c>
      <c r="S46" s="2">
        <f t="shared" si="44"/>
        <v>1.16333333</v>
      </c>
      <c r="T46" s="2">
        <f t="shared" si="45"/>
        <v>0.446479756561778</v>
      </c>
      <c r="U46" s="9">
        <v>29.23</v>
      </c>
      <c r="V46" s="2">
        <f t="shared" si="42"/>
        <v>1.58</v>
      </c>
      <c r="W46" s="2">
        <f t="shared" si="43"/>
        <v>0.334481888696528</v>
      </c>
      <c r="X46" s="9">
        <v>24.71</v>
      </c>
      <c r="Y46" s="2">
        <f t="shared" si="34"/>
        <v>-2.3</v>
      </c>
      <c r="Z46" s="2">
        <f t="shared" si="35"/>
        <v>4.92457765337967</v>
      </c>
      <c r="AA46" s="9">
        <v>25.97</v>
      </c>
      <c r="AB46" s="2">
        <f t="shared" si="36"/>
        <v>0.424999999999997</v>
      </c>
      <c r="AC46" s="2">
        <f t="shared" si="37"/>
        <v>0.744838731561353</v>
      </c>
      <c r="AD46" s="9">
        <v>26.17</v>
      </c>
      <c r="AE46" s="2">
        <f t="shared" si="38"/>
        <v>2.08333333</v>
      </c>
      <c r="AF46" s="2">
        <f t="shared" si="39"/>
        <v>0.235968578715626</v>
      </c>
      <c r="AG46" s="9">
        <v>30.52</v>
      </c>
      <c r="AH46" s="2">
        <f t="shared" si="40"/>
        <v>1.14333333</v>
      </c>
      <c r="AI46" s="2">
        <f t="shared" si="41"/>
        <v>0.452712381700159</v>
      </c>
    </row>
    <row r="47" spans="1:35">
      <c r="A47" s="2" t="s">
        <v>25</v>
      </c>
      <c r="B47" s="9" t="s">
        <v>23</v>
      </c>
      <c r="C47" s="9">
        <v>26.86</v>
      </c>
      <c r="D47" s="2">
        <f t="shared" si="22"/>
        <v>1.31333333</v>
      </c>
      <c r="E47" s="2">
        <f t="shared" si="23"/>
        <v>0.402390087147674</v>
      </c>
      <c r="F47" s="9">
        <v>26.72</v>
      </c>
      <c r="G47" s="2">
        <f t="shared" si="24"/>
        <v>1.61</v>
      </c>
      <c r="H47" s="2">
        <f t="shared" si="25"/>
        <v>0.327598350964591</v>
      </c>
      <c r="I47" s="9">
        <v>28.92</v>
      </c>
      <c r="J47" s="2">
        <f t="shared" si="26"/>
        <v>3.19</v>
      </c>
      <c r="K47" s="2">
        <f t="shared" si="27"/>
        <v>0.109575715164504</v>
      </c>
      <c r="L47" s="9">
        <v>25.7</v>
      </c>
      <c r="M47" s="2">
        <f t="shared" si="28"/>
        <v>0.536666669999999</v>
      </c>
      <c r="N47" s="2">
        <f t="shared" si="29"/>
        <v>0.689361832900125</v>
      </c>
      <c r="O47" s="9">
        <v>27.94</v>
      </c>
      <c r="P47" s="2">
        <f t="shared" si="30"/>
        <v>1.13666667</v>
      </c>
      <c r="Q47" s="2">
        <f t="shared" si="31"/>
        <v>0.454809195948308</v>
      </c>
      <c r="R47" s="9">
        <v>26.62</v>
      </c>
      <c r="S47" s="2">
        <f t="shared" si="44"/>
        <v>1.00333333</v>
      </c>
      <c r="T47" s="2">
        <f t="shared" si="45"/>
        <v>0.498846089416091</v>
      </c>
      <c r="U47" s="9">
        <v>28.64</v>
      </c>
      <c r="V47" s="2">
        <f t="shared" si="42"/>
        <v>0.990000000000002</v>
      </c>
      <c r="W47" s="2">
        <f t="shared" si="43"/>
        <v>0.503477775028359</v>
      </c>
      <c r="X47" s="9">
        <v>25.25</v>
      </c>
      <c r="Y47" s="2">
        <f t="shared" si="34"/>
        <v>-1.76</v>
      </c>
      <c r="Z47" s="2">
        <f t="shared" si="35"/>
        <v>3.38698124945011</v>
      </c>
      <c r="AA47" s="9">
        <v>26.56</v>
      </c>
      <c r="AB47" s="2">
        <f t="shared" si="36"/>
        <v>1.015</v>
      </c>
      <c r="AC47" s="2">
        <f t="shared" si="37"/>
        <v>0.494828328207604</v>
      </c>
      <c r="AD47" s="9">
        <v>26.32</v>
      </c>
      <c r="AE47" s="2">
        <f t="shared" si="38"/>
        <v>2.23333333</v>
      </c>
      <c r="AF47" s="2">
        <f t="shared" si="39"/>
        <v>0.212666790729078</v>
      </c>
      <c r="AG47" s="9">
        <v>30.38</v>
      </c>
      <c r="AH47" s="2">
        <f t="shared" si="40"/>
        <v>1.00333333</v>
      </c>
      <c r="AI47" s="2">
        <f t="shared" si="41"/>
        <v>0.498846089416091</v>
      </c>
    </row>
    <row r="48" spans="1:35">
      <c r="A48" s="2" t="s">
        <v>25</v>
      </c>
      <c r="B48" s="9" t="s">
        <v>23</v>
      </c>
      <c r="C48" s="9">
        <v>28.44</v>
      </c>
      <c r="D48" s="2">
        <f t="shared" si="22"/>
        <v>2.89333333</v>
      </c>
      <c r="E48" s="2">
        <f t="shared" si="23"/>
        <v>0.134592196341914</v>
      </c>
      <c r="F48" s="9">
        <v>26.39</v>
      </c>
      <c r="G48" s="2">
        <f t="shared" si="24"/>
        <v>1.28</v>
      </c>
      <c r="H48" s="2">
        <f t="shared" si="25"/>
        <v>0.411795508633786</v>
      </c>
      <c r="I48" s="9">
        <v>29.02</v>
      </c>
      <c r="J48" s="2">
        <f t="shared" si="26"/>
        <v>3.29</v>
      </c>
      <c r="K48" s="2">
        <f t="shared" si="27"/>
        <v>0.102237757319723</v>
      </c>
      <c r="L48" s="9">
        <v>26.88</v>
      </c>
      <c r="M48" s="2">
        <f t="shared" si="28"/>
        <v>1.71666667</v>
      </c>
      <c r="N48" s="2">
        <f t="shared" si="29"/>
        <v>0.304250877714679</v>
      </c>
      <c r="O48" s="9">
        <v>27.86</v>
      </c>
      <c r="P48" s="2">
        <f t="shared" si="30"/>
        <v>1.05666667</v>
      </c>
      <c r="Q48" s="2">
        <f t="shared" si="31"/>
        <v>0.480741525130578</v>
      </c>
      <c r="R48" s="9">
        <v>28</v>
      </c>
      <c r="S48" s="2">
        <f t="shared" si="44"/>
        <v>2.38333333</v>
      </c>
      <c r="T48" s="2">
        <f t="shared" si="45"/>
        <v>0.191666043526543</v>
      </c>
      <c r="U48" s="9">
        <v>28.01</v>
      </c>
      <c r="V48" s="2">
        <f t="shared" si="42"/>
        <v>0.360000000000003</v>
      </c>
      <c r="W48" s="2">
        <f t="shared" si="43"/>
        <v>0.779164579660498</v>
      </c>
      <c r="X48" s="9">
        <v>26.24</v>
      </c>
      <c r="Y48" s="2">
        <f t="shared" si="34"/>
        <v>-0.770000000000003</v>
      </c>
      <c r="Z48" s="2">
        <f t="shared" si="35"/>
        <v>1.70526978353592</v>
      </c>
      <c r="AA48" s="9">
        <v>26.3</v>
      </c>
      <c r="AB48" s="2">
        <f t="shared" si="36"/>
        <v>0.754999999999999</v>
      </c>
      <c r="AC48" s="2">
        <f t="shared" si="37"/>
        <v>0.592546385470791</v>
      </c>
      <c r="AD48" s="9">
        <v>27.45</v>
      </c>
      <c r="AE48" s="2">
        <f t="shared" si="38"/>
        <v>3.36333333</v>
      </c>
      <c r="AF48" s="2">
        <f t="shared" si="39"/>
        <v>0.0971708008937932</v>
      </c>
      <c r="AG48" s="9">
        <v>30.26</v>
      </c>
      <c r="AH48" s="2">
        <f t="shared" si="40"/>
        <v>0.883333330000003</v>
      </c>
      <c r="AI48" s="2">
        <f t="shared" si="41"/>
        <v>0.542113436403256</v>
      </c>
    </row>
    <row r="49" spans="1:33">
      <c r="A49" s="2" t="s">
        <v>25</v>
      </c>
      <c r="B49" s="2" t="s">
        <v>24</v>
      </c>
      <c r="C49" s="2">
        <v>25.48</v>
      </c>
      <c r="F49" s="2">
        <v>24.41</v>
      </c>
      <c r="I49" s="2">
        <v>25.81</v>
      </c>
      <c r="L49" s="2">
        <v>24.85</v>
      </c>
      <c r="O49" s="2">
        <v>26.94</v>
      </c>
      <c r="R49" s="2">
        <v>26.6</v>
      </c>
      <c r="U49" s="2" t="s">
        <v>26</v>
      </c>
      <c r="X49" s="2">
        <v>28.27</v>
      </c>
      <c r="AA49" s="2">
        <v>25.3</v>
      </c>
      <c r="AD49" s="2">
        <v>23.99</v>
      </c>
      <c r="AG49" s="2">
        <v>29.7</v>
      </c>
    </row>
    <row r="50" spans="1:33">
      <c r="A50" s="2" t="s">
        <v>25</v>
      </c>
      <c r="B50" s="2" t="s">
        <v>24</v>
      </c>
      <c r="C50" s="2">
        <v>25.31</v>
      </c>
      <c r="F50" s="2">
        <v>25.14</v>
      </c>
      <c r="I50" s="2">
        <v>25.84</v>
      </c>
      <c r="L50" s="2">
        <v>25.4</v>
      </c>
      <c r="O50" s="2">
        <v>26.78</v>
      </c>
      <c r="R50" s="2">
        <v>26.15</v>
      </c>
      <c r="U50" s="2">
        <v>29.21</v>
      </c>
      <c r="X50" s="2">
        <v>26.26</v>
      </c>
      <c r="AA50" s="2">
        <v>25.79</v>
      </c>
      <c r="AD50" s="2">
        <v>24.05</v>
      </c>
      <c r="AG50" s="2">
        <v>29.03</v>
      </c>
    </row>
    <row r="51" ht="15.75" spans="1:35">
      <c r="A51" s="10" t="s">
        <v>25</v>
      </c>
      <c r="B51" s="10" t="s">
        <v>24</v>
      </c>
      <c r="C51" s="10">
        <v>25.85</v>
      </c>
      <c r="D51" s="10"/>
      <c r="E51" s="10"/>
      <c r="F51" s="10">
        <v>25.78</v>
      </c>
      <c r="G51" s="10"/>
      <c r="H51" s="10"/>
      <c r="I51" s="10">
        <v>25.54</v>
      </c>
      <c r="J51" s="10"/>
      <c r="K51" s="10"/>
      <c r="L51" s="10">
        <v>25.24</v>
      </c>
      <c r="M51" s="10"/>
      <c r="N51" s="10"/>
      <c r="O51" s="10">
        <v>26.69</v>
      </c>
      <c r="P51" s="10"/>
      <c r="Q51" s="10"/>
      <c r="R51" s="10">
        <v>24.1</v>
      </c>
      <c r="S51" s="10"/>
      <c r="T51" s="10"/>
      <c r="U51" s="10">
        <v>26.09</v>
      </c>
      <c r="V51" s="10"/>
      <c r="W51" s="10"/>
      <c r="X51" s="10">
        <v>26.5</v>
      </c>
      <c r="Y51" s="10"/>
      <c r="Z51" s="10"/>
      <c r="AA51" s="10"/>
      <c r="AB51" s="10"/>
      <c r="AC51" s="10"/>
      <c r="AD51" s="10">
        <v>24.22</v>
      </c>
      <c r="AE51" s="10"/>
      <c r="AF51" s="10"/>
      <c r="AG51" s="10">
        <v>29.4</v>
      </c>
      <c r="AH51" s="10"/>
      <c r="AI51" s="10"/>
    </row>
    <row r="54" spans="12:12">
      <c r="L54" s="9"/>
    </row>
    <row r="55" spans="12:12">
      <c r="L55" s="9"/>
    </row>
    <row r="56" spans="12:12">
      <c r="L56" s="9"/>
    </row>
  </sheetData>
  <mergeCells count="22">
    <mergeCell ref="C3:E3"/>
    <mergeCell ref="F3:H3"/>
    <mergeCell ref="I3:K3"/>
    <mergeCell ref="L3:N3"/>
    <mergeCell ref="O3:Q3"/>
    <mergeCell ref="R3:T3"/>
    <mergeCell ref="U3:W3"/>
    <mergeCell ref="X3:Z3"/>
    <mergeCell ref="AA3:AC3"/>
    <mergeCell ref="AD3:AF3"/>
    <mergeCell ref="AG3:AI3"/>
    <mergeCell ref="C29:E29"/>
    <mergeCell ref="F29:H29"/>
    <mergeCell ref="I29:K29"/>
    <mergeCell ref="L29:N29"/>
    <mergeCell ref="O29:Q29"/>
    <mergeCell ref="R29:T29"/>
    <mergeCell ref="U29:W29"/>
    <mergeCell ref="X29:Z29"/>
    <mergeCell ref="AA29:AC29"/>
    <mergeCell ref="AD29:AF29"/>
    <mergeCell ref="AG29:AI29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Raw data for qRT-PCR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</dc:creator>
  <cp:lastModifiedBy>win</cp:lastModifiedBy>
  <dcterms:created xsi:type="dcterms:W3CDTF">2021-08-25T00:56:00Z</dcterms:created>
  <dcterms:modified xsi:type="dcterms:W3CDTF">2021-10-25T02:16:50Z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DAA9F15373BC416093ADAAB7730810E2</vt:lpwstr>
  </property>
  <property fmtid="{D5CDD505-2E9C-101B-9397-08002B2CF9AE}" pid="3" name="KSOProductBuildVer">
    <vt:lpwstr>2052-11.1.0.11045</vt:lpwstr>
  </property>
</Properties>
</file>