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erJ_Collagen_01122021\Revision 2\peerj-67145-2-all\peerj-67145\supplemental\"/>
    </mc:Choice>
  </mc:AlternateContent>
  <xr:revisionPtr revIDLastSave="0" documentId="13_ncr:1_{F9D93988-56C4-4E00-9092-BE155DED4540}" xr6:coauthVersionLast="47" xr6:coauthVersionMax="47" xr10:uidLastSave="{00000000-0000-0000-0000-000000000000}"/>
  <bookViews>
    <workbookView xWindow="-120" yWindow="-120" windowWidth="20730" windowHeight="11160" activeTab="1" xr2:uid="{A2706919-F079-48AF-95CB-F59B8BD3A8FF}"/>
  </bookViews>
  <sheets>
    <sheet name="Yield" sheetId="2" r:id="rId1"/>
    <sheet name="Colour te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C8" i="2"/>
  <c r="G8" i="2" s="1"/>
  <c r="B7" i="2"/>
  <c r="G7" i="2" s="1"/>
  <c r="D6" i="2"/>
  <c r="B6" i="2"/>
  <c r="G6" i="2" l="1"/>
  <c r="E8" i="2"/>
  <c r="F8" i="2" s="1"/>
  <c r="E6" i="2"/>
  <c r="F6" i="2" s="1"/>
  <c r="E7" i="2"/>
  <c r="F7" i="2" s="1"/>
  <c r="P9" i="1" l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Q6" i="1" l="1"/>
  <c r="Q8" i="1"/>
  <c r="Q7" i="1"/>
  <c r="Q9" i="1"/>
</calcChain>
</file>

<file path=xl/sharedStrings.xml><?xml version="1.0" encoding="utf-8"?>
<sst xmlns="http://schemas.openxmlformats.org/spreadsheetml/2006/main" count="49" uniqueCount="19">
  <si>
    <t>L*</t>
  </si>
  <si>
    <t>a*</t>
  </si>
  <si>
    <t>b*</t>
  </si>
  <si>
    <t>Mean</t>
  </si>
  <si>
    <t>SD</t>
  </si>
  <si>
    <t>WI</t>
  </si>
  <si>
    <t>Samples</t>
  </si>
  <si>
    <r>
      <t>Table 1 Color attributes (</t>
    </r>
    <r>
      <rPr>
        <b/>
        <i/>
        <sz val="12"/>
        <color rgb="FF000000"/>
        <rFont val="Calibri"/>
        <family val="2"/>
        <scheme val="minor"/>
      </rPr>
      <t>L</t>
    </r>
    <r>
      <rPr>
        <b/>
        <sz val="12"/>
        <color rgb="FF000000"/>
        <rFont val="Calibri"/>
        <family val="2"/>
        <scheme val="minor"/>
      </rPr>
      <t xml:space="preserve">*, </t>
    </r>
    <r>
      <rPr>
        <b/>
        <i/>
        <sz val="12"/>
        <color rgb="FF000000"/>
        <rFont val="Calibri"/>
        <family val="2"/>
        <scheme val="minor"/>
      </rPr>
      <t>a</t>
    </r>
    <r>
      <rPr>
        <b/>
        <sz val="12"/>
        <color rgb="FF000000"/>
        <rFont val="Calibri"/>
        <family val="2"/>
        <scheme val="minor"/>
      </rPr>
      <t xml:space="preserve">*, </t>
    </r>
    <r>
      <rPr>
        <b/>
        <i/>
        <sz val="12"/>
        <color rgb="FF000000"/>
        <rFont val="Calibri"/>
        <family val="2"/>
        <scheme val="minor"/>
      </rPr>
      <t>b</t>
    </r>
    <r>
      <rPr>
        <b/>
        <sz val="12"/>
        <color rgb="FF000000"/>
        <rFont val="Calibri"/>
        <family val="2"/>
        <scheme val="minor"/>
      </rPr>
      <t>* and whiteness index) of collagens from lizardfish bones extracted with different acids.</t>
    </r>
  </si>
  <si>
    <t>AaEC</t>
  </si>
  <si>
    <t>LaEC</t>
  </si>
  <si>
    <t>CaEC</t>
  </si>
  <si>
    <t>CoFC</t>
  </si>
  <si>
    <t>Acid extraction</t>
  </si>
  <si>
    <t>Total</t>
  </si>
  <si>
    <t xml:space="preserve">Treatmen </t>
  </si>
  <si>
    <t>Table 1. Yield (%) of lizardfish bone collagen</t>
  </si>
  <si>
    <t>T1</t>
  </si>
  <si>
    <t>T2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</si>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</sst>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2" fillId="0" borderId="0" xfId="0" applyNumberFormat="1" applyFont="1"/>
    <xf numFmtId="4" fontId="5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" fontId="5" fillId="0" borderId="1" xfId="0" applyNumberFormat="1" applyFont="1" applyBorder="1"/>
    <xf numFmtId="4" fontId="1" fillId="0" borderId="2" xfId="0" applyNumberFormat="1" applyFont="1" applyBorder="1"/>
    <xf numFmtId="4" fontId="5" fillId="0" borderId="3" xfId="0" applyNumberFormat="1" applyFont="1" applyBorder="1"/>
    <xf numFmtId="4" fontId="1" fillId="0" borderId="4" xfId="0" applyNumberFormat="1" applyFont="1" applyBorder="1"/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4" fontId="5" fillId="0" borderId="1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5" xfId="0" applyNumberFormat="1" applyBorder="1"/>
    <xf numFmtId="3" fontId="1" fillId="0" borderId="5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 vertical="top"/>
    </xf>
    <xf numFmtId="164" fontId="1" fillId="0" borderId="1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A4FF-D58A-4C2F-A364-E120273C51EB}">
  <dimension ref="A2:I27"/>
  <sheetViews>
    <sheetView workbookViewId="0">
      <selection activeCell="E17" sqref="E17"/>
    </sheetView>
  </sheetViews>
  <sheetFormatPr defaultRowHeight="15" x14ac:dyDescent="0.25"/>
  <cols>
    <col min="1" max="1" width="18.5703125" customWidth="1"/>
    <col min="2" max="4" width="9.140625" style="30"/>
    <col min="5" max="5" width="10.140625" style="30" customWidth="1"/>
    <col min="6" max="7" width="9.140625" style="30"/>
  </cols>
  <sheetData>
    <row r="2" spans="1:9" x14ac:dyDescent="0.25">
      <c r="A2" s="29" t="s">
        <v>15</v>
      </c>
    </row>
    <row r="4" spans="1:9" x14ac:dyDescent="0.25">
      <c r="A4" s="14" t="s">
        <v>12</v>
      </c>
      <c r="B4" s="33" t="s">
        <v>14</v>
      </c>
      <c r="C4" s="34"/>
      <c r="D4" s="35"/>
      <c r="E4" s="36" t="s">
        <v>13</v>
      </c>
      <c r="F4" s="36" t="s">
        <v>3</v>
      </c>
      <c r="G4" s="36" t="s">
        <v>4</v>
      </c>
    </row>
    <row r="5" spans="1:9" x14ac:dyDescent="0.25">
      <c r="A5" s="14"/>
      <c r="B5" s="32">
        <v>1</v>
      </c>
      <c r="C5" s="32">
        <v>2</v>
      </c>
      <c r="D5" s="32">
        <v>3</v>
      </c>
      <c r="E5" s="37"/>
      <c r="F5" s="37"/>
      <c r="G5" s="37"/>
    </row>
    <row r="6" spans="1:9" x14ac:dyDescent="0.25">
      <c r="A6" s="5" t="s">
        <v>8</v>
      </c>
      <c r="B6" s="31">
        <f>0.7304+0.4529+0.4477</f>
        <v>1.631</v>
      </c>
      <c r="C6" s="31">
        <v>1.7267999999999999</v>
      </c>
      <c r="D6" s="31">
        <f>0.7075+0.7125+0.4025</f>
        <v>1.8225</v>
      </c>
      <c r="E6" s="31">
        <f>SUM(B6:D6)/3</f>
        <v>1.7267666666666666</v>
      </c>
      <c r="F6" s="31">
        <f>E6/3</f>
        <v>0.57558888888888882</v>
      </c>
      <c r="G6" s="31">
        <f>_xlfn.STDEV.P(B6:D6)</f>
        <v>7.8179551176904449E-2</v>
      </c>
    </row>
    <row r="7" spans="1:9" x14ac:dyDescent="0.25">
      <c r="A7" s="5" t="s">
        <v>9</v>
      </c>
      <c r="B7" s="31">
        <f>0.524+0.861+0.4549</f>
        <v>1.8399000000000001</v>
      </c>
      <c r="C7" s="31">
        <v>1.877</v>
      </c>
      <c r="D7" s="31">
        <v>1.9139999999999999</v>
      </c>
      <c r="E7" s="31">
        <f t="shared" ref="E7:E8" si="0">SUM(B7:D7)/3</f>
        <v>1.8769666666666665</v>
      </c>
      <c r="F7" s="31">
        <f t="shared" ref="F7:F8" si="1">E7/3</f>
        <v>0.62565555555555552</v>
      </c>
      <c r="G7" s="31">
        <f t="shared" ref="G7" si="2">_xlfn.STDEV.P(B7:D7)</f>
        <v>3.0251207505743491E-2</v>
      </c>
    </row>
    <row r="8" spans="1:9" x14ac:dyDescent="0.25">
      <c r="A8" s="5" t="s">
        <v>10</v>
      </c>
      <c r="B8" s="31">
        <v>2.5920999999999998</v>
      </c>
      <c r="C8" s="31">
        <f>1.2375+1.325+0.5454</f>
        <v>3.1078999999999999</v>
      </c>
      <c r="D8" s="31">
        <f>1.6247+0.214+0.2375</f>
        <v>2.0762</v>
      </c>
      <c r="E8" s="31">
        <f t="shared" si="0"/>
        <v>2.5920666666666663</v>
      </c>
      <c r="F8" s="31">
        <f t="shared" si="1"/>
        <v>0.86402222222222214</v>
      </c>
      <c r="G8" s="31">
        <f>_xlfn.STDEV.P(C8:D8)</f>
        <v>0.5158499999999997</v>
      </c>
    </row>
    <row r="9" spans="1:9" x14ac:dyDescent="0.25">
      <c r="I9" s="30"/>
    </row>
    <row r="10" spans="1:9" x14ac:dyDescent="0.25">
      <c r="I10" s="30"/>
    </row>
    <row r="11" spans="1:9" x14ac:dyDescent="0.25">
      <c r="I11" s="30"/>
    </row>
    <row r="12" spans="1:9" x14ac:dyDescent="0.25">
      <c r="B12"/>
      <c r="C12"/>
      <c r="D12"/>
      <c r="E12"/>
      <c r="F12"/>
      <c r="G12"/>
    </row>
    <row r="13" spans="1:9" x14ac:dyDescent="0.25">
      <c r="B13"/>
      <c r="C13"/>
      <c r="D13"/>
      <c r="E13"/>
      <c r="F13"/>
      <c r="G13"/>
    </row>
    <row r="14" spans="1:9" x14ac:dyDescent="0.25">
      <c r="B14"/>
      <c r="C14"/>
      <c r="D14"/>
      <c r="E14"/>
      <c r="F14"/>
      <c r="G14"/>
    </row>
    <row r="15" spans="1:9" x14ac:dyDescent="0.25">
      <c r="B15"/>
      <c r="C15"/>
      <c r="D15"/>
      <c r="E15"/>
      <c r="F15"/>
      <c r="G15"/>
    </row>
    <row r="16" spans="1:9" x14ac:dyDescent="0.25">
      <c r="B16"/>
      <c r="C16"/>
      <c r="D16"/>
      <c r="E16"/>
      <c r="F16"/>
      <c r="G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</sheetData>
  <mergeCells count="4">
    <mergeCell ref="B4:D4"/>
    <mergeCell ref="E4:E5"/>
    <mergeCell ref="F4:F5"/>
    <mergeCell ref="G4:G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60C1-DA72-4251-91BD-396A26973839}">
  <dimension ref="A2:R34"/>
  <sheetViews>
    <sheetView tabSelected="1" zoomScale="85" zoomScaleNormal="85" workbookViewId="0">
      <selection activeCell="C22" sqref="C22"/>
    </sheetView>
  </sheetViews>
  <sheetFormatPr defaultRowHeight="15" x14ac:dyDescent="0.25"/>
  <cols>
    <col min="1" max="1" width="20.42578125" customWidth="1"/>
    <col min="2" max="18" width="9.140625" style="1"/>
  </cols>
  <sheetData>
    <row r="2" spans="1:18" ht="15.75" x14ac:dyDescent="0.25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1:18" x14ac:dyDescent="0.25">
      <c r="A4" s="21" t="s">
        <v>6</v>
      </c>
      <c r="B4" s="23" t="s">
        <v>0</v>
      </c>
      <c r="C4" s="24"/>
      <c r="D4" s="25"/>
      <c r="E4" s="23" t="s">
        <v>1</v>
      </c>
      <c r="F4" s="24"/>
      <c r="G4" s="25"/>
      <c r="H4" s="23" t="s">
        <v>2</v>
      </c>
      <c r="I4" s="24"/>
      <c r="J4" s="25"/>
      <c r="K4" s="26" t="s">
        <v>3</v>
      </c>
      <c r="L4" s="27"/>
      <c r="M4" s="27"/>
      <c r="N4" s="27"/>
      <c r="O4" s="27"/>
      <c r="P4" s="28"/>
      <c r="Q4" s="19" t="s">
        <v>5</v>
      </c>
      <c r="R4" s="19" t="s">
        <v>4</v>
      </c>
    </row>
    <row r="5" spans="1:18" x14ac:dyDescent="0.25">
      <c r="A5" s="21"/>
      <c r="B5" s="13" t="s">
        <v>16</v>
      </c>
      <c r="C5" s="13" t="s">
        <v>17</v>
      </c>
      <c r="D5" s="13" t="s">
        <v>18</v>
      </c>
      <c r="E5" s="13" t="s">
        <v>16</v>
      </c>
      <c r="F5" s="13" t="s">
        <v>17</v>
      </c>
      <c r="G5" s="13" t="s">
        <v>18</v>
      </c>
      <c r="H5" s="13" t="s">
        <v>16</v>
      </c>
      <c r="I5" s="13" t="s">
        <v>17</v>
      </c>
      <c r="J5" s="13" t="s">
        <v>18</v>
      </c>
      <c r="K5" s="12" t="s">
        <v>0</v>
      </c>
      <c r="L5" s="13" t="s">
        <v>4</v>
      </c>
      <c r="M5" s="12" t="s">
        <v>1</v>
      </c>
      <c r="N5" s="13" t="s">
        <v>4</v>
      </c>
      <c r="O5" s="12" t="s">
        <v>2</v>
      </c>
      <c r="P5" s="13" t="s">
        <v>4</v>
      </c>
      <c r="Q5" s="20"/>
      <c r="R5" s="20"/>
    </row>
    <row r="6" spans="1:18" x14ac:dyDescent="0.25">
      <c r="A6" s="5" t="s">
        <v>8</v>
      </c>
      <c r="B6" s="7">
        <v>87.96</v>
      </c>
      <c r="C6" s="7">
        <v>88.9</v>
      </c>
      <c r="D6" s="7">
        <v>88.77</v>
      </c>
      <c r="E6" s="7">
        <v>7.0000000000000007E-2</v>
      </c>
      <c r="F6" s="7">
        <v>0.23</v>
      </c>
      <c r="G6" s="7">
        <v>0.28999999999999998</v>
      </c>
      <c r="H6" s="7">
        <v>8.52</v>
      </c>
      <c r="I6" s="7">
        <v>9.4700000000000006</v>
      </c>
      <c r="J6" s="7">
        <v>9.69</v>
      </c>
      <c r="K6" s="7">
        <f>(B6+C6+D6)/3</f>
        <v>88.543333333333337</v>
      </c>
      <c r="L6" s="7">
        <f>_xlfn.STDEV.P(B6:D6)</f>
        <v>0.41587925598129893</v>
      </c>
      <c r="M6" s="7">
        <f>(E6+F6+G6)/3</f>
        <v>0.19666666666666668</v>
      </c>
      <c r="N6" s="7">
        <f>_xlfn.STDEV.P(E6:G6)</f>
        <v>9.2855921847894068E-2</v>
      </c>
      <c r="O6" s="7">
        <f>(H6+I6+J6)/3</f>
        <v>9.2266666666666666</v>
      </c>
      <c r="P6" s="7">
        <f>_xlfn.STDEV.P(H6:J6)</f>
        <v>0.50769632218045035</v>
      </c>
      <c r="Q6" s="7">
        <f>(100)-(((100-K6)^2)+(M6^2)+(O6^2))^0.5</f>
        <v>85.288600791676316</v>
      </c>
      <c r="R6" s="7">
        <v>0.10060153422160213</v>
      </c>
    </row>
    <row r="7" spans="1:18" x14ac:dyDescent="0.25">
      <c r="A7" s="5" t="s">
        <v>9</v>
      </c>
      <c r="B7" s="7">
        <v>88.32</v>
      </c>
      <c r="C7" s="7">
        <v>88.33</v>
      </c>
      <c r="D7" s="7">
        <v>87.36</v>
      </c>
      <c r="E7" s="7">
        <v>0.56000000000000005</v>
      </c>
      <c r="F7" s="7">
        <v>0.55000000000000004</v>
      </c>
      <c r="G7" s="7">
        <v>0.52</v>
      </c>
      <c r="H7" s="7">
        <v>10.14</v>
      </c>
      <c r="I7" s="7">
        <v>10.38</v>
      </c>
      <c r="J7" s="7">
        <v>10.26</v>
      </c>
      <c r="K7" s="7">
        <f t="shared" ref="K7:K9" si="0">(B7+C7+D7)/3</f>
        <v>88.00333333333333</v>
      </c>
      <c r="L7" s="7">
        <f t="shared" ref="L7:L8" si="1">_xlfn.STDEV.P(B7:D7)</f>
        <v>0.45492368102304148</v>
      </c>
      <c r="M7" s="7">
        <f t="shared" ref="M7:M9" si="2">(E7+F7+G7)/3</f>
        <v>0.54333333333333333</v>
      </c>
      <c r="N7" s="7">
        <f t="shared" ref="N7:N9" si="3">_xlfn.STDEV.P(E7:G7)</f>
        <v>1.6996731711975962E-2</v>
      </c>
      <c r="O7" s="7">
        <f t="shared" ref="O7:O9" si="4">(H7+I7+J7)/3</f>
        <v>10.26</v>
      </c>
      <c r="P7" s="7">
        <f t="shared" ref="P7:P9" si="5">_xlfn.STDEV.P(H7:J7)</f>
        <v>9.7979589711327211E-2</v>
      </c>
      <c r="Q7" s="7">
        <f>(100)-(((100-K7)^2)+(M7^2)+(O7^2))^0.5</f>
        <v>84.204974763482582</v>
      </c>
      <c r="R7" s="7">
        <v>0.35209450134789338</v>
      </c>
    </row>
    <row r="8" spans="1:18" x14ac:dyDescent="0.25">
      <c r="A8" s="5" t="s">
        <v>10</v>
      </c>
      <c r="B8" s="7">
        <v>89.76</v>
      </c>
      <c r="C8" s="7">
        <v>87.7</v>
      </c>
      <c r="D8" s="7">
        <v>87.83</v>
      </c>
      <c r="E8" s="7">
        <v>0.65</v>
      </c>
      <c r="F8" s="7">
        <v>0.85</v>
      </c>
      <c r="G8" s="7">
        <v>0.63</v>
      </c>
      <c r="H8" s="7">
        <v>11.52</v>
      </c>
      <c r="I8" s="7">
        <v>12.38</v>
      </c>
      <c r="J8" s="7">
        <v>12</v>
      </c>
      <c r="K8" s="7">
        <f t="shared" si="0"/>
        <v>88.43</v>
      </c>
      <c r="L8" s="7">
        <f t="shared" si="1"/>
        <v>0.94194833545511958</v>
      </c>
      <c r="M8" s="7">
        <f t="shared" si="2"/>
        <v>0.71</v>
      </c>
      <c r="N8" s="7">
        <f t="shared" si="3"/>
        <v>9.9331096171676098E-2</v>
      </c>
      <c r="O8" s="7">
        <f t="shared" si="4"/>
        <v>11.966666666666667</v>
      </c>
      <c r="P8" s="7">
        <f t="shared" si="5"/>
        <v>0.35188381921057776</v>
      </c>
      <c r="Q8" s="7">
        <f>(100)-(((100-K8)^2)+(M8^2)+(O8^2))^0.5</f>
        <v>83.339564498155795</v>
      </c>
      <c r="R8" s="7">
        <v>0.88993932595274883</v>
      </c>
    </row>
    <row r="9" spans="1:18" x14ac:dyDescent="0.25">
      <c r="A9" s="5" t="s">
        <v>11</v>
      </c>
      <c r="B9" s="7">
        <v>84.43</v>
      </c>
      <c r="C9" s="7">
        <v>85.43</v>
      </c>
      <c r="D9" s="7">
        <v>84.1</v>
      </c>
      <c r="E9" s="7">
        <v>0.57999999999999996</v>
      </c>
      <c r="F9" s="7">
        <v>0.59</v>
      </c>
      <c r="G9" s="7">
        <v>0.53</v>
      </c>
      <c r="H9" s="7">
        <v>16.940000000000001</v>
      </c>
      <c r="I9" s="7">
        <v>17.940000000000001</v>
      </c>
      <c r="J9" s="7">
        <v>17.309999999999999</v>
      </c>
      <c r="K9" s="7">
        <f t="shared" si="0"/>
        <v>84.653333333333336</v>
      </c>
      <c r="L9" s="7">
        <f>_xlfn.STDEV.P(B9:D9)</f>
        <v>0.56546932326657662</v>
      </c>
      <c r="M9" s="7">
        <f t="shared" si="2"/>
        <v>0.56666666666666665</v>
      </c>
      <c r="N9" s="7">
        <f t="shared" si="3"/>
        <v>2.6246692913372675E-2</v>
      </c>
      <c r="O9" s="7">
        <f t="shared" si="4"/>
        <v>17.396666666666665</v>
      </c>
      <c r="P9" s="7">
        <f t="shared" si="5"/>
        <v>0.41282226468811289</v>
      </c>
      <c r="Q9" s="7">
        <f>(100)-(((100-K9)^2)+(M9^2)+(O9^2))^0.5</f>
        <v>76.794713964270983</v>
      </c>
      <c r="R9" s="7">
        <v>0.21297486298308632</v>
      </c>
    </row>
    <row r="10" spans="1:18" x14ac:dyDescent="0.25">
      <c r="H10" s="11"/>
    </row>
    <row r="11" spans="1:18" x14ac:dyDescent="0.25">
      <c r="A11" s="14" t="s">
        <v>6</v>
      </c>
      <c r="B11" s="15" t="s">
        <v>0</v>
      </c>
      <c r="C11" s="16" t="s">
        <v>4</v>
      </c>
      <c r="D11" s="15" t="s">
        <v>1</v>
      </c>
      <c r="E11" s="16" t="s">
        <v>4</v>
      </c>
      <c r="F11" s="17" t="s">
        <v>2</v>
      </c>
      <c r="G11" s="18" t="s">
        <v>4</v>
      </c>
      <c r="H11" s="15" t="s">
        <v>5</v>
      </c>
      <c r="I11" s="16" t="s">
        <v>4</v>
      </c>
    </row>
    <row r="12" spans="1:18" x14ac:dyDescent="0.25">
      <c r="A12" s="5" t="s">
        <v>8</v>
      </c>
      <c r="B12" s="2">
        <v>88.543333333333337</v>
      </c>
      <c r="C12" s="3">
        <v>0.41587925598129893</v>
      </c>
      <c r="D12" s="4">
        <v>0.19666666666666668</v>
      </c>
      <c r="E12" s="6">
        <v>9.2855921847894068E-2</v>
      </c>
      <c r="F12" s="2">
        <v>9.2266666666666666</v>
      </c>
      <c r="G12" s="3">
        <v>0.50769632218045035</v>
      </c>
      <c r="H12" s="7">
        <v>85.288600791676302</v>
      </c>
      <c r="I12" s="7">
        <v>0.10060153422160213</v>
      </c>
    </row>
    <row r="13" spans="1:18" x14ac:dyDescent="0.25">
      <c r="A13" s="5" t="s">
        <v>9</v>
      </c>
      <c r="B13" s="2">
        <v>88.00333333333333</v>
      </c>
      <c r="C13" s="8">
        <v>0.45492368102304148</v>
      </c>
      <c r="D13" s="2">
        <v>0.54333333333333333</v>
      </c>
      <c r="E13" s="3">
        <v>1.6996731711975962E-2</v>
      </c>
      <c r="F13" s="2">
        <v>10.26</v>
      </c>
      <c r="G13" s="3">
        <v>9.7979589711327211E-2</v>
      </c>
      <c r="H13" s="7">
        <v>84.204974763482582</v>
      </c>
      <c r="I13" s="7">
        <v>0.35209450134789338</v>
      </c>
    </row>
    <row r="14" spans="1:18" x14ac:dyDescent="0.25">
      <c r="A14" s="5" t="s">
        <v>10</v>
      </c>
      <c r="B14" s="9">
        <v>88.43</v>
      </c>
      <c r="C14" s="10">
        <v>0.94194833545511958</v>
      </c>
      <c r="D14" s="2">
        <v>0.71</v>
      </c>
      <c r="E14" s="3">
        <v>9.9331096171676098E-2</v>
      </c>
      <c r="F14" s="2">
        <v>11.966666666666667</v>
      </c>
      <c r="G14" s="3">
        <v>0.35188381921057776</v>
      </c>
      <c r="H14" s="7">
        <v>83.339564498155795</v>
      </c>
      <c r="I14" s="7">
        <v>0.88993932595274883</v>
      </c>
    </row>
    <row r="15" spans="1:18" x14ac:dyDescent="0.25">
      <c r="A15" s="5" t="s">
        <v>11</v>
      </c>
      <c r="B15" s="2">
        <v>84.65</v>
      </c>
      <c r="C15" s="3">
        <v>0.56999999999999995</v>
      </c>
      <c r="D15" s="2">
        <v>0.56999999999999995</v>
      </c>
      <c r="E15" s="3">
        <v>0.03</v>
      </c>
      <c r="F15" s="2">
        <v>17.399999999999999</v>
      </c>
      <c r="G15" s="3">
        <v>0.41</v>
      </c>
      <c r="H15" s="7">
        <v>76.794713964270983</v>
      </c>
      <c r="I15" s="7">
        <v>0.21297486298308632</v>
      </c>
    </row>
    <row r="16" spans="1:18" x14ac:dyDescent="0.25">
      <c r="A16" s="1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1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 s="1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 s="1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 s="1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 s="1"/>
      <c r="H22"/>
      <c r="I22"/>
      <c r="J22"/>
      <c r="K22"/>
      <c r="L22"/>
      <c r="M22"/>
      <c r="N22"/>
      <c r="O22"/>
      <c r="P22"/>
      <c r="Q22"/>
      <c r="R22"/>
    </row>
    <row r="23" spans="1:18" x14ac:dyDescent="0.25">
      <c r="A23" s="1"/>
      <c r="H23"/>
      <c r="I23"/>
      <c r="J23"/>
      <c r="K23"/>
      <c r="L23"/>
      <c r="M23"/>
      <c r="N23"/>
      <c r="O23"/>
      <c r="P23"/>
      <c r="Q23"/>
      <c r="R23"/>
    </row>
    <row r="24" spans="1:18" x14ac:dyDescent="0.25">
      <c r="A24" s="1"/>
      <c r="H24"/>
      <c r="I24"/>
      <c r="J24"/>
      <c r="K24"/>
      <c r="L24"/>
      <c r="M24"/>
      <c r="N24"/>
      <c r="O24"/>
      <c r="P24"/>
      <c r="Q24"/>
      <c r="R24"/>
    </row>
    <row r="25" spans="1:18" x14ac:dyDescent="0.25">
      <c r="A25" s="1"/>
      <c r="H25"/>
      <c r="I25"/>
      <c r="J25"/>
      <c r="K25"/>
      <c r="L25"/>
      <c r="M25"/>
      <c r="N25"/>
      <c r="O25"/>
      <c r="P25"/>
      <c r="Q25"/>
      <c r="R25"/>
    </row>
    <row r="26" spans="1:18" x14ac:dyDescent="0.25">
      <c r="A26" s="1"/>
      <c r="H26"/>
      <c r="I26"/>
      <c r="J26"/>
      <c r="K26"/>
      <c r="L26"/>
      <c r="M26"/>
      <c r="N26"/>
      <c r="O26"/>
      <c r="P26"/>
      <c r="Q26"/>
      <c r="R26"/>
    </row>
    <row r="27" spans="1:18" x14ac:dyDescent="0.25">
      <c r="A27" s="1"/>
      <c r="H27"/>
      <c r="I27"/>
      <c r="J27"/>
      <c r="K27"/>
      <c r="L27"/>
      <c r="M27"/>
      <c r="N27"/>
      <c r="O27"/>
      <c r="P27"/>
      <c r="Q27"/>
      <c r="R27"/>
    </row>
    <row r="28" spans="1:18" x14ac:dyDescent="0.25">
      <c r="A28" s="1"/>
      <c r="H28"/>
      <c r="I28"/>
      <c r="J28"/>
      <c r="K28"/>
      <c r="L28"/>
      <c r="M28"/>
      <c r="N28"/>
      <c r="O28"/>
      <c r="P28"/>
      <c r="Q28"/>
      <c r="R28"/>
    </row>
    <row r="29" spans="1:18" x14ac:dyDescent="0.25">
      <c r="A29" s="1"/>
      <c r="H29"/>
      <c r="I29"/>
      <c r="J29"/>
      <c r="K29"/>
      <c r="L29"/>
      <c r="M29"/>
      <c r="N29"/>
      <c r="O29"/>
      <c r="P29"/>
      <c r="Q29"/>
      <c r="R29"/>
    </row>
    <row r="30" spans="1:18" x14ac:dyDescent="0.25">
      <c r="A30" s="1"/>
      <c r="H30"/>
      <c r="I30"/>
      <c r="J30"/>
      <c r="K30"/>
      <c r="L30"/>
      <c r="M30"/>
      <c r="N30"/>
      <c r="O30"/>
      <c r="P30"/>
      <c r="Q30"/>
      <c r="R30"/>
    </row>
    <row r="31" spans="1:18" x14ac:dyDescent="0.25">
      <c r="A31" s="1"/>
      <c r="H31"/>
      <c r="I31"/>
      <c r="J31"/>
      <c r="K31"/>
      <c r="L31"/>
      <c r="M31"/>
      <c r="N31"/>
      <c r="O31"/>
      <c r="P31"/>
      <c r="Q31"/>
      <c r="R31"/>
    </row>
    <row r="32" spans="1:18" x14ac:dyDescent="0.25">
      <c r="A32" s="1"/>
      <c r="H32"/>
      <c r="I32"/>
      <c r="J32"/>
      <c r="K32"/>
      <c r="L32"/>
      <c r="M32"/>
      <c r="N32"/>
      <c r="O32"/>
      <c r="P32"/>
      <c r="Q32"/>
      <c r="R32"/>
    </row>
    <row r="33" spans="1:18" x14ac:dyDescent="0.25">
      <c r="A33" s="1"/>
      <c r="H33"/>
      <c r="I33"/>
      <c r="J33"/>
      <c r="K33"/>
      <c r="L33"/>
      <c r="M33"/>
      <c r="N33"/>
      <c r="O33"/>
      <c r="P33"/>
      <c r="Q33"/>
      <c r="R33"/>
    </row>
    <row r="34" spans="1:18" x14ac:dyDescent="0.25">
      <c r="A34" s="1"/>
      <c r="H34"/>
      <c r="I34"/>
      <c r="J34"/>
      <c r="K34"/>
      <c r="L34"/>
      <c r="M34"/>
      <c r="N34"/>
      <c r="O34"/>
      <c r="P34"/>
      <c r="Q34"/>
      <c r="R34"/>
    </row>
  </sheetData>
  <mergeCells count="8">
    <mergeCell ref="R4:R5"/>
    <mergeCell ref="A4:A5"/>
    <mergeCell ref="A2:Q2"/>
    <mergeCell ref="B4:D4"/>
    <mergeCell ref="E4:G4"/>
    <mergeCell ref="H4:J4"/>
    <mergeCell ref="K4:P4"/>
    <mergeCell ref="Q4:Q5"/>
  </mergeCells>
  <phoneticPr fontId="6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</vt:lpstr>
      <vt:lpstr>Colour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2021-10-23T23:31:27Z</dcterms:created>
  <dcterms:modified xsi:type="dcterms:W3CDTF">2021-12-25T02:34:03Z</dcterms:modified>
</cp:coreProperties>
</file>