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Ming\Desktop\新建文件夹\PeerJ\Supplementary\"/>
    </mc:Choice>
  </mc:AlternateContent>
  <xr:revisionPtr revIDLastSave="0" documentId="13_ncr:1_{BF66CDA4-392E-46C5-BC2A-2A6902997367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L20" i="1"/>
  <c r="O20" i="1" s="1"/>
  <c r="K20" i="1"/>
  <c r="N20" i="1" s="1"/>
  <c r="Q20" i="1" s="1"/>
  <c r="J20" i="1"/>
  <c r="M19" i="1"/>
  <c r="L19" i="1"/>
  <c r="O19" i="1" s="1"/>
  <c r="K19" i="1"/>
  <c r="J19" i="1"/>
  <c r="N19" i="1" s="1"/>
  <c r="Q19" i="1" s="1"/>
  <c r="M18" i="1"/>
  <c r="L18" i="1"/>
  <c r="O18" i="1" s="1"/>
  <c r="K18" i="1"/>
  <c r="N18" i="1" s="1"/>
  <c r="Q18" i="1" s="1"/>
  <c r="J18" i="1"/>
  <c r="M17" i="1"/>
  <c r="L17" i="1"/>
  <c r="O17" i="1" s="1"/>
  <c r="K17" i="1"/>
  <c r="J17" i="1"/>
  <c r="M16" i="1"/>
  <c r="L16" i="1"/>
  <c r="K16" i="1"/>
  <c r="J16" i="1"/>
  <c r="M15" i="1"/>
  <c r="L15" i="1"/>
  <c r="O15" i="1" s="1"/>
  <c r="K15" i="1"/>
  <c r="J15" i="1"/>
  <c r="N15" i="1" s="1"/>
  <c r="Q15" i="1" s="1"/>
  <c r="M14" i="1"/>
  <c r="L14" i="1"/>
  <c r="K14" i="1"/>
  <c r="J14" i="1"/>
  <c r="M13" i="1"/>
  <c r="O13" i="1" s="1"/>
  <c r="L13" i="1"/>
  <c r="K13" i="1"/>
  <c r="J13" i="1"/>
  <c r="N13" i="1" s="1"/>
  <c r="Q13" i="1" s="1"/>
  <c r="M12" i="1"/>
  <c r="L12" i="1"/>
  <c r="O12" i="1" s="1"/>
  <c r="K12" i="1"/>
  <c r="J12" i="1"/>
  <c r="O11" i="1"/>
  <c r="M11" i="1"/>
  <c r="L11" i="1"/>
  <c r="K11" i="1"/>
  <c r="J11" i="1"/>
  <c r="M10" i="1"/>
  <c r="L10" i="1"/>
  <c r="K10" i="1"/>
  <c r="J10" i="1"/>
  <c r="M9" i="1"/>
  <c r="L9" i="1"/>
  <c r="O9" i="1" s="1"/>
  <c r="K9" i="1"/>
  <c r="J9" i="1"/>
  <c r="N9" i="1" s="1"/>
  <c r="Q9" i="1" s="1"/>
  <c r="M8" i="1"/>
  <c r="L8" i="1"/>
  <c r="O8" i="1" s="1"/>
  <c r="K8" i="1"/>
  <c r="N8" i="1" s="1"/>
  <c r="Q8" i="1" s="1"/>
  <c r="J8" i="1"/>
  <c r="M7" i="1"/>
  <c r="O7" i="1" s="1"/>
  <c r="L7" i="1"/>
  <c r="K7" i="1"/>
  <c r="J7" i="1"/>
  <c r="M6" i="1"/>
  <c r="L6" i="1"/>
  <c r="O6" i="1" s="1"/>
  <c r="K6" i="1"/>
  <c r="J6" i="1"/>
  <c r="M5" i="1"/>
  <c r="L5" i="1"/>
  <c r="O5" i="1" s="1"/>
  <c r="K5" i="1"/>
  <c r="J5" i="1"/>
  <c r="N5" i="1" s="1"/>
  <c r="Q5" i="1" s="1"/>
  <c r="N4" i="1"/>
  <c r="M4" i="1"/>
  <c r="L4" i="1"/>
  <c r="O4" i="1" s="1"/>
  <c r="K4" i="1"/>
  <c r="J4" i="1"/>
  <c r="N7" i="1" l="1"/>
  <c r="Q7" i="1" s="1"/>
  <c r="O10" i="1"/>
  <c r="N12" i="1"/>
  <c r="Q12" i="1" s="1"/>
  <c r="N14" i="1"/>
  <c r="Q14" i="1" s="1"/>
  <c r="N11" i="1"/>
  <c r="Q11" i="1" s="1"/>
  <c r="O14" i="1"/>
  <c r="S14" i="1" s="1"/>
  <c r="N16" i="1"/>
  <c r="Q16" i="1" s="1"/>
  <c r="S16" i="1" s="1"/>
  <c r="O16" i="1"/>
  <c r="N10" i="1"/>
  <c r="Q10" i="1" s="1"/>
  <c r="N6" i="1"/>
  <c r="Q6" i="1" s="1"/>
  <c r="T6" i="1" s="1"/>
  <c r="N17" i="1"/>
  <c r="Q17" i="1" s="1"/>
  <c r="T18" i="1"/>
  <c r="S18" i="1"/>
  <c r="R18" i="1"/>
  <c r="U18" i="1" s="1"/>
  <c r="T20" i="1"/>
  <c r="S20" i="1"/>
  <c r="R20" i="1"/>
  <c r="R15" i="1"/>
  <c r="U15" i="1" s="1"/>
  <c r="T15" i="1"/>
  <c r="S15" i="1"/>
  <c r="S6" i="1"/>
  <c r="R6" i="1"/>
  <c r="R17" i="1"/>
  <c r="T17" i="1"/>
  <c r="S17" i="1"/>
  <c r="S8" i="1"/>
  <c r="R8" i="1"/>
  <c r="T8" i="1"/>
  <c r="R19" i="1"/>
  <c r="T19" i="1"/>
  <c r="S19" i="1"/>
  <c r="R13" i="1"/>
  <c r="U13" i="1" s="1"/>
  <c r="T13" i="1"/>
  <c r="S13" i="1"/>
  <c r="R5" i="1"/>
  <c r="T5" i="1"/>
  <c r="S5" i="1"/>
  <c r="S10" i="1"/>
  <c r="R10" i="1"/>
  <c r="T10" i="1"/>
  <c r="R7" i="1"/>
  <c r="T7" i="1"/>
  <c r="S7" i="1"/>
  <c r="S12" i="1"/>
  <c r="R12" i="1"/>
  <c r="T12" i="1"/>
  <c r="R9" i="1"/>
  <c r="T9" i="1"/>
  <c r="V9" i="1" s="1"/>
  <c r="S9" i="1"/>
  <c r="T14" i="1"/>
  <c r="R11" i="1"/>
  <c r="T11" i="1"/>
  <c r="S11" i="1"/>
  <c r="P4" i="1"/>
  <c r="Q4" i="1" s="1"/>
  <c r="R14" i="1" l="1"/>
  <c r="U14" i="1" s="1"/>
  <c r="V5" i="1"/>
  <c r="V8" i="1"/>
  <c r="T16" i="1"/>
  <c r="V16" i="1" s="1"/>
  <c r="R16" i="1"/>
  <c r="V10" i="1"/>
  <c r="U20" i="1"/>
  <c r="S4" i="1"/>
  <c r="R4" i="1"/>
  <c r="T4" i="1"/>
  <c r="U8" i="1"/>
  <c r="V6" i="1"/>
  <c r="V14" i="1"/>
  <c r="V7" i="1"/>
  <c r="V18" i="1"/>
  <c r="U16" i="1"/>
  <c r="U7" i="1"/>
  <c r="V13" i="1"/>
  <c r="V15" i="1"/>
  <c r="U10" i="1"/>
  <c r="U9" i="1"/>
  <c r="V17" i="1"/>
  <c r="V11" i="1"/>
  <c r="V12" i="1"/>
  <c r="V19" i="1"/>
  <c r="U17" i="1"/>
  <c r="U11" i="1"/>
  <c r="U12" i="1"/>
  <c r="U19" i="1"/>
  <c r="U6" i="1"/>
  <c r="V20" i="1"/>
  <c r="U5" i="1"/>
  <c r="V4" i="1" l="1"/>
  <c r="U4" i="1"/>
</calcChain>
</file>

<file path=xl/sharedStrings.xml><?xml version="1.0" encoding="utf-8"?>
<sst xmlns="http://schemas.openxmlformats.org/spreadsheetml/2006/main" count="122" uniqueCount="64">
  <si>
    <t>FPKM</t>
    <phoneticPr fontId="1" type="noConversion"/>
  </si>
  <si>
    <t>AVG</t>
    <phoneticPr fontId="1" type="noConversion"/>
  </si>
  <si>
    <t>SD</t>
    <phoneticPr fontId="1" type="noConversion"/>
  </si>
  <si>
    <t>PAI</t>
    <phoneticPr fontId="3" type="noConversion"/>
  </si>
  <si>
    <t>Cluster-38184.138823</t>
    <phoneticPr fontId="1" type="noConversion"/>
  </si>
  <si>
    <t>CK</t>
    <phoneticPr fontId="3" type="noConversion"/>
  </si>
  <si>
    <t>Freezing</t>
    <phoneticPr fontId="3" type="noConversion"/>
  </si>
  <si>
    <t>UGT2</t>
    <phoneticPr fontId="3" type="noConversion"/>
  </si>
  <si>
    <t>Cluster-38184.119005</t>
  </si>
  <si>
    <t>IGPS</t>
    <phoneticPr fontId="3" type="noConversion"/>
  </si>
  <si>
    <t>Cluster-38184.112687</t>
    <phoneticPr fontId="1" type="noConversion"/>
  </si>
  <si>
    <t>UGT</t>
    <phoneticPr fontId="3" type="noConversion"/>
  </si>
  <si>
    <t>Cluster-12095.0</t>
  </si>
  <si>
    <t>ASA</t>
    <phoneticPr fontId="3" type="noConversion"/>
  </si>
  <si>
    <t>Cluster-38184.203518</t>
    <phoneticPr fontId="1" type="noConversion"/>
  </si>
  <si>
    <t>GLU</t>
    <phoneticPr fontId="3" type="noConversion"/>
  </si>
  <si>
    <t>Cluster-38184.103035</t>
    <phoneticPr fontId="3" type="noConversion"/>
  </si>
  <si>
    <t>TSA1</t>
    <phoneticPr fontId="3" type="noConversion"/>
  </si>
  <si>
    <t>Cluster-38184.103420</t>
    <phoneticPr fontId="3" type="noConversion"/>
  </si>
  <si>
    <t>Cluster-38184.135548</t>
    <phoneticPr fontId="3" type="noConversion"/>
  </si>
  <si>
    <t>Cluster-38184.119005</t>
    <phoneticPr fontId="1" type="noConversion"/>
  </si>
  <si>
    <t>Cluster-38184.103035</t>
    <phoneticPr fontId="1" type="noConversion"/>
  </si>
  <si>
    <t>TSA</t>
    <phoneticPr fontId="3" type="noConversion"/>
  </si>
  <si>
    <t>Cluster-38184.103420</t>
    <phoneticPr fontId="1" type="noConversion"/>
  </si>
  <si>
    <t>Cluster-38184.135548</t>
    <phoneticPr fontId="1" type="noConversion"/>
  </si>
  <si>
    <t>CK1</t>
    <phoneticPr fontId="3" type="noConversion"/>
  </si>
  <si>
    <t>CK2</t>
  </si>
  <si>
    <t>CK3</t>
  </si>
  <si>
    <t>CK4</t>
  </si>
  <si>
    <t>CK5</t>
  </si>
  <si>
    <t>CK6</t>
  </si>
  <si>
    <t>CK7</t>
  </si>
  <si>
    <t>CK8</t>
  </si>
  <si>
    <t>Enter the Ct value</t>
    <phoneticPr fontId="1" type="noConversion"/>
  </si>
  <si>
    <t>Sample Number</t>
    <phoneticPr fontId="1" type="noConversion"/>
  </si>
  <si>
    <t>Target gene Ct (three repeats)</t>
    <phoneticPr fontId="1" type="noConversion"/>
  </si>
  <si>
    <t>Internal reference Ct (three repeats)</t>
    <phoneticPr fontId="1" type="noConversion"/>
  </si>
  <si>
    <r>
      <rPr>
        <sz val="9"/>
        <color theme="1"/>
        <rFont val="等线"/>
        <family val="2"/>
      </rPr>
      <t>△</t>
    </r>
  </si>
  <si>
    <r>
      <rPr>
        <sz val="9"/>
        <color theme="1"/>
        <rFont val="等线"/>
        <family val="2"/>
      </rPr>
      <t>△△</t>
    </r>
    <r>
      <rPr>
        <sz val="9"/>
        <color theme="1"/>
        <rFont val="Times New Roman"/>
        <family val="1"/>
      </rPr>
      <t>Ct±</t>
    </r>
    <r>
      <rPr>
        <sz val="9"/>
        <color theme="1"/>
        <rFont val="等线"/>
        <family val="2"/>
      </rPr>
      <t>△</t>
    </r>
    <r>
      <rPr>
        <sz val="9"/>
        <color theme="1"/>
        <rFont val="Times New Roman"/>
        <family val="1"/>
      </rPr>
      <t>SD</t>
    </r>
    <phoneticPr fontId="1" type="noConversion"/>
  </si>
  <si>
    <r>
      <rPr>
        <sz val="9"/>
        <color theme="1"/>
        <rFont val="等线"/>
        <family val="2"/>
      </rPr>
      <t>△</t>
    </r>
    <r>
      <rPr>
        <sz val="9"/>
        <color theme="1"/>
        <rFont val="Times New Roman"/>
        <family val="1"/>
      </rPr>
      <t>Ct</t>
    </r>
  </si>
  <si>
    <r>
      <rPr>
        <sz val="9"/>
        <color theme="1"/>
        <rFont val="等线"/>
        <family val="2"/>
      </rPr>
      <t>△</t>
    </r>
    <r>
      <rPr>
        <sz val="9"/>
        <color theme="1"/>
        <rFont val="Times New Roman"/>
        <family val="1"/>
      </rPr>
      <t>SD</t>
    </r>
  </si>
  <si>
    <r>
      <rPr>
        <sz val="9"/>
        <color theme="1"/>
        <rFont val="等线"/>
        <family val="2"/>
      </rPr>
      <t>△△</t>
    </r>
    <r>
      <rPr>
        <sz val="9"/>
        <color theme="1"/>
        <rFont val="Times New Roman"/>
        <family val="1"/>
      </rPr>
      <t>Ct</t>
    </r>
  </si>
  <si>
    <t>Target gene</t>
    <phoneticPr fontId="1" type="noConversion"/>
  </si>
  <si>
    <t>Internal reference</t>
    <phoneticPr fontId="1" type="noConversion"/>
  </si>
  <si>
    <t>Determine the reference</t>
    <phoneticPr fontId="1" type="noConversion"/>
  </si>
  <si>
    <t>Minus</t>
    <phoneticPr fontId="1" type="noConversion"/>
  </si>
  <si>
    <t>Plus</t>
    <phoneticPr fontId="1" type="noConversion"/>
  </si>
  <si>
    <t>Relative expression</t>
    <phoneticPr fontId="1" type="noConversion"/>
  </si>
  <si>
    <t>Is deviation</t>
    <phoneticPr fontId="1" type="noConversion"/>
  </si>
  <si>
    <t>Negative deviation</t>
    <phoneticPr fontId="1" type="noConversion"/>
  </si>
  <si>
    <t>The final result</t>
    <phoneticPr fontId="1" type="noConversion"/>
  </si>
  <si>
    <t>Freezing treat ment1</t>
    <phoneticPr fontId="3" type="noConversion"/>
  </si>
  <si>
    <r>
      <t>Freezing treat ment2</t>
    </r>
    <r>
      <rPr>
        <sz val="11"/>
        <color theme="1"/>
        <rFont val="等线"/>
        <family val="2"/>
        <scheme val="minor"/>
      </rPr>
      <t/>
    </r>
  </si>
  <si>
    <r>
      <t>Freezing treat ment3</t>
    </r>
    <r>
      <rPr>
        <sz val="11"/>
        <color theme="1"/>
        <rFont val="等线"/>
        <family val="2"/>
        <scheme val="minor"/>
      </rPr>
      <t/>
    </r>
  </si>
  <si>
    <r>
      <t>Freezing treat ment4</t>
    </r>
    <r>
      <rPr>
        <sz val="11"/>
        <color theme="1"/>
        <rFont val="等线"/>
        <family val="2"/>
        <scheme val="minor"/>
      </rPr>
      <t/>
    </r>
  </si>
  <si>
    <r>
      <t>Freezing treat ment5</t>
    </r>
    <r>
      <rPr>
        <sz val="11"/>
        <color theme="1"/>
        <rFont val="等线"/>
        <family val="2"/>
        <scheme val="minor"/>
      </rPr>
      <t/>
    </r>
  </si>
  <si>
    <r>
      <t>Freezing treat ment6</t>
    </r>
    <r>
      <rPr>
        <sz val="11"/>
        <color theme="1"/>
        <rFont val="等线"/>
        <family val="2"/>
        <scheme val="minor"/>
      </rPr>
      <t/>
    </r>
  </si>
  <si>
    <r>
      <t>Freezing treat ment7</t>
    </r>
    <r>
      <rPr>
        <sz val="11"/>
        <color theme="1"/>
        <rFont val="等线"/>
        <family val="2"/>
        <scheme val="minor"/>
      </rPr>
      <t/>
    </r>
  </si>
  <si>
    <r>
      <t>Freezing treat ment8</t>
    </r>
    <r>
      <rPr>
        <sz val="11"/>
        <color theme="1"/>
        <rFont val="等线"/>
        <family val="2"/>
        <scheme val="minor"/>
      </rPr>
      <t/>
    </r>
  </si>
  <si>
    <t>UGT1</t>
    <phoneticPr fontId="3" type="noConversion"/>
  </si>
  <si>
    <t>Cluster-12095.0</t>
    <phoneticPr fontId="1" type="noConversion"/>
  </si>
  <si>
    <t>CYP(CYP71A4)</t>
  </si>
  <si>
    <t>CYP(CYP71A4)</t>
    <phoneticPr fontId="3" type="noConversion"/>
  </si>
  <si>
    <r>
      <t>CYP(CYP71A4</t>
    </r>
    <r>
      <rPr>
        <sz val="12"/>
        <rFont val="宋体"/>
        <family val="1"/>
        <charset val="134"/>
      </rPr>
      <t>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</si>
</sst>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0.5"/>
      <color theme="1"/>
      <name val="Times New Roman"/>
      <family val="1"/>
    </font>
    <font>
      <sz val="9"/>
      <color theme="1"/>
      <name val="Times New Roman"/>
      <family val="1"/>
    </font>
    <font>
      <sz val="12"/>
      <name val="宋体"/>
      <family val="3"/>
      <charset val="134"/>
    </font>
    <font>
      <sz val="11"/>
      <color theme="1"/>
      <name val="Times New Roman"/>
      <family val="1"/>
    </font>
    <font>
      <sz val="12"/>
      <color indexed="10"/>
      <name val="Times New Roman"/>
      <family val="1"/>
    </font>
    <font>
      <sz val="9"/>
      <color theme="1"/>
      <name val="等线"/>
      <family val="2"/>
    </font>
    <font>
      <sz val="9"/>
      <color indexed="10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sz val="12"/>
      <name val="宋体"/>
      <family val="1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0" borderId="0" xfId="0" applyFont="1"/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0" borderId="3" xfId="0" applyFont="1" applyBorder="1"/>
    <xf numFmtId="0" fontId="4" fillId="0" borderId="4" xfId="0" applyFont="1" applyBorder="1"/>
    <xf numFmtId="0" fontId="2" fillId="0" borderId="1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1" fillId="5" borderId="2" xfId="1" applyFont="1" applyFill="1" applyBorder="1"/>
    <xf numFmtId="0" fontId="11" fillId="5" borderId="2" xfId="2" applyFont="1" applyFill="1" applyBorder="1"/>
    <xf numFmtId="0" fontId="10" fillId="5" borderId="2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</cellXfs>
  <cellStyles count="3">
    <cellStyle name="常规" xfId="0" builtinId="0"/>
    <cellStyle name="常规_Sheet1" xfId="1" xr:uid="{4B62203E-A740-4194-9138-258C12DA7079}"/>
    <cellStyle name="常规_Sheet1_1" xfId="2" xr:uid="{E2D6C2CF-B044-404D-BE75-741AAA3127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52"/>
  <sheetViews>
    <sheetView tabSelected="1" workbookViewId="0">
      <selection activeCell="B17" sqref="B17"/>
    </sheetView>
  </sheetViews>
  <sheetFormatPr defaultRowHeight="13.9" x14ac:dyDescent="0.4"/>
  <cols>
    <col min="1" max="1" width="13.6640625" customWidth="1"/>
    <col min="2" max="2" width="15.796875" customWidth="1"/>
    <col min="3" max="3" width="19.59765625" customWidth="1"/>
    <col min="9" max="9" width="18.46484375" customWidth="1"/>
  </cols>
  <sheetData>
    <row r="2" spans="1:22" x14ac:dyDescent="0.4">
      <c r="A2" s="17"/>
      <c r="B2" s="17"/>
      <c r="C2" s="17"/>
      <c r="D2" s="18" t="s">
        <v>33</v>
      </c>
      <c r="E2" s="18"/>
      <c r="F2" s="18"/>
      <c r="G2" s="18"/>
      <c r="H2" s="18"/>
      <c r="I2" s="18"/>
      <c r="J2" s="19" t="s">
        <v>1</v>
      </c>
      <c r="K2" s="18"/>
      <c r="L2" s="18" t="s">
        <v>2</v>
      </c>
      <c r="M2" s="18"/>
      <c r="N2" s="18" t="s">
        <v>37</v>
      </c>
      <c r="O2" s="18"/>
      <c r="P2" s="18"/>
      <c r="Q2" s="18"/>
      <c r="R2" s="27" t="s">
        <v>38</v>
      </c>
      <c r="S2" s="27"/>
      <c r="T2" s="28" t="s">
        <v>50</v>
      </c>
      <c r="U2" s="29"/>
      <c r="V2" s="30"/>
    </row>
    <row r="3" spans="1:22" x14ac:dyDescent="0.4">
      <c r="A3" s="17" t="s">
        <v>34</v>
      </c>
      <c r="B3" s="17"/>
      <c r="C3" s="17"/>
      <c r="D3" s="18" t="s">
        <v>35</v>
      </c>
      <c r="E3" s="18"/>
      <c r="F3" s="18"/>
      <c r="G3" s="18" t="s">
        <v>36</v>
      </c>
      <c r="H3" s="18"/>
      <c r="I3" s="18"/>
      <c r="J3" s="19" t="s">
        <v>42</v>
      </c>
      <c r="K3" s="18" t="s">
        <v>43</v>
      </c>
      <c r="L3" s="18" t="s">
        <v>42</v>
      </c>
      <c r="M3" s="18" t="s">
        <v>43</v>
      </c>
      <c r="N3" s="18" t="s">
        <v>39</v>
      </c>
      <c r="O3" s="18" t="s">
        <v>40</v>
      </c>
      <c r="P3" s="18" t="s">
        <v>44</v>
      </c>
      <c r="Q3" s="18" t="s">
        <v>41</v>
      </c>
      <c r="R3" s="18" t="s">
        <v>45</v>
      </c>
      <c r="S3" s="18" t="s">
        <v>46</v>
      </c>
      <c r="T3" s="23" t="s">
        <v>47</v>
      </c>
      <c r="U3" s="23" t="s">
        <v>48</v>
      </c>
      <c r="V3" s="23" t="s">
        <v>49</v>
      </c>
    </row>
    <row r="4" spans="1:22" x14ac:dyDescent="0.4">
      <c r="A4" s="17"/>
      <c r="B4" s="17"/>
      <c r="C4" s="17"/>
      <c r="D4" s="20">
        <v>2</v>
      </c>
      <c r="E4" s="20">
        <v>2</v>
      </c>
      <c r="F4" s="20">
        <v>2</v>
      </c>
      <c r="G4" s="21">
        <v>1</v>
      </c>
      <c r="H4" s="21">
        <v>1</v>
      </c>
      <c r="I4" s="21">
        <v>1</v>
      </c>
      <c r="J4" s="19">
        <f>AVERAGE(D4:F4)</f>
        <v>2</v>
      </c>
      <c r="K4" s="18">
        <f>AVERAGE(G4:I4)</f>
        <v>1</v>
      </c>
      <c r="L4" s="18">
        <f>STDEV(D4:F4)</f>
        <v>0</v>
      </c>
      <c r="M4" s="18">
        <f>STDEV(G4:I4)</f>
        <v>0</v>
      </c>
      <c r="N4" s="18">
        <f t="shared" ref="N4:N20" si="0">J4-K4</f>
        <v>1</v>
      </c>
      <c r="O4" s="18">
        <f>SQRT(SUMSQ(L4:M4))</f>
        <v>0</v>
      </c>
      <c r="P4" s="22">
        <f>N4</f>
        <v>1</v>
      </c>
      <c r="Q4" s="18">
        <f>N4-P4</f>
        <v>0</v>
      </c>
      <c r="R4" s="18">
        <f>Q4-O4</f>
        <v>0</v>
      </c>
      <c r="S4" s="18">
        <f>Q4+O4</f>
        <v>0</v>
      </c>
      <c r="T4" s="22">
        <f>POWER(2,-Q4)</f>
        <v>1</v>
      </c>
      <c r="U4" s="22">
        <f>POWER(2,-R4)-T4</f>
        <v>0</v>
      </c>
      <c r="V4" s="22">
        <f>T4-POWER(2,-S4)</f>
        <v>0</v>
      </c>
    </row>
    <row r="5" spans="1:22" ht="15.4" x14ac:dyDescent="0.4">
      <c r="A5" s="13" t="s">
        <v>25</v>
      </c>
      <c r="B5" s="3" t="s">
        <v>3</v>
      </c>
      <c r="C5" s="6" t="s">
        <v>4</v>
      </c>
      <c r="D5" s="24">
        <v>24.84</v>
      </c>
      <c r="E5" s="24">
        <v>24.94</v>
      </c>
      <c r="F5" s="24">
        <v>24.73</v>
      </c>
      <c r="G5" s="25">
        <v>26.57</v>
      </c>
      <c r="H5" s="25">
        <v>26.27</v>
      </c>
      <c r="I5" s="25">
        <v>26.37</v>
      </c>
      <c r="J5" s="15">
        <f t="shared" ref="J5:J20" si="1">AVERAGE(D5:F5)</f>
        <v>24.83666666666667</v>
      </c>
      <c r="K5" s="14">
        <f t="shared" ref="K5:K20" si="2">AVERAGE(G5:I5)</f>
        <v>26.403333333333336</v>
      </c>
      <c r="L5" s="14">
        <f t="shared" ref="L5:L20" si="3">STDEV(D5:F5)</f>
        <v>0.10503967504392528</v>
      </c>
      <c r="M5" s="14">
        <f t="shared" ref="M5:M20" si="4">STDEV(G5:I5)</f>
        <v>0.15275252316519489</v>
      </c>
      <c r="N5" s="14">
        <f t="shared" si="0"/>
        <v>-1.5666666666666664</v>
      </c>
      <c r="O5" s="14">
        <f t="shared" ref="O5:O20" si="5">SQRT(SUMSQ(L5:M5))</f>
        <v>0.18538248748645819</v>
      </c>
      <c r="P5" s="14">
        <v>-0.33333333333333215</v>
      </c>
      <c r="Q5" s="14">
        <f t="shared" ref="Q5:Q20" si="6">N5-P5</f>
        <v>-1.2333333333333343</v>
      </c>
      <c r="R5" s="14">
        <f>Q5-O5</f>
        <v>-1.4187158208197925</v>
      </c>
      <c r="S5" s="14">
        <f t="shared" ref="S5:S20" si="7">Q5+O5</f>
        <v>-1.047950845846876</v>
      </c>
      <c r="T5" s="16">
        <f>POWER(2,-Q5)</f>
        <v>2.3510958125672188</v>
      </c>
      <c r="U5" s="16">
        <f>POWER(2,-R5)-T5</f>
        <v>0.32237851075513024</v>
      </c>
      <c r="V5" s="16">
        <f>T5-POWER(2,-S5)</f>
        <v>0.28350478629476417</v>
      </c>
    </row>
    <row r="6" spans="1:22" ht="15.4" x14ac:dyDescent="0.4">
      <c r="A6" s="13" t="s">
        <v>26</v>
      </c>
      <c r="B6" s="3" t="s">
        <v>7</v>
      </c>
      <c r="C6" s="6" t="s">
        <v>20</v>
      </c>
      <c r="D6" s="25">
        <v>18.77</v>
      </c>
      <c r="E6" s="25">
        <v>18.260000000000002</v>
      </c>
      <c r="F6" s="25">
        <v>18.989999999999998</v>
      </c>
      <c r="G6" s="25">
        <v>26.57</v>
      </c>
      <c r="H6" s="25">
        <v>26.27</v>
      </c>
      <c r="I6" s="25">
        <v>26.37</v>
      </c>
      <c r="J6" s="15">
        <f>AVERAGE(D6:F6)</f>
        <v>18.673333333333332</v>
      </c>
      <c r="K6" s="14">
        <f t="shared" si="2"/>
        <v>26.403333333333336</v>
      </c>
      <c r="L6" s="14">
        <f>STDEV(D6:F6)</f>
        <v>0.37447741364911735</v>
      </c>
      <c r="M6" s="14">
        <f t="shared" si="4"/>
        <v>0.15275252316519489</v>
      </c>
      <c r="N6" s="14">
        <f t="shared" si="0"/>
        <v>-7.730000000000004</v>
      </c>
      <c r="O6" s="14">
        <f t="shared" si="5"/>
        <v>0.40443376054264507</v>
      </c>
      <c r="P6" s="14">
        <v>-0.33333333333333215</v>
      </c>
      <c r="Q6" s="14">
        <f t="shared" si="6"/>
        <v>-7.3966666666666718</v>
      </c>
      <c r="R6" s="14">
        <f t="shared" ref="R6:R20" si="8">Q6-O6</f>
        <v>-7.8011004272093167</v>
      </c>
      <c r="S6" s="14">
        <f t="shared" si="7"/>
        <v>-6.9922329061240269</v>
      </c>
      <c r="T6" s="16">
        <f t="shared" ref="T6:T20" si="9">POWER(2,-Q6)</f>
        <v>168.50722808878575</v>
      </c>
      <c r="U6" s="16">
        <f t="shared" ref="U6:U20" si="10">POWER(2,-R6)-T6</f>
        <v>54.523769933724054</v>
      </c>
      <c r="V6" s="16">
        <f t="shared" ref="V6:V20" si="11">T6-POWER(2,-S6)</f>
        <v>41.194495016137878</v>
      </c>
    </row>
    <row r="7" spans="1:22" ht="15.4" x14ac:dyDescent="0.4">
      <c r="A7" s="13" t="s">
        <v>27</v>
      </c>
      <c r="B7" s="3" t="s">
        <v>9</v>
      </c>
      <c r="C7" s="6" t="s">
        <v>10</v>
      </c>
      <c r="D7" s="25">
        <v>20.95</v>
      </c>
      <c r="E7" s="25">
        <v>20.78</v>
      </c>
      <c r="F7" s="25">
        <v>20.84</v>
      </c>
      <c r="G7" s="25">
        <v>26.57</v>
      </c>
      <c r="H7" s="25">
        <v>26.27</v>
      </c>
      <c r="I7" s="25">
        <v>26.37</v>
      </c>
      <c r="J7" s="15">
        <f t="shared" si="1"/>
        <v>20.856666666666669</v>
      </c>
      <c r="K7" s="14">
        <f t="shared" si="2"/>
        <v>26.403333333333336</v>
      </c>
      <c r="L7" s="14">
        <f t="shared" si="3"/>
        <v>8.6216781042516205E-2</v>
      </c>
      <c r="M7" s="14">
        <f t="shared" si="4"/>
        <v>0.15275252316519489</v>
      </c>
      <c r="N7" s="14">
        <f t="shared" si="0"/>
        <v>-5.5466666666666669</v>
      </c>
      <c r="O7" s="14">
        <f t="shared" si="5"/>
        <v>0.17540429489230469</v>
      </c>
      <c r="P7" s="14">
        <v>-0.33333333333333215</v>
      </c>
      <c r="Q7" s="14">
        <f t="shared" si="6"/>
        <v>-5.2133333333333347</v>
      </c>
      <c r="R7" s="14">
        <f t="shared" si="8"/>
        <v>-5.3887376282256394</v>
      </c>
      <c r="S7" s="14">
        <f t="shared" si="7"/>
        <v>-5.03792903844103</v>
      </c>
      <c r="T7" s="16">
        <f t="shared" si="9"/>
        <v>37.099641308018896</v>
      </c>
      <c r="U7" s="16">
        <f t="shared" si="10"/>
        <v>4.7962722524400689</v>
      </c>
      <c r="V7" s="16">
        <f t="shared" si="11"/>
        <v>4.2471917917328668</v>
      </c>
    </row>
    <row r="8" spans="1:22" ht="15.4" x14ac:dyDescent="0.4">
      <c r="A8" s="13" t="s">
        <v>28</v>
      </c>
      <c r="B8" s="3" t="s">
        <v>59</v>
      </c>
      <c r="C8" s="6" t="s">
        <v>60</v>
      </c>
      <c r="D8" s="25">
        <v>23.32</v>
      </c>
      <c r="E8" s="25">
        <v>23.22</v>
      </c>
      <c r="F8" s="25">
        <v>23.47</v>
      </c>
      <c r="G8" s="25">
        <v>26.57</v>
      </c>
      <c r="H8" s="25">
        <v>26.27</v>
      </c>
      <c r="I8" s="25">
        <v>26.37</v>
      </c>
      <c r="J8" s="15">
        <f t="shared" si="1"/>
        <v>23.336666666666662</v>
      </c>
      <c r="K8" s="14">
        <f t="shared" si="2"/>
        <v>26.403333333333336</v>
      </c>
      <c r="L8" s="14">
        <f t="shared" si="3"/>
        <v>0.12583057392117908</v>
      </c>
      <c r="M8" s="14">
        <f t="shared" si="4"/>
        <v>0.15275252316519489</v>
      </c>
      <c r="N8" s="14">
        <f t="shared" si="0"/>
        <v>-3.0666666666666735</v>
      </c>
      <c r="O8" s="14">
        <f t="shared" si="5"/>
        <v>0.19790570145063208</v>
      </c>
      <c r="P8" s="14">
        <v>-0.33333333333333215</v>
      </c>
      <c r="Q8" s="14">
        <f t="shared" si="6"/>
        <v>-2.7333333333333414</v>
      </c>
      <c r="R8" s="14">
        <f t="shared" si="8"/>
        <v>-2.9312390347839736</v>
      </c>
      <c r="S8" s="14">
        <f t="shared" si="7"/>
        <v>-2.5354276318827091</v>
      </c>
      <c r="T8" s="16">
        <f t="shared" si="9"/>
        <v>6.6499031691423385</v>
      </c>
      <c r="U8" s="16">
        <f t="shared" si="10"/>
        <v>0.97774888581598329</v>
      </c>
      <c r="V8" s="16">
        <f t="shared" si="11"/>
        <v>0.85241636188511372</v>
      </c>
    </row>
    <row r="9" spans="1:22" ht="15.4" x14ac:dyDescent="0.4">
      <c r="A9" s="13" t="s">
        <v>29</v>
      </c>
      <c r="B9" s="3" t="s">
        <v>13</v>
      </c>
      <c r="C9" s="6" t="s">
        <v>14</v>
      </c>
      <c r="D9" s="25">
        <v>24.42</v>
      </c>
      <c r="E9" s="25">
        <v>24.04</v>
      </c>
      <c r="F9" s="25">
        <v>23.98</v>
      </c>
      <c r="G9" s="25">
        <v>26.57</v>
      </c>
      <c r="H9" s="25">
        <v>26.27</v>
      </c>
      <c r="I9" s="25">
        <v>26.37</v>
      </c>
      <c r="J9" s="15">
        <f t="shared" si="1"/>
        <v>24.146666666666665</v>
      </c>
      <c r="K9" s="14">
        <f t="shared" si="2"/>
        <v>26.403333333333336</v>
      </c>
      <c r="L9" s="14">
        <f t="shared" si="3"/>
        <v>0.23860706890897809</v>
      </c>
      <c r="M9" s="14">
        <f t="shared" si="4"/>
        <v>0.15275252316519489</v>
      </c>
      <c r="N9" s="14">
        <f t="shared" si="0"/>
        <v>-2.2566666666666713</v>
      </c>
      <c r="O9" s="14">
        <f t="shared" si="5"/>
        <v>0.28331372481167805</v>
      </c>
      <c r="P9" s="14">
        <v>-0.33333333333333215</v>
      </c>
      <c r="Q9" s="14">
        <f t="shared" si="6"/>
        <v>-1.9233333333333391</v>
      </c>
      <c r="R9" s="14">
        <f t="shared" si="8"/>
        <v>-2.206647058145017</v>
      </c>
      <c r="S9" s="14">
        <f t="shared" si="7"/>
        <v>-1.6400196085216612</v>
      </c>
      <c r="T9" s="16">
        <f t="shared" si="9"/>
        <v>3.7929841246980049</v>
      </c>
      <c r="U9" s="16">
        <f t="shared" si="10"/>
        <v>0.82302814297677118</v>
      </c>
      <c r="V9" s="16">
        <f t="shared" si="11"/>
        <v>0.67628344542140617</v>
      </c>
    </row>
    <row r="10" spans="1:22" ht="15.4" x14ac:dyDescent="0.4">
      <c r="A10" s="13" t="s">
        <v>30</v>
      </c>
      <c r="B10" s="3" t="s">
        <v>15</v>
      </c>
      <c r="C10" s="6" t="s">
        <v>21</v>
      </c>
      <c r="D10" s="25">
        <v>24.86</v>
      </c>
      <c r="E10" s="25">
        <v>24.93</v>
      </c>
      <c r="F10" s="25">
        <v>24.66</v>
      </c>
      <c r="G10" s="25">
        <v>26.57</v>
      </c>
      <c r="H10" s="25">
        <v>26.27</v>
      </c>
      <c r="I10" s="25">
        <v>26.37</v>
      </c>
      <c r="J10" s="15">
        <f t="shared" si="1"/>
        <v>24.816666666666666</v>
      </c>
      <c r="K10" s="14">
        <f t="shared" si="2"/>
        <v>26.403333333333336</v>
      </c>
      <c r="L10" s="14">
        <f t="shared" si="3"/>
        <v>0.14011899704655773</v>
      </c>
      <c r="M10" s="14">
        <f t="shared" si="4"/>
        <v>0.15275252316519489</v>
      </c>
      <c r="N10" s="14">
        <f t="shared" si="0"/>
        <v>-1.5866666666666696</v>
      </c>
      <c r="O10" s="14">
        <f t="shared" si="5"/>
        <v>0.2072840241472233</v>
      </c>
      <c r="P10" s="14">
        <v>-0.33333333333333215</v>
      </c>
      <c r="Q10" s="14">
        <f t="shared" si="6"/>
        <v>-1.2533333333333374</v>
      </c>
      <c r="R10" s="14">
        <f t="shared" si="8"/>
        <v>-1.4606173574805608</v>
      </c>
      <c r="S10" s="14">
        <f t="shared" si="7"/>
        <v>-1.0460493091861141</v>
      </c>
      <c r="T10" s="16">
        <f t="shared" si="9"/>
        <v>2.3839158870471784</v>
      </c>
      <c r="U10" s="16">
        <f t="shared" si="10"/>
        <v>0.36834524375191391</v>
      </c>
      <c r="V10" s="16">
        <f t="shared" si="11"/>
        <v>0.31904824315979941</v>
      </c>
    </row>
    <row r="11" spans="1:22" ht="15.4" x14ac:dyDescent="0.4">
      <c r="A11" s="13" t="s">
        <v>31</v>
      </c>
      <c r="B11" s="3" t="s">
        <v>22</v>
      </c>
      <c r="C11" s="6" t="s">
        <v>23</v>
      </c>
      <c r="D11" s="25">
        <v>19.52</v>
      </c>
      <c r="E11" s="25">
        <v>19.62</v>
      </c>
      <c r="F11" s="25">
        <v>19.98</v>
      </c>
      <c r="G11" s="25">
        <v>26.57</v>
      </c>
      <c r="H11" s="25">
        <v>26.27</v>
      </c>
      <c r="I11" s="25">
        <v>26.37</v>
      </c>
      <c r="J11" s="15">
        <f t="shared" si="1"/>
        <v>19.706666666666667</v>
      </c>
      <c r="K11" s="14">
        <f t="shared" si="2"/>
        <v>26.403333333333336</v>
      </c>
      <c r="L11" s="14">
        <f t="shared" si="3"/>
        <v>0.24193663082165429</v>
      </c>
      <c r="M11" s="14">
        <f t="shared" si="4"/>
        <v>0.15275252316519489</v>
      </c>
      <c r="N11" s="14">
        <f t="shared" si="0"/>
        <v>-6.696666666666669</v>
      </c>
      <c r="O11" s="14">
        <f t="shared" si="5"/>
        <v>0.28612351645166612</v>
      </c>
      <c r="P11" s="14">
        <v>-0.33333333333333215</v>
      </c>
      <c r="Q11" s="14">
        <f t="shared" si="6"/>
        <v>-6.3633333333333368</v>
      </c>
      <c r="R11" s="14">
        <f t="shared" si="8"/>
        <v>-6.6494568497850031</v>
      </c>
      <c r="S11" s="14">
        <f t="shared" si="7"/>
        <v>-6.0772098168816706</v>
      </c>
      <c r="T11" s="16">
        <f>POWER(2,-Q11)</f>
        <v>82.329258840089963</v>
      </c>
      <c r="U11" s="16">
        <f t="shared" si="10"/>
        <v>18.059703833397165</v>
      </c>
      <c r="V11" s="16">
        <f t="shared" si="11"/>
        <v>14.810811785266026</v>
      </c>
    </row>
    <row r="12" spans="1:22" ht="15.75" x14ac:dyDescent="0.4">
      <c r="A12" s="13" t="s">
        <v>32</v>
      </c>
      <c r="B12" s="3" t="s">
        <v>63</v>
      </c>
      <c r="C12" s="6" t="s">
        <v>24</v>
      </c>
      <c r="D12" s="25">
        <v>23.41</v>
      </c>
      <c r="E12" s="25">
        <v>22.59</v>
      </c>
      <c r="F12" s="25">
        <v>22.54</v>
      </c>
      <c r="G12" s="25">
        <v>26.57</v>
      </c>
      <c r="H12" s="25">
        <v>26.27</v>
      </c>
      <c r="I12" s="25">
        <v>26.37</v>
      </c>
      <c r="J12" s="15">
        <f t="shared" si="1"/>
        <v>22.846666666666664</v>
      </c>
      <c r="K12" s="14">
        <f t="shared" si="2"/>
        <v>26.403333333333336</v>
      </c>
      <c r="L12" s="14">
        <f t="shared" si="3"/>
        <v>0.48850110883531644</v>
      </c>
      <c r="M12" s="14">
        <f t="shared" si="4"/>
        <v>0.15275252316519489</v>
      </c>
      <c r="N12" s="14">
        <f t="shared" si="0"/>
        <v>-3.556666666666672</v>
      </c>
      <c r="O12" s="14">
        <f t="shared" si="5"/>
        <v>0.51182679361935235</v>
      </c>
      <c r="P12" s="14">
        <v>-0.33333333333333215</v>
      </c>
      <c r="Q12" s="14">
        <f t="shared" si="6"/>
        <v>-3.2233333333333398</v>
      </c>
      <c r="R12" s="14">
        <f t="shared" si="8"/>
        <v>-3.7351601269526924</v>
      </c>
      <c r="S12" s="14">
        <f t="shared" si="7"/>
        <v>-2.7115065397139873</v>
      </c>
      <c r="T12" s="16">
        <f t="shared" si="9"/>
        <v>9.3394224300558175</v>
      </c>
      <c r="U12" s="16">
        <f t="shared" si="10"/>
        <v>3.9772352797308024</v>
      </c>
      <c r="V12" s="16">
        <f t="shared" si="11"/>
        <v>2.7893696144062279</v>
      </c>
    </row>
    <row r="13" spans="1:22" ht="15.4" x14ac:dyDescent="0.4">
      <c r="A13" s="13" t="s">
        <v>51</v>
      </c>
      <c r="B13" s="5" t="s">
        <v>3</v>
      </c>
      <c r="C13" s="6" t="s">
        <v>4</v>
      </c>
      <c r="D13" s="25">
        <v>25.42</v>
      </c>
      <c r="E13" s="25">
        <v>25.72</v>
      </c>
      <c r="F13" s="25">
        <v>25.14</v>
      </c>
      <c r="G13" s="25">
        <v>28.64</v>
      </c>
      <c r="H13" s="26">
        <v>28.81</v>
      </c>
      <c r="I13" s="26">
        <v>28.42</v>
      </c>
      <c r="J13" s="15">
        <f t="shared" si="1"/>
        <v>25.426666666666666</v>
      </c>
      <c r="K13" s="14">
        <f t="shared" si="2"/>
        <v>28.623333333333335</v>
      </c>
      <c r="L13" s="14">
        <f t="shared" si="3"/>
        <v>0.29005746557076034</v>
      </c>
      <c r="M13" s="14">
        <f t="shared" si="4"/>
        <v>0.19553345834749805</v>
      </c>
      <c r="N13" s="14">
        <f t="shared" si="0"/>
        <v>-3.196666666666669</v>
      </c>
      <c r="O13" s="14">
        <f t="shared" si="5"/>
        <v>0.34980947195104023</v>
      </c>
      <c r="P13" s="14">
        <v>-0.33333333333333215</v>
      </c>
      <c r="Q13" s="14">
        <f t="shared" si="6"/>
        <v>-2.8633333333333368</v>
      </c>
      <c r="R13" s="14">
        <f t="shared" si="8"/>
        <v>-3.2131428052843769</v>
      </c>
      <c r="S13" s="14">
        <f t="shared" si="7"/>
        <v>-2.5135238613822968</v>
      </c>
      <c r="T13" s="16">
        <f t="shared" si="9"/>
        <v>7.2769471519862687</v>
      </c>
      <c r="U13" s="16">
        <f t="shared" si="10"/>
        <v>1.9967383743247726</v>
      </c>
      <c r="V13" s="16">
        <f t="shared" si="11"/>
        <v>1.5668160824603969</v>
      </c>
    </row>
    <row r="14" spans="1:22" ht="15.4" x14ac:dyDescent="0.4">
      <c r="A14" s="13" t="s">
        <v>52</v>
      </c>
      <c r="B14" s="5" t="s">
        <v>7</v>
      </c>
      <c r="C14" s="6" t="s">
        <v>20</v>
      </c>
      <c r="D14" s="25">
        <v>24.74</v>
      </c>
      <c r="E14" s="25">
        <v>24.88</v>
      </c>
      <c r="F14" s="25">
        <v>24.96</v>
      </c>
      <c r="G14" s="25">
        <v>28.64</v>
      </c>
      <c r="H14" s="26">
        <v>28.81</v>
      </c>
      <c r="I14" s="26">
        <v>28.42</v>
      </c>
      <c r="J14" s="15">
        <f>AVERAGE(D14:F14)</f>
        <v>24.86</v>
      </c>
      <c r="K14" s="14">
        <f t="shared" si="2"/>
        <v>28.623333333333335</v>
      </c>
      <c r="L14" s="14">
        <f>STDEV(D14:F14)</f>
        <v>0.11135528725660158</v>
      </c>
      <c r="M14" s="14">
        <f t="shared" si="4"/>
        <v>0.19553345834749805</v>
      </c>
      <c r="N14" s="14">
        <f t="shared" si="0"/>
        <v>-3.7633333333333354</v>
      </c>
      <c r="O14" s="14">
        <f t="shared" si="5"/>
        <v>0.22501851775650158</v>
      </c>
      <c r="P14" s="14">
        <v>-0.33333333333333215</v>
      </c>
      <c r="Q14" s="14">
        <f t="shared" si="6"/>
        <v>-3.4300000000000033</v>
      </c>
      <c r="R14" s="14">
        <f t="shared" si="8"/>
        <v>-3.6550185177565049</v>
      </c>
      <c r="S14" s="14">
        <f t="shared" si="7"/>
        <v>-3.2049814822435017</v>
      </c>
      <c r="T14" s="16">
        <f t="shared" si="9"/>
        <v>10.777868614925543</v>
      </c>
      <c r="U14" s="16">
        <f t="shared" si="10"/>
        <v>1.8192206994707973</v>
      </c>
      <c r="V14" s="16">
        <f t="shared" si="11"/>
        <v>1.5564962025030091</v>
      </c>
    </row>
    <row r="15" spans="1:22" ht="15.4" x14ac:dyDescent="0.4">
      <c r="A15" s="13" t="s">
        <v>53</v>
      </c>
      <c r="B15" s="5" t="s">
        <v>9</v>
      </c>
      <c r="C15" s="6" t="s">
        <v>10</v>
      </c>
      <c r="D15" s="25">
        <v>22.31</v>
      </c>
      <c r="E15" s="25">
        <v>22.22</v>
      </c>
      <c r="F15" s="25">
        <v>22.37</v>
      </c>
      <c r="G15" s="25">
        <v>28.64</v>
      </c>
      <c r="H15" s="26">
        <v>28.81</v>
      </c>
      <c r="I15" s="26">
        <v>28.42</v>
      </c>
      <c r="J15" s="15">
        <f t="shared" si="1"/>
        <v>22.3</v>
      </c>
      <c r="K15" s="14">
        <f t="shared" si="2"/>
        <v>28.623333333333335</v>
      </c>
      <c r="L15" s="14">
        <f t="shared" si="3"/>
        <v>7.5498344352708469E-2</v>
      </c>
      <c r="M15" s="14">
        <f t="shared" si="4"/>
        <v>0.19553345834749805</v>
      </c>
      <c r="N15" s="14">
        <f t="shared" si="0"/>
        <v>-6.3233333333333341</v>
      </c>
      <c r="O15" s="14">
        <f t="shared" si="5"/>
        <v>0.20960279896349884</v>
      </c>
      <c r="P15" s="14">
        <v>-0.33333333333333215</v>
      </c>
      <c r="Q15" s="14">
        <f t="shared" si="6"/>
        <v>-5.990000000000002</v>
      </c>
      <c r="R15" s="14">
        <f t="shared" si="8"/>
        <v>-6.1996027989635012</v>
      </c>
      <c r="S15" s="14">
        <f t="shared" si="7"/>
        <v>-5.7803972010365028</v>
      </c>
      <c r="T15" s="16">
        <f t="shared" si="9"/>
        <v>63.55791970797037</v>
      </c>
      <c r="U15" s="16">
        <f t="shared" si="10"/>
        <v>9.9385372712883111</v>
      </c>
      <c r="V15" s="16">
        <f t="shared" si="11"/>
        <v>8.5946014252289302</v>
      </c>
    </row>
    <row r="16" spans="1:22" ht="15.4" x14ac:dyDescent="0.4">
      <c r="A16" s="13" t="s">
        <v>54</v>
      </c>
      <c r="B16" s="5" t="s">
        <v>59</v>
      </c>
      <c r="C16" s="6" t="s">
        <v>12</v>
      </c>
      <c r="D16" s="25">
        <v>28.84</v>
      </c>
      <c r="E16" s="25">
        <v>28.89</v>
      </c>
      <c r="F16" s="25">
        <v>28.12</v>
      </c>
      <c r="G16" s="25">
        <v>28.64</v>
      </c>
      <c r="H16" s="26">
        <v>28.81</v>
      </c>
      <c r="I16" s="26">
        <v>28.42</v>
      </c>
      <c r="J16" s="15">
        <f t="shared" si="1"/>
        <v>28.616666666666671</v>
      </c>
      <c r="K16" s="14">
        <f t="shared" si="2"/>
        <v>28.623333333333335</v>
      </c>
      <c r="L16" s="14">
        <f t="shared" si="3"/>
        <v>0.43085186936269987</v>
      </c>
      <c r="M16" s="14">
        <f t="shared" si="4"/>
        <v>0.19553345834749805</v>
      </c>
      <c r="N16" s="14">
        <f t="shared" si="0"/>
        <v>-6.6666666666641561E-3</v>
      </c>
      <c r="O16" s="14">
        <f t="shared" si="5"/>
        <v>0.47314550263810573</v>
      </c>
      <c r="P16" s="14">
        <v>-0.33333333333333215</v>
      </c>
      <c r="Q16" s="14">
        <f t="shared" si="6"/>
        <v>0.32666666666666799</v>
      </c>
      <c r="R16" s="14">
        <f t="shared" si="8"/>
        <v>-0.14647883597143774</v>
      </c>
      <c r="S16" s="14">
        <f t="shared" si="7"/>
        <v>0.79981216930477372</v>
      </c>
      <c r="T16" s="16">
        <f t="shared" si="9"/>
        <v>0.79737668839319609</v>
      </c>
      <c r="U16" s="16">
        <f t="shared" si="10"/>
        <v>0.30948797633188052</v>
      </c>
      <c r="V16" s="16">
        <f t="shared" si="11"/>
        <v>0.2229527290279173</v>
      </c>
    </row>
    <row r="17" spans="1:22" ht="15.4" x14ac:dyDescent="0.4">
      <c r="A17" s="13" t="s">
        <v>55</v>
      </c>
      <c r="B17" s="5" t="s">
        <v>13</v>
      </c>
      <c r="C17" s="6" t="s">
        <v>14</v>
      </c>
      <c r="D17" s="25">
        <v>25.53</v>
      </c>
      <c r="E17" s="25">
        <v>25.34</v>
      </c>
      <c r="F17" s="25">
        <v>25.83</v>
      </c>
      <c r="G17" s="25">
        <v>28.64</v>
      </c>
      <c r="H17" s="26">
        <v>28.81</v>
      </c>
      <c r="I17" s="26">
        <v>28.42</v>
      </c>
      <c r="J17" s="15">
        <f t="shared" si="1"/>
        <v>25.566666666666666</v>
      </c>
      <c r="K17" s="14">
        <f t="shared" si="2"/>
        <v>28.623333333333335</v>
      </c>
      <c r="L17" s="14">
        <f t="shared" si="3"/>
        <v>0.24704925284916948</v>
      </c>
      <c r="M17" s="14">
        <f t="shared" si="4"/>
        <v>0.19553345834749805</v>
      </c>
      <c r="N17" s="14">
        <f t="shared" si="0"/>
        <v>-3.0566666666666684</v>
      </c>
      <c r="O17" s="14">
        <f t="shared" si="5"/>
        <v>0.31506613062445421</v>
      </c>
      <c r="P17" s="14">
        <v>-0.33333333333333215</v>
      </c>
      <c r="Q17" s="14">
        <f t="shared" si="6"/>
        <v>-2.7233333333333363</v>
      </c>
      <c r="R17" s="14">
        <f t="shared" si="8"/>
        <v>-3.0383994639577905</v>
      </c>
      <c r="S17" s="14">
        <f t="shared" si="7"/>
        <v>-2.4082672027088821</v>
      </c>
      <c r="T17" s="16">
        <f t="shared" si="9"/>
        <v>6.6039689326581952</v>
      </c>
      <c r="U17" s="16">
        <f t="shared" si="10"/>
        <v>1.6118219664840625</v>
      </c>
      <c r="V17" s="16">
        <f t="shared" si="11"/>
        <v>1.2956052950115948</v>
      </c>
    </row>
    <row r="18" spans="1:22" ht="15.4" x14ac:dyDescent="0.4">
      <c r="A18" s="13" t="s">
        <v>56</v>
      </c>
      <c r="B18" s="5" t="s">
        <v>15</v>
      </c>
      <c r="C18" s="6" t="s">
        <v>16</v>
      </c>
      <c r="D18" s="25">
        <v>24.41</v>
      </c>
      <c r="E18" s="25">
        <v>24.19</v>
      </c>
      <c r="F18" s="25">
        <v>24.29</v>
      </c>
      <c r="G18" s="25">
        <v>28.64</v>
      </c>
      <c r="H18" s="26">
        <v>28.81</v>
      </c>
      <c r="I18" s="26">
        <v>28.42</v>
      </c>
      <c r="J18" s="15">
        <f t="shared" si="1"/>
        <v>24.296666666666667</v>
      </c>
      <c r="K18" s="14">
        <f t="shared" si="2"/>
        <v>28.623333333333335</v>
      </c>
      <c r="L18" s="14">
        <f t="shared" si="3"/>
        <v>0.11015141094572152</v>
      </c>
      <c r="M18" s="14">
        <f t="shared" si="4"/>
        <v>0.19553345834749805</v>
      </c>
      <c r="N18" s="14">
        <f t="shared" si="0"/>
        <v>-4.326666666666668</v>
      </c>
      <c r="O18" s="14">
        <f t="shared" si="5"/>
        <v>0.22442519169350392</v>
      </c>
      <c r="P18" s="14">
        <v>-0.33333333333333215</v>
      </c>
      <c r="Q18" s="14">
        <f t="shared" si="6"/>
        <v>-3.9933333333333358</v>
      </c>
      <c r="R18" s="14">
        <f t="shared" si="8"/>
        <v>-4.2177585250268397</v>
      </c>
      <c r="S18" s="14">
        <f t="shared" si="7"/>
        <v>-3.768908141639832</v>
      </c>
      <c r="T18" s="16">
        <f t="shared" si="9"/>
        <v>15.926234865651692</v>
      </c>
      <c r="U18" s="16">
        <f t="shared" si="10"/>
        <v>2.6805711741216687</v>
      </c>
      <c r="V18" s="16">
        <f t="shared" si="11"/>
        <v>2.2943973297674809</v>
      </c>
    </row>
    <row r="19" spans="1:22" ht="15.4" x14ac:dyDescent="0.4">
      <c r="A19" s="13" t="s">
        <v>57</v>
      </c>
      <c r="B19" s="5" t="s">
        <v>22</v>
      </c>
      <c r="C19" s="6" t="s">
        <v>18</v>
      </c>
      <c r="D19" s="25">
        <v>17.510000000000002</v>
      </c>
      <c r="E19" s="25">
        <v>17.829999999999998</v>
      </c>
      <c r="F19" s="25">
        <v>17.68</v>
      </c>
      <c r="G19" s="25">
        <v>28.64</v>
      </c>
      <c r="H19" s="26">
        <v>28.81</v>
      </c>
      <c r="I19" s="26">
        <v>28.42</v>
      </c>
      <c r="J19" s="15">
        <f t="shared" si="1"/>
        <v>17.673333333333336</v>
      </c>
      <c r="K19" s="14">
        <f t="shared" si="2"/>
        <v>28.623333333333335</v>
      </c>
      <c r="L19" s="14">
        <f t="shared" si="3"/>
        <v>0.16010413278030275</v>
      </c>
      <c r="M19" s="14">
        <f t="shared" si="4"/>
        <v>0.19553345834749805</v>
      </c>
      <c r="N19" s="14">
        <f t="shared" si="0"/>
        <v>-10.95</v>
      </c>
      <c r="O19" s="14">
        <f t="shared" si="5"/>
        <v>0.25271855228032936</v>
      </c>
      <c r="P19" s="14">
        <v>-0.33333333333333215</v>
      </c>
      <c r="Q19" s="14">
        <f t="shared" si="6"/>
        <v>-10.616666666666667</v>
      </c>
      <c r="R19" s="14">
        <f t="shared" si="8"/>
        <v>-10.869385218946997</v>
      </c>
      <c r="S19" s="14">
        <f t="shared" si="7"/>
        <v>-10.363948114386337</v>
      </c>
      <c r="T19" s="16">
        <f t="shared" si="9"/>
        <v>1570.1282249416709</v>
      </c>
      <c r="U19" s="16">
        <f t="shared" si="10"/>
        <v>300.60123428481438</v>
      </c>
      <c r="V19" s="16">
        <f t="shared" si="11"/>
        <v>252.29863146435287</v>
      </c>
    </row>
    <row r="20" spans="1:22" ht="15.4" x14ac:dyDescent="0.4">
      <c r="A20" s="13" t="s">
        <v>58</v>
      </c>
      <c r="B20" s="5" t="s">
        <v>62</v>
      </c>
      <c r="C20" s="6" t="s">
        <v>19</v>
      </c>
      <c r="D20" s="25">
        <v>23.08</v>
      </c>
      <c r="E20" s="25">
        <v>23.25</v>
      </c>
      <c r="F20" s="25">
        <v>23.19</v>
      </c>
      <c r="G20" s="25">
        <v>28.64</v>
      </c>
      <c r="H20" s="26">
        <v>28.81</v>
      </c>
      <c r="I20" s="26">
        <v>28.42</v>
      </c>
      <c r="J20" s="15">
        <f t="shared" si="1"/>
        <v>23.173333333333332</v>
      </c>
      <c r="K20" s="14">
        <f t="shared" si="2"/>
        <v>28.623333333333335</v>
      </c>
      <c r="L20" s="14">
        <f t="shared" si="3"/>
        <v>8.621678104251812E-2</v>
      </c>
      <c r="M20" s="14">
        <f t="shared" si="4"/>
        <v>0.19553345834749805</v>
      </c>
      <c r="N20" s="14">
        <f t="shared" si="0"/>
        <v>-5.4500000000000028</v>
      </c>
      <c r="O20" s="14">
        <f t="shared" si="5"/>
        <v>0.21369760566432716</v>
      </c>
      <c r="P20" s="14">
        <v>-0.33333333333333215</v>
      </c>
      <c r="Q20" s="14">
        <f t="shared" si="6"/>
        <v>-5.1166666666666707</v>
      </c>
      <c r="R20" s="14">
        <f t="shared" si="8"/>
        <v>-5.3303642723309981</v>
      </c>
      <c r="S20" s="14">
        <f t="shared" si="7"/>
        <v>-4.9029690610023433</v>
      </c>
      <c r="T20" s="16">
        <f t="shared" si="9"/>
        <v>34.695259849645474</v>
      </c>
      <c r="U20" s="16">
        <f t="shared" si="10"/>
        <v>5.539325857745979</v>
      </c>
      <c r="V20" s="16">
        <f t="shared" si="11"/>
        <v>4.7766951404460514</v>
      </c>
    </row>
    <row r="22" spans="1:22" x14ac:dyDescent="0.4">
      <c r="C22" s="6" t="s">
        <v>12</v>
      </c>
    </row>
    <row r="29" spans="1:22" x14ac:dyDescent="0.4">
      <c r="H29" s="1"/>
      <c r="I29" s="1"/>
      <c r="J29" s="2"/>
      <c r="K29" s="12" t="s">
        <v>0</v>
      </c>
      <c r="L29" s="12" t="s">
        <v>1</v>
      </c>
      <c r="M29" s="12" t="s">
        <v>2</v>
      </c>
    </row>
    <row r="30" spans="1:22" ht="15.4" x14ac:dyDescent="0.4">
      <c r="H30" s="7" t="s">
        <v>3</v>
      </c>
      <c r="I30" s="8" t="s">
        <v>4</v>
      </c>
      <c r="J30" s="7" t="s">
        <v>5</v>
      </c>
      <c r="K30" s="4">
        <v>2.3510958125672188</v>
      </c>
      <c r="L30" s="4">
        <v>0.32237851075513024</v>
      </c>
      <c r="M30" s="4">
        <v>0.28350478629476417</v>
      </c>
    </row>
    <row r="31" spans="1:22" ht="15.4" x14ac:dyDescent="0.4">
      <c r="H31" s="9" t="s">
        <v>3</v>
      </c>
      <c r="I31" s="8" t="s">
        <v>4</v>
      </c>
      <c r="J31" s="9" t="s">
        <v>6</v>
      </c>
      <c r="K31" s="4">
        <v>7.2769471519862687</v>
      </c>
      <c r="L31" s="4">
        <v>1.9967383743247726</v>
      </c>
      <c r="M31" s="4">
        <v>1.5668160824603969</v>
      </c>
    </row>
    <row r="32" spans="1:22" x14ac:dyDescent="0.4">
      <c r="H32" s="1"/>
      <c r="I32" s="8"/>
      <c r="J32" s="1"/>
      <c r="K32" s="4"/>
      <c r="L32" s="4"/>
      <c r="M32" s="4"/>
    </row>
    <row r="33" spans="8:13" ht="15.4" x14ac:dyDescent="0.4">
      <c r="H33" s="7" t="s">
        <v>7</v>
      </c>
      <c r="I33" s="8" t="s">
        <v>8</v>
      </c>
      <c r="J33" s="7" t="s">
        <v>5</v>
      </c>
      <c r="K33" s="4">
        <v>168.50722808878575</v>
      </c>
      <c r="L33" s="4">
        <v>54.523769933724054</v>
      </c>
      <c r="M33" s="4">
        <v>41.194495016137878</v>
      </c>
    </row>
    <row r="34" spans="8:13" ht="15.4" x14ac:dyDescent="0.4">
      <c r="H34" s="9" t="s">
        <v>7</v>
      </c>
      <c r="I34" s="8" t="s">
        <v>8</v>
      </c>
      <c r="J34" s="9" t="s">
        <v>6</v>
      </c>
      <c r="K34" s="4">
        <v>10.777868614925543</v>
      </c>
      <c r="L34" s="4">
        <v>1.8192206994707973</v>
      </c>
      <c r="M34" s="4">
        <v>1.5564962025030091</v>
      </c>
    </row>
    <row r="35" spans="8:13" x14ac:dyDescent="0.4">
      <c r="H35" s="1"/>
      <c r="I35" s="8"/>
      <c r="J35" s="1"/>
      <c r="K35" s="4"/>
      <c r="L35" s="4"/>
      <c r="M35" s="4"/>
    </row>
    <row r="36" spans="8:13" ht="15.4" x14ac:dyDescent="0.4">
      <c r="H36" s="7" t="s">
        <v>9</v>
      </c>
      <c r="I36" s="6" t="s">
        <v>10</v>
      </c>
      <c r="J36" s="7" t="s">
        <v>5</v>
      </c>
      <c r="K36" s="4">
        <v>37.099641308018896</v>
      </c>
      <c r="L36" s="4">
        <v>4.7962722524400689</v>
      </c>
      <c r="M36" s="4">
        <v>4.2471917917328668</v>
      </c>
    </row>
    <row r="37" spans="8:13" ht="15.4" x14ac:dyDescent="0.4">
      <c r="H37" s="9" t="s">
        <v>9</v>
      </c>
      <c r="I37" s="6" t="s">
        <v>10</v>
      </c>
      <c r="J37" s="9" t="s">
        <v>6</v>
      </c>
      <c r="K37" s="4">
        <v>63.55791970797037</v>
      </c>
      <c r="L37" s="4">
        <v>9.9385372712883111</v>
      </c>
      <c r="M37" s="4">
        <v>8.5946014252289302</v>
      </c>
    </row>
    <row r="38" spans="8:13" x14ac:dyDescent="0.4">
      <c r="H38" s="1"/>
      <c r="I38" s="8"/>
      <c r="J38" s="1"/>
      <c r="K38" s="4"/>
      <c r="L38" s="4"/>
      <c r="M38" s="4"/>
    </row>
    <row r="39" spans="8:13" ht="15.4" x14ac:dyDescent="0.4">
      <c r="H39" s="7" t="s">
        <v>11</v>
      </c>
      <c r="I39" s="8" t="s">
        <v>12</v>
      </c>
      <c r="J39" s="7" t="s">
        <v>5</v>
      </c>
      <c r="K39" s="4">
        <v>0.79737668839319609</v>
      </c>
      <c r="L39" s="4">
        <v>0.30948797633188052</v>
      </c>
      <c r="M39" s="4">
        <v>0.2229527290279173</v>
      </c>
    </row>
    <row r="40" spans="8:13" ht="15.4" x14ac:dyDescent="0.4">
      <c r="H40" s="9" t="s">
        <v>11</v>
      </c>
      <c r="I40" s="8" t="s">
        <v>12</v>
      </c>
      <c r="J40" s="9" t="s">
        <v>6</v>
      </c>
      <c r="K40" s="4">
        <v>6.6499031691423385</v>
      </c>
      <c r="L40" s="4">
        <v>0.97774888581598329</v>
      </c>
      <c r="M40" s="4">
        <v>0.85241636188511372</v>
      </c>
    </row>
    <row r="41" spans="8:13" x14ac:dyDescent="0.4">
      <c r="H41" s="1"/>
      <c r="I41" s="8"/>
      <c r="J41" s="1"/>
      <c r="K41" s="4"/>
      <c r="L41" s="4"/>
      <c r="M41" s="4"/>
    </row>
    <row r="42" spans="8:13" ht="15.4" x14ac:dyDescent="0.4">
      <c r="H42" s="7" t="s">
        <v>13</v>
      </c>
      <c r="I42" s="8" t="s">
        <v>14</v>
      </c>
      <c r="J42" s="7" t="s">
        <v>5</v>
      </c>
      <c r="K42" s="4">
        <v>3.7929841246980049</v>
      </c>
      <c r="L42" s="4">
        <v>0.82302814297677118</v>
      </c>
      <c r="M42" s="4">
        <v>0.67628344542140617</v>
      </c>
    </row>
    <row r="43" spans="8:13" ht="15.4" x14ac:dyDescent="0.4">
      <c r="H43" s="9" t="s">
        <v>13</v>
      </c>
      <c r="I43" s="8" t="s">
        <v>14</v>
      </c>
      <c r="J43" s="9" t="s">
        <v>6</v>
      </c>
      <c r="K43" s="4">
        <v>6.6039689326581952</v>
      </c>
      <c r="L43" s="4">
        <v>1.6118219664840625</v>
      </c>
      <c r="M43" s="4">
        <v>1.2956052950115948</v>
      </c>
    </row>
    <row r="44" spans="8:13" x14ac:dyDescent="0.4">
      <c r="H44" s="1"/>
      <c r="I44" s="8"/>
      <c r="J44" s="1"/>
      <c r="K44" s="4"/>
      <c r="L44" s="4"/>
      <c r="M44" s="4"/>
    </row>
    <row r="45" spans="8:13" ht="15.4" x14ac:dyDescent="0.4">
      <c r="H45" s="7" t="s">
        <v>15</v>
      </c>
      <c r="I45" s="8" t="s">
        <v>16</v>
      </c>
      <c r="J45" s="7" t="s">
        <v>5</v>
      </c>
      <c r="K45" s="4">
        <v>2.3839158870471784</v>
      </c>
      <c r="L45" s="4">
        <v>0.36834524375191391</v>
      </c>
      <c r="M45" s="4">
        <v>0.31904824315979941</v>
      </c>
    </row>
    <row r="46" spans="8:13" ht="15.4" x14ac:dyDescent="0.4">
      <c r="H46" s="9" t="s">
        <v>15</v>
      </c>
      <c r="I46" s="8" t="s">
        <v>16</v>
      </c>
      <c r="J46" s="9" t="s">
        <v>6</v>
      </c>
      <c r="K46" s="4">
        <v>15.926234865651692</v>
      </c>
      <c r="L46" s="4">
        <v>2.6805711741216687</v>
      </c>
      <c r="M46" s="4">
        <v>2.2943973297674809</v>
      </c>
    </row>
    <row r="47" spans="8:13" x14ac:dyDescent="0.4">
      <c r="H47" s="1"/>
      <c r="I47" s="8"/>
      <c r="J47" s="1"/>
      <c r="K47" s="4"/>
      <c r="L47" s="4"/>
      <c r="M47" s="4"/>
    </row>
    <row r="48" spans="8:13" ht="15.4" x14ac:dyDescent="0.4">
      <c r="H48" s="7" t="s">
        <v>17</v>
      </c>
      <c r="I48" s="8" t="s">
        <v>18</v>
      </c>
      <c r="J48" s="7" t="s">
        <v>5</v>
      </c>
      <c r="K48" s="4">
        <v>82.329258840089963</v>
      </c>
      <c r="L48" s="4">
        <v>18.059703833397165</v>
      </c>
      <c r="M48" s="4">
        <v>14.810811785266026</v>
      </c>
    </row>
    <row r="49" spans="8:13" ht="15.4" x14ac:dyDescent="0.4">
      <c r="H49" s="9" t="s">
        <v>17</v>
      </c>
      <c r="I49" s="8" t="s">
        <v>18</v>
      </c>
      <c r="J49" s="9" t="s">
        <v>6</v>
      </c>
      <c r="K49" s="4">
        <v>1570.1282249416709</v>
      </c>
      <c r="L49" s="4">
        <v>300.60123428481438</v>
      </c>
      <c r="M49" s="4">
        <v>252.29863146435287</v>
      </c>
    </row>
    <row r="50" spans="8:13" x14ac:dyDescent="0.4">
      <c r="H50" s="1"/>
      <c r="I50" s="8"/>
      <c r="J50" s="1"/>
      <c r="K50" s="4"/>
      <c r="L50" s="4"/>
      <c r="M50" s="4"/>
    </row>
    <row r="51" spans="8:13" ht="15.4" x14ac:dyDescent="0.4">
      <c r="H51" s="7" t="s">
        <v>62</v>
      </c>
      <c r="I51" s="8" t="s">
        <v>19</v>
      </c>
      <c r="J51" s="7" t="s">
        <v>5</v>
      </c>
      <c r="K51" s="4">
        <v>9.3394224300558175</v>
      </c>
      <c r="L51" s="4">
        <v>3.9772352797308024</v>
      </c>
      <c r="M51" s="4">
        <v>2.7893696144062279</v>
      </c>
    </row>
    <row r="52" spans="8:13" ht="15.4" x14ac:dyDescent="0.4">
      <c r="H52" s="10" t="s">
        <v>61</v>
      </c>
      <c r="I52" s="11" t="s">
        <v>19</v>
      </c>
      <c r="J52" s="10" t="s">
        <v>6</v>
      </c>
      <c r="K52" s="4">
        <v>34.695259849645474</v>
      </c>
      <c r="L52" s="4">
        <v>5.539325857745979</v>
      </c>
      <c r="M52" s="4">
        <v>4.7766951404460514</v>
      </c>
    </row>
  </sheetData>
  <mergeCells count="2">
    <mergeCell ref="R2:S2"/>
    <mergeCell ref="T2:V2"/>
  </mergeCells>
  <phoneticPr fontId="1" type="noConversion"/>
  <conditionalFormatting sqref="D6:F6">
    <cfRule type="colorScale" priority="2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7:F7">
    <cfRule type="colorScale" priority="2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6:F7">
    <cfRule type="colorScale" priority="3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8">
    <cfRule type="colorScale" priority="2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8">
    <cfRule type="colorScale" priority="2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9:D14">
    <cfRule type="colorScale" priority="2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8:F8 E10:F14">
    <cfRule type="colorScale" priority="2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9"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9">
    <cfRule type="colorScale" priority="2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9"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9"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19:D20 D15">
    <cfRule type="colorScale" priority="1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15:F15 E19:F20 E16:E17">
    <cfRule type="colorScale" priority="1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6">
    <cfRule type="colorScale" priority="1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6">
    <cfRule type="colorScale" priority="1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17"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17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7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7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18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18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18:F18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18:F18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16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1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5:G12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5:I12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3:I20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3:H20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3:G2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</dc:creator>
  <cp:lastModifiedBy>Ming</cp:lastModifiedBy>
  <dcterms:created xsi:type="dcterms:W3CDTF">2015-06-05T18:19:34Z</dcterms:created>
  <dcterms:modified xsi:type="dcterms:W3CDTF">2020-12-03T07:11:05Z</dcterms:modified>
</cp:coreProperties>
</file>