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892" windowHeight="6876" activeTab="0"/>
  </bookViews>
  <sheets>
    <sheet name="ALP" sheetId="1" r:id="rId1"/>
    <sheet name="Runx2" sheetId="2" r:id="rId2"/>
    <sheet name="COL1" sheetId="3" r:id="rId3"/>
    <sheet name="IL-6" sheetId="4" r:id="rId4"/>
    <sheet name="TNFα" sheetId="5" r:id="rId5"/>
    <sheet name="Data analysis" sheetId="6" r:id="rId6"/>
  </sheets>
  <definedNames/>
  <calcPr fullCalcOnLoad="1"/>
</workbook>
</file>

<file path=xl/sharedStrings.xml><?xml version="1.0" encoding="utf-8"?>
<sst xmlns="http://schemas.openxmlformats.org/spreadsheetml/2006/main" count="1920" uniqueCount="70">
  <si>
    <t>Sample Name</t>
  </si>
  <si>
    <t>Target Name</t>
  </si>
  <si>
    <t>Task</t>
  </si>
  <si>
    <t>Reporter</t>
  </si>
  <si>
    <t>Quencher</t>
  </si>
  <si>
    <t>Cт</t>
  </si>
  <si>
    <t>ΔCT</t>
  </si>
  <si>
    <t>ΔΔCT</t>
  </si>
  <si>
    <t>2-ΔΔCT</t>
  </si>
  <si>
    <t>2-ΔΔCT Mean</t>
  </si>
  <si>
    <t>Ct SD</t>
  </si>
  <si>
    <t>RUNX2</t>
  </si>
  <si>
    <t>UNKNOWN</t>
  </si>
  <si>
    <t>SYBR</t>
  </si>
  <si>
    <t>None</t>
  </si>
  <si>
    <t>±</t>
  </si>
  <si>
    <t>GAPDH</t>
  </si>
  <si>
    <t>COL1</t>
  </si>
  <si>
    <t>ALP</t>
  </si>
  <si>
    <t>GROUP</t>
  </si>
  <si>
    <t>ALP</t>
  </si>
  <si>
    <t>COL1</t>
  </si>
  <si>
    <t>Runx2</t>
  </si>
  <si>
    <t>TNFα</t>
  </si>
  <si>
    <t>TNFα</t>
  </si>
  <si>
    <t>IL-6</t>
  </si>
  <si>
    <t>TNFα</t>
  </si>
  <si>
    <t>1±0.05</t>
  </si>
  <si>
    <t>0.54±0.06</t>
  </si>
  <si>
    <t>2.31±0.2</t>
  </si>
  <si>
    <t>1.93±0.15</t>
  </si>
  <si>
    <t>0.98±0.05</t>
  </si>
  <si>
    <t>0.65±0.09</t>
  </si>
  <si>
    <t>1.75±0.28</t>
  </si>
  <si>
    <t>1.35±0.08</t>
  </si>
  <si>
    <t>1.04±0.1</t>
  </si>
  <si>
    <t>0.69±0.06</t>
  </si>
  <si>
    <t>2.25±0.17</t>
  </si>
  <si>
    <t>1.65±0.27</t>
  </si>
  <si>
    <t>1.02±0.02</t>
  </si>
  <si>
    <t>2±0.27</t>
  </si>
  <si>
    <t>0.53±0.07</t>
  </si>
  <si>
    <t>0.7±0.05</t>
  </si>
  <si>
    <t>0.99±0.05</t>
  </si>
  <si>
    <t>2.16±0.23</t>
  </si>
  <si>
    <t>0.42±0.08</t>
  </si>
  <si>
    <t>0.59±0.08</t>
  </si>
  <si>
    <r>
      <t>GAPDH mean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ct</t>
    </r>
    <r>
      <rPr>
        <sz val="12"/>
        <rFont val="宋体"/>
        <family val="0"/>
      </rPr>
      <t>）</t>
    </r>
  </si>
  <si>
    <r>
      <rPr>
        <sz val="12"/>
        <rFont val="宋体"/>
        <family val="0"/>
      </rPr>
      <t>负</t>
    </r>
    <r>
      <rPr>
        <sz val="12"/>
        <rFont val="Times New Roman"/>
        <family val="1"/>
      </rPr>
      <t>ΔΔCT</t>
    </r>
  </si>
  <si>
    <t>BMSCS+Com-Exo1</t>
  </si>
  <si>
    <t>BMSCS+Com-Exo2</t>
  </si>
  <si>
    <t>BMSCS+Com-Exo3</t>
  </si>
  <si>
    <t>BMSCS+Inf-Exo1</t>
  </si>
  <si>
    <t>BMSCS+Inf-Exo2</t>
  </si>
  <si>
    <t>BMSCS+Inf-Exo3</t>
  </si>
  <si>
    <t>BMSCS+CM+GW4869 1</t>
  </si>
  <si>
    <t>BMSCS+CM+GW4869 2</t>
  </si>
  <si>
    <t>BMSCS+CM+GW4869 3</t>
  </si>
  <si>
    <t>BMSCS+CM 1</t>
  </si>
  <si>
    <t>BMSCS+CM 2</t>
  </si>
  <si>
    <t>BMSCS+CM 3</t>
  </si>
  <si>
    <t>BMSCS+Com-Exo</t>
  </si>
  <si>
    <t>BMSCS+Inf-Exo</t>
  </si>
  <si>
    <t xml:space="preserve">BMSCS+CM+GW4869 </t>
  </si>
  <si>
    <t xml:space="preserve">BMSCS+CM </t>
  </si>
  <si>
    <t>Figure 3A</t>
  </si>
  <si>
    <t>Figure 3C</t>
  </si>
  <si>
    <t>Figure 3B</t>
  </si>
  <si>
    <t>Figure 2D</t>
  </si>
  <si>
    <t>Figure 2C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</si>
</sst>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00000000000_ "/>
  </numFmts>
  <fonts count="55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DengXian"/>
      <family val="0"/>
    </font>
    <font>
      <sz val="9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7030A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2" fillId="0" borderId="0" xfId="45" applyFont="1" applyAlignment="1">
      <alignment horizontal="center" vertical="center"/>
      <protection/>
    </xf>
    <xf numFmtId="0" fontId="5" fillId="0" borderId="0" xfId="45" applyFont="1" applyAlignment="1">
      <alignment horizontal="center" vertical="center"/>
      <protection/>
    </xf>
    <xf numFmtId="0" fontId="0" fillId="0" borderId="0" xfId="45" applyFont="1" applyAlignment="1">
      <alignment horizontal="center" vertical="center"/>
      <protection/>
    </xf>
    <xf numFmtId="10" fontId="2" fillId="0" borderId="0" xfId="45" applyNumberFormat="1" applyFont="1" applyAlignment="1">
      <alignment horizontal="center" vertical="center"/>
      <protection/>
    </xf>
    <xf numFmtId="0" fontId="2" fillId="0" borderId="0" xfId="4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45" applyFont="1" applyAlignment="1">
      <alignment horizontal="center" vertical="center"/>
      <protection/>
    </xf>
    <xf numFmtId="10" fontId="0" fillId="0" borderId="0" xfId="0" applyNumberFormat="1" applyFont="1" applyAlignment="1">
      <alignment/>
    </xf>
    <xf numFmtId="0" fontId="0" fillId="0" borderId="0" xfId="52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49" fontId="6" fillId="0" borderId="0" xfId="45" applyNumberFormat="1" applyFont="1" applyAlignment="1">
      <alignment horizontal="center" vertical="center"/>
      <protection/>
    </xf>
    <xf numFmtId="0" fontId="30" fillId="0" borderId="12" xfId="45" applyFont="1" applyBorder="1" applyAlignment="1">
      <alignment horizontal="center" vertical="center"/>
      <protection/>
    </xf>
    <xf numFmtId="0" fontId="30" fillId="0" borderId="0" xfId="45" applyFont="1" applyAlignment="1">
      <alignment horizontal="center" vertical="center"/>
      <protection/>
    </xf>
  </cellXfs>
  <cellStyles count="6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" xfId="43"/>
    <cellStyle name="常规 2 3" xfId="44"/>
    <cellStyle name="常规 3" xfId="45"/>
    <cellStyle name="常规 3 2" xfId="46"/>
    <cellStyle name="常规 3 2 2" xfId="47"/>
    <cellStyle name="常规 3 3" xfId="48"/>
    <cellStyle name="常规 4" xfId="49"/>
    <cellStyle name="常规 5" xfId="50"/>
    <cellStyle name="常规 6" xfId="51"/>
    <cellStyle name="常规 7" xfId="52"/>
    <cellStyle name="常规 7 2" xfId="53"/>
    <cellStyle name="常规 8" xfId="54"/>
    <cellStyle name="常规 8 2" xfId="55"/>
    <cellStyle name="常规 9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适中" xfId="69"/>
    <cellStyle name="输出" xfId="70"/>
    <cellStyle name="输入" xfId="71"/>
    <cellStyle name="Followed Hyperlink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91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9.00390625" style="0" customWidth="1"/>
    <col min="2" max="2" width="40.28125" style="0" customWidth="1"/>
    <col min="3" max="6" width="9.00390625" style="0" customWidth="1"/>
    <col min="7" max="7" width="12.7109375" style="0" bestFit="1" customWidth="1"/>
    <col min="8" max="20" width="9.00390625" style="0" customWidth="1"/>
    <col min="21" max="21" width="15.57421875" style="0" customWidth="1"/>
    <col min="22" max="25" width="9.00390625" style="0" customWidth="1"/>
    <col min="26" max="26" width="9.00390625" style="2" customWidth="1"/>
  </cols>
  <sheetData>
    <row r="1" spans="2:22" s="19" customFormat="1" ht="15">
      <c r="B1" s="33" t="s">
        <v>65</v>
      </c>
      <c r="C1" s="15"/>
      <c r="D1" s="15"/>
      <c r="E1" s="15"/>
      <c r="F1" s="15"/>
      <c r="G1" s="15"/>
      <c r="H1" s="15"/>
      <c r="I1" s="16">
        <f>AVERAGE(I3:I5)</f>
        <v>13.679002257852332</v>
      </c>
      <c r="J1" s="15"/>
      <c r="K1" s="15"/>
      <c r="L1" s="15"/>
      <c r="M1" s="15"/>
      <c r="N1" s="15"/>
      <c r="O1" s="17"/>
      <c r="P1" s="14"/>
      <c r="Q1" s="14"/>
      <c r="R1" s="14"/>
      <c r="S1" s="14"/>
      <c r="T1" s="14"/>
      <c r="U1" s="14"/>
      <c r="V1" s="18"/>
    </row>
    <row r="2" spans="2:22" s="19" customFormat="1" ht="15"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1" t="s">
        <v>47</v>
      </c>
      <c r="I2" s="21" t="s">
        <v>6</v>
      </c>
      <c r="J2" s="21" t="s">
        <v>7</v>
      </c>
      <c r="K2" s="21" t="s">
        <v>48</v>
      </c>
      <c r="L2" s="21" t="s">
        <v>8</v>
      </c>
      <c r="M2" s="21" t="s">
        <v>9</v>
      </c>
      <c r="N2" s="21" t="s">
        <v>10</v>
      </c>
      <c r="O2" s="17"/>
      <c r="P2" s="14"/>
      <c r="Q2" s="14"/>
      <c r="R2" s="14"/>
      <c r="S2" s="14"/>
      <c r="T2" s="14"/>
      <c r="U2" s="14"/>
      <c r="V2" s="18"/>
    </row>
    <row r="3" spans="2:21" s="19" customFormat="1" ht="12.75">
      <c r="B3" s="1" t="s">
        <v>49</v>
      </c>
      <c r="C3" s="6" t="s">
        <v>18</v>
      </c>
      <c r="D3" s="19" t="s">
        <v>12</v>
      </c>
      <c r="E3" s="19" t="s">
        <v>13</v>
      </c>
      <c r="F3" s="19" t="s">
        <v>14</v>
      </c>
      <c r="G3" s="8">
        <v>31.5029457334642</v>
      </c>
      <c r="I3" s="19">
        <f>G3-H6</f>
        <v>13.743898428673063</v>
      </c>
      <c r="J3" s="19">
        <f>I3-$I$1</f>
        <v>0.06489617082073096</v>
      </c>
      <c r="K3" s="19">
        <f>0-J3</f>
        <v>-0.06489617082073096</v>
      </c>
      <c r="L3" s="19">
        <f>2^K3</f>
        <v>0.9560141184051831</v>
      </c>
      <c r="M3" s="19">
        <f>AVERAGE(L3:L5)</f>
        <v>1.0016145426456582</v>
      </c>
      <c r="N3" s="19">
        <f>STDEV(L3:L5)</f>
        <v>0.0705370958014454</v>
      </c>
      <c r="O3" s="22"/>
      <c r="P3" s="19">
        <f>AVERAGE(M3:M15)</f>
        <v>1.00289956554155</v>
      </c>
      <c r="Q3" s="23">
        <f>STDEVA(M3:M15)</f>
        <v>0.04911000953603664</v>
      </c>
      <c r="R3" s="19">
        <f>ROUND(P3,2)</f>
        <v>1</v>
      </c>
      <c r="S3" s="19">
        <f>ROUND(Q3,2)</f>
        <v>0.05</v>
      </c>
      <c r="T3" s="24" t="s">
        <v>15</v>
      </c>
      <c r="U3" s="24" t="str">
        <f>R3&amp;T3&amp;S3</f>
        <v>1±0.05</v>
      </c>
    </row>
    <row r="4" spans="2:17" s="19" customFormat="1" ht="12.75">
      <c r="B4" s="1" t="s">
        <v>49</v>
      </c>
      <c r="C4" s="6" t="s">
        <v>18</v>
      </c>
      <c r="D4" s="19" t="s">
        <v>12</v>
      </c>
      <c r="E4" s="19" t="s">
        <v>13</v>
      </c>
      <c r="F4" s="19" t="s">
        <v>14</v>
      </c>
      <c r="G4" s="8">
        <v>31.4880011069482</v>
      </c>
      <c r="H4" s="23"/>
      <c r="I4" s="19">
        <f>G4-H6</f>
        <v>13.728953802157065</v>
      </c>
      <c r="J4" s="19">
        <f>I4-$I$1</f>
        <v>0.04995154430473292</v>
      </c>
      <c r="K4" s="19">
        <f>0-J4</f>
        <v>-0.04995154430473292</v>
      </c>
      <c r="L4" s="19">
        <f>2^K4</f>
        <v>0.9659687723041489</v>
      </c>
      <c r="O4" s="22"/>
      <c r="P4" s="1"/>
      <c r="Q4" s="1"/>
    </row>
    <row r="5" spans="2:17" s="19" customFormat="1" ht="12.75">
      <c r="B5" s="1" t="s">
        <v>49</v>
      </c>
      <c r="C5" s="6" t="s">
        <v>18</v>
      </c>
      <c r="D5" s="19" t="s">
        <v>12</v>
      </c>
      <c r="E5" s="19" t="s">
        <v>13</v>
      </c>
      <c r="F5" s="19" t="s">
        <v>14</v>
      </c>
      <c r="G5" s="8">
        <v>31.323201847518</v>
      </c>
      <c r="I5" s="19">
        <f>G5-H6</f>
        <v>13.564154542726865</v>
      </c>
      <c r="J5" s="19">
        <f>I5-$I$1</f>
        <v>-0.11484771512546743</v>
      </c>
      <c r="K5" s="19">
        <f>0-J5</f>
        <v>0.11484771512546743</v>
      </c>
      <c r="L5" s="19">
        <f>2^K5</f>
        <v>1.0828607372276424</v>
      </c>
      <c r="O5" s="22"/>
      <c r="P5" s="1"/>
      <c r="Q5" s="1"/>
    </row>
    <row r="6" spans="2:17" s="19" customFormat="1" ht="12.75">
      <c r="B6" s="1" t="s">
        <v>49</v>
      </c>
      <c r="C6" s="3" t="s">
        <v>16</v>
      </c>
      <c r="D6" s="19" t="s">
        <v>12</v>
      </c>
      <c r="E6" s="19" t="s">
        <v>13</v>
      </c>
      <c r="F6" s="19" t="s">
        <v>14</v>
      </c>
      <c r="G6" s="3">
        <v>17.8565527158186</v>
      </c>
      <c r="H6" s="19">
        <f>AVERAGE(G6:G8)</f>
        <v>17.759047304791135</v>
      </c>
      <c r="O6" s="22"/>
      <c r="P6" s="1"/>
      <c r="Q6" s="1"/>
    </row>
    <row r="7" spans="2:17" s="19" customFormat="1" ht="12.75">
      <c r="B7" s="1" t="s">
        <v>49</v>
      </c>
      <c r="C7" s="3" t="s">
        <v>16</v>
      </c>
      <c r="D7" s="19" t="s">
        <v>12</v>
      </c>
      <c r="E7" s="19" t="s">
        <v>13</v>
      </c>
      <c r="F7" s="19" t="s">
        <v>14</v>
      </c>
      <c r="G7" s="3">
        <v>17.71210495225</v>
      </c>
      <c r="O7" s="22"/>
      <c r="P7" s="1"/>
      <c r="Q7" s="1"/>
    </row>
    <row r="8" spans="2:17" s="19" customFormat="1" ht="12.75">
      <c r="B8" s="1" t="s">
        <v>49</v>
      </c>
      <c r="C8" s="3" t="s">
        <v>16</v>
      </c>
      <c r="D8" s="19" t="s">
        <v>12</v>
      </c>
      <c r="E8" s="19" t="s">
        <v>13</v>
      </c>
      <c r="F8" s="19" t="s">
        <v>14</v>
      </c>
      <c r="G8" s="3">
        <v>17.7084842463048</v>
      </c>
      <c r="O8" s="22"/>
      <c r="P8" s="1"/>
      <c r="Q8" s="1"/>
    </row>
    <row r="9" spans="2:17" s="19" customFormat="1" ht="12.75">
      <c r="B9" s="1" t="s">
        <v>50</v>
      </c>
      <c r="C9" s="8" t="s">
        <v>18</v>
      </c>
      <c r="D9" s="19" t="s">
        <v>12</v>
      </c>
      <c r="E9" s="19" t="s">
        <v>13</v>
      </c>
      <c r="F9" s="19" t="s">
        <v>14</v>
      </c>
      <c r="G9" s="8">
        <v>31.4424444510704</v>
      </c>
      <c r="I9" s="19">
        <f>G9-H12</f>
        <v>13.911783206634365</v>
      </c>
      <c r="J9" s="19">
        <f>I9-$I$1</f>
        <v>0.23278094878203248</v>
      </c>
      <c r="K9" s="19">
        <f>0-J9</f>
        <v>-0.23278094878203248</v>
      </c>
      <c r="L9" s="19">
        <f>2^K9</f>
        <v>0.850992929983005</v>
      </c>
      <c r="M9" s="19">
        <f>AVERAGE(L9:L11)</f>
        <v>0.9544446781403982</v>
      </c>
      <c r="N9" s="19">
        <f>STDEV(L9:L11)</f>
        <v>0.09049596719221352</v>
      </c>
      <c r="O9" s="22"/>
      <c r="P9" s="1"/>
      <c r="Q9" s="1"/>
    </row>
    <row r="10" spans="2:17" s="19" customFormat="1" ht="12.75">
      <c r="B10" s="1" t="s">
        <v>50</v>
      </c>
      <c r="C10" s="8" t="s">
        <v>18</v>
      </c>
      <c r="D10" s="19" t="s">
        <v>12</v>
      </c>
      <c r="E10" s="19" t="s">
        <v>13</v>
      </c>
      <c r="F10" s="19" t="s">
        <v>14</v>
      </c>
      <c r="G10" s="8">
        <v>31.1826075376937</v>
      </c>
      <c r="H10" s="23"/>
      <c r="I10" s="19">
        <f>G10-H12</f>
        <v>13.651946293257662</v>
      </c>
      <c r="J10" s="19">
        <f>I10-$I$1</f>
        <v>-0.027055964594669746</v>
      </c>
      <c r="K10" s="19">
        <f>0-J10</f>
        <v>0.027055964594669746</v>
      </c>
      <c r="L10" s="19">
        <f>2^K10</f>
        <v>1.0189307219060018</v>
      </c>
      <c r="O10" s="22"/>
      <c r="P10" s="1"/>
      <c r="Q10" s="1"/>
    </row>
    <row r="11" spans="2:17" s="19" customFormat="1" ht="12.75">
      <c r="B11" s="1" t="s">
        <v>50</v>
      </c>
      <c r="C11" s="8" t="s">
        <v>18</v>
      </c>
      <c r="D11" s="19" t="s">
        <v>12</v>
      </c>
      <c r="E11" s="19" t="s">
        <v>13</v>
      </c>
      <c r="F11" s="19" t="s">
        <v>14</v>
      </c>
      <c r="G11" s="8">
        <v>31.2192017721346</v>
      </c>
      <c r="I11" s="19">
        <f>G11-H12</f>
        <v>13.688540527698564</v>
      </c>
      <c r="J11" s="19">
        <f>I11-$I$1</f>
        <v>0.009538269846231628</v>
      </c>
      <c r="K11" s="19">
        <f>0-J11</f>
        <v>-0.009538269846231628</v>
      </c>
      <c r="L11" s="19">
        <f>2^K11</f>
        <v>0.9934103825321878</v>
      </c>
      <c r="O11" s="22"/>
      <c r="P11" s="1"/>
      <c r="Q11" s="1"/>
    </row>
    <row r="12" spans="2:17" s="19" customFormat="1" ht="12.75">
      <c r="B12" s="1" t="s">
        <v>50</v>
      </c>
      <c r="C12" s="3" t="s">
        <v>16</v>
      </c>
      <c r="D12" s="19" t="s">
        <v>12</v>
      </c>
      <c r="E12" s="19" t="s">
        <v>13</v>
      </c>
      <c r="F12" s="19" t="s">
        <v>14</v>
      </c>
      <c r="G12" s="3">
        <v>17.9833557784306</v>
      </c>
      <c r="H12" s="19">
        <f>AVERAGE(G12:G14)</f>
        <v>17.530661244436036</v>
      </c>
      <c r="O12" s="22"/>
      <c r="P12" s="1"/>
      <c r="Q12" s="1"/>
    </row>
    <row r="13" spans="2:17" s="19" customFormat="1" ht="12.75">
      <c r="B13" s="1" t="s">
        <v>50</v>
      </c>
      <c r="C13" s="3" t="s">
        <v>16</v>
      </c>
      <c r="D13" s="19" t="s">
        <v>12</v>
      </c>
      <c r="E13" s="19" t="s">
        <v>13</v>
      </c>
      <c r="F13" s="19" t="s">
        <v>14</v>
      </c>
      <c r="G13" s="3">
        <v>17.3675558669612</v>
      </c>
      <c r="O13" s="22"/>
      <c r="P13" s="1"/>
      <c r="Q13" s="1"/>
    </row>
    <row r="14" spans="2:17" s="19" customFormat="1" ht="12.75">
      <c r="B14" s="1" t="s">
        <v>50</v>
      </c>
      <c r="C14" s="3" t="s">
        <v>16</v>
      </c>
      <c r="D14" s="19" t="s">
        <v>12</v>
      </c>
      <c r="E14" s="19" t="s">
        <v>13</v>
      </c>
      <c r="F14" s="19" t="s">
        <v>14</v>
      </c>
      <c r="G14" s="3">
        <v>17.2410720879163</v>
      </c>
      <c r="O14" s="22"/>
      <c r="P14" s="1"/>
      <c r="Q14" s="1"/>
    </row>
    <row r="15" spans="2:21" s="19" customFormat="1" ht="12.75">
      <c r="B15" s="1" t="s">
        <v>51</v>
      </c>
      <c r="C15" s="8" t="s">
        <v>18</v>
      </c>
      <c r="D15" s="19" t="s">
        <v>12</v>
      </c>
      <c r="E15" s="19" t="s">
        <v>13</v>
      </c>
      <c r="F15" s="19" t="s">
        <v>14</v>
      </c>
      <c r="G15" s="8">
        <v>30.7591848278212</v>
      </c>
      <c r="I15" s="19">
        <f>G15-H18</f>
        <v>13.6781437360973</v>
      </c>
      <c r="J15" s="19">
        <f>I15-$I$1</f>
        <v>-0.0008585217550312052</v>
      </c>
      <c r="K15" s="19">
        <f>0-J15</f>
        <v>0.0008585217550312052</v>
      </c>
      <c r="L15" s="19">
        <f>2^K15</f>
        <v>1.0005952590303304</v>
      </c>
      <c r="M15" s="19">
        <f>AVERAGE(L15:L17)</f>
        <v>1.0526394758385937</v>
      </c>
      <c r="N15" s="19">
        <f>STDEV(L15:L17)</f>
        <v>0.0782143800053423</v>
      </c>
      <c r="O15" s="22"/>
      <c r="Q15" s="23"/>
      <c r="T15" s="24"/>
      <c r="U15" s="24"/>
    </row>
    <row r="16" spans="2:17" s="19" customFormat="1" ht="12.75">
      <c r="B16" s="1" t="s">
        <v>51</v>
      </c>
      <c r="C16" s="8" t="s">
        <v>18</v>
      </c>
      <c r="D16" s="19" t="s">
        <v>12</v>
      </c>
      <c r="E16" s="19" t="s">
        <v>13</v>
      </c>
      <c r="F16" s="19" t="s">
        <v>14</v>
      </c>
      <c r="G16" s="8">
        <v>30.7389340045437</v>
      </c>
      <c r="H16" s="23"/>
      <c r="I16" s="19">
        <f>G16-H18</f>
        <v>13.6578929128198</v>
      </c>
      <c r="J16" s="19">
        <f>I16-$I$1</f>
        <v>-0.02110934503253148</v>
      </c>
      <c r="K16" s="19">
        <f>0-J16</f>
        <v>0.02110934503253148</v>
      </c>
      <c r="L16" s="19">
        <f>2^K16</f>
        <v>1.014739453002982</v>
      </c>
      <c r="O16" s="22"/>
      <c r="P16" s="1"/>
      <c r="Q16" s="1"/>
    </row>
    <row r="17" spans="2:17" s="19" customFormat="1" ht="12.75">
      <c r="B17" s="1" t="s">
        <v>51</v>
      </c>
      <c r="C17" s="8" t="s">
        <v>18</v>
      </c>
      <c r="D17" s="19" t="s">
        <v>12</v>
      </c>
      <c r="E17" s="19" t="s">
        <v>13</v>
      </c>
      <c r="F17" s="19" t="s">
        <v>14</v>
      </c>
      <c r="G17" s="8">
        <v>30.5677434762082</v>
      </c>
      <c r="I17" s="19">
        <f>G17-H18</f>
        <v>13.4867023844843</v>
      </c>
      <c r="J17" s="19">
        <f>I17-$I$1</f>
        <v>-0.19229987336803234</v>
      </c>
      <c r="K17" s="19">
        <f>0-J17</f>
        <v>0.19229987336803234</v>
      </c>
      <c r="L17" s="19">
        <f>2^K17</f>
        <v>1.1425837154824685</v>
      </c>
      <c r="O17" s="22"/>
      <c r="P17" s="1"/>
      <c r="Q17" s="1"/>
    </row>
    <row r="18" spans="2:17" s="19" customFormat="1" ht="12.75">
      <c r="B18" s="1" t="s">
        <v>51</v>
      </c>
      <c r="C18" s="3" t="s">
        <v>16</v>
      </c>
      <c r="D18" s="19" t="s">
        <v>12</v>
      </c>
      <c r="E18" s="19" t="s">
        <v>13</v>
      </c>
      <c r="F18" s="19" t="s">
        <v>14</v>
      </c>
      <c r="G18" s="3">
        <v>17.2053295902415</v>
      </c>
      <c r="H18" s="19">
        <f>AVERAGE(G18:G20)</f>
        <v>17.0810410917239</v>
      </c>
      <c r="O18" s="22"/>
      <c r="P18" s="1"/>
      <c r="Q18" s="1"/>
    </row>
    <row r="19" spans="2:17" s="19" customFormat="1" ht="12.75">
      <c r="B19" s="1" t="s">
        <v>51</v>
      </c>
      <c r="C19" s="3" t="s">
        <v>16</v>
      </c>
      <c r="D19" s="19" t="s">
        <v>12</v>
      </c>
      <c r="E19" s="19" t="s">
        <v>13</v>
      </c>
      <c r="F19" s="19" t="s">
        <v>14</v>
      </c>
      <c r="G19" s="3">
        <v>17.1830854182355</v>
      </c>
      <c r="O19" s="22"/>
      <c r="P19" s="1"/>
      <c r="Q19" s="1"/>
    </row>
    <row r="20" spans="2:17" s="19" customFormat="1" ht="12.75">
      <c r="B20" s="1" t="s">
        <v>51</v>
      </c>
      <c r="C20" s="3" t="s">
        <v>16</v>
      </c>
      <c r="D20" s="19" t="s">
        <v>12</v>
      </c>
      <c r="E20" s="19" t="s">
        <v>13</v>
      </c>
      <c r="F20" s="19" t="s">
        <v>14</v>
      </c>
      <c r="G20" s="3">
        <v>16.8547082666947</v>
      </c>
      <c r="O20" s="22"/>
      <c r="P20" s="1"/>
      <c r="Q20" s="1"/>
    </row>
    <row r="21" spans="2:21" s="19" customFormat="1" ht="12.75">
      <c r="B21" s="1" t="s">
        <v>52</v>
      </c>
      <c r="C21" s="8" t="s">
        <v>18</v>
      </c>
      <c r="D21" s="19" t="s">
        <v>12</v>
      </c>
      <c r="E21" s="19" t="s">
        <v>13</v>
      </c>
      <c r="F21" s="19" t="s">
        <v>14</v>
      </c>
      <c r="G21" s="8">
        <v>31.8234537969506</v>
      </c>
      <c r="I21" s="19">
        <f>G21-H24</f>
        <v>14.488218663338934</v>
      </c>
      <c r="J21" s="19">
        <f>I21-$I$1</f>
        <v>0.8092164054866018</v>
      </c>
      <c r="K21" s="19">
        <f>0-J21</f>
        <v>-0.8092164054866018</v>
      </c>
      <c r="L21" s="19">
        <f>2^K21</f>
        <v>0.5706917428945361</v>
      </c>
      <c r="M21" s="19">
        <f>AVERAGE(L21:L23)</f>
        <v>0.602839467795091</v>
      </c>
      <c r="N21" s="19">
        <f>STDEV(L21:L23)</f>
        <v>0.04745543748164639</v>
      </c>
      <c r="O21" s="22"/>
      <c r="P21" s="19">
        <f>AVERAGE(M21:M33)</f>
        <v>0.5424326705424519</v>
      </c>
      <c r="Q21" s="23">
        <f>STDEVA(M21:M33)</f>
        <v>0.05586750813080957</v>
      </c>
      <c r="R21" s="19">
        <f>ROUND(P21,2)</f>
        <v>0.54</v>
      </c>
      <c r="S21" s="19">
        <f>ROUND(Q21,2)</f>
        <v>0.06</v>
      </c>
      <c r="T21" s="24" t="s">
        <v>15</v>
      </c>
      <c r="U21" s="24" t="str">
        <f>R21&amp;T21&amp;S21</f>
        <v>0.54±0.06</v>
      </c>
    </row>
    <row r="22" spans="2:17" s="19" customFormat="1" ht="12.75">
      <c r="B22" s="1" t="s">
        <v>52</v>
      </c>
      <c r="C22" s="8" t="s">
        <v>18</v>
      </c>
      <c r="D22" s="19" t="s">
        <v>12</v>
      </c>
      <c r="E22" s="19" t="s">
        <v>13</v>
      </c>
      <c r="F22" s="19" t="s">
        <v>14</v>
      </c>
      <c r="G22" s="8">
        <v>31.7989123516768</v>
      </c>
      <c r="H22" s="23"/>
      <c r="I22" s="19">
        <f>G22-H24</f>
        <v>14.463677218065136</v>
      </c>
      <c r="J22" s="19">
        <f>I22-$I$1</f>
        <v>0.7846749602128043</v>
      </c>
      <c r="K22" s="19">
        <f>0-J22</f>
        <v>-0.7846749602128043</v>
      </c>
      <c r="L22" s="19">
        <f>2^K22</f>
        <v>0.5804827254574768</v>
      </c>
      <c r="O22" s="22"/>
      <c r="P22" s="1"/>
      <c r="Q22" s="25"/>
    </row>
    <row r="23" spans="2:17" s="19" customFormat="1" ht="12.75">
      <c r="B23" s="1" t="s">
        <v>52</v>
      </c>
      <c r="C23" s="8" t="s">
        <v>20</v>
      </c>
      <c r="D23" s="19" t="s">
        <v>12</v>
      </c>
      <c r="E23" s="19" t="s">
        <v>13</v>
      </c>
      <c r="F23" s="19" t="s">
        <v>14</v>
      </c>
      <c r="G23" s="8">
        <v>31.6195170723711</v>
      </c>
      <c r="I23" s="19">
        <f>G23-H24</f>
        <v>14.284281938759435</v>
      </c>
      <c r="J23" s="19">
        <f>I23-$I$1</f>
        <v>0.6052796809071026</v>
      </c>
      <c r="K23" s="19">
        <f>0-J23</f>
        <v>-0.6052796809071026</v>
      </c>
      <c r="L23" s="19">
        <f>2^K23</f>
        <v>0.6573439350332603</v>
      </c>
      <c r="O23" s="22"/>
      <c r="P23" s="1"/>
      <c r="Q23" s="25"/>
    </row>
    <row r="24" spans="2:17" s="19" customFormat="1" ht="12.75">
      <c r="B24" s="1" t="s">
        <v>52</v>
      </c>
      <c r="C24" s="3" t="s">
        <v>16</v>
      </c>
      <c r="D24" s="19" t="s">
        <v>12</v>
      </c>
      <c r="E24" s="19" t="s">
        <v>13</v>
      </c>
      <c r="F24" s="19" t="s">
        <v>14</v>
      </c>
      <c r="G24" s="3">
        <v>17.2173732133198</v>
      </c>
      <c r="H24" s="19">
        <f>AVERAGE(G24:G26)</f>
        <v>17.335235133611665</v>
      </c>
      <c r="O24" s="22"/>
      <c r="P24" s="26"/>
      <c r="Q24" s="25"/>
    </row>
    <row r="25" spans="2:17" s="19" customFormat="1" ht="12.75">
      <c r="B25" s="1" t="s">
        <v>52</v>
      </c>
      <c r="C25" s="3" t="s">
        <v>16</v>
      </c>
      <c r="D25" s="19" t="s">
        <v>12</v>
      </c>
      <c r="E25" s="19" t="s">
        <v>13</v>
      </c>
      <c r="F25" s="19" t="s">
        <v>14</v>
      </c>
      <c r="G25" s="3">
        <v>17.457547091314</v>
      </c>
      <c r="O25" s="22"/>
      <c r="P25" s="26"/>
      <c r="Q25" s="25"/>
    </row>
    <row r="26" spans="2:17" s="19" customFormat="1" ht="12.75">
      <c r="B26" s="1" t="s">
        <v>52</v>
      </c>
      <c r="C26" s="3" t="s">
        <v>16</v>
      </c>
      <c r="D26" s="19" t="s">
        <v>12</v>
      </c>
      <c r="E26" s="19" t="s">
        <v>13</v>
      </c>
      <c r="F26" s="19" t="s">
        <v>14</v>
      </c>
      <c r="G26" s="3">
        <v>17.3307850962012</v>
      </c>
      <c r="O26" s="22"/>
      <c r="P26" s="26"/>
      <c r="Q26" s="25"/>
    </row>
    <row r="27" spans="2:21" s="19" customFormat="1" ht="12.75">
      <c r="B27" s="1" t="s">
        <v>53</v>
      </c>
      <c r="C27" s="8" t="s">
        <v>18</v>
      </c>
      <c r="D27" s="19" t="s">
        <v>12</v>
      </c>
      <c r="E27" s="19" t="s">
        <v>13</v>
      </c>
      <c r="F27" s="19" t="s">
        <v>14</v>
      </c>
      <c r="G27" s="8">
        <v>31.8807420012305</v>
      </c>
      <c r="I27" s="19">
        <f>G27-H30</f>
        <v>14.680190624931669</v>
      </c>
      <c r="J27" s="19">
        <f>I27-$I$1</f>
        <v>1.0011883670793367</v>
      </c>
      <c r="K27" s="19">
        <f>0-J27</f>
        <v>-1.0011883670793367</v>
      </c>
      <c r="L27" s="19">
        <f>2^K27</f>
        <v>0.49958831293407524</v>
      </c>
      <c r="M27" s="19">
        <f>AVERAGE(L27:L29)</f>
        <v>0.4926220640831698</v>
      </c>
      <c r="N27" s="19">
        <f>STDEV(L27:L29)</f>
        <v>0.010877764203280063</v>
      </c>
      <c r="O27" s="22"/>
      <c r="Q27" s="23"/>
      <c r="T27" s="24"/>
      <c r="U27" s="24"/>
    </row>
    <row r="28" spans="2:17" s="19" customFormat="1" ht="12.75">
      <c r="B28" s="1" t="s">
        <v>53</v>
      </c>
      <c r="C28" s="8" t="s">
        <v>18</v>
      </c>
      <c r="D28" s="19" t="s">
        <v>12</v>
      </c>
      <c r="E28" s="19" t="s">
        <v>13</v>
      </c>
      <c r="F28" s="19" t="s">
        <v>14</v>
      </c>
      <c r="G28" s="8">
        <v>31.9381844765528</v>
      </c>
      <c r="H28" s="23"/>
      <c r="I28" s="19">
        <f>G28-H30</f>
        <v>14.737633100253966</v>
      </c>
      <c r="J28" s="19">
        <f>I28-$I$1</f>
        <v>1.0586308424016337</v>
      </c>
      <c r="K28" s="19">
        <f>0-J28</f>
        <v>-1.0586308424016337</v>
      </c>
      <c r="L28" s="19">
        <f>2^K28</f>
        <v>0.48008745984651463</v>
      </c>
      <c r="O28" s="22"/>
      <c r="P28" s="26"/>
      <c r="Q28" s="25"/>
    </row>
    <row r="29" spans="2:17" s="19" customFormat="1" ht="12.75">
      <c r="B29" s="1" t="s">
        <v>53</v>
      </c>
      <c r="C29" s="8" t="s">
        <v>18</v>
      </c>
      <c r="D29" s="19" t="s">
        <v>12</v>
      </c>
      <c r="E29" s="19" t="s">
        <v>13</v>
      </c>
      <c r="F29" s="19" t="s">
        <v>14</v>
      </c>
      <c r="G29" s="8">
        <v>31.8847844511723</v>
      </c>
      <c r="I29" s="19">
        <f>G29-H30</f>
        <v>14.684233074873468</v>
      </c>
      <c r="J29" s="19">
        <f>I29-$I$1</f>
        <v>1.0052308170211361</v>
      </c>
      <c r="K29" s="19">
        <f>0-J29</f>
        <v>-1.0052308170211361</v>
      </c>
      <c r="L29" s="19">
        <f>2^K29</f>
        <v>0.49819041946891945</v>
      </c>
      <c r="O29" s="22"/>
      <c r="P29" s="26"/>
      <c r="Q29" s="25"/>
    </row>
    <row r="30" spans="2:17" s="19" customFormat="1" ht="12.75">
      <c r="B30" s="1" t="s">
        <v>53</v>
      </c>
      <c r="C30" s="3" t="s">
        <v>16</v>
      </c>
      <c r="D30" s="19" t="s">
        <v>12</v>
      </c>
      <c r="E30" s="19" t="s">
        <v>13</v>
      </c>
      <c r="F30" s="19" t="s">
        <v>14</v>
      </c>
      <c r="G30" s="1">
        <v>17.1020412554036</v>
      </c>
      <c r="H30" s="19">
        <f>AVERAGE(G30:G32)</f>
        <v>17.200551376298833</v>
      </c>
      <c r="O30" s="22"/>
      <c r="P30" s="26"/>
      <c r="Q30" s="25"/>
    </row>
    <row r="31" spans="2:17" s="19" customFormat="1" ht="12.75">
      <c r="B31" s="1" t="s">
        <v>53</v>
      </c>
      <c r="C31" s="3" t="s">
        <v>16</v>
      </c>
      <c r="D31" s="19" t="s">
        <v>12</v>
      </c>
      <c r="E31" s="19" t="s">
        <v>13</v>
      </c>
      <c r="F31" s="19" t="s">
        <v>14</v>
      </c>
      <c r="G31" s="1">
        <v>17.0693119272689</v>
      </c>
      <c r="O31" s="22"/>
      <c r="P31" s="26"/>
      <c r="Q31" s="25"/>
    </row>
    <row r="32" spans="2:17" s="19" customFormat="1" ht="12.75">
      <c r="B32" s="1" t="s">
        <v>53</v>
      </c>
      <c r="C32" s="3" t="s">
        <v>16</v>
      </c>
      <c r="D32" s="19" t="s">
        <v>12</v>
      </c>
      <c r="E32" s="19" t="s">
        <v>13</v>
      </c>
      <c r="F32" s="19" t="s">
        <v>14</v>
      </c>
      <c r="G32" s="1">
        <v>17.430300946224</v>
      </c>
      <c r="O32" s="22"/>
      <c r="P32" s="26"/>
      <c r="Q32" s="25"/>
    </row>
    <row r="33" spans="2:17" s="19" customFormat="1" ht="12.75">
      <c r="B33" s="1" t="s">
        <v>54</v>
      </c>
      <c r="C33" s="8" t="s">
        <v>18</v>
      </c>
      <c r="D33" s="19" t="s">
        <v>12</v>
      </c>
      <c r="E33" s="19" t="s">
        <v>13</v>
      </c>
      <c r="F33" s="19" t="s">
        <v>14</v>
      </c>
      <c r="G33" s="8">
        <v>31.5858520592586</v>
      </c>
      <c r="I33" s="19">
        <f>G33-H36</f>
        <v>14.505038747529365</v>
      </c>
      <c r="J33" s="19">
        <f>I33-$I$1</f>
        <v>0.8260364896770334</v>
      </c>
      <c r="K33" s="19">
        <f>0-J33</f>
        <v>-0.8260364896770334</v>
      </c>
      <c r="L33" s="19">
        <f>2^K33</f>
        <v>0.5640768015130594</v>
      </c>
      <c r="M33" s="19">
        <f>AVERAGE(L33:L35)</f>
        <v>0.5318364797490951</v>
      </c>
      <c r="N33" s="19">
        <f>STDEV(L33:L35)</f>
        <v>0.039988687723476184</v>
      </c>
      <c r="O33" s="22"/>
      <c r="P33" s="26"/>
      <c r="Q33" s="25"/>
    </row>
    <row r="34" spans="2:17" s="19" customFormat="1" ht="12.75">
      <c r="B34" s="1" t="s">
        <v>54</v>
      </c>
      <c r="C34" s="8" t="s">
        <v>18</v>
      </c>
      <c r="D34" s="19" t="s">
        <v>12</v>
      </c>
      <c r="E34" s="19" t="s">
        <v>13</v>
      </c>
      <c r="F34" s="19" t="s">
        <v>14</v>
      </c>
      <c r="G34" s="8">
        <v>31.7975578993746</v>
      </c>
      <c r="H34" s="23"/>
      <c r="I34" s="19">
        <f>G34-H36</f>
        <v>14.716744587645366</v>
      </c>
      <c r="J34" s="19">
        <f>I34-$I$1</f>
        <v>1.0377423297930335</v>
      </c>
      <c r="K34" s="19">
        <f>0-J34</f>
        <v>-1.0377423297930335</v>
      </c>
      <c r="L34" s="19">
        <f>2^K34</f>
        <v>0.48708912226558154</v>
      </c>
      <c r="O34" s="22"/>
      <c r="P34" s="26"/>
      <c r="Q34" s="23"/>
    </row>
    <row r="35" spans="2:17" s="19" customFormat="1" ht="12.75">
      <c r="B35" s="1" t="s">
        <v>54</v>
      </c>
      <c r="C35" s="8" t="s">
        <v>18</v>
      </c>
      <c r="D35" s="19" t="s">
        <v>12</v>
      </c>
      <c r="E35" s="19" t="s">
        <v>13</v>
      </c>
      <c r="F35" s="19" t="s">
        <v>14</v>
      </c>
      <c r="G35" s="8">
        <v>31.6372262930368</v>
      </c>
      <c r="I35" s="19">
        <f>G35-H36</f>
        <v>14.556412981307567</v>
      </c>
      <c r="J35" s="19">
        <f>I35-$I$1</f>
        <v>0.8774107234552346</v>
      </c>
      <c r="K35" s="19">
        <f>0-J35</f>
        <v>-0.8774107234552346</v>
      </c>
      <c r="L35" s="19">
        <f>2^K35</f>
        <v>0.5443435154686445</v>
      </c>
      <c r="O35" s="22"/>
      <c r="P35" s="26"/>
      <c r="Q35" s="23"/>
    </row>
    <row r="36" spans="2:17" s="19" customFormat="1" ht="12.75">
      <c r="B36" s="1" t="s">
        <v>54</v>
      </c>
      <c r="C36" s="3" t="s">
        <v>16</v>
      </c>
      <c r="D36" s="19" t="s">
        <v>12</v>
      </c>
      <c r="E36" s="19" t="s">
        <v>13</v>
      </c>
      <c r="F36" s="19" t="s">
        <v>14</v>
      </c>
      <c r="G36" s="3">
        <v>17.2982876005386</v>
      </c>
      <c r="H36" s="19">
        <f>AVERAGE(G36:G38)</f>
        <v>17.080813311729234</v>
      </c>
      <c r="O36" s="22"/>
      <c r="P36" s="26"/>
      <c r="Q36" s="23"/>
    </row>
    <row r="37" spans="2:17" s="19" customFormat="1" ht="12.75">
      <c r="B37" s="1" t="s">
        <v>54</v>
      </c>
      <c r="C37" s="3" t="s">
        <v>16</v>
      </c>
      <c r="D37" s="19" t="s">
        <v>12</v>
      </c>
      <c r="E37" s="19" t="s">
        <v>13</v>
      </c>
      <c r="F37" s="19" t="s">
        <v>14</v>
      </c>
      <c r="G37" s="3">
        <v>16.677935784963</v>
      </c>
      <c r="O37" s="22"/>
      <c r="P37" s="26"/>
      <c r="Q37" s="23"/>
    </row>
    <row r="38" spans="2:17" s="19" customFormat="1" ht="12.75">
      <c r="B38" s="1" t="s">
        <v>54</v>
      </c>
      <c r="C38" s="3" t="s">
        <v>16</v>
      </c>
      <c r="D38" s="19" t="s">
        <v>12</v>
      </c>
      <c r="E38" s="19" t="s">
        <v>13</v>
      </c>
      <c r="F38" s="19" t="s">
        <v>14</v>
      </c>
      <c r="G38" s="3">
        <v>17.2662165496861</v>
      </c>
      <c r="O38" s="22"/>
      <c r="P38" s="26"/>
      <c r="Q38" s="23"/>
    </row>
    <row r="39" spans="2:21" s="19" customFormat="1" ht="12.75">
      <c r="B39" s="1" t="s">
        <v>55</v>
      </c>
      <c r="C39" s="8" t="s">
        <v>18</v>
      </c>
      <c r="D39" s="19" t="s">
        <v>12</v>
      </c>
      <c r="E39" s="19" t="s">
        <v>13</v>
      </c>
      <c r="F39" s="19" t="s">
        <v>14</v>
      </c>
      <c r="G39" s="8">
        <v>29.7070006213702</v>
      </c>
      <c r="I39" s="19">
        <f>G39-H42</f>
        <v>12.373566851158731</v>
      </c>
      <c r="J39" s="19">
        <f>I39-$I$1</f>
        <v>-1.3054354066936007</v>
      </c>
      <c r="K39" s="19">
        <f>0-J39</f>
        <v>1.3054354066936007</v>
      </c>
      <c r="L39" s="19">
        <f>2^K39</f>
        <v>2.471583087759445</v>
      </c>
      <c r="M39" s="19">
        <f>AVERAGE(L39:L41)</f>
        <v>2.1572715944879985</v>
      </c>
      <c r="N39" s="19">
        <f>STDEV(L39:L41)</f>
        <v>0.301619886611271</v>
      </c>
      <c r="O39" s="22"/>
      <c r="P39" s="19">
        <f>AVERAGE(M39:M51)</f>
        <v>2.307735731272528</v>
      </c>
      <c r="Q39" s="23">
        <f>STDEVA(M39:M51)</f>
        <v>0.20206731180408938</v>
      </c>
      <c r="R39" s="19">
        <f>ROUND(P39,2)</f>
        <v>2.31</v>
      </c>
      <c r="S39" s="19">
        <f>ROUND(Q39,2)</f>
        <v>0.2</v>
      </c>
      <c r="T39" s="24" t="s">
        <v>15</v>
      </c>
      <c r="U39" s="24" t="str">
        <f>R39&amp;T39&amp;S39</f>
        <v>2.31±0.2</v>
      </c>
    </row>
    <row r="40" spans="2:17" s="19" customFormat="1" ht="12.75">
      <c r="B40" s="1" t="s">
        <v>55</v>
      </c>
      <c r="C40" s="8" t="s">
        <v>18</v>
      </c>
      <c r="D40" s="19" t="s">
        <v>12</v>
      </c>
      <c r="E40" s="19" t="s">
        <v>13</v>
      </c>
      <c r="F40" s="19" t="s">
        <v>14</v>
      </c>
      <c r="G40" s="8">
        <v>30.1092513119043</v>
      </c>
      <c r="H40" s="23"/>
      <c r="I40" s="19">
        <f>G40-H42</f>
        <v>12.775817541692831</v>
      </c>
      <c r="J40" s="19">
        <f>I40-$I$1</f>
        <v>-0.903184716159501</v>
      </c>
      <c r="K40" s="19">
        <f>0-J40</f>
        <v>0.903184716159501</v>
      </c>
      <c r="L40" s="19">
        <f>2^K40</f>
        <v>1.8701898308368103</v>
      </c>
      <c r="O40" s="22"/>
      <c r="P40" s="26"/>
      <c r="Q40" s="23"/>
    </row>
    <row r="41" spans="2:17" s="19" customFormat="1" ht="12.75">
      <c r="B41" s="1" t="s">
        <v>55</v>
      </c>
      <c r="C41" s="8" t="s">
        <v>18</v>
      </c>
      <c r="D41" s="19" t="s">
        <v>12</v>
      </c>
      <c r="E41" s="19" t="s">
        <v>13</v>
      </c>
      <c r="F41" s="19" t="s">
        <v>14</v>
      </c>
      <c r="G41" s="8">
        <v>29.9215542419115</v>
      </c>
      <c r="I41" s="19">
        <f>G41-H42</f>
        <v>12.588120471700034</v>
      </c>
      <c r="J41" s="19">
        <f>I41-$I$1</f>
        <v>-1.0908817861522984</v>
      </c>
      <c r="K41" s="19">
        <f>0-J41</f>
        <v>1.0908817861522984</v>
      </c>
      <c r="L41" s="19">
        <f>2^K41</f>
        <v>2.1300418648677395</v>
      </c>
      <c r="O41" s="22"/>
      <c r="P41" s="26"/>
      <c r="Q41" s="23"/>
    </row>
    <row r="42" spans="2:17" s="19" customFormat="1" ht="12.75">
      <c r="B42" s="1" t="s">
        <v>55</v>
      </c>
      <c r="C42" s="3" t="s">
        <v>16</v>
      </c>
      <c r="D42" s="19" t="s">
        <v>12</v>
      </c>
      <c r="E42" s="19" t="s">
        <v>13</v>
      </c>
      <c r="F42" s="19" t="s">
        <v>14</v>
      </c>
      <c r="G42" s="3">
        <v>17.6496098386709</v>
      </c>
      <c r="H42" s="19">
        <f>AVERAGE(G42:G44)</f>
        <v>17.333433770211467</v>
      </c>
      <c r="O42" s="22"/>
      <c r="P42" s="26"/>
      <c r="Q42" s="23"/>
    </row>
    <row r="43" spans="2:17" s="19" customFormat="1" ht="12.75">
      <c r="B43" s="1" t="s">
        <v>55</v>
      </c>
      <c r="C43" s="3" t="s">
        <v>16</v>
      </c>
      <c r="D43" s="19" t="s">
        <v>12</v>
      </c>
      <c r="E43" s="19" t="s">
        <v>13</v>
      </c>
      <c r="F43" s="19" t="s">
        <v>14</v>
      </c>
      <c r="G43" s="3">
        <v>17.4458113149891</v>
      </c>
      <c r="O43" s="22"/>
      <c r="P43" s="26"/>
      <c r="Q43" s="23"/>
    </row>
    <row r="44" spans="2:17" s="19" customFormat="1" ht="12.75">
      <c r="B44" s="1" t="s">
        <v>55</v>
      </c>
      <c r="C44" s="3" t="s">
        <v>16</v>
      </c>
      <c r="D44" s="19" t="s">
        <v>12</v>
      </c>
      <c r="E44" s="19" t="s">
        <v>13</v>
      </c>
      <c r="F44" s="19" t="s">
        <v>14</v>
      </c>
      <c r="G44" s="3">
        <v>16.9048801569744</v>
      </c>
      <c r="O44" s="22"/>
      <c r="P44" s="26"/>
      <c r="Q44" s="23"/>
    </row>
    <row r="45" spans="2:17" s="19" customFormat="1" ht="12.75">
      <c r="B45" s="1" t="s">
        <v>56</v>
      </c>
      <c r="C45" s="8" t="s">
        <v>18</v>
      </c>
      <c r="D45" s="19" t="s">
        <v>12</v>
      </c>
      <c r="E45" s="19" t="s">
        <v>13</v>
      </c>
      <c r="F45" s="19" t="s">
        <v>14</v>
      </c>
      <c r="G45" s="8">
        <v>29.4702419125279</v>
      </c>
      <c r="I45" s="19">
        <f>G45-H48</f>
        <v>12.487037833062836</v>
      </c>
      <c r="J45" s="19">
        <f>I45-$I$1</f>
        <v>-1.1919644247894965</v>
      </c>
      <c r="K45" s="19">
        <f>0-J45</f>
        <v>1.1919644247894965</v>
      </c>
      <c r="L45" s="19">
        <f>2^K45</f>
        <v>2.2846361564865316</v>
      </c>
      <c r="M45" s="19">
        <f>AVERAGE(L45:L47)</f>
        <v>2.228528147515495</v>
      </c>
      <c r="N45" s="19">
        <f>STDEV(L45:L47)</f>
        <v>0.09208256981126244</v>
      </c>
      <c r="O45" s="22"/>
      <c r="P45" s="1"/>
      <c r="Q45" s="23"/>
    </row>
    <row r="46" spans="2:17" s="19" customFormat="1" ht="12.75">
      <c r="B46" s="1" t="s">
        <v>56</v>
      </c>
      <c r="C46" s="8" t="s">
        <v>18</v>
      </c>
      <c r="D46" s="19" t="s">
        <v>12</v>
      </c>
      <c r="E46" s="19" t="s">
        <v>13</v>
      </c>
      <c r="F46" s="19" t="s">
        <v>14</v>
      </c>
      <c r="G46" s="8">
        <v>29.576607818481</v>
      </c>
      <c r="H46" s="23"/>
      <c r="I46" s="19">
        <f>G46-H48</f>
        <v>12.593403739015937</v>
      </c>
      <c r="J46" s="19">
        <f>I46-$I$1</f>
        <v>-1.0855985188363952</v>
      </c>
      <c r="K46" s="19">
        <f>0-J46</f>
        <v>1.0855985188363952</v>
      </c>
      <c r="L46" s="19">
        <f>2^K46</f>
        <v>2.1222557426370665</v>
      </c>
      <c r="O46" s="22"/>
      <c r="P46" s="1"/>
      <c r="Q46" s="23"/>
    </row>
    <row r="47" spans="2:17" s="19" customFormat="1" ht="12.75">
      <c r="B47" s="1" t="s">
        <v>56</v>
      </c>
      <c r="C47" s="8" t="s">
        <v>18</v>
      </c>
      <c r="D47" s="19" t="s">
        <v>12</v>
      </c>
      <c r="E47" s="19" t="s">
        <v>13</v>
      </c>
      <c r="F47" s="19" t="s">
        <v>14</v>
      </c>
      <c r="G47" s="8">
        <v>29.4740000577349</v>
      </c>
      <c r="I47" s="19">
        <f>G47-H48</f>
        <v>12.490795978269837</v>
      </c>
      <c r="J47" s="19">
        <f>I47-$I$1</f>
        <v>-1.188206279582495</v>
      </c>
      <c r="K47" s="19">
        <f>0-J47</f>
        <v>1.188206279582495</v>
      </c>
      <c r="L47" s="19">
        <f>2^K47</f>
        <v>2.278692543422886</v>
      </c>
      <c r="O47" s="22"/>
      <c r="P47" s="1"/>
      <c r="Q47" s="23"/>
    </row>
    <row r="48" spans="2:17" s="19" customFormat="1" ht="12.75">
      <c r="B48" s="1" t="s">
        <v>56</v>
      </c>
      <c r="C48" s="3" t="s">
        <v>16</v>
      </c>
      <c r="D48" s="19" t="s">
        <v>12</v>
      </c>
      <c r="E48" s="19" t="s">
        <v>13</v>
      </c>
      <c r="F48" s="19" t="s">
        <v>14</v>
      </c>
      <c r="G48" s="3">
        <v>16.7623154637458</v>
      </c>
      <c r="H48" s="19">
        <f>AVERAGE(G48:G50)</f>
        <v>16.983204079465064</v>
      </c>
      <c r="O48" s="22"/>
      <c r="P48" s="26"/>
      <c r="Q48" s="23"/>
    </row>
    <row r="49" spans="2:17" s="19" customFormat="1" ht="12.75">
      <c r="B49" s="1" t="s">
        <v>56</v>
      </c>
      <c r="C49" s="3" t="s">
        <v>16</v>
      </c>
      <c r="D49" s="19" t="s">
        <v>12</v>
      </c>
      <c r="E49" s="19" t="s">
        <v>13</v>
      </c>
      <c r="F49" s="19" t="s">
        <v>14</v>
      </c>
      <c r="G49" s="3">
        <v>16.9006158915583</v>
      </c>
      <c r="O49" s="22"/>
      <c r="P49" s="26"/>
      <c r="Q49" s="23"/>
    </row>
    <row r="50" spans="2:17" s="19" customFormat="1" ht="12.75">
      <c r="B50" s="1" t="s">
        <v>56</v>
      </c>
      <c r="C50" s="3" t="s">
        <v>16</v>
      </c>
      <c r="D50" s="19" t="s">
        <v>12</v>
      </c>
      <c r="E50" s="19" t="s">
        <v>13</v>
      </c>
      <c r="F50" s="19" t="s">
        <v>14</v>
      </c>
      <c r="G50" s="3">
        <v>17.2866808830911</v>
      </c>
      <c r="O50" s="22"/>
      <c r="P50" s="26"/>
      <c r="Q50" s="23"/>
    </row>
    <row r="51" spans="2:21" s="19" customFormat="1" ht="12.75">
      <c r="B51" s="1" t="s">
        <v>57</v>
      </c>
      <c r="C51" s="8" t="s">
        <v>18</v>
      </c>
      <c r="D51" s="19" t="s">
        <v>12</v>
      </c>
      <c r="E51" s="19" t="s">
        <v>13</v>
      </c>
      <c r="F51" s="19" t="s">
        <v>14</v>
      </c>
      <c r="G51" s="8">
        <v>30.5313298020289</v>
      </c>
      <c r="I51" s="19">
        <f>G51-H54</f>
        <v>12.547233487631498</v>
      </c>
      <c r="J51" s="19">
        <f>I51-$I$1</f>
        <v>-1.1317687702208339</v>
      </c>
      <c r="K51" s="19">
        <f>0-J51</f>
        <v>1.1317687702208339</v>
      </c>
      <c r="L51" s="19">
        <f>2^K51</f>
        <v>2.191272295799639</v>
      </c>
      <c r="M51" s="19">
        <f>AVERAGE(L51:L53)</f>
        <v>2.5374074518140897</v>
      </c>
      <c r="N51" s="19">
        <f>STDEV(L51:L53)</f>
        <v>0.30974832485774995</v>
      </c>
      <c r="O51" s="22"/>
      <c r="Q51" s="23"/>
      <c r="T51" s="24"/>
      <c r="U51" s="24"/>
    </row>
    <row r="52" spans="2:17" s="19" customFormat="1" ht="12.75">
      <c r="B52" s="1" t="s">
        <v>57</v>
      </c>
      <c r="C52" s="8" t="s">
        <v>18</v>
      </c>
      <c r="D52" s="19" t="s">
        <v>12</v>
      </c>
      <c r="E52" s="19" t="s">
        <v>13</v>
      </c>
      <c r="F52" s="19" t="s">
        <v>14</v>
      </c>
      <c r="G52" s="8">
        <v>30.2666887895803</v>
      </c>
      <c r="H52" s="23"/>
      <c r="I52" s="19">
        <f>G52-H54</f>
        <v>12.282592475182899</v>
      </c>
      <c r="J52" s="19">
        <f>I52-$I$1</f>
        <v>-1.3964097826694335</v>
      </c>
      <c r="K52" s="19">
        <f>0-J52</f>
        <v>1.3964097826694335</v>
      </c>
      <c r="L52" s="19">
        <f>2^K52</f>
        <v>2.632456666083531</v>
      </c>
      <c r="O52" s="22"/>
      <c r="P52" s="1"/>
      <c r="Q52" s="23"/>
    </row>
    <row r="53" spans="2:17" s="19" customFormat="1" ht="12.75">
      <c r="B53" s="1" t="s">
        <v>57</v>
      </c>
      <c r="C53" s="8" t="s">
        <v>18</v>
      </c>
      <c r="D53" s="19" t="s">
        <v>12</v>
      </c>
      <c r="E53" s="19" t="s">
        <v>13</v>
      </c>
      <c r="F53" s="19" t="s">
        <v>14</v>
      </c>
      <c r="G53" s="8">
        <v>30.1836127192704</v>
      </c>
      <c r="I53" s="19">
        <f>G53-H54</f>
        <v>12.199516404872998</v>
      </c>
      <c r="J53" s="19">
        <f>I53-$I$1</f>
        <v>-1.4794858529793338</v>
      </c>
      <c r="K53" s="19">
        <f>0-J53</f>
        <v>1.4794858529793338</v>
      </c>
      <c r="L53" s="19">
        <f>2^K53</f>
        <v>2.788493393559099</v>
      </c>
      <c r="O53" s="22"/>
      <c r="P53" s="1"/>
      <c r="Q53" s="23"/>
    </row>
    <row r="54" spans="2:17" s="19" customFormat="1" ht="12.75">
      <c r="B54" s="1" t="s">
        <v>57</v>
      </c>
      <c r="C54" s="3" t="s">
        <v>16</v>
      </c>
      <c r="D54" s="19" t="s">
        <v>12</v>
      </c>
      <c r="E54" s="19" t="s">
        <v>13</v>
      </c>
      <c r="F54" s="19" t="s">
        <v>14</v>
      </c>
      <c r="G54" s="3">
        <v>18.2864519279233</v>
      </c>
      <c r="H54" s="19">
        <f>AVERAGE(G54:G56)</f>
        <v>17.9840963143974</v>
      </c>
      <c r="O54" s="22"/>
      <c r="P54" s="26"/>
      <c r="Q54" s="23"/>
    </row>
    <row r="55" spans="2:17" s="19" customFormat="1" ht="12.75">
      <c r="B55" s="1" t="s">
        <v>57</v>
      </c>
      <c r="C55" s="3" t="s">
        <v>16</v>
      </c>
      <c r="D55" s="19" t="s">
        <v>12</v>
      </c>
      <c r="E55" s="19" t="s">
        <v>13</v>
      </c>
      <c r="F55" s="19" t="s">
        <v>14</v>
      </c>
      <c r="G55" s="3">
        <v>17.7712369949955</v>
      </c>
      <c r="O55" s="22"/>
      <c r="P55" s="26"/>
      <c r="Q55" s="23"/>
    </row>
    <row r="56" spans="2:17" s="19" customFormat="1" ht="12.75">
      <c r="B56" s="1" t="s">
        <v>57</v>
      </c>
      <c r="C56" s="3" t="s">
        <v>16</v>
      </c>
      <c r="D56" s="19" t="s">
        <v>12</v>
      </c>
      <c r="E56" s="19" t="s">
        <v>13</v>
      </c>
      <c r="F56" s="19" t="s">
        <v>14</v>
      </c>
      <c r="G56" s="3">
        <v>17.8946000202734</v>
      </c>
      <c r="O56" s="22"/>
      <c r="P56" s="26"/>
      <c r="Q56" s="23"/>
    </row>
    <row r="57" spans="2:21" s="19" customFormat="1" ht="12.75">
      <c r="B57" s="1" t="s">
        <v>58</v>
      </c>
      <c r="C57" s="8" t="s">
        <v>18</v>
      </c>
      <c r="D57" s="19" t="s">
        <v>12</v>
      </c>
      <c r="E57" s="19" t="s">
        <v>13</v>
      </c>
      <c r="F57" s="19" t="s">
        <v>14</v>
      </c>
      <c r="G57" s="8">
        <v>29.7872935774486</v>
      </c>
      <c r="I57" s="19">
        <f>G57-H60</f>
        <v>12.481410991413036</v>
      </c>
      <c r="J57" s="19">
        <f>I57-$I$1</f>
        <v>-1.1975912664392965</v>
      </c>
      <c r="K57" s="19">
        <f>0-J57</f>
        <v>1.1975912664392965</v>
      </c>
      <c r="L57" s="19">
        <f>2^K57</f>
        <v>2.2935641609648285</v>
      </c>
      <c r="M57" s="19">
        <f>AVERAGE(L57:L59)</f>
        <v>2.012502548727424</v>
      </c>
      <c r="N57" s="19">
        <f>STDEV(L57:L59)</f>
        <v>0.2465029272647925</v>
      </c>
      <c r="O57" s="22"/>
      <c r="P57" s="19">
        <f>AVERAGE(M57:M69)</f>
        <v>1.9318939791004588</v>
      </c>
      <c r="Q57" s="23">
        <f>STDEVA(M57:M69)</f>
        <v>0.1511814856740543</v>
      </c>
      <c r="R57" s="19">
        <f>ROUND(P57,2)</f>
        <v>1.93</v>
      </c>
      <c r="S57" s="19">
        <f>ROUND(Q57,2)</f>
        <v>0.15</v>
      </c>
      <c r="T57" s="24" t="s">
        <v>15</v>
      </c>
      <c r="U57" s="24" t="str">
        <f>R57&amp;T57&amp;S57</f>
        <v>1.93±0.15</v>
      </c>
    </row>
    <row r="58" spans="2:17" s="19" customFormat="1" ht="12.75">
      <c r="B58" s="1" t="s">
        <v>58</v>
      </c>
      <c r="C58" s="8" t="s">
        <v>18</v>
      </c>
      <c r="D58" s="19" t="s">
        <v>12</v>
      </c>
      <c r="E58" s="19" t="s">
        <v>13</v>
      </c>
      <c r="F58" s="19" t="s">
        <v>14</v>
      </c>
      <c r="G58" s="8">
        <v>30.1106596139995</v>
      </c>
      <c r="H58" s="23"/>
      <c r="I58" s="19">
        <f>G58-H60</f>
        <v>12.804777027963933</v>
      </c>
      <c r="J58" s="19">
        <f>I58-$I$1</f>
        <v>-0.874225229888399</v>
      </c>
      <c r="K58" s="19">
        <f>0-J58</f>
        <v>0.874225229888399</v>
      </c>
      <c r="L58" s="19">
        <f>2^K58</f>
        <v>1.8330234339805573</v>
      </c>
      <c r="O58" s="22"/>
      <c r="P58" s="26"/>
      <c r="Q58" s="23"/>
    </row>
    <row r="59" spans="2:17" s="19" customFormat="1" ht="12.75">
      <c r="B59" s="1" t="s">
        <v>58</v>
      </c>
      <c r="C59" s="8" t="s">
        <v>18</v>
      </c>
      <c r="D59" s="19" t="s">
        <v>12</v>
      </c>
      <c r="E59" s="19" t="s">
        <v>13</v>
      </c>
      <c r="F59" s="19" t="s">
        <v>14</v>
      </c>
      <c r="G59" s="8">
        <v>30.050617423551</v>
      </c>
      <c r="I59" s="19">
        <f>G59-H60</f>
        <v>12.744734837515434</v>
      </c>
      <c r="J59" s="19">
        <f>I59-$I$1</f>
        <v>-0.9342674203368979</v>
      </c>
      <c r="K59" s="19">
        <f>0-J59</f>
        <v>0.9342674203368979</v>
      </c>
      <c r="L59" s="19">
        <f>2^K59</f>
        <v>1.9109200512368862</v>
      </c>
      <c r="O59" s="22"/>
      <c r="P59" s="26"/>
      <c r="Q59" s="23"/>
    </row>
    <row r="60" spans="2:17" s="19" customFormat="1" ht="12.75">
      <c r="B60" s="1" t="s">
        <v>58</v>
      </c>
      <c r="C60" s="3" t="s">
        <v>16</v>
      </c>
      <c r="D60" s="19" t="s">
        <v>12</v>
      </c>
      <c r="E60" s="19" t="s">
        <v>13</v>
      </c>
      <c r="F60" s="19" t="s">
        <v>14</v>
      </c>
      <c r="G60" s="3">
        <v>17.1122259664344</v>
      </c>
      <c r="H60" s="19">
        <f>AVERAGE(G60:G62)</f>
        <v>17.305882586035565</v>
      </c>
      <c r="O60" s="22"/>
      <c r="P60" s="26"/>
      <c r="Q60" s="23"/>
    </row>
    <row r="61" spans="2:17" s="19" customFormat="1" ht="12.75">
      <c r="B61" s="1" t="s">
        <v>58</v>
      </c>
      <c r="C61" s="3" t="s">
        <v>16</v>
      </c>
      <c r="D61" s="19" t="s">
        <v>12</v>
      </c>
      <c r="E61" s="19" t="s">
        <v>13</v>
      </c>
      <c r="F61" s="19" t="s">
        <v>14</v>
      </c>
      <c r="G61" s="3">
        <v>17.4048036320837</v>
      </c>
      <c r="O61" s="22"/>
      <c r="P61" s="26"/>
      <c r="Q61" s="23"/>
    </row>
    <row r="62" spans="2:17" s="19" customFormat="1" ht="12.75">
      <c r="B62" s="1" t="s">
        <v>58</v>
      </c>
      <c r="C62" s="3" t="s">
        <v>16</v>
      </c>
      <c r="D62" s="19" t="s">
        <v>12</v>
      </c>
      <c r="E62" s="19" t="s">
        <v>13</v>
      </c>
      <c r="F62" s="19" t="s">
        <v>14</v>
      </c>
      <c r="G62" s="3">
        <v>17.4006181595886</v>
      </c>
      <c r="O62" s="22"/>
      <c r="P62" s="26"/>
      <c r="Q62" s="23"/>
    </row>
    <row r="63" spans="2:21" s="19" customFormat="1" ht="12.75">
      <c r="B63" s="1" t="s">
        <v>59</v>
      </c>
      <c r="C63" s="8" t="s">
        <v>18</v>
      </c>
      <c r="D63" s="19" t="s">
        <v>12</v>
      </c>
      <c r="E63" s="19" t="s">
        <v>13</v>
      </c>
      <c r="F63" s="19" t="s">
        <v>14</v>
      </c>
      <c r="G63" s="8">
        <v>29.7565118415689</v>
      </c>
      <c r="I63" s="19">
        <f>G63-H66</f>
        <v>12.907518331939468</v>
      </c>
      <c r="J63" s="19">
        <f>I63-$I$1</f>
        <v>-0.7714839259128645</v>
      </c>
      <c r="K63" s="19">
        <f>0-J63</f>
        <v>0.7714839259128645</v>
      </c>
      <c r="L63" s="19">
        <f>2^K63</f>
        <v>1.7070246907071145</v>
      </c>
      <c r="M63" s="19">
        <f>AVERAGE(L63:L65)</f>
        <v>1.757490717826918</v>
      </c>
      <c r="N63" s="19">
        <f>STDEV(L63:L65)</f>
        <v>0.1421073326367973</v>
      </c>
      <c r="O63" s="22"/>
      <c r="Q63" s="23"/>
      <c r="T63" s="24"/>
      <c r="U63" s="24"/>
    </row>
    <row r="64" spans="2:16" s="19" customFormat="1" ht="12.75">
      <c r="B64" s="1" t="s">
        <v>59</v>
      </c>
      <c r="C64" s="8" t="s">
        <v>18</v>
      </c>
      <c r="D64" s="19" t="s">
        <v>12</v>
      </c>
      <c r="E64" s="19" t="s">
        <v>13</v>
      </c>
      <c r="F64" s="19" t="s">
        <v>14</v>
      </c>
      <c r="G64" s="8">
        <v>29.5884355651157</v>
      </c>
      <c r="H64" s="23"/>
      <c r="I64" s="19">
        <f>G64-H66</f>
        <v>12.739442055486265</v>
      </c>
      <c r="J64" s="19">
        <f>I64-$I$1</f>
        <v>-0.9395602023660672</v>
      </c>
      <c r="K64" s="19">
        <f>0-J64</f>
        <v>0.9395602023660672</v>
      </c>
      <c r="L64" s="19">
        <f>2^K64</f>
        <v>1.9179434750236233</v>
      </c>
      <c r="O64" s="22"/>
      <c r="P64" s="26"/>
    </row>
    <row r="65" spans="2:16" s="19" customFormat="1" ht="12.75">
      <c r="B65" s="1" t="s">
        <v>59</v>
      </c>
      <c r="C65" s="8" t="s">
        <v>18</v>
      </c>
      <c r="D65" s="19" t="s">
        <v>12</v>
      </c>
      <c r="E65" s="19" t="s">
        <v>13</v>
      </c>
      <c r="F65" s="19" t="s">
        <v>14</v>
      </c>
      <c r="G65" s="8">
        <v>29.8077138102301</v>
      </c>
      <c r="I65" s="19">
        <f>G65-H66</f>
        <v>12.958720300600667</v>
      </c>
      <c r="J65" s="19">
        <f>I65-$I$1</f>
        <v>-0.7202819572516646</v>
      </c>
      <c r="K65" s="19">
        <f>0-J65</f>
        <v>0.7202819572516646</v>
      </c>
      <c r="L65" s="19">
        <f>2^K65</f>
        <v>1.6475039877500168</v>
      </c>
      <c r="O65" s="22"/>
      <c r="P65" s="26"/>
    </row>
    <row r="66" spans="2:16" s="19" customFormat="1" ht="12.75">
      <c r="B66" s="1" t="s">
        <v>59</v>
      </c>
      <c r="C66" s="3" t="s">
        <v>16</v>
      </c>
      <c r="D66" s="19" t="s">
        <v>12</v>
      </c>
      <c r="E66" s="19" t="s">
        <v>13</v>
      </c>
      <c r="F66" s="19" t="s">
        <v>14</v>
      </c>
      <c r="G66" s="3">
        <v>17.03318000264</v>
      </c>
      <c r="H66" s="19">
        <f>AVERAGE(G66:G68)</f>
        <v>16.848993509629434</v>
      </c>
      <c r="O66" s="22"/>
      <c r="P66" s="26"/>
    </row>
    <row r="67" spans="2:16" s="19" customFormat="1" ht="12.75">
      <c r="B67" s="1" t="s">
        <v>59</v>
      </c>
      <c r="C67" s="3" t="s">
        <v>16</v>
      </c>
      <c r="D67" s="19" t="s">
        <v>12</v>
      </c>
      <c r="E67" s="19" t="s">
        <v>13</v>
      </c>
      <c r="F67" s="19" t="s">
        <v>14</v>
      </c>
      <c r="G67" s="3">
        <v>17.0099940798538</v>
      </c>
      <c r="O67" s="22"/>
      <c r="P67" s="26"/>
    </row>
    <row r="68" spans="2:16" s="19" customFormat="1" ht="12.75">
      <c r="B68" s="1" t="s">
        <v>59</v>
      </c>
      <c r="C68" s="3" t="s">
        <v>16</v>
      </c>
      <c r="D68" s="19" t="s">
        <v>12</v>
      </c>
      <c r="E68" s="19" t="s">
        <v>13</v>
      </c>
      <c r="F68" s="19" t="s">
        <v>14</v>
      </c>
      <c r="G68" s="3">
        <v>16.5038064463945</v>
      </c>
      <c r="O68" s="22"/>
      <c r="P68" s="26"/>
    </row>
    <row r="69" spans="2:16" s="19" customFormat="1" ht="12.75">
      <c r="B69" s="1" t="s">
        <v>60</v>
      </c>
      <c r="C69" s="8" t="s">
        <v>18</v>
      </c>
      <c r="D69" s="19" t="s">
        <v>12</v>
      </c>
      <c r="E69" s="19" t="s">
        <v>13</v>
      </c>
      <c r="F69" s="19" t="s">
        <v>14</v>
      </c>
      <c r="G69" s="8">
        <v>29.7685307281978</v>
      </c>
      <c r="I69" s="19">
        <f>G69-H72</f>
        <v>12.656140798138601</v>
      </c>
      <c r="J69" s="19">
        <f>I69-$I$1</f>
        <v>-1.0228614597137309</v>
      </c>
      <c r="K69" s="19">
        <f>0-J69</f>
        <v>1.0228614597137309</v>
      </c>
      <c r="L69" s="19">
        <f>2^K69</f>
        <v>2.031945151345806</v>
      </c>
      <c r="M69" s="19">
        <f>AVERAGE(L69:L71)</f>
        <v>2.025688670747035</v>
      </c>
      <c r="N69" s="19">
        <f>STDEV(L69:L71)</f>
        <v>0.13783851420242008</v>
      </c>
      <c r="O69" s="22"/>
      <c r="P69" s="26"/>
    </row>
    <row r="70" spans="2:16" s="19" customFormat="1" ht="12.75">
      <c r="B70" s="1" t="s">
        <v>60</v>
      </c>
      <c r="C70" s="8" t="s">
        <v>18</v>
      </c>
      <c r="D70" s="19" t="s">
        <v>12</v>
      </c>
      <c r="E70" s="19" t="s">
        <v>13</v>
      </c>
      <c r="F70" s="19" t="s">
        <v>14</v>
      </c>
      <c r="G70" s="8">
        <v>29.8769589668364</v>
      </c>
      <c r="H70" s="23"/>
      <c r="I70" s="19">
        <f>G70-H72</f>
        <v>12.764569036777203</v>
      </c>
      <c r="J70" s="19">
        <f>I70-$I$1</f>
        <v>-0.9144332210751287</v>
      </c>
      <c r="K70" s="19">
        <f>0-J70</f>
        <v>0.9144332210751287</v>
      </c>
      <c r="L70" s="19">
        <f>2^K70</f>
        <v>1.8848284503725095</v>
      </c>
      <c r="O70" s="22"/>
      <c r="P70" s="26"/>
    </row>
    <row r="71" spans="2:16" s="19" customFormat="1" ht="12.75">
      <c r="B71" s="1" t="s">
        <v>60</v>
      </c>
      <c r="C71" s="8" t="s">
        <v>18</v>
      </c>
      <c r="D71" s="19" t="s">
        <v>12</v>
      </c>
      <c r="E71" s="19" t="s">
        <v>13</v>
      </c>
      <c r="F71" s="19" t="s">
        <v>14</v>
      </c>
      <c r="G71" s="8">
        <v>29.680165583551</v>
      </c>
      <c r="I71" s="19">
        <f>G71-H72</f>
        <v>12.5677756534918</v>
      </c>
      <c r="J71" s="19">
        <f>I71-$I$1</f>
        <v>-1.1112266043605317</v>
      </c>
      <c r="K71" s="19">
        <f>0-J71</f>
        <v>1.1112266043605317</v>
      </c>
      <c r="L71" s="19">
        <f>2^K71</f>
        <v>2.1602924105227888</v>
      </c>
      <c r="O71" s="22"/>
      <c r="P71" s="26"/>
    </row>
    <row r="72" spans="2:16" s="19" customFormat="1" ht="12.75">
      <c r="B72" s="1" t="s">
        <v>60</v>
      </c>
      <c r="C72" s="3" t="s">
        <v>16</v>
      </c>
      <c r="D72" s="19" t="s">
        <v>12</v>
      </c>
      <c r="E72" s="19" t="s">
        <v>13</v>
      </c>
      <c r="F72" s="19" t="s">
        <v>14</v>
      </c>
      <c r="G72" s="3">
        <v>16.6538492336034</v>
      </c>
      <c r="H72" s="19">
        <f>AVERAGE(G72:G74)</f>
        <v>17.112389930059198</v>
      </c>
      <c r="O72" s="22"/>
      <c r="P72" s="26"/>
    </row>
    <row r="73" spans="2:16" s="19" customFormat="1" ht="12.75">
      <c r="B73" s="1" t="s">
        <v>60</v>
      </c>
      <c r="C73" s="3" t="s">
        <v>16</v>
      </c>
      <c r="D73" s="19" t="s">
        <v>12</v>
      </c>
      <c r="E73" s="19" t="s">
        <v>13</v>
      </c>
      <c r="F73" s="19" t="s">
        <v>14</v>
      </c>
      <c r="G73" s="3">
        <v>17.6659816294262</v>
      </c>
      <c r="O73" s="22"/>
      <c r="P73" s="26"/>
    </row>
    <row r="74" spans="2:16" s="19" customFormat="1" ht="12.75">
      <c r="B74" s="1" t="s">
        <v>60</v>
      </c>
      <c r="C74" s="3" t="s">
        <v>16</v>
      </c>
      <c r="D74" s="19" t="s">
        <v>12</v>
      </c>
      <c r="E74" s="19" t="s">
        <v>13</v>
      </c>
      <c r="F74" s="19" t="s">
        <v>14</v>
      </c>
      <c r="G74" s="3">
        <v>17.017338927148</v>
      </c>
      <c r="O74" s="22"/>
      <c r="P74" s="26"/>
    </row>
    <row r="80" ht="12.75">
      <c r="G80" s="8"/>
    </row>
    <row r="81" ht="12.75">
      <c r="G81" s="8"/>
    </row>
    <row r="82" ht="12.75">
      <c r="G82" s="8"/>
    </row>
    <row r="86" ht="12.75">
      <c r="G86" s="8"/>
    </row>
    <row r="87" ht="12.75">
      <c r="G87" s="8"/>
    </row>
    <row r="88" ht="12.75">
      <c r="G88" s="8"/>
    </row>
    <row r="89" ht="12.75">
      <c r="G89" s="7"/>
    </row>
    <row r="90" ht="12.75">
      <c r="G90" s="7"/>
    </row>
    <row r="91" ht="12.75">
      <c r="G91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U8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.140625" style="5" bestFit="1" customWidth="1"/>
    <col min="2" max="2" width="34.8515625" style="5" customWidth="1"/>
    <col min="3" max="3" width="13.28125" style="5" customWidth="1"/>
    <col min="4" max="4" width="10.57421875" style="5" customWidth="1"/>
    <col min="5" max="6" width="9.140625" style="5" bestFit="1" customWidth="1"/>
    <col min="7" max="7" width="19.57421875" style="5" customWidth="1"/>
    <col min="8" max="8" width="21.8515625" style="5" bestFit="1" customWidth="1"/>
    <col min="9" max="9" width="11.7109375" style="5" customWidth="1"/>
    <col min="10" max="12" width="9.140625" style="5" bestFit="1" customWidth="1"/>
    <col min="13" max="13" width="13.57421875" style="5" customWidth="1"/>
    <col min="14" max="14" width="9.140625" style="5" bestFit="1" customWidth="1"/>
    <col min="15" max="15" width="12.140625" style="13" customWidth="1"/>
    <col min="16" max="16" width="18.7109375" style="5" customWidth="1"/>
    <col min="17" max="17" width="9.140625" style="5" bestFit="1" customWidth="1"/>
    <col min="18" max="18" width="12.8515625" style="5" customWidth="1"/>
    <col min="19" max="19" width="10.140625" style="5" customWidth="1"/>
    <col min="20" max="20" width="6.7109375" style="5" customWidth="1"/>
    <col min="21" max="21" width="11.8515625" style="5" customWidth="1"/>
    <col min="22" max="22" width="9.140625" style="5" bestFit="1" customWidth="1"/>
    <col min="23" max="16384" width="9.140625" style="5" customWidth="1"/>
  </cols>
  <sheetData>
    <row r="1" spans="2:21" s="19" customFormat="1" ht="15">
      <c r="B1" s="33" t="s">
        <v>66</v>
      </c>
      <c r="C1" s="15"/>
      <c r="D1" s="15"/>
      <c r="E1" s="15"/>
      <c r="F1" s="15"/>
      <c r="G1" s="15"/>
      <c r="H1" s="15"/>
      <c r="I1" s="16">
        <f>AVERAGE(I3:I5)</f>
        <v>10.852833945302699</v>
      </c>
      <c r="J1" s="15"/>
      <c r="K1" s="15"/>
      <c r="L1" s="15"/>
      <c r="M1" s="15"/>
      <c r="N1" s="15"/>
      <c r="O1" s="17"/>
      <c r="P1" s="14"/>
      <c r="Q1" s="14"/>
      <c r="R1" s="14"/>
      <c r="S1" s="14"/>
      <c r="T1" s="14"/>
      <c r="U1" s="14"/>
    </row>
    <row r="2" spans="2:21" s="19" customFormat="1" ht="15"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1" t="s">
        <v>47</v>
      </c>
      <c r="I2" s="21" t="s">
        <v>6</v>
      </c>
      <c r="J2" s="21" t="s">
        <v>7</v>
      </c>
      <c r="K2" s="21" t="s">
        <v>48</v>
      </c>
      <c r="L2" s="21" t="s">
        <v>8</v>
      </c>
      <c r="M2" s="21" t="s">
        <v>9</v>
      </c>
      <c r="N2" s="21" t="s">
        <v>10</v>
      </c>
      <c r="O2" s="17"/>
      <c r="P2" s="14"/>
      <c r="Q2" s="14"/>
      <c r="R2" s="14"/>
      <c r="S2" s="14"/>
      <c r="T2" s="14"/>
      <c r="U2" s="14"/>
    </row>
    <row r="3" spans="2:21" s="19" customFormat="1" ht="12.75">
      <c r="B3" s="1" t="s">
        <v>49</v>
      </c>
      <c r="C3" s="6" t="s">
        <v>11</v>
      </c>
      <c r="D3" s="19" t="s">
        <v>12</v>
      </c>
      <c r="E3" s="19" t="s">
        <v>13</v>
      </c>
      <c r="F3" s="19" t="s">
        <v>14</v>
      </c>
      <c r="G3" s="6">
        <v>28.5610040397878</v>
      </c>
      <c r="I3" s="19">
        <f>G3-H6</f>
        <v>10.801956734996665</v>
      </c>
      <c r="J3" s="19">
        <f>I3-$I$1</f>
        <v>-0.05087721030603376</v>
      </c>
      <c r="K3" s="19">
        <f>0-J3</f>
        <v>0.05087721030603376</v>
      </c>
      <c r="L3" s="19">
        <f>2^K3</f>
        <v>1.0358945934411654</v>
      </c>
      <c r="M3" s="19">
        <f>AVERAGE(L3:L5)</f>
        <v>1.0042355887454382</v>
      </c>
      <c r="N3" s="19">
        <f>STDEV(L3:L5)</f>
        <v>0.11112662837065067</v>
      </c>
      <c r="O3" s="22"/>
      <c r="P3" s="19">
        <f>AVERAGE(M3:M15)</f>
        <v>0.9817386101884975</v>
      </c>
      <c r="Q3" s="23">
        <f>STDEVA(M3:M15)</f>
        <v>0.04761311476873393</v>
      </c>
      <c r="R3" s="19">
        <f>ROUND(P3,2)</f>
        <v>0.98</v>
      </c>
      <c r="S3" s="19">
        <f>ROUND(Q3,2)</f>
        <v>0.05</v>
      </c>
      <c r="T3" s="24" t="s">
        <v>15</v>
      </c>
      <c r="U3" s="24" t="str">
        <f>R3&amp;T3&amp;S3</f>
        <v>0.98±0.05</v>
      </c>
    </row>
    <row r="4" spans="2:17" s="19" customFormat="1" ht="12.75">
      <c r="B4" s="1" t="s">
        <v>49</v>
      </c>
      <c r="C4" s="6" t="s">
        <v>11</v>
      </c>
      <c r="D4" s="19" t="s">
        <v>12</v>
      </c>
      <c r="E4" s="19" t="s">
        <v>13</v>
      </c>
      <c r="F4" s="19" t="s">
        <v>14</v>
      </c>
      <c r="G4" s="6">
        <v>28.7951343965392</v>
      </c>
      <c r="H4" s="23"/>
      <c r="I4" s="19">
        <f>G4-H6</f>
        <v>11.036087091748065</v>
      </c>
      <c r="J4" s="19">
        <f>I4-$I$1</f>
        <v>0.1832531464453666</v>
      </c>
      <c r="K4" s="19">
        <f>0-J4</f>
        <v>-0.1832531464453666</v>
      </c>
      <c r="L4" s="19">
        <f>2^K4</f>
        <v>0.8807148235240915</v>
      </c>
      <c r="O4" s="22"/>
      <c r="P4" s="1"/>
      <c r="Q4" s="1"/>
    </row>
    <row r="5" spans="2:17" s="19" customFormat="1" ht="12.75">
      <c r="B5" s="1" t="s">
        <v>49</v>
      </c>
      <c r="C5" s="6" t="s">
        <v>11</v>
      </c>
      <c r="D5" s="19" t="s">
        <v>12</v>
      </c>
      <c r="E5" s="19" t="s">
        <v>13</v>
      </c>
      <c r="F5" s="19" t="s">
        <v>14</v>
      </c>
      <c r="G5" s="6">
        <v>28.4795053139545</v>
      </c>
      <c r="I5" s="19">
        <f>G5-H6</f>
        <v>10.720458009163366</v>
      </c>
      <c r="J5" s="19">
        <f>I5-$I$1</f>
        <v>-0.13237593613933285</v>
      </c>
      <c r="K5" s="19">
        <f>0-J5</f>
        <v>0.13237593613933285</v>
      </c>
      <c r="L5" s="19">
        <f>2^K5</f>
        <v>1.0960973492710577</v>
      </c>
      <c r="O5" s="22"/>
      <c r="P5" s="1"/>
      <c r="Q5" s="1"/>
    </row>
    <row r="6" spans="2:17" s="19" customFormat="1" ht="12.75">
      <c r="B6" s="1" t="s">
        <v>49</v>
      </c>
      <c r="C6" s="3" t="s">
        <v>16</v>
      </c>
      <c r="D6" s="19" t="s">
        <v>12</v>
      </c>
      <c r="E6" s="19" t="s">
        <v>13</v>
      </c>
      <c r="F6" s="19" t="s">
        <v>14</v>
      </c>
      <c r="G6" s="3">
        <v>17.8565527158186</v>
      </c>
      <c r="H6" s="19">
        <f>AVERAGE(G6:G8)</f>
        <v>17.759047304791135</v>
      </c>
      <c r="O6" s="22"/>
      <c r="P6" s="1"/>
      <c r="Q6" s="1"/>
    </row>
    <row r="7" spans="2:17" s="19" customFormat="1" ht="12.75">
      <c r="B7" s="1" t="s">
        <v>49</v>
      </c>
      <c r="C7" s="3" t="s">
        <v>16</v>
      </c>
      <c r="D7" s="19" t="s">
        <v>12</v>
      </c>
      <c r="E7" s="19" t="s">
        <v>13</v>
      </c>
      <c r="F7" s="19" t="s">
        <v>14</v>
      </c>
      <c r="G7" s="3">
        <v>17.71210495225</v>
      </c>
      <c r="O7" s="22"/>
      <c r="P7" s="1"/>
      <c r="Q7" s="1"/>
    </row>
    <row r="8" spans="2:17" s="19" customFormat="1" ht="12.75">
      <c r="B8" s="1" t="s">
        <v>49</v>
      </c>
      <c r="C8" s="3" t="s">
        <v>16</v>
      </c>
      <c r="D8" s="19" t="s">
        <v>12</v>
      </c>
      <c r="E8" s="19" t="s">
        <v>13</v>
      </c>
      <c r="F8" s="19" t="s">
        <v>14</v>
      </c>
      <c r="G8" s="3">
        <v>17.7084842463048</v>
      </c>
      <c r="O8" s="22"/>
      <c r="P8" s="1"/>
      <c r="Q8" s="1"/>
    </row>
    <row r="9" spans="2:17" s="19" customFormat="1" ht="12.75">
      <c r="B9" s="1" t="s">
        <v>50</v>
      </c>
      <c r="C9" s="8" t="s">
        <v>11</v>
      </c>
      <c r="D9" s="19" t="s">
        <v>12</v>
      </c>
      <c r="E9" s="19" t="s">
        <v>13</v>
      </c>
      <c r="F9" s="19" t="s">
        <v>14</v>
      </c>
      <c r="G9" s="8">
        <v>28.1979532806681</v>
      </c>
      <c r="I9" s="19">
        <f>G9-H12</f>
        <v>10.667292036232062</v>
      </c>
      <c r="J9" s="19">
        <f>I9-$I$1</f>
        <v>-0.18554190907063628</v>
      </c>
      <c r="K9" s="19">
        <f>0-J9</f>
        <v>0.18554190907063628</v>
      </c>
      <c r="L9" s="19">
        <f>2^K9</f>
        <v>1.1372440677556033</v>
      </c>
      <c r="M9" s="19">
        <f>AVERAGE(L9:L11)</f>
        <v>1.013934604620126</v>
      </c>
      <c r="N9" s="19">
        <f>STDEV(L9:L11)</f>
        <v>0.13697294437678037</v>
      </c>
      <c r="O9" s="22"/>
      <c r="P9" s="1"/>
      <c r="Q9" s="1"/>
    </row>
    <row r="10" spans="2:17" s="19" customFormat="1" ht="12.75">
      <c r="B10" s="1" t="s">
        <v>50</v>
      </c>
      <c r="C10" s="8" t="s">
        <v>11</v>
      </c>
      <c r="D10" s="19" t="s">
        <v>12</v>
      </c>
      <c r="E10" s="19" t="s">
        <v>13</v>
      </c>
      <c r="F10" s="19" t="s">
        <v>14</v>
      </c>
      <c r="G10" s="8">
        <v>28.5902185186681</v>
      </c>
      <c r="H10" s="23"/>
      <c r="I10" s="19">
        <f>G10-H12</f>
        <v>11.059557274232063</v>
      </c>
      <c r="J10" s="19">
        <f>I10-$I$1</f>
        <v>0.20672332892936396</v>
      </c>
      <c r="K10" s="19">
        <f>0-J10</f>
        <v>-0.20672332892936396</v>
      </c>
      <c r="L10" s="19">
        <f>2^K10</f>
        <v>0.8665030130190732</v>
      </c>
      <c r="O10" s="22"/>
      <c r="P10" s="1"/>
      <c r="Q10" s="1"/>
    </row>
    <row r="11" spans="2:17" s="19" customFormat="1" ht="12.75">
      <c r="B11" s="1" t="s">
        <v>50</v>
      </c>
      <c r="C11" s="8" t="s">
        <v>11</v>
      </c>
      <c r="D11" s="19" t="s">
        <v>12</v>
      </c>
      <c r="E11" s="19" t="s">
        <v>13</v>
      </c>
      <c r="F11" s="19" t="s">
        <v>14</v>
      </c>
      <c r="G11" s="8">
        <v>28.3296098960384</v>
      </c>
      <c r="I11" s="19">
        <f>G11-H12</f>
        <v>10.798948651602363</v>
      </c>
      <c r="J11" s="19">
        <f>I11-$I$1</f>
        <v>-0.053885293700336234</v>
      </c>
      <c r="K11" s="19">
        <f>0-J11</f>
        <v>0.053885293700336234</v>
      </c>
      <c r="L11" s="19">
        <f>2^K11</f>
        <v>1.038056733085702</v>
      </c>
      <c r="O11" s="22"/>
      <c r="P11" s="1"/>
      <c r="Q11" s="1"/>
    </row>
    <row r="12" spans="2:17" s="19" customFormat="1" ht="12.75">
      <c r="B12" s="1" t="s">
        <v>50</v>
      </c>
      <c r="C12" s="3" t="s">
        <v>16</v>
      </c>
      <c r="D12" s="19" t="s">
        <v>12</v>
      </c>
      <c r="E12" s="19" t="s">
        <v>13</v>
      </c>
      <c r="F12" s="19" t="s">
        <v>14</v>
      </c>
      <c r="G12" s="3">
        <v>17.9833557784306</v>
      </c>
      <c r="H12" s="19">
        <f>AVERAGE(G12:G14)</f>
        <v>17.530661244436036</v>
      </c>
      <c r="O12" s="22"/>
      <c r="P12" s="1"/>
      <c r="Q12" s="1"/>
    </row>
    <row r="13" spans="2:17" s="19" customFormat="1" ht="12.75">
      <c r="B13" s="1" t="s">
        <v>50</v>
      </c>
      <c r="C13" s="3" t="s">
        <v>16</v>
      </c>
      <c r="D13" s="19" t="s">
        <v>12</v>
      </c>
      <c r="E13" s="19" t="s">
        <v>13</v>
      </c>
      <c r="F13" s="19" t="s">
        <v>14</v>
      </c>
      <c r="G13" s="3">
        <v>17.3675558669612</v>
      </c>
      <c r="O13" s="22"/>
      <c r="P13" s="1"/>
      <c r="Q13" s="1"/>
    </row>
    <row r="14" spans="2:17" s="19" customFormat="1" ht="12.75">
      <c r="B14" s="1" t="s">
        <v>50</v>
      </c>
      <c r="C14" s="3" t="s">
        <v>16</v>
      </c>
      <c r="D14" s="19" t="s">
        <v>12</v>
      </c>
      <c r="E14" s="19" t="s">
        <v>13</v>
      </c>
      <c r="F14" s="19" t="s">
        <v>14</v>
      </c>
      <c r="G14" s="3">
        <v>17.2410720879163</v>
      </c>
      <c r="O14" s="22"/>
      <c r="P14" s="1"/>
      <c r="Q14" s="1"/>
    </row>
    <row r="15" spans="2:17" s="19" customFormat="1" ht="12.75">
      <c r="B15" s="1" t="s">
        <v>51</v>
      </c>
      <c r="C15" s="8" t="s">
        <v>11</v>
      </c>
      <c r="D15" s="19" t="s">
        <v>12</v>
      </c>
      <c r="E15" s="19" t="s">
        <v>13</v>
      </c>
      <c r="F15" s="19" t="s">
        <v>14</v>
      </c>
      <c r="G15" s="8">
        <v>28.1656129160213</v>
      </c>
      <c r="I15" s="19">
        <f>G15-H18</f>
        <v>11.084571824297399</v>
      </c>
      <c r="J15" s="19">
        <f>I15-$I$1</f>
        <v>0.2317378789947</v>
      </c>
      <c r="K15" s="19">
        <f>0-J15</f>
        <v>-0.2317378789947</v>
      </c>
      <c r="L15" s="19">
        <f>2^K15</f>
        <v>0.8516084210956403</v>
      </c>
      <c r="M15" s="19">
        <f>AVERAGE(L15:L17)</f>
        <v>0.9270456371999284</v>
      </c>
      <c r="N15" s="19">
        <f>STDEV(L15:L17)</f>
        <v>0.13916500996793507</v>
      </c>
      <c r="O15" s="22"/>
      <c r="P15" s="1"/>
      <c r="Q15" s="1"/>
    </row>
    <row r="16" spans="2:17" s="19" customFormat="1" ht="12.75">
      <c r="B16" s="1" t="s">
        <v>51</v>
      </c>
      <c r="C16" s="8" t="s">
        <v>11</v>
      </c>
      <c r="D16" s="19" t="s">
        <v>12</v>
      </c>
      <c r="E16" s="19" t="s">
        <v>13</v>
      </c>
      <c r="F16" s="19" t="s">
        <v>14</v>
      </c>
      <c r="G16" s="8">
        <v>28.1821765443222</v>
      </c>
      <c r="H16" s="23"/>
      <c r="I16" s="19">
        <f>G16-H18</f>
        <v>11.1011354525983</v>
      </c>
      <c r="J16" s="19">
        <f>I16-$I$1</f>
        <v>0.24830150729560074</v>
      </c>
      <c r="K16" s="19">
        <f>0-J16</f>
        <v>-0.24830150729560074</v>
      </c>
      <c r="L16" s="19">
        <f>2^K16</f>
        <v>0.8418869901590262</v>
      </c>
      <c r="O16" s="22"/>
      <c r="P16" s="1"/>
      <c r="Q16" s="1"/>
    </row>
    <row r="17" spans="2:17" s="19" customFormat="1" ht="12.75">
      <c r="B17" s="1" t="s">
        <v>51</v>
      </c>
      <c r="C17" s="8" t="s">
        <v>11</v>
      </c>
      <c r="D17" s="19" t="s">
        <v>12</v>
      </c>
      <c r="E17" s="19" t="s">
        <v>13</v>
      </c>
      <c r="F17" s="19" t="s">
        <v>14</v>
      </c>
      <c r="G17" s="8">
        <v>27.8126719316364</v>
      </c>
      <c r="I17" s="19">
        <f>G17-H18</f>
        <v>10.731630839912501</v>
      </c>
      <c r="J17" s="19">
        <f>I17-$I$1</f>
        <v>-0.12120310539019741</v>
      </c>
      <c r="K17" s="19">
        <f>0-J17</f>
        <v>0.12120310539019741</v>
      </c>
      <c r="L17" s="19">
        <f>2^K17</f>
        <v>1.0876415003451188</v>
      </c>
      <c r="O17" s="22"/>
      <c r="P17" s="1"/>
      <c r="Q17" s="1"/>
    </row>
    <row r="18" spans="2:17" s="19" customFormat="1" ht="12.75">
      <c r="B18" s="1" t="s">
        <v>51</v>
      </c>
      <c r="C18" s="3" t="s">
        <v>16</v>
      </c>
      <c r="D18" s="19" t="s">
        <v>12</v>
      </c>
      <c r="E18" s="19" t="s">
        <v>13</v>
      </c>
      <c r="F18" s="19" t="s">
        <v>14</v>
      </c>
      <c r="G18" s="3">
        <v>17.2053295902415</v>
      </c>
      <c r="H18" s="19">
        <f>AVERAGE(G18:G20)</f>
        <v>17.0810410917239</v>
      </c>
      <c r="O18" s="22"/>
      <c r="P18" s="1"/>
      <c r="Q18" s="1"/>
    </row>
    <row r="19" spans="2:17" s="19" customFormat="1" ht="12.75">
      <c r="B19" s="1" t="s">
        <v>51</v>
      </c>
      <c r="C19" s="3" t="s">
        <v>16</v>
      </c>
      <c r="D19" s="19" t="s">
        <v>12</v>
      </c>
      <c r="E19" s="19" t="s">
        <v>13</v>
      </c>
      <c r="F19" s="19" t="s">
        <v>14</v>
      </c>
      <c r="G19" s="3">
        <v>17.1830854182355</v>
      </c>
      <c r="O19" s="22"/>
      <c r="P19" s="1"/>
      <c r="Q19" s="1"/>
    </row>
    <row r="20" spans="2:17" s="19" customFormat="1" ht="12.75">
      <c r="B20" s="1" t="s">
        <v>51</v>
      </c>
      <c r="C20" s="3" t="s">
        <v>16</v>
      </c>
      <c r="D20" s="19" t="s">
        <v>12</v>
      </c>
      <c r="E20" s="19" t="s">
        <v>13</v>
      </c>
      <c r="F20" s="19" t="s">
        <v>14</v>
      </c>
      <c r="G20" s="3">
        <v>16.8547082666947</v>
      </c>
      <c r="O20" s="22"/>
      <c r="P20" s="1"/>
      <c r="Q20" s="1"/>
    </row>
    <row r="21" spans="2:21" s="19" customFormat="1" ht="12.75">
      <c r="B21" s="1" t="s">
        <v>52</v>
      </c>
      <c r="C21" s="8" t="s">
        <v>11</v>
      </c>
      <c r="D21" s="19" t="s">
        <v>12</v>
      </c>
      <c r="E21" s="19" t="s">
        <v>13</v>
      </c>
      <c r="F21" s="19" t="s">
        <v>14</v>
      </c>
      <c r="G21" s="8">
        <v>28.7157343897096</v>
      </c>
      <c r="I21" s="19">
        <f>G21-H24</f>
        <v>11.380499256097934</v>
      </c>
      <c r="J21" s="19">
        <f>I21-$I$1</f>
        <v>0.5276653107952356</v>
      </c>
      <c r="K21" s="19">
        <f>0-J21</f>
        <v>-0.5276653107952356</v>
      </c>
      <c r="L21" s="19">
        <f>2^K21</f>
        <v>0.6936763911088234</v>
      </c>
      <c r="M21" s="19">
        <f>AVERAGE(L21:L23)</f>
        <v>0.6396141363369686</v>
      </c>
      <c r="N21" s="19">
        <f>STDEV(L21:L23)</f>
        <v>0.08536262330631912</v>
      </c>
      <c r="O21" s="22"/>
      <c r="P21" s="19">
        <f>AVERAGE(M21:M33)</f>
        <v>0.6540397282557978</v>
      </c>
      <c r="Q21" s="23">
        <f>STDEVA(M21:M33)</f>
        <v>0.09138040794040202</v>
      </c>
      <c r="R21" s="19">
        <f>ROUND(P21,2)</f>
        <v>0.65</v>
      </c>
      <c r="S21" s="19">
        <f>ROUND(Q21,2)</f>
        <v>0.09</v>
      </c>
      <c r="T21" s="24" t="s">
        <v>15</v>
      </c>
      <c r="U21" s="24" t="str">
        <f>R21&amp;T21&amp;S21</f>
        <v>0.65±0.09</v>
      </c>
    </row>
    <row r="22" spans="2:17" s="19" customFormat="1" ht="12.75">
      <c r="B22" s="1" t="s">
        <v>52</v>
      </c>
      <c r="C22" s="8" t="s">
        <v>11</v>
      </c>
      <c r="D22" s="19" t="s">
        <v>12</v>
      </c>
      <c r="E22" s="19" t="s">
        <v>13</v>
      </c>
      <c r="F22" s="19" t="s">
        <v>14</v>
      </c>
      <c r="G22" s="8">
        <v>28.7360843761268</v>
      </c>
      <c r="H22" s="23"/>
      <c r="I22" s="19">
        <f>G22-H24</f>
        <v>11.400849242515136</v>
      </c>
      <c r="J22" s="19">
        <f>I22-$I$1</f>
        <v>0.5480152972124372</v>
      </c>
      <c r="K22" s="19">
        <f>0-J22</f>
        <v>-0.5480152972124372</v>
      </c>
      <c r="L22" s="19">
        <f>2^K22</f>
        <v>0.6839603997304323</v>
      </c>
      <c r="O22" s="22"/>
      <c r="P22" s="1"/>
      <c r="Q22" s="25"/>
    </row>
    <row r="23" spans="2:17" s="19" customFormat="1" ht="12.75">
      <c r="B23" s="1" t="s">
        <v>52</v>
      </c>
      <c r="C23" s="8" t="s">
        <v>11</v>
      </c>
      <c r="D23" s="19" t="s">
        <v>12</v>
      </c>
      <c r="E23" s="19" t="s">
        <v>13</v>
      </c>
      <c r="F23" s="19" t="s">
        <v>14</v>
      </c>
      <c r="G23" s="8">
        <v>29.0738203580159</v>
      </c>
      <c r="I23" s="19">
        <f>G23-H24</f>
        <v>11.738585224404236</v>
      </c>
      <c r="J23" s="19">
        <f>I23-$I$1</f>
        <v>0.8857512791015374</v>
      </c>
      <c r="K23" s="19">
        <f>0-J23</f>
        <v>-0.8857512791015374</v>
      </c>
      <c r="L23" s="19">
        <f>2^K23</f>
        <v>0.5412056181716499</v>
      </c>
      <c r="O23" s="22"/>
      <c r="P23" s="1"/>
      <c r="Q23" s="25"/>
    </row>
    <row r="24" spans="2:17" s="19" customFormat="1" ht="12.75">
      <c r="B24" s="1" t="s">
        <v>52</v>
      </c>
      <c r="C24" s="3" t="s">
        <v>16</v>
      </c>
      <c r="D24" s="19" t="s">
        <v>12</v>
      </c>
      <c r="E24" s="19" t="s">
        <v>13</v>
      </c>
      <c r="F24" s="19" t="s">
        <v>14</v>
      </c>
      <c r="G24" s="3">
        <v>17.2173732133198</v>
      </c>
      <c r="H24" s="19">
        <f>AVERAGE(G24:G26)</f>
        <v>17.335235133611665</v>
      </c>
      <c r="O24" s="22"/>
      <c r="P24" s="26"/>
      <c r="Q24" s="25"/>
    </row>
    <row r="25" spans="2:17" s="19" customFormat="1" ht="12.75">
      <c r="B25" s="1" t="s">
        <v>52</v>
      </c>
      <c r="C25" s="3" t="s">
        <v>16</v>
      </c>
      <c r="D25" s="19" t="s">
        <v>12</v>
      </c>
      <c r="E25" s="19" t="s">
        <v>13</v>
      </c>
      <c r="F25" s="19" t="s">
        <v>14</v>
      </c>
      <c r="G25" s="3">
        <v>17.457547091314</v>
      </c>
      <c r="O25" s="22"/>
      <c r="P25" s="26"/>
      <c r="Q25" s="25"/>
    </row>
    <row r="26" spans="2:17" s="19" customFormat="1" ht="12.75">
      <c r="B26" s="1" t="s">
        <v>52</v>
      </c>
      <c r="C26" s="3" t="s">
        <v>16</v>
      </c>
      <c r="D26" s="19" t="s">
        <v>12</v>
      </c>
      <c r="E26" s="19" t="s">
        <v>13</v>
      </c>
      <c r="F26" s="19" t="s">
        <v>14</v>
      </c>
      <c r="G26" s="3">
        <v>17.3307850962012</v>
      </c>
      <c r="O26" s="22"/>
      <c r="P26" s="26"/>
      <c r="Q26" s="25"/>
    </row>
    <row r="27" spans="2:17" s="19" customFormat="1" ht="12.75">
      <c r="B27" s="1" t="s">
        <v>53</v>
      </c>
      <c r="C27" s="8" t="s">
        <v>11</v>
      </c>
      <c r="D27" s="19" t="s">
        <v>12</v>
      </c>
      <c r="E27" s="19" t="s">
        <v>13</v>
      </c>
      <c r="F27" s="19" t="s">
        <v>14</v>
      </c>
      <c r="G27" s="8">
        <v>28.6140904823333</v>
      </c>
      <c r="I27" s="19">
        <f>G27-H30</f>
        <v>11.413539106034467</v>
      </c>
      <c r="J27" s="19">
        <f>I27-$I$1</f>
        <v>0.5607051607317679</v>
      </c>
      <c r="K27" s="19">
        <f>0-J27</f>
        <v>-0.5607051607317679</v>
      </c>
      <c r="L27" s="19">
        <f>2^K27</f>
        <v>0.677970704086908</v>
      </c>
      <c r="M27" s="19">
        <f>AVERAGE(L27:L29)</f>
        <v>0.7517749285066246</v>
      </c>
      <c r="N27" s="19">
        <f>STDEV(L27:L29)</f>
        <v>0.0870948210467688</v>
      </c>
      <c r="O27" s="22"/>
      <c r="P27" s="26"/>
      <c r="Q27" s="25"/>
    </row>
    <row r="28" spans="2:17" s="19" customFormat="1" ht="12.75">
      <c r="B28" s="1" t="s">
        <v>53</v>
      </c>
      <c r="C28" s="8" t="s">
        <v>11</v>
      </c>
      <c r="D28" s="19" t="s">
        <v>12</v>
      </c>
      <c r="E28" s="19" t="s">
        <v>13</v>
      </c>
      <c r="F28" s="19" t="s">
        <v>14</v>
      </c>
      <c r="G28" s="8">
        <v>28.508376829112</v>
      </c>
      <c r="H28" s="23"/>
      <c r="I28" s="19">
        <f>G28-H30</f>
        <v>11.307825452813166</v>
      </c>
      <c r="J28" s="19">
        <f>I28-$I$1</f>
        <v>0.45499150751046713</v>
      </c>
      <c r="K28" s="19">
        <f>0-J28</f>
        <v>-0.45499150751046713</v>
      </c>
      <c r="L28" s="19">
        <f>2^K28</f>
        <v>0.7295144664273113</v>
      </c>
      <c r="O28" s="22"/>
      <c r="P28" s="26"/>
      <c r="Q28" s="25"/>
    </row>
    <row r="29" spans="2:17" s="19" customFormat="1" ht="12.75">
      <c r="B29" s="1" t="s">
        <v>53</v>
      </c>
      <c r="C29" s="8" t="s">
        <v>11</v>
      </c>
      <c r="D29" s="19" t="s">
        <v>12</v>
      </c>
      <c r="E29" s="19" t="s">
        <v>13</v>
      </c>
      <c r="F29" s="19" t="s">
        <v>14</v>
      </c>
      <c r="G29" s="8">
        <v>28.2915220391063</v>
      </c>
      <c r="I29" s="19">
        <f>G29-H30</f>
        <v>11.090970662807468</v>
      </c>
      <c r="J29" s="19">
        <f>I29-$I$1</f>
        <v>0.23813671750476928</v>
      </c>
      <c r="K29" s="19">
        <f>0-J29</f>
        <v>-0.23813671750476928</v>
      </c>
      <c r="L29" s="19">
        <f>2^K29</f>
        <v>0.8478396150056546</v>
      </c>
      <c r="O29" s="22"/>
      <c r="P29" s="26"/>
      <c r="Q29" s="25"/>
    </row>
    <row r="30" spans="2:17" s="19" customFormat="1" ht="12.75">
      <c r="B30" s="1" t="s">
        <v>53</v>
      </c>
      <c r="C30" s="3" t="s">
        <v>16</v>
      </c>
      <c r="D30" s="19" t="s">
        <v>12</v>
      </c>
      <c r="E30" s="19" t="s">
        <v>13</v>
      </c>
      <c r="F30" s="19" t="s">
        <v>14</v>
      </c>
      <c r="G30" s="3">
        <v>17.1020412554036</v>
      </c>
      <c r="H30" s="19">
        <f>AVERAGE(G30:G32)</f>
        <v>17.200551376298833</v>
      </c>
      <c r="O30" s="22"/>
      <c r="P30" s="26"/>
      <c r="Q30" s="25"/>
    </row>
    <row r="31" spans="2:17" s="19" customFormat="1" ht="12.75">
      <c r="B31" s="1" t="s">
        <v>53</v>
      </c>
      <c r="C31" s="3" t="s">
        <v>16</v>
      </c>
      <c r="D31" s="19" t="s">
        <v>12</v>
      </c>
      <c r="E31" s="19" t="s">
        <v>13</v>
      </c>
      <c r="F31" s="19" t="s">
        <v>14</v>
      </c>
      <c r="G31" s="3">
        <v>17.0693119272689</v>
      </c>
      <c r="O31" s="22"/>
      <c r="P31" s="26"/>
      <c r="Q31" s="25"/>
    </row>
    <row r="32" spans="2:17" s="19" customFormat="1" ht="12.75">
      <c r="B32" s="1" t="s">
        <v>53</v>
      </c>
      <c r="C32" s="3" t="s">
        <v>16</v>
      </c>
      <c r="D32" s="19" t="s">
        <v>12</v>
      </c>
      <c r="E32" s="19" t="s">
        <v>13</v>
      </c>
      <c r="F32" s="19" t="s">
        <v>14</v>
      </c>
      <c r="G32" s="3">
        <v>17.430300946224</v>
      </c>
      <c r="O32" s="22"/>
      <c r="P32" s="26"/>
      <c r="Q32" s="25"/>
    </row>
    <row r="33" spans="2:17" s="19" customFormat="1" ht="12.75">
      <c r="B33" s="1" t="s">
        <v>54</v>
      </c>
      <c r="C33" s="8" t="s">
        <v>11</v>
      </c>
      <c r="D33" s="19" t="s">
        <v>12</v>
      </c>
      <c r="E33" s="19" t="s">
        <v>13</v>
      </c>
      <c r="F33" s="19" t="s">
        <v>14</v>
      </c>
      <c r="G33" s="8">
        <v>28.4710129078785</v>
      </c>
      <c r="I33" s="19">
        <f>G33-H36</f>
        <v>11.390199596149266</v>
      </c>
      <c r="J33" s="19">
        <f>I33-$I$1</f>
        <v>0.5373656508465672</v>
      </c>
      <c r="K33" s="19">
        <f>0-J33</f>
        <v>-0.5373656508465672</v>
      </c>
      <c r="L33" s="19">
        <f>2^K33</f>
        <v>0.6890279203300878</v>
      </c>
      <c r="M33" s="19">
        <f>AVERAGE(L33:L35)</f>
        <v>0.5707301199238</v>
      </c>
      <c r="N33" s="19">
        <f>STDEV(L33:L35)</f>
        <v>0.10269385126780611</v>
      </c>
      <c r="O33" s="22"/>
      <c r="P33" s="26"/>
      <c r="Q33" s="25"/>
    </row>
    <row r="34" spans="2:17" s="19" customFormat="1" ht="12.75">
      <c r="B34" s="1" t="s">
        <v>54</v>
      </c>
      <c r="C34" s="8" t="s">
        <v>11</v>
      </c>
      <c r="D34" s="19" t="s">
        <v>12</v>
      </c>
      <c r="E34" s="19" t="s">
        <v>13</v>
      </c>
      <c r="F34" s="19" t="s">
        <v>14</v>
      </c>
      <c r="G34" s="8">
        <v>28.8807586028726</v>
      </c>
      <c r="H34" s="23"/>
      <c r="I34" s="19">
        <f>G34-H36</f>
        <v>11.799945291143366</v>
      </c>
      <c r="J34" s="19">
        <f>I34-$I$1</f>
        <v>0.9471113458406677</v>
      </c>
      <c r="K34" s="19">
        <f>0-J34</f>
        <v>-0.9471113458406677</v>
      </c>
      <c r="L34" s="19">
        <f>2^K34</f>
        <v>0.5186699362821976</v>
      </c>
      <c r="O34" s="22"/>
      <c r="P34" s="26"/>
      <c r="Q34" s="23"/>
    </row>
    <row r="35" spans="2:17" s="19" customFormat="1" ht="12.75">
      <c r="B35" s="1" t="s">
        <v>54</v>
      </c>
      <c r="C35" s="8" t="s">
        <v>11</v>
      </c>
      <c r="D35" s="19" t="s">
        <v>12</v>
      </c>
      <c r="E35" s="19" t="s">
        <v>13</v>
      </c>
      <c r="F35" s="19" t="s">
        <v>14</v>
      </c>
      <c r="G35" s="8">
        <v>28.920742521112</v>
      </c>
      <c r="I35" s="19">
        <f>G35-H36</f>
        <v>11.839929209382767</v>
      </c>
      <c r="J35" s="19">
        <f>I35-$I$1</f>
        <v>0.9870952640800681</v>
      </c>
      <c r="K35" s="19">
        <f>0-J35</f>
        <v>-0.9870952640800681</v>
      </c>
      <c r="L35" s="19">
        <f>2^K35</f>
        <v>0.5044925031591145</v>
      </c>
      <c r="O35" s="22"/>
      <c r="P35" s="26"/>
      <c r="Q35" s="23"/>
    </row>
    <row r="36" spans="2:17" s="19" customFormat="1" ht="12.75">
      <c r="B36" s="1" t="s">
        <v>54</v>
      </c>
      <c r="C36" s="3" t="s">
        <v>16</v>
      </c>
      <c r="D36" s="19" t="s">
        <v>12</v>
      </c>
      <c r="E36" s="19" t="s">
        <v>13</v>
      </c>
      <c r="F36" s="19" t="s">
        <v>14</v>
      </c>
      <c r="G36" s="3">
        <v>17.2982876005386</v>
      </c>
      <c r="H36" s="19">
        <f>AVERAGE(G36:G38)</f>
        <v>17.080813311729234</v>
      </c>
      <c r="O36" s="22"/>
      <c r="P36" s="26"/>
      <c r="Q36" s="23"/>
    </row>
    <row r="37" spans="2:17" s="19" customFormat="1" ht="12.75">
      <c r="B37" s="1" t="s">
        <v>54</v>
      </c>
      <c r="C37" s="3" t="s">
        <v>16</v>
      </c>
      <c r="D37" s="19" t="s">
        <v>12</v>
      </c>
      <c r="E37" s="19" t="s">
        <v>13</v>
      </c>
      <c r="F37" s="19" t="s">
        <v>14</v>
      </c>
      <c r="G37" s="3">
        <v>16.677935784963</v>
      </c>
      <c r="O37" s="22"/>
      <c r="P37" s="26"/>
      <c r="Q37" s="23"/>
    </row>
    <row r="38" spans="2:17" s="19" customFormat="1" ht="12.75">
      <c r="B38" s="1" t="s">
        <v>54</v>
      </c>
      <c r="C38" s="3" t="s">
        <v>16</v>
      </c>
      <c r="D38" s="19" t="s">
        <v>12</v>
      </c>
      <c r="E38" s="19" t="s">
        <v>13</v>
      </c>
      <c r="F38" s="19" t="s">
        <v>14</v>
      </c>
      <c r="G38" s="3">
        <v>17.2662165496861</v>
      </c>
      <c r="O38" s="22"/>
      <c r="P38" s="26"/>
      <c r="Q38" s="23"/>
    </row>
    <row r="39" spans="2:21" s="19" customFormat="1" ht="12.75">
      <c r="B39" s="1" t="s">
        <v>55</v>
      </c>
      <c r="C39" s="8" t="s">
        <v>11</v>
      </c>
      <c r="D39" s="19" t="s">
        <v>12</v>
      </c>
      <c r="E39" s="19" t="s">
        <v>13</v>
      </c>
      <c r="F39" s="19" t="s">
        <v>14</v>
      </c>
      <c r="G39" s="8">
        <v>27.354745709716</v>
      </c>
      <c r="I39" s="19">
        <f>G39-H42</f>
        <v>10.021311939504532</v>
      </c>
      <c r="J39" s="19">
        <f>I39-$I$1</f>
        <v>-0.8315220057981669</v>
      </c>
      <c r="K39" s="19">
        <f>0-J39</f>
        <v>0.8315220057981669</v>
      </c>
      <c r="L39" s="19">
        <f>2^K39</f>
        <v>1.7795617638233812</v>
      </c>
      <c r="M39" s="19">
        <f>AVERAGE(L39:L41)</f>
        <v>1.6027507856642647</v>
      </c>
      <c r="N39" s="19">
        <f>STDEV(L39:L41)</f>
        <v>0.21959083718017963</v>
      </c>
      <c r="O39" s="22"/>
      <c r="P39" s="19">
        <f>AVERAGE(M39:M51)</f>
        <v>1.7456970014229451</v>
      </c>
      <c r="Q39" s="23">
        <f>STDEVA(M39:M51)</f>
        <v>0.2797238857805373</v>
      </c>
      <c r="R39" s="19">
        <f>ROUND(P39,2)</f>
        <v>1.75</v>
      </c>
      <c r="S39" s="19">
        <f>ROUND(Q39,2)</f>
        <v>0.28</v>
      </c>
      <c r="T39" s="24" t="s">
        <v>15</v>
      </c>
      <c r="U39" s="24" t="str">
        <f>R39&amp;T39&amp;S39</f>
        <v>1.75±0.28</v>
      </c>
    </row>
    <row r="40" spans="2:17" s="19" customFormat="1" ht="12.75">
      <c r="B40" s="1" t="s">
        <v>55</v>
      </c>
      <c r="C40" s="8" t="s">
        <v>11</v>
      </c>
      <c r="D40" s="19" t="s">
        <v>12</v>
      </c>
      <c r="E40" s="19" t="s">
        <v>13</v>
      </c>
      <c r="F40" s="19" t="s">
        <v>14</v>
      </c>
      <c r="G40" s="8">
        <v>27.4449159899892</v>
      </c>
      <c r="H40" s="23"/>
      <c r="I40" s="19">
        <f>G40-H42</f>
        <v>10.111482219777734</v>
      </c>
      <c r="J40" s="19">
        <f>I40-$I$1</f>
        <v>-0.7413517255249644</v>
      </c>
      <c r="K40" s="19">
        <f>0-J40</f>
        <v>0.7413517255249644</v>
      </c>
      <c r="L40" s="19">
        <f>2^K40</f>
        <v>1.6717414346418518</v>
      </c>
      <c r="O40" s="22"/>
      <c r="P40" s="26"/>
      <c r="Q40" s="23"/>
    </row>
    <row r="41" spans="2:17" s="19" customFormat="1" ht="12.75">
      <c r="B41" s="1" t="s">
        <v>55</v>
      </c>
      <c r="C41" s="8" t="s">
        <v>11</v>
      </c>
      <c r="D41" s="19" t="s">
        <v>12</v>
      </c>
      <c r="E41" s="19" t="s">
        <v>13</v>
      </c>
      <c r="F41" s="19" t="s">
        <v>14</v>
      </c>
      <c r="G41" s="8">
        <v>27.7459010478998</v>
      </c>
      <c r="I41" s="19">
        <f>G41-H42</f>
        <v>10.412467277688332</v>
      </c>
      <c r="J41" s="19">
        <f>I41-$I$1</f>
        <v>-0.4403666676143665</v>
      </c>
      <c r="K41" s="19">
        <f>0-J41</f>
        <v>0.4403666676143665</v>
      </c>
      <c r="L41" s="19">
        <f>2^K41</f>
        <v>1.3569491585275615</v>
      </c>
      <c r="O41" s="22"/>
      <c r="P41" s="26"/>
      <c r="Q41" s="23"/>
    </row>
    <row r="42" spans="2:17" s="19" customFormat="1" ht="12.75">
      <c r="B42" s="1" t="s">
        <v>55</v>
      </c>
      <c r="C42" s="3" t="s">
        <v>16</v>
      </c>
      <c r="D42" s="19" t="s">
        <v>12</v>
      </c>
      <c r="E42" s="19" t="s">
        <v>13</v>
      </c>
      <c r="F42" s="19" t="s">
        <v>14</v>
      </c>
      <c r="G42" s="3">
        <v>17.6496098386709</v>
      </c>
      <c r="H42" s="19">
        <f>AVERAGE(G42:G44)</f>
        <v>17.333433770211467</v>
      </c>
      <c r="O42" s="22"/>
      <c r="P42" s="26"/>
      <c r="Q42" s="23"/>
    </row>
    <row r="43" spans="2:17" s="19" customFormat="1" ht="12.75">
      <c r="B43" s="1" t="s">
        <v>55</v>
      </c>
      <c r="C43" s="3" t="s">
        <v>16</v>
      </c>
      <c r="D43" s="19" t="s">
        <v>12</v>
      </c>
      <c r="E43" s="19" t="s">
        <v>13</v>
      </c>
      <c r="F43" s="19" t="s">
        <v>14</v>
      </c>
      <c r="G43" s="3">
        <v>17.4458113149891</v>
      </c>
      <c r="O43" s="22"/>
      <c r="P43" s="26"/>
      <c r="Q43" s="23"/>
    </row>
    <row r="44" spans="2:17" s="19" customFormat="1" ht="12.75">
      <c r="B44" s="1" t="s">
        <v>55</v>
      </c>
      <c r="C44" s="3" t="s">
        <v>16</v>
      </c>
      <c r="D44" s="19" t="s">
        <v>12</v>
      </c>
      <c r="E44" s="19" t="s">
        <v>13</v>
      </c>
      <c r="F44" s="19" t="s">
        <v>14</v>
      </c>
      <c r="G44" s="3">
        <v>16.9048801569744</v>
      </c>
      <c r="O44" s="22"/>
      <c r="P44" s="26"/>
      <c r="Q44" s="23"/>
    </row>
    <row r="45" spans="2:17" s="19" customFormat="1" ht="12.75">
      <c r="B45" s="1" t="s">
        <v>56</v>
      </c>
      <c r="C45" s="8" t="s">
        <v>11</v>
      </c>
      <c r="D45" s="19" t="s">
        <v>12</v>
      </c>
      <c r="E45" s="19" t="s">
        <v>13</v>
      </c>
      <c r="F45" s="19" t="s">
        <v>14</v>
      </c>
      <c r="G45" s="8">
        <v>27.2886979309894</v>
      </c>
      <c r="I45" s="19">
        <f>G45-H48</f>
        <v>10.305493851524336</v>
      </c>
      <c r="J45" s="19">
        <f>I45-$I$1</f>
        <v>-0.547340093778363</v>
      </c>
      <c r="K45" s="19">
        <f>0-J45</f>
        <v>0.547340093778363</v>
      </c>
      <c r="L45" s="19">
        <f>2^K45</f>
        <v>1.461388838504998</v>
      </c>
      <c r="M45" s="19">
        <f>AVERAGE(L45:L47)</f>
        <v>1.5663310437116769</v>
      </c>
      <c r="N45" s="19">
        <f>STDEV(L45:L47)</f>
        <v>0.0970934096911299</v>
      </c>
      <c r="O45" s="22"/>
      <c r="P45" s="1"/>
      <c r="Q45" s="23"/>
    </row>
    <row r="46" spans="2:17" s="19" customFormat="1" ht="12.75">
      <c r="B46" s="1" t="s">
        <v>56</v>
      </c>
      <c r="C46" s="8" t="s">
        <v>11</v>
      </c>
      <c r="D46" s="19" t="s">
        <v>12</v>
      </c>
      <c r="E46" s="19" t="s">
        <v>13</v>
      </c>
      <c r="F46" s="19" t="s">
        <v>14</v>
      </c>
      <c r="G46" s="8">
        <v>27.1718886044561</v>
      </c>
      <c r="H46" s="23"/>
      <c r="I46" s="19">
        <f>G46-H48</f>
        <v>10.188684524991036</v>
      </c>
      <c r="J46" s="19">
        <f>I46-$I$1</f>
        <v>-0.6641494203116629</v>
      </c>
      <c r="K46" s="19">
        <f>0-J46</f>
        <v>0.6641494203116629</v>
      </c>
      <c r="L46" s="19">
        <f>2^K46</f>
        <v>1.5846337342913492</v>
      </c>
      <c r="O46" s="22"/>
      <c r="P46" s="1"/>
      <c r="Q46" s="23"/>
    </row>
    <row r="47" spans="2:17" s="19" customFormat="1" ht="12.75">
      <c r="B47" s="1" t="s">
        <v>56</v>
      </c>
      <c r="C47" s="8" t="s">
        <v>11</v>
      </c>
      <c r="D47" s="19" t="s">
        <v>12</v>
      </c>
      <c r="E47" s="19" t="s">
        <v>13</v>
      </c>
      <c r="F47" s="19" t="s">
        <v>14</v>
      </c>
      <c r="G47" s="8">
        <v>27.1109769962761</v>
      </c>
      <c r="I47" s="19">
        <f>G47-H48</f>
        <v>10.127772916811036</v>
      </c>
      <c r="J47" s="19">
        <f>I47-$I$1</f>
        <v>-0.7250610284916625</v>
      </c>
      <c r="K47" s="19">
        <f>0-J47</f>
        <v>0.7250610284916625</v>
      </c>
      <c r="L47" s="19">
        <f>2^K47</f>
        <v>1.6529705583386833</v>
      </c>
      <c r="O47" s="22"/>
      <c r="P47" s="1"/>
      <c r="Q47" s="23"/>
    </row>
    <row r="48" spans="2:17" s="19" customFormat="1" ht="12.75">
      <c r="B48" s="1" t="s">
        <v>56</v>
      </c>
      <c r="C48" s="3" t="s">
        <v>16</v>
      </c>
      <c r="D48" s="19" t="s">
        <v>12</v>
      </c>
      <c r="E48" s="19" t="s">
        <v>13</v>
      </c>
      <c r="F48" s="19" t="s">
        <v>14</v>
      </c>
      <c r="G48" s="3">
        <v>16.7623154637458</v>
      </c>
      <c r="H48" s="19">
        <f>AVERAGE(G48:G50)</f>
        <v>16.983204079465064</v>
      </c>
      <c r="O48" s="22"/>
      <c r="P48" s="26"/>
      <c r="Q48" s="23"/>
    </row>
    <row r="49" spans="2:17" s="19" customFormat="1" ht="12.75">
      <c r="B49" s="1" t="s">
        <v>56</v>
      </c>
      <c r="C49" s="3" t="s">
        <v>16</v>
      </c>
      <c r="D49" s="19" t="s">
        <v>12</v>
      </c>
      <c r="E49" s="19" t="s">
        <v>13</v>
      </c>
      <c r="F49" s="19" t="s">
        <v>14</v>
      </c>
      <c r="G49" s="3">
        <v>16.9006158915583</v>
      </c>
      <c r="O49" s="22"/>
      <c r="P49" s="26"/>
      <c r="Q49" s="23"/>
    </row>
    <row r="50" spans="2:17" s="19" customFormat="1" ht="12.75">
      <c r="B50" s="1" t="s">
        <v>56</v>
      </c>
      <c r="C50" s="3" t="s">
        <v>16</v>
      </c>
      <c r="D50" s="19" t="s">
        <v>12</v>
      </c>
      <c r="E50" s="19" t="s">
        <v>13</v>
      </c>
      <c r="F50" s="19" t="s">
        <v>14</v>
      </c>
      <c r="G50" s="3">
        <v>17.2866808830911</v>
      </c>
      <c r="O50" s="22"/>
      <c r="P50" s="26"/>
      <c r="Q50" s="23"/>
    </row>
    <row r="51" spans="2:17" s="19" customFormat="1" ht="12.75">
      <c r="B51" s="1" t="s">
        <v>57</v>
      </c>
      <c r="C51" s="8" t="s">
        <v>11</v>
      </c>
      <c r="D51" s="19" t="s">
        <v>12</v>
      </c>
      <c r="E51" s="19" t="s">
        <v>13</v>
      </c>
      <c r="F51" s="19" t="s">
        <v>14</v>
      </c>
      <c r="G51" s="8">
        <v>27.8202506815152</v>
      </c>
      <c r="I51" s="19">
        <f>G51-H54</f>
        <v>9.8361543671178</v>
      </c>
      <c r="J51" s="19">
        <f>I51-$I$1</f>
        <v>-1.016679578184899</v>
      </c>
      <c r="K51" s="19">
        <f>0-J51</f>
        <v>1.016679578184899</v>
      </c>
      <c r="L51" s="19">
        <f>2^K51</f>
        <v>2.0232569878280677</v>
      </c>
      <c r="M51" s="19">
        <f>AVERAGE(L51:L53)</f>
        <v>2.0680091748928935</v>
      </c>
      <c r="N51" s="19">
        <f>STDEV(L51:L53)</f>
        <v>0.049457008492836525</v>
      </c>
      <c r="O51" s="22"/>
      <c r="P51" s="1"/>
      <c r="Q51" s="23"/>
    </row>
    <row r="52" spans="2:17" s="19" customFormat="1" ht="12.75">
      <c r="B52" s="1" t="s">
        <v>57</v>
      </c>
      <c r="C52" s="8" t="s">
        <v>11</v>
      </c>
      <c r="D52" s="19" t="s">
        <v>12</v>
      </c>
      <c r="E52" s="19" t="s">
        <v>13</v>
      </c>
      <c r="F52" s="19" t="s">
        <v>14</v>
      </c>
      <c r="G52" s="8">
        <v>27.7945227444527</v>
      </c>
      <c r="H52" s="23"/>
      <c r="I52" s="19">
        <f>G52-H54</f>
        <v>9.810426430055298</v>
      </c>
      <c r="J52" s="19">
        <f>I52-$I$1</f>
        <v>-1.042407515247401</v>
      </c>
      <c r="K52" s="19">
        <f>0-J52</f>
        <v>1.042407515247401</v>
      </c>
      <c r="L52" s="19">
        <f>2^K52</f>
        <v>2.059661873369638</v>
      </c>
      <c r="O52" s="22"/>
      <c r="P52" s="1"/>
      <c r="Q52" s="23"/>
    </row>
    <row r="53" spans="2:17" s="19" customFormat="1" ht="12.75">
      <c r="B53" s="1" t="s">
        <v>57</v>
      </c>
      <c r="C53" s="8" t="s">
        <v>11</v>
      </c>
      <c r="D53" s="19" t="s">
        <v>12</v>
      </c>
      <c r="E53" s="19" t="s">
        <v>13</v>
      </c>
      <c r="F53" s="19" t="s">
        <v>14</v>
      </c>
      <c r="G53" s="8">
        <v>27.7521117282944</v>
      </c>
      <c r="I53" s="19">
        <f>G53-H54</f>
        <v>9.768015413896997</v>
      </c>
      <c r="J53" s="19">
        <f>I53-$I$1</f>
        <v>-1.084818531405702</v>
      </c>
      <c r="K53" s="19">
        <f>0-J53</f>
        <v>1.084818531405702</v>
      </c>
      <c r="L53" s="19">
        <f>2^K53</f>
        <v>2.121108663480974</v>
      </c>
      <c r="O53" s="22"/>
      <c r="P53" s="1"/>
      <c r="Q53" s="23"/>
    </row>
    <row r="54" spans="2:17" s="19" customFormat="1" ht="12.75">
      <c r="B54" s="1" t="s">
        <v>57</v>
      </c>
      <c r="C54" s="3" t="s">
        <v>16</v>
      </c>
      <c r="D54" s="19" t="s">
        <v>12</v>
      </c>
      <c r="E54" s="19" t="s">
        <v>13</v>
      </c>
      <c r="F54" s="19" t="s">
        <v>14</v>
      </c>
      <c r="G54" s="3">
        <v>18.2864519279233</v>
      </c>
      <c r="H54" s="19">
        <f>AVERAGE(G54:G56)</f>
        <v>17.9840963143974</v>
      </c>
      <c r="O54" s="22"/>
      <c r="P54" s="26"/>
      <c r="Q54" s="23"/>
    </row>
    <row r="55" spans="2:17" s="19" customFormat="1" ht="12.75">
      <c r="B55" s="1" t="s">
        <v>57</v>
      </c>
      <c r="C55" s="3" t="s">
        <v>16</v>
      </c>
      <c r="D55" s="19" t="s">
        <v>12</v>
      </c>
      <c r="E55" s="19" t="s">
        <v>13</v>
      </c>
      <c r="F55" s="19" t="s">
        <v>14</v>
      </c>
      <c r="G55" s="3">
        <v>17.7712369949955</v>
      </c>
      <c r="O55" s="22"/>
      <c r="P55" s="26"/>
      <c r="Q55" s="23"/>
    </row>
    <row r="56" spans="2:17" s="19" customFormat="1" ht="12.75">
      <c r="B56" s="1" t="s">
        <v>57</v>
      </c>
      <c r="C56" s="3" t="s">
        <v>16</v>
      </c>
      <c r="D56" s="19" t="s">
        <v>12</v>
      </c>
      <c r="E56" s="19" t="s">
        <v>13</v>
      </c>
      <c r="F56" s="19" t="s">
        <v>14</v>
      </c>
      <c r="G56" s="3">
        <v>17.8946000202734</v>
      </c>
      <c r="O56" s="22"/>
      <c r="P56" s="26"/>
      <c r="Q56" s="23"/>
    </row>
    <row r="57" spans="2:21" s="19" customFormat="1" ht="12.75">
      <c r="B57" s="1" t="s">
        <v>58</v>
      </c>
      <c r="C57" s="8" t="s">
        <v>11</v>
      </c>
      <c r="D57" s="19" t="s">
        <v>12</v>
      </c>
      <c r="E57" s="19" t="s">
        <v>13</v>
      </c>
      <c r="F57" s="19" t="s">
        <v>14</v>
      </c>
      <c r="G57" s="8">
        <v>27.7257869828383</v>
      </c>
      <c r="I57" s="19">
        <f>G57-H60</f>
        <v>10.419904396802735</v>
      </c>
      <c r="J57" s="19">
        <f>I57-$I$1</f>
        <v>-0.43292954849996335</v>
      </c>
      <c r="K57" s="19">
        <f>0-J57</f>
        <v>0.43292954849996335</v>
      </c>
      <c r="L57" s="19">
        <f>2^K57</f>
        <v>1.349972059978359</v>
      </c>
      <c r="M57" s="19">
        <f>AVERAGE(L57:L59)</f>
        <v>1.3336925282506147</v>
      </c>
      <c r="N57" s="19">
        <f>STDEV(L57:L59)</f>
        <v>0.10595595304958036</v>
      </c>
      <c r="O57" s="22"/>
      <c r="P57" s="19">
        <f>AVERAGE(M57:M69)</f>
        <v>1.3493554365147213</v>
      </c>
      <c r="Q57" s="23">
        <f>STDEVA(M57:M69)</f>
        <v>0.08412344313897015</v>
      </c>
      <c r="R57" s="19">
        <f>ROUND(P57,2)</f>
        <v>1.35</v>
      </c>
      <c r="S57" s="19">
        <f>ROUND(Q57,2)</f>
        <v>0.08</v>
      </c>
      <c r="T57" s="24" t="s">
        <v>15</v>
      </c>
      <c r="U57" s="24" t="str">
        <f>R57&amp;T57&amp;S57</f>
        <v>1.35±0.08</v>
      </c>
    </row>
    <row r="58" spans="2:17" s="19" customFormat="1" ht="12.75">
      <c r="B58" s="1" t="s">
        <v>58</v>
      </c>
      <c r="C58" s="8" t="s">
        <v>11</v>
      </c>
      <c r="D58" s="19" t="s">
        <v>12</v>
      </c>
      <c r="E58" s="19" t="s">
        <v>13</v>
      </c>
      <c r="F58" s="19" t="s">
        <v>14</v>
      </c>
      <c r="G58" s="8">
        <v>27.87119817254</v>
      </c>
      <c r="H58" s="23"/>
      <c r="I58" s="19">
        <f>G58-H60</f>
        <v>10.565315586504436</v>
      </c>
      <c r="J58" s="19">
        <f>I58-$I$1</f>
        <v>-0.2875183587982626</v>
      </c>
      <c r="K58" s="19">
        <f>0-J58</f>
        <v>0.2875183587982626</v>
      </c>
      <c r="L58" s="19">
        <f>2^K58</f>
        <v>1.220538969856004</v>
      </c>
      <c r="O58" s="22"/>
      <c r="P58" s="26"/>
      <c r="Q58" s="23"/>
    </row>
    <row r="59" spans="2:17" s="19" customFormat="1" ht="12.75">
      <c r="B59" s="1" t="s">
        <v>58</v>
      </c>
      <c r="C59" s="8" t="s">
        <v>11</v>
      </c>
      <c r="D59" s="19" t="s">
        <v>12</v>
      </c>
      <c r="E59" s="19" t="s">
        <v>13</v>
      </c>
      <c r="F59" s="19" t="s">
        <v>14</v>
      </c>
      <c r="G59" s="8">
        <v>27.6421299129391</v>
      </c>
      <c r="I59" s="19">
        <f>G59-H60</f>
        <v>10.336247326903536</v>
      </c>
      <c r="J59" s="19">
        <f>I59-$I$1</f>
        <v>-0.5165866183991632</v>
      </c>
      <c r="K59" s="19">
        <f>0-J59</f>
        <v>0.5165866183991632</v>
      </c>
      <c r="L59" s="19">
        <f>2^K59</f>
        <v>1.4305665549174802</v>
      </c>
      <c r="O59" s="22"/>
      <c r="P59" s="26"/>
      <c r="Q59" s="23"/>
    </row>
    <row r="60" spans="2:17" s="19" customFormat="1" ht="12.75">
      <c r="B60" s="1" t="s">
        <v>58</v>
      </c>
      <c r="C60" s="3" t="s">
        <v>16</v>
      </c>
      <c r="D60" s="19" t="s">
        <v>12</v>
      </c>
      <c r="E60" s="19" t="s">
        <v>13</v>
      </c>
      <c r="F60" s="19" t="s">
        <v>14</v>
      </c>
      <c r="G60" s="3">
        <v>17.1122259664344</v>
      </c>
      <c r="H60" s="19">
        <f>AVERAGE(G60:G62)</f>
        <v>17.305882586035565</v>
      </c>
      <c r="O60" s="22"/>
      <c r="P60" s="26"/>
      <c r="Q60" s="23"/>
    </row>
    <row r="61" spans="2:17" s="19" customFormat="1" ht="12.75">
      <c r="B61" s="1" t="s">
        <v>58</v>
      </c>
      <c r="C61" s="3" t="s">
        <v>16</v>
      </c>
      <c r="D61" s="19" t="s">
        <v>12</v>
      </c>
      <c r="E61" s="19" t="s">
        <v>13</v>
      </c>
      <c r="F61" s="19" t="s">
        <v>14</v>
      </c>
      <c r="G61" s="3">
        <v>17.4048036320837</v>
      </c>
      <c r="O61" s="22"/>
      <c r="P61" s="26"/>
      <c r="Q61" s="23"/>
    </row>
    <row r="62" spans="2:17" s="19" customFormat="1" ht="12.75">
      <c r="B62" s="1" t="s">
        <v>58</v>
      </c>
      <c r="C62" s="3" t="s">
        <v>16</v>
      </c>
      <c r="D62" s="19" t="s">
        <v>12</v>
      </c>
      <c r="E62" s="19" t="s">
        <v>13</v>
      </c>
      <c r="F62" s="19" t="s">
        <v>14</v>
      </c>
      <c r="G62" s="3">
        <v>17.4006181595886</v>
      </c>
      <c r="O62" s="22"/>
      <c r="P62" s="26"/>
      <c r="Q62" s="23"/>
    </row>
    <row r="63" spans="2:17" s="19" customFormat="1" ht="12.75">
      <c r="B63" s="1" t="s">
        <v>59</v>
      </c>
      <c r="C63" s="8" t="s">
        <v>11</v>
      </c>
      <c r="D63" s="19" t="s">
        <v>12</v>
      </c>
      <c r="E63" s="19" t="s">
        <v>13</v>
      </c>
      <c r="F63" s="19" t="s">
        <v>14</v>
      </c>
      <c r="G63" s="8">
        <v>27.4033853711979</v>
      </c>
      <c r="I63" s="19">
        <f>G63-H66</f>
        <v>10.554391861568465</v>
      </c>
      <c r="J63" s="19">
        <f>I63-$I$1</f>
        <v>-0.2984420837342334</v>
      </c>
      <c r="K63" s="19">
        <f>0-J63</f>
        <v>0.2984420837342334</v>
      </c>
      <c r="L63" s="19">
        <f>2^K63</f>
        <v>1.2298156608200541</v>
      </c>
      <c r="M63" s="19">
        <f>AVERAGE(L63:L65)</f>
        <v>1.27416425117965</v>
      </c>
      <c r="N63" s="19">
        <f>STDEV(L63:L65)</f>
        <v>0.06834769855533736</v>
      </c>
      <c r="O63" s="22"/>
      <c r="P63" s="26"/>
      <c r="Q63" s="23"/>
    </row>
    <row r="64" spans="2:16" s="19" customFormat="1" ht="12.75">
      <c r="B64" s="1" t="s">
        <v>59</v>
      </c>
      <c r="C64" s="8" t="s">
        <v>11</v>
      </c>
      <c r="D64" s="19" t="s">
        <v>12</v>
      </c>
      <c r="E64" s="19" t="s">
        <v>13</v>
      </c>
      <c r="F64" s="19" t="s">
        <v>14</v>
      </c>
      <c r="G64" s="8">
        <v>27.2657994817952</v>
      </c>
      <c r="H64" s="23"/>
      <c r="I64" s="19">
        <f>G64-H66</f>
        <v>10.416805972165765</v>
      </c>
      <c r="J64" s="19">
        <f>I64-$I$1</f>
        <v>-0.43602797313693387</v>
      </c>
      <c r="K64" s="19">
        <f>0-J64</f>
        <v>0.43602797313693387</v>
      </c>
      <c r="L64" s="19">
        <f>2^K64</f>
        <v>1.3528744623567044</v>
      </c>
      <c r="O64" s="22"/>
      <c r="P64" s="26"/>
    </row>
    <row r="65" spans="2:16" s="19" customFormat="1" ht="12.75">
      <c r="B65" s="1" t="s">
        <v>59</v>
      </c>
      <c r="C65" s="8" t="s">
        <v>11</v>
      </c>
      <c r="D65" s="19" t="s">
        <v>12</v>
      </c>
      <c r="E65" s="19" t="s">
        <v>13</v>
      </c>
      <c r="F65" s="19" t="s">
        <v>14</v>
      </c>
      <c r="G65" s="8">
        <v>27.3917169850146</v>
      </c>
      <c r="I65" s="19">
        <f>G65-H66</f>
        <v>10.542723475385166</v>
      </c>
      <c r="J65" s="19">
        <f>I65-$I$1</f>
        <v>-0.3101104699175323</v>
      </c>
      <c r="K65" s="19">
        <f>0-J65</f>
        <v>0.3101104699175323</v>
      </c>
      <c r="L65" s="19">
        <f>2^K65</f>
        <v>1.2398026303621916</v>
      </c>
      <c r="O65" s="22"/>
      <c r="P65" s="26"/>
    </row>
    <row r="66" spans="2:16" s="19" customFormat="1" ht="12.75">
      <c r="B66" s="1" t="s">
        <v>59</v>
      </c>
      <c r="C66" s="3" t="s">
        <v>16</v>
      </c>
      <c r="D66" s="19" t="s">
        <v>12</v>
      </c>
      <c r="E66" s="19" t="s">
        <v>13</v>
      </c>
      <c r="F66" s="19" t="s">
        <v>14</v>
      </c>
      <c r="G66" s="3">
        <v>17.03318000264</v>
      </c>
      <c r="H66" s="19">
        <f>AVERAGE(G66:G68)</f>
        <v>16.848993509629434</v>
      </c>
      <c r="O66" s="22"/>
      <c r="P66" s="26"/>
    </row>
    <row r="67" spans="2:16" s="19" customFormat="1" ht="12.75">
      <c r="B67" s="1" t="s">
        <v>59</v>
      </c>
      <c r="C67" s="3" t="s">
        <v>16</v>
      </c>
      <c r="D67" s="19" t="s">
        <v>12</v>
      </c>
      <c r="E67" s="19" t="s">
        <v>13</v>
      </c>
      <c r="F67" s="19" t="s">
        <v>14</v>
      </c>
      <c r="G67" s="3">
        <v>17.0099940798538</v>
      </c>
      <c r="O67" s="22"/>
      <c r="P67" s="26"/>
    </row>
    <row r="68" spans="2:16" s="19" customFormat="1" ht="12.75">
      <c r="B68" s="1" t="s">
        <v>59</v>
      </c>
      <c r="C68" s="3" t="s">
        <v>16</v>
      </c>
      <c r="D68" s="19" t="s">
        <v>12</v>
      </c>
      <c r="E68" s="19" t="s">
        <v>13</v>
      </c>
      <c r="F68" s="19" t="s">
        <v>14</v>
      </c>
      <c r="G68" s="3">
        <v>16.5038064463945</v>
      </c>
      <c r="O68" s="22"/>
      <c r="P68" s="26"/>
    </row>
    <row r="69" spans="2:16" s="19" customFormat="1" ht="12.75">
      <c r="B69" s="1" t="s">
        <v>60</v>
      </c>
      <c r="C69" s="8" t="s">
        <v>11</v>
      </c>
      <c r="D69" s="19" t="s">
        <v>12</v>
      </c>
      <c r="E69" s="19" t="s">
        <v>13</v>
      </c>
      <c r="F69" s="19" t="s">
        <v>14</v>
      </c>
      <c r="G69" s="8">
        <v>27.3322022593133</v>
      </c>
      <c r="I69" s="19">
        <f>G69-H72</f>
        <v>10.2198123292541</v>
      </c>
      <c r="J69" s="19">
        <f>I69-$I$1</f>
        <v>-0.6330216160485982</v>
      </c>
      <c r="K69" s="19">
        <f>0-J69</f>
        <v>0.6330216160485982</v>
      </c>
      <c r="L69" s="19">
        <f>2^K69</f>
        <v>1.5508096484608516</v>
      </c>
      <c r="M69" s="19">
        <f>AVERAGE(L69:L71)</f>
        <v>1.4402095301138995</v>
      </c>
      <c r="N69" s="19">
        <f>STDEV(L69:L71)</f>
        <v>0.09617425284002157</v>
      </c>
      <c r="O69" s="22"/>
      <c r="P69" s="26"/>
    </row>
    <row r="70" spans="2:16" s="19" customFormat="1" ht="12.75">
      <c r="B70" s="1" t="s">
        <v>60</v>
      </c>
      <c r="C70" s="8" t="s">
        <v>11</v>
      </c>
      <c r="D70" s="19" t="s">
        <v>12</v>
      </c>
      <c r="E70" s="19" t="s">
        <v>13</v>
      </c>
      <c r="F70" s="19" t="s">
        <v>14</v>
      </c>
      <c r="G70" s="8">
        <v>27.5044940642956</v>
      </c>
      <c r="H70" s="23"/>
      <c r="I70" s="19">
        <f>G70-H72</f>
        <v>10.392104134236401</v>
      </c>
      <c r="J70" s="19">
        <f>I70-$I$1</f>
        <v>-0.4607298110662974</v>
      </c>
      <c r="K70" s="19">
        <f>0-J70</f>
        <v>0.4607298110662974</v>
      </c>
      <c r="L70" s="19">
        <f>2^K70</f>
        <v>1.3762378346723056</v>
      </c>
      <c r="O70" s="22"/>
      <c r="P70" s="26"/>
    </row>
    <row r="71" spans="2:16" s="19" customFormat="1" ht="12.75">
      <c r="B71" s="1" t="s">
        <v>60</v>
      </c>
      <c r="C71" s="8" t="s">
        <v>11</v>
      </c>
      <c r="D71" s="19" t="s">
        <v>12</v>
      </c>
      <c r="E71" s="19" t="s">
        <v>13</v>
      </c>
      <c r="F71" s="19" t="s">
        <v>14</v>
      </c>
      <c r="G71" s="8">
        <v>27.4864269048094</v>
      </c>
      <c r="I71" s="19">
        <f>G71-H72</f>
        <v>10.3740369747502</v>
      </c>
      <c r="J71" s="19">
        <f>I71-$I$1</f>
        <v>-0.4787969705524979</v>
      </c>
      <c r="K71" s="19">
        <f>0-J71</f>
        <v>0.4787969705524979</v>
      </c>
      <c r="L71" s="19">
        <f>2^K71</f>
        <v>1.3935811072085411</v>
      </c>
      <c r="O71" s="22"/>
      <c r="P71" s="26"/>
    </row>
    <row r="72" spans="2:16" s="19" customFormat="1" ht="12.75">
      <c r="B72" s="1" t="s">
        <v>60</v>
      </c>
      <c r="C72" s="3" t="s">
        <v>16</v>
      </c>
      <c r="D72" s="19" t="s">
        <v>12</v>
      </c>
      <c r="E72" s="19" t="s">
        <v>13</v>
      </c>
      <c r="F72" s="19" t="s">
        <v>14</v>
      </c>
      <c r="G72" s="3">
        <v>16.6538492336034</v>
      </c>
      <c r="H72" s="19">
        <f>AVERAGE(G72:G74)</f>
        <v>17.112389930059198</v>
      </c>
      <c r="O72" s="22"/>
      <c r="P72" s="26"/>
    </row>
    <row r="73" spans="2:16" s="19" customFormat="1" ht="12.75">
      <c r="B73" s="1" t="s">
        <v>60</v>
      </c>
      <c r="C73" s="3" t="s">
        <v>16</v>
      </c>
      <c r="D73" s="19" t="s">
        <v>12</v>
      </c>
      <c r="E73" s="19" t="s">
        <v>13</v>
      </c>
      <c r="F73" s="19" t="s">
        <v>14</v>
      </c>
      <c r="G73" s="3">
        <v>17.6659816294262</v>
      </c>
      <c r="O73" s="22"/>
      <c r="P73" s="26"/>
    </row>
    <row r="74" spans="2:16" s="19" customFormat="1" ht="12.75">
      <c r="B74" s="1" t="s">
        <v>60</v>
      </c>
      <c r="C74" s="3" t="s">
        <v>16</v>
      </c>
      <c r="D74" s="19" t="s">
        <v>12</v>
      </c>
      <c r="E74" s="19" t="s">
        <v>13</v>
      </c>
      <c r="F74" s="19" t="s">
        <v>14</v>
      </c>
      <c r="G74" s="3">
        <v>17.017338927148</v>
      </c>
      <c r="O74" s="22"/>
      <c r="P74" s="26"/>
    </row>
    <row r="75" ht="12.75">
      <c r="O75" s="5"/>
    </row>
    <row r="76" ht="12.75">
      <c r="O76" s="5"/>
    </row>
    <row r="77" ht="12.75">
      <c r="O77" s="5"/>
    </row>
    <row r="78" ht="12.75">
      <c r="O78" s="5"/>
    </row>
    <row r="79" ht="12.75">
      <c r="O79" s="5"/>
    </row>
    <row r="80" ht="12.75">
      <c r="O80" s="5"/>
    </row>
    <row r="81" ht="12.75">
      <c r="O81" s="5"/>
    </row>
    <row r="82" ht="12.75">
      <c r="O82" s="5"/>
    </row>
    <row r="83" ht="12.75">
      <c r="O83" s="5"/>
    </row>
    <row r="84" ht="12.75">
      <c r="O84" s="5"/>
    </row>
    <row r="85" ht="12.75">
      <c r="O85" s="5"/>
    </row>
    <row r="86" ht="12.75">
      <c r="O86" s="5"/>
    </row>
    <row r="87" ht="12.75">
      <c r="O8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89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00390625" style="0" customWidth="1"/>
    <col min="2" max="2" width="34.8515625" style="0" customWidth="1"/>
    <col min="3" max="4" width="13.8515625" style="0" customWidth="1"/>
    <col min="5" max="6" width="9.00390625" style="0" customWidth="1"/>
    <col min="7" max="7" width="11.421875" style="0" customWidth="1"/>
    <col min="8" max="15" width="9.00390625" style="0" customWidth="1"/>
    <col min="16" max="16" width="12.57421875" style="0" customWidth="1"/>
    <col min="17" max="20" width="9.00390625" style="0" customWidth="1"/>
    <col min="21" max="21" width="15.00390625" style="0" customWidth="1"/>
  </cols>
  <sheetData>
    <row r="1" spans="2:22" s="19" customFormat="1" ht="15">
      <c r="B1" s="33" t="s">
        <v>67</v>
      </c>
      <c r="C1" s="15"/>
      <c r="D1" s="15"/>
      <c r="E1" s="15"/>
      <c r="F1" s="15"/>
      <c r="G1" s="15"/>
      <c r="H1" s="15"/>
      <c r="I1" s="16">
        <f>AVERAGE(I3:I5)</f>
        <v>9.765184689795364</v>
      </c>
      <c r="J1" s="15"/>
      <c r="K1" s="15"/>
      <c r="L1" s="15"/>
      <c r="M1" s="15"/>
      <c r="N1" s="15"/>
      <c r="O1" s="17"/>
      <c r="P1" s="14"/>
      <c r="Q1" s="14"/>
      <c r="R1" s="14"/>
      <c r="S1" s="14"/>
      <c r="T1" s="14"/>
      <c r="U1" s="14"/>
      <c r="V1" s="18"/>
    </row>
    <row r="2" spans="2:22" s="19" customFormat="1" ht="15"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1" t="s">
        <v>47</v>
      </c>
      <c r="I2" s="21" t="s">
        <v>6</v>
      </c>
      <c r="J2" s="21" t="s">
        <v>7</v>
      </c>
      <c r="K2" s="21" t="s">
        <v>48</v>
      </c>
      <c r="L2" s="21" t="s">
        <v>8</v>
      </c>
      <c r="M2" s="21" t="s">
        <v>9</v>
      </c>
      <c r="N2" s="21" t="s">
        <v>10</v>
      </c>
      <c r="O2" s="17"/>
      <c r="P2" s="14"/>
      <c r="Q2" s="14"/>
      <c r="R2" s="14"/>
      <c r="S2" s="14"/>
      <c r="T2" s="14"/>
      <c r="U2" s="14"/>
      <c r="V2" s="18"/>
    </row>
    <row r="3" spans="2:25" s="19" customFormat="1" ht="12.75">
      <c r="B3" s="1" t="s">
        <v>49</v>
      </c>
      <c r="C3" s="6" t="s">
        <v>17</v>
      </c>
      <c r="D3" s="19" t="s">
        <v>12</v>
      </c>
      <c r="E3" s="19" t="s">
        <v>13</v>
      </c>
      <c r="F3" s="19" t="s">
        <v>14</v>
      </c>
      <c r="G3" s="6">
        <v>27.5544251571376</v>
      </c>
      <c r="I3" s="19">
        <f>G3-H6</f>
        <v>9.795377852346466</v>
      </c>
      <c r="J3" s="19">
        <f>I3-$I$1</f>
        <v>0.03019316255110205</v>
      </c>
      <c r="K3" s="19">
        <f>0-J3</f>
        <v>-0.03019316255110205</v>
      </c>
      <c r="L3" s="19">
        <f>2^K3</f>
        <v>0.9792891717056187</v>
      </c>
      <c r="M3" s="19">
        <f>AVERAGE(L3:L5)</f>
        <v>1.0002828056572486</v>
      </c>
      <c r="N3" s="19">
        <f>STDEV(L3:L5)</f>
        <v>0.029277239932501458</v>
      </c>
      <c r="O3" s="22"/>
      <c r="P3" s="19">
        <f>AVERAGE(M3:M15)</f>
        <v>1.0401826810223167</v>
      </c>
      <c r="Q3" s="23">
        <f>STDEVA(M3:M15)</f>
        <v>0.09977151228607135</v>
      </c>
      <c r="R3" s="19">
        <f>ROUND(P3,2)</f>
        <v>1.04</v>
      </c>
      <c r="S3" s="19">
        <f>ROUND(Q3,2)</f>
        <v>0.1</v>
      </c>
      <c r="T3" s="24" t="s">
        <v>15</v>
      </c>
      <c r="U3" s="24" t="str">
        <f>R3&amp;T3&amp;S3</f>
        <v>1.04±0.1</v>
      </c>
      <c r="Y3" s="8"/>
    </row>
    <row r="4" spans="2:25" s="19" customFormat="1" ht="12.75">
      <c r="B4" s="1" t="s">
        <v>49</v>
      </c>
      <c r="C4" s="6" t="s">
        <v>17</v>
      </c>
      <c r="D4" s="19" t="s">
        <v>12</v>
      </c>
      <c r="E4" s="19" t="s">
        <v>13</v>
      </c>
      <c r="F4" s="19" t="s">
        <v>14</v>
      </c>
      <c r="G4" s="6">
        <v>27.541894827207</v>
      </c>
      <c r="H4" s="23"/>
      <c r="I4" s="19">
        <f>G4-H6</f>
        <v>9.782847522415864</v>
      </c>
      <c r="J4" s="19">
        <f>I4-$I$1</f>
        <v>0.01766283262050017</v>
      </c>
      <c r="K4" s="19">
        <f>0-J4</f>
        <v>-0.01766283262050017</v>
      </c>
      <c r="L4" s="19">
        <f>2^K4</f>
        <v>0.9878316972759861</v>
      </c>
      <c r="O4" s="22"/>
      <c r="P4" s="1"/>
      <c r="Q4" s="1"/>
      <c r="Y4" s="8"/>
    </row>
    <row r="5" spans="2:25" s="19" customFormat="1" ht="12.75">
      <c r="B5" s="1" t="s">
        <v>49</v>
      </c>
      <c r="C5" s="6" t="s">
        <v>17</v>
      </c>
      <c r="D5" s="19" t="s">
        <v>12</v>
      </c>
      <c r="E5" s="19" t="s">
        <v>13</v>
      </c>
      <c r="F5" s="19" t="s">
        <v>14</v>
      </c>
      <c r="G5" s="6">
        <v>27.4763759994149</v>
      </c>
      <c r="I5" s="19">
        <f>G5-H6</f>
        <v>9.717328694623763</v>
      </c>
      <c r="J5" s="19">
        <f>I5-$I$1</f>
        <v>-0.04785599517160044</v>
      </c>
      <c r="K5" s="19">
        <f>0-J5</f>
        <v>0.04785599517160044</v>
      </c>
      <c r="L5" s="19">
        <f>2^K5</f>
        <v>1.0337275479901407</v>
      </c>
      <c r="O5" s="22"/>
      <c r="P5" s="1"/>
      <c r="Q5" s="1"/>
      <c r="Y5" s="8"/>
    </row>
    <row r="6" spans="2:25" s="19" customFormat="1" ht="12.75">
      <c r="B6" s="1" t="s">
        <v>49</v>
      </c>
      <c r="C6" s="3" t="s">
        <v>16</v>
      </c>
      <c r="D6" s="19" t="s">
        <v>12</v>
      </c>
      <c r="E6" s="19" t="s">
        <v>13</v>
      </c>
      <c r="F6" s="19" t="s">
        <v>14</v>
      </c>
      <c r="G6" s="3">
        <v>17.8565527158186</v>
      </c>
      <c r="H6" s="19">
        <f>AVERAGE(G6:G8)</f>
        <v>17.759047304791135</v>
      </c>
      <c r="O6" s="22"/>
      <c r="P6" s="1"/>
      <c r="Q6" s="1"/>
      <c r="W6" s="3"/>
      <c r="Y6" s="3"/>
    </row>
    <row r="7" spans="2:25" s="19" customFormat="1" ht="12.75">
      <c r="B7" s="1" t="s">
        <v>49</v>
      </c>
      <c r="C7" s="3" t="s">
        <v>16</v>
      </c>
      <c r="D7" s="19" t="s">
        <v>12</v>
      </c>
      <c r="E7" s="19" t="s">
        <v>13</v>
      </c>
      <c r="F7" s="19" t="s">
        <v>14</v>
      </c>
      <c r="G7" s="3">
        <v>17.71210495225</v>
      </c>
      <c r="O7" s="22"/>
      <c r="P7" s="1"/>
      <c r="Q7" s="1"/>
      <c r="W7" s="3"/>
      <c r="Y7" s="3"/>
    </row>
    <row r="8" spans="2:25" s="19" customFormat="1" ht="12.75">
      <c r="B8" s="1" t="s">
        <v>49</v>
      </c>
      <c r="C8" s="3" t="s">
        <v>16</v>
      </c>
      <c r="D8" s="19" t="s">
        <v>12</v>
      </c>
      <c r="E8" s="19" t="s">
        <v>13</v>
      </c>
      <c r="F8" s="19" t="s">
        <v>14</v>
      </c>
      <c r="G8" s="3">
        <v>17.7084842463048</v>
      </c>
      <c r="O8" s="22"/>
      <c r="P8" s="1"/>
      <c r="Q8" s="1"/>
      <c r="W8" s="3"/>
      <c r="Y8" s="3"/>
    </row>
    <row r="9" spans="2:25" s="19" customFormat="1" ht="12.75">
      <c r="B9" s="1" t="s">
        <v>50</v>
      </c>
      <c r="C9" s="8" t="s">
        <v>17</v>
      </c>
      <c r="D9" s="19" t="s">
        <v>12</v>
      </c>
      <c r="E9" s="19" t="s">
        <v>13</v>
      </c>
      <c r="F9" s="19" t="s">
        <v>14</v>
      </c>
      <c r="G9" s="8">
        <v>27.436654618727</v>
      </c>
      <c r="I9" s="19">
        <f>G9-H12</f>
        <v>9.905993374290965</v>
      </c>
      <c r="J9" s="19">
        <f>I9-$I$1</f>
        <v>0.14080868449560136</v>
      </c>
      <c r="K9" s="19">
        <f>0-J9</f>
        <v>-0.14080868449560136</v>
      </c>
      <c r="L9" s="19">
        <f>2^K9</f>
        <v>0.9070105994548748</v>
      </c>
      <c r="M9" s="19">
        <f>AVERAGE(L9:L11)</f>
        <v>0.9665358526109374</v>
      </c>
      <c r="N9" s="19">
        <f>STDEV(L9:L11)</f>
        <v>0.12074280219048178</v>
      </c>
      <c r="O9" s="22"/>
      <c r="P9" s="1"/>
      <c r="Q9" s="1"/>
      <c r="Y9" s="8"/>
    </row>
    <row r="10" spans="2:25" s="19" customFormat="1" ht="12.75">
      <c r="B10" s="1" t="s">
        <v>50</v>
      </c>
      <c r="C10" s="8" t="s">
        <v>17</v>
      </c>
      <c r="D10" s="19" t="s">
        <v>12</v>
      </c>
      <c r="E10" s="19" t="s">
        <v>13</v>
      </c>
      <c r="F10" s="19" t="s">
        <v>14</v>
      </c>
      <c r="G10" s="8">
        <v>27.1511683601918</v>
      </c>
      <c r="H10" s="23"/>
      <c r="I10" s="19">
        <f>G10-H12</f>
        <v>9.620507115755764</v>
      </c>
      <c r="J10" s="19">
        <f>I10-$I$1</f>
        <v>-0.14467757403959958</v>
      </c>
      <c r="K10" s="19">
        <f>0-J10</f>
        <v>0.14467757403959958</v>
      </c>
      <c r="L10" s="19">
        <f>2^K10</f>
        <v>1.105483562686395</v>
      </c>
      <c r="O10" s="22"/>
      <c r="P10" s="1"/>
      <c r="Q10" s="1"/>
      <c r="Y10" s="8"/>
    </row>
    <row r="11" spans="2:25" s="19" customFormat="1" ht="12.75">
      <c r="B11" s="1" t="s">
        <v>50</v>
      </c>
      <c r="C11" s="8" t="s">
        <v>17</v>
      </c>
      <c r="D11" s="19" t="s">
        <v>12</v>
      </c>
      <c r="E11" s="19" t="s">
        <v>13</v>
      </c>
      <c r="F11" s="19" t="s">
        <v>14</v>
      </c>
      <c r="G11" s="8">
        <v>27.4686554996256</v>
      </c>
      <c r="I11" s="19">
        <f>G11-H12</f>
        <v>9.937994255189565</v>
      </c>
      <c r="J11" s="19">
        <f>I11-$I$1</f>
        <v>0.17280956539420167</v>
      </c>
      <c r="K11" s="19">
        <f>0-J11</f>
        <v>-0.17280956539420167</v>
      </c>
      <c r="L11" s="19">
        <f>2^K11</f>
        <v>0.8871133956915422</v>
      </c>
      <c r="O11" s="22"/>
      <c r="P11" s="1"/>
      <c r="Q11" s="1"/>
      <c r="Y11" s="8"/>
    </row>
    <row r="12" spans="2:25" s="19" customFormat="1" ht="12.75">
      <c r="B12" s="1" t="s">
        <v>50</v>
      </c>
      <c r="C12" s="3" t="s">
        <v>16</v>
      </c>
      <c r="D12" s="19" t="s">
        <v>12</v>
      </c>
      <c r="E12" s="19" t="s">
        <v>13</v>
      </c>
      <c r="F12" s="19" t="s">
        <v>14</v>
      </c>
      <c r="G12" s="3">
        <v>17.9833557784306</v>
      </c>
      <c r="H12" s="19">
        <f>AVERAGE(G12:G14)</f>
        <v>17.530661244436036</v>
      </c>
      <c r="O12" s="22"/>
      <c r="P12" s="1"/>
      <c r="Q12" s="1"/>
      <c r="W12" s="3"/>
      <c r="Y12" s="3"/>
    </row>
    <row r="13" spans="2:25" s="19" customFormat="1" ht="12.75">
      <c r="B13" s="1" t="s">
        <v>50</v>
      </c>
      <c r="C13" s="3" t="s">
        <v>16</v>
      </c>
      <c r="D13" s="19" t="s">
        <v>12</v>
      </c>
      <c r="E13" s="19" t="s">
        <v>13</v>
      </c>
      <c r="F13" s="19" t="s">
        <v>14</v>
      </c>
      <c r="G13" s="3">
        <v>17.3675558669612</v>
      </c>
      <c r="O13" s="22"/>
      <c r="P13" s="1"/>
      <c r="Q13" s="1"/>
      <c r="W13" s="3"/>
      <c r="Y13" s="3"/>
    </row>
    <row r="14" spans="2:25" s="19" customFormat="1" ht="12.75">
      <c r="B14" s="1" t="s">
        <v>50</v>
      </c>
      <c r="C14" s="3" t="s">
        <v>16</v>
      </c>
      <c r="D14" s="19" t="s">
        <v>12</v>
      </c>
      <c r="E14" s="19" t="s">
        <v>13</v>
      </c>
      <c r="F14" s="19" t="s">
        <v>14</v>
      </c>
      <c r="G14" s="3">
        <v>17.2410720879163</v>
      </c>
      <c r="O14" s="22"/>
      <c r="P14" s="1"/>
      <c r="Q14" s="1"/>
      <c r="W14" s="3"/>
      <c r="Y14" s="3"/>
    </row>
    <row r="15" spans="2:25" s="19" customFormat="1" ht="12.75">
      <c r="B15" s="1" t="s">
        <v>51</v>
      </c>
      <c r="C15" s="8" t="s">
        <v>17</v>
      </c>
      <c r="D15" s="19" t="s">
        <v>12</v>
      </c>
      <c r="E15" s="19" t="s">
        <v>13</v>
      </c>
      <c r="F15" s="19" t="s">
        <v>14</v>
      </c>
      <c r="G15" s="8">
        <v>26.6552305541189</v>
      </c>
      <c r="I15" s="19">
        <f>G15-H18</f>
        <v>9.574189462395001</v>
      </c>
      <c r="J15" s="19">
        <f>I15-$I$1</f>
        <v>-0.19099522740036257</v>
      </c>
      <c r="K15" s="19">
        <f>0-J15</f>
        <v>0.19099522740036257</v>
      </c>
      <c r="L15" s="19">
        <f>2^K15</f>
        <v>1.1415509307399314</v>
      </c>
      <c r="M15" s="19">
        <f>AVERAGE(L15:L17)</f>
        <v>1.153729384798764</v>
      </c>
      <c r="N15" s="19">
        <f>STDEV(L15:L17)</f>
        <v>0.03956857163134503</v>
      </c>
      <c r="O15" s="22"/>
      <c r="P15" s="1"/>
      <c r="Q15" s="1"/>
      <c r="Y15" s="8"/>
    </row>
    <row r="16" spans="2:25" s="19" customFormat="1" ht="12.75">
      <c r="B16" s="1" t="s">
        <v>51</v>
      </c>
      <c r="C16" s="8" t="s">
        <v>17</v>
      </c>
      <c r="D16" s="19" t="s">
        <v>12</v>
      </c>
      <c r="E16" s="19" t="s">
        <v>13</v>
      </c>
      <c r="F16" s="19" t="s">
        <v>14</v>
      </c>
      <c r="G16" s="8">
        <v>26.5856512494799</v>
      </c>
      <c r="H16" s="23"/>
      <c r="I16" s="19">
        <f>G16-H18</f>
        <v>9.504610157755998</v>
      </c>
      <c r="J16" s="19">
        <f>I16-$I$1</f>
        <v>-0.26057453203936554</v>
      </c>
      <c r="K16" s="19">
        <f>0-J16</f>
        <v>0.26057453203936554</v>
      </c>
      <c r="L16" s="19">
        <f>2^K16</f>
        <v>1.1979556778335452</v>
      </c>
      <c r="O16" s="22"/>
      <c r="P16" s="1"/>
      <c r="Q16" s="1"/>
      <c r="Y16" s="8"/>
    </row>
    <row r="17" spans="2:25" s="19" customFormat="1" ht="12.75">
      <c r="B17" s="1" t="s">
        <v>51</v>
      </c>
      <c r="C17" s="8" t="s">
        <v>17</v>
      </c>
      <c r="D17" s="19" t="s">
        <v>12</v>
      </c>
      <c r="E17" s="19" t="s">
        <v>13</v>
      </c>
      <c r="F17" s="19" t="s">
        <v>14</v>
      </c>
      <c r="G17" s="8">
        <v>26.6805626398633</v>
      </c>
      <c r="I17" s="19">
        <f>G17-H18</f>
        <v>9.5995215481394</v>
      </c>
      <c r="J17" s="19">
        <f>I17-$I$1</f>
        <v>-0.16566314165596374</v>
      </c>
      <c r="K17" s="19">
        <f>0-J17</f>
        <v>0.16566314165596374</v>
      </c>
      <c r="L17" s="19">
        <f>2^K17</f>
        <v>1.1216815458228153</v>
      </c>
      <c r="O17" s="22"/>
      <c r="P17" s="1"/>
      <c r="Q17" s="1"/>
      <c r="Y17" s="8"/>
    </row>
    <row r="18" spans="2:25" s="19" customFormat="1" ht="12.75">
      <c r="B18" s="1" t="s">
        <v>51</v>
      </c>
      <c r="C18" s="3" t="s">
        <v>16</v>
      </c>
      <c r="D18" s="19" t="s">
        <v>12</v>
      </c>
      <c r="E18" s="19" t="s">
        <v>13</v>
      </c>
      <c r="F18" s="19" t="s">
        <v>14</v>
      </c>
      <c r="G18" s="3">
        <v>17.2053295902415</v>
      </c>
      <c r="H18" s="19">
        <f>AVERAGE(G18:G20)</f>
        <v>17.0810410917239</v>
      </c>
      <c r="O18" s="22"/>
      <c r="P18" s="1"/>
      <c r="Q18" s="1"/>
      <c r="W18" s="3"/>
      <c r="Y18" s="3"/>
    </row>
    <row r="19" spans="2:25" s="19" customFormat="1" ht="12.75">
      <c r="B19" s="1" t="s">
        <v>51</v>
      </c>
      <c r="C19" s="3" t="s">
        <v>16</v>
      </c>
      <c r="D19" s="19" t="s">
        <v>12</v>
      </c>
      <c r="E19" s="19" t="s">
        <v>13</v>
      </c>
      <c r="F19" s="19" t="s">
        <v>14</v>
      </c>
      <c r="G19" s="3">
        <v>17.1830854182355</v>
      </c>
      <c r="O19" s="22"/>
      <c r="P19" s="1"/>
      <c r="Q19" s="1"/>
      <c r="W19" s="3"/>
      <c r="Y19" s="3"/>
    </row>
    <row r="20" spans="2:25" s="19" customFormat="1" ht="12.75">
      <c r="B20" s="1" t="s">
        <v>51</v>
      </c>
      <c r="C20" s="3" t="s">
        <v>16</v>
      </c>
      <c r="D20" s="19" t="s">
        <v>12</v>
      </c>
      <c r="E20" s="19" t="s">
        <v>13</v>
      </c>
      <c r="F20" s="19" t="s">
        <v>14</v>
      </c>
      <c r="G20" s="3">
        <v>16.8547082666947</v>
      </c>
      <c r="O20" s="22"/>
      <c r="P20" s="1"/>
      <c r="Q20" s="1"/>
      <c r="W20" s="3"/>
      <c r="Y20" s="3"/>
    </row>
    <row r="21" spans="2:25" s="19" customFormat="1" ht="12.75">
      <c r="B21" s="1" t="s">
        <v>52</v>
      </c>
      <c r="C21" s="8" t="s">
        <v>17</v>
      </c>
      <c r="D21" s="19" t="s">
        <v>12</v>
      </c>
      <c r="E21" s="19" t="s">
        <v>13</v>
      </c>
      <c r="F21" s="19" t="s">
        <v>14</v>
      </c>
      <c r="G21" s="8">
        <v>27.535850044357</v>
      </c>
      <c r="I21" s="19">
        <f>G21-H24</f>
        <v>10.200614910745337</v>
      </c>
      <c r="J21" s="19">
        <f>I21-$I$1</f>
        <v>0.4354302209499732</v>
      </c>
      <c r="K21" s="19">
        <f>0-J21</f>
        <v>-0.4354302209499732</v>
      </c>
      <c r="L21" s="19">
        <f>2^K21</f>
        <v>0.7394732060704113</v>
      </c>
      <c r="M21" s="19">
        <f>AVERAGE(L21:L23)</f>
        <v>0.6678532343437907</v>
      </c>
      <c r="N21" s="19">
        <f>STDEV(L21:L23)</f>
        <v>0.07203981683477695</v>
      </c>
      <c r="O21" s="22"/>
      <c r="P21" s="19">
        <f>AVERAGE(M21:M33)</f>
        <v>0.6941942080419263</v>
      </c>
      <c r="Q21" s="23">
        <f>STDEVA(M21:M33)</f>
        <v>0.06105937965287665</v>
      </c>
      <c r="R21" s="19">
        <f>ROUND(P21,2)</f>
        <v>0.69</v>
      </c>
      <c r="S21" s="19">
        <f>ROUND(Q21,2)</f>
        <v>0.06</v>
      </c>
      <c r="T21" s="24" t="s">
        <v>15</v>
      </c>
      <c r="U21" s="24" t="str">
        <f>R21&amp;T21&amp;S21</f>
        <v>0.69±0.06</v>
      </c>
      <c r="Y21" s="8"/>
    </row>
    <row r="22" spans="2:25" s="19" customFormat="1" ht="12.75">
      <c r="B22" s="1" t="s">
        <v>52</v>
      </c>
      <c r="C22" s="8" t="s">
        <v>17</v>
      </c>
      <c r="D22" s="19" t="s">
        <v>12</v>
      </c>
      <c r="E22" s="19" t="s">
        <v>13</v>
      </c>
      <c r="F22" s="19" t="s">
        <v>14</v>
      </c>
      <c r="G22" s="8">
        <v>27.6810196325957</v>
      </c>
      <c r="H22" s="23"/>
      <c r="I22" s="19">
        <f>G22-H24</f>
        <v>10.345784498984035</v>
      </c>
      <c r="J22" s="19">
        <f>I22-$I$1</f>
        <v>0.580599809188671</v>
      </c>
      <c r="K22" s="19">
        <f>0-J22</f>
        <v>-0.580599809188671</v>
      </c>
      <c r="L22" s="19">
        <f>2^K22</f>
        <v>0.6686857094649279</v>
      </c>
      <c r="O22" s="22"/>
      <c r="P22" s="1"/>
      <c r="Q22" s="25"/>
      <c r="Y22" s="8"/>
    </row>
    <row r="23" spans="2:25" s="19" customFormat="1" ht="12.75">
      <c r="B23" s="1" t="s">
        <v>52</v>
      </c>
      <c r="C23" s="8" t="s">
        <v>17</v>
      </c>
      <c r="D23" s="19" t="s">
        <v>12</v>
      </c>
      <c r="E23" s="19" t="s">
        <v>13</v>
      </c>
      <c r="F23" s="19" t="s">
        <v>14</v>
      </c>
      <c r="G23" s="8">
        <v>27.8484867885628</v>
      </c>
      <c r="I23" s="19">
        <f>G23-H24</f>
        <v>10.513251654951134</v>
      </c>
      <c r="J23" s="19">
        <f>I23-$I$1</f>
        <v>0.7480669651557701</v>
      </c>
      <c r="K23" s="19">
        <f>0-J23</f>
        <v>-0.7480669651557701</v>
      </c>
      <c r="L23" s="19">
        <f>2^K23</f>
        <v>0.5954007874960329</v>
      </c>
      <c r="O23" s="22"/>
      <c r="P23" s="1"/>
      <c r="Q23" s="25"/>
      <c r="Y23" s="8"/>
    </row>
    <row r="24" spans="2:25" s="19" customFormat="1" ht="12.75">
      <c r="B24" s="1" t="s">
        <v>52</v>
      </c>
      <c r="C24" s="3" t="s">
        <v>16</v>
      </c>
      <c r="D24" s="19" t="s">
        <v>12</v>
      </c>
      <c r="E24" s="19" t="s">
        <v>13</v>
      </c>
      <c r="F24" s="19" t="s">
        <v>14</v>
      </c>
      <c r="G24" s="3">
        <v>17.2173732133198</v>
      </c>
      <c r="H24" s="19">
        <f>AVERAGE(G24:G26)</f>
        <v>17.335235133611665</v>
      </c>
      <c r="O24" s="22"/>
      <c r="P24" s="26"/>
      <c r="Q24" s="25"/>
      <c r="W24" s="3"/>
      <c r="Y24" s="3"/>
    </row>
    <row r="25" spans="2:25" s="19" customFormat="1" ht="12.75">
      <c r="B25" s="1" t="s">
        <v>52</v>
      </c>
      <c r="C25" s="3" t="s">
        <v>16</v>
      </c>
      <c r="D25" s="19" t="s">
        <v>12</v>
      </c>
      <c r="E25" s="19" t="s">
        <v>13</v>
      </c>
      <c r="F25" s="19" t="s">
        <v>14</v>
      </c>
      <c r="G25" s="3">
        <v>17.457547091314</v>
      </c>
      <c r="O25" s="22"/>
      <c r="P25" s="26"/>
      <c r="Q25" s="25"/>
      <c r="W25" s="3"/>
      <c r="Y25" s="3"/>
    </row>
    <row r="26" spans="2:25" s="19" customFormat="1" ht="12.75">
      <c r="B26" s="1" t="s">
        <v>52</v>
      </c>
      <c r="C26" s="3" t="s">
        <v>16</v>
      </c>
      <c r="D26" s="19" t="s">
        <v>12</v>
      </c>
      <c r="E26" s="19" t="s">
        <v>13</v>
      </c>
      <c r="F26" s="19" t="s">
        <v>14</v>
      </c>
      <c r="G26" s="3">
        <v>17.3307850962012</v>
      </c>
      <c r="O26" s="22"/>
      <c r="P26" s="26"/>
      <c r="Q26" s="25"/>
      <c r="W26" s="3"/>
      <c r="Y26" s="3"/>
    </row>
    <row r="27" spans="2:25" s="19" customFormat="1" ht="12.75">
      <c r="B27" s="1" t="s">
        <v>53</v>
      </c>
      <c r="C27" s="8" t="s">
        <v>17</v>
      </c>
      <c r="D27" s="19" t="s">
        <v>12</v>
      </c>
      <c r="E27" s="19" t="s">
        <v>13</v>
      </c>
      <c r="F27" s="19" t="s">
        <v>14</v>
      </c>
      <c r="G27" s="8">
        <v>27.5744375058325</v>
      </c>
      <c r="I27" s="19">
        <f>G27-H30</f>
        <v>10.373886129533666</v>
      </c>
      <c r="J27" s="19">
        <f>I27-$I$1</f>
        <v>0.6087014397383026</v>
      </c>
      <c r="K27" s="19">
        <f>0-J27</f>
        <v>-0.6087014397383026</v>
      </c>
      <c r="L27" s="19">
        <f>2^K27</f>
        <v>0.6557867056353092</v>
      </c>
      <c r="M27" s="19">
        <f>AVERAGE(L27:L29)</f>
        <v>0.6507266981743931</v>
      </c>
      <c r="N27" s="19">
        <f>STDEV(L27:L29)</f>
        <v>0.09091646168098803</v>
      </c>
      <c r="O27" s="22"/>
      <c r="P27" s="26"/>
      <c r="Q27" s="25"/>
      <c r="Y27" s="8"/>
    </row>
    <row r="28" spans="2:25" s="19" customFormat="1" ht="12.75">
      <c r="B28" s="1" t="s">
        <v>53</v>
      </c>
      <c r="C28" s="8" t="s">
        <v>17</v>
      </c>
      <c r="D28" s="19" t="s">
        <v>12</v>
      </c>
      <c r="E28" s="19" t="s">
        <v>13</v>
      </c>
      <c r="F28" s="19" t="s">
        <v>14</v>
      </c>
      <c r="G28" s="8">
        <v>27.8089876514509</v>
      </c>
      <c r="H28" s="23"/>
      <c r="I28" s="19">
        <f>G28-H30</f>
        <v>10.608436275152066</v>
      </c>
      <c r="J28" s="19">
        <f>I28-$I$1</f>
        <v>0.8432515853567022</v>
      </c>
      <c r="K28" s="19">
        <f>0-J28</f>
        <v>-0.8432515853567022</v>
      </c>
      <c r="L28" s="19">
        <f>2^K28</f>
        <v>0.557385900768501</v>
      </c>
      <c r="O28" s="22"/>
      <c r="P28" s="26"/>
      <c r="Q28" s="25"/>
      <c r="Y28" s="8"/>
    </row>
    <row r="29" spans="2:25" s="19" customFormat="1" ht="12.75">
      <c r="B29" s="1" t="s">
        <v>53</v>
      </c>
      <c r="C29" s="8" t="s">
        <v>17</v>
      </c>
      <c r="D29" s="19" t="s">
        <v>12</v>
      </c>
      <c r="E29" s="19" t="s">
        <v>13</v>
      </c>
      <c r="F29" s="19" t="s">
        <v>14</v>
      </c>
      <c r="G29" s="8">
        <v>27.4020751781826</v>
      </c>
      <c r="I29" s="19">
        <f>G29-H30</f>
        <v>10.201523801883766</v>
      </c>
      <c r="J29" s="19">
        <f>I29-$I$1</f>
        <v>0.4363391120884028</v>
      </c>
      <c r="K29" s="19">
        <f>0-J29</f>
        <v>-0.4363391120884028</v>
      </c>
      <c r="L29" s="19">
        <f>2^K29</f>
        <v>0.739007488119369</v>
      </c>
      <c r="O29" s="22"/>
      <c r="P29" s="26"/>
      <c r="Q29" s="25"/>
      <c r="Y29" s="8"/>
    </row>
    <row r="30" spans="2:25" s="19" customFormat="1" ht="12.75">
      <c r="B30" s="1" t="s">
        <v>53</v>
      </c>
      <c r="C30" s="3" t="s">
        <v>16</v>
      </c>
      <c r="D30" s="19" t="s">
        <v>12</v>
      </c>
      <c r="E30" s="19" t="s">
        <v>13</v>
      </c>
      <c r="F30" s="19" t="s">
        <v>14</v>
      </c>
      <c r="G30" s="3">
        <v>17.1020412554036</v>
      </c>
      <c r="H30" s="19">
        <f>AVERAGE(G30:G32)</f>
        <v>17.200551376298833</v>
      </c>
      <c r="O30" s="22"/>
      <c r="P30" s="26"/>
      <c r="Q30" s="25"/>
      <c r="W30" s="1"/>
      <c r="Y30" s="1"/>
    </row>
    <row r="31" spans="2:25" s="19" customFormat="1" ht="12.75">
      <c r="B31" s="1" t="s">
        <v>53</v>
      </c>
      <c r="C31" s="3" t="s">
        <v>16</v>
      </c>
      <c r="D31" s="19" t="s">
        <v>12</v>
      </c>
      <c r="E31" s="19" t="s">
        <v>13</v>
      </c>
      <c r="F31" s="19" t="s">
        <v>14</v>
      </c>
      <c r="G31" s="3">
        <v>17.0693119272689</v>
      </c>
      <c r="O31" s="22"/>
      <c r="P31" s="26"/>
      <c r="Q31" s="25"/>
      <c r="W31" s="1"/>
      <c r="Y31" s="1"/>
    </row>
    <row r="32" spans="2:25" s="19" customFormat="1" ht="12.75">
      <c r="B32" s="1" t="s">
        <v>53</v>
      </c>
      <c r="C32" s="3" t="s">
        <v>16</v>
      </c>
      <c r="D32" s="19" t="s">
        <v>12</v>
      </c>
      <c r="E32" s="19" t="s">
        <v>13</v>
      </c>
      <c r="F32" s="19" t="s">
        <v>14</v>
      </c>
      <c r="G32" s="3">
        <v>17.430300946224</v>
      </c>
      <c r="O32" s="22"/>
      <c r="P32" s="26"/>
      <c r="Q32" s="25"/>
      <c r="W32" s="1"/>
      <c r="Y32" s="1"/>
    </row>
    <row r="33" spans="2:25" s="19" customFormat="1" ht="12.75">
      <c r="B33" s="1" t="s">
        <v>54</v>
      </c>
      <c r="C33" s="8" t="s">
        <v>17</v>
      </c>
      <c r="D33" s="19" t="s">
        <v>12</v>
      </c>
      <c r="E33" s="19" t="s">
        <v>13</v>
      </c>
      <c r="F33" s="19" t="s">
        <v>14</v>
      </c>
      <c r="G33" s="8">
        <v>27.3992818585278</v>
      </c>
      <c r="I33" s="19">
        <f>G33-H36</f>
        <v>10.318468546798567</v>
      </c>
      <c r="J33" s="19">
        <f>I33-$I$1</f>
        <v>0.553283857003203</v>
      </c>
      <c r="K33" s="19">
        <f>0-J33</f>
        <v>-0.553283857003203</v>
      </c>
      <c r="L33" s="19">
        <f>2^K33</f>
        <v>0.6814672085862258</v>
      </c>
      <c r="M33" s="19">
        <f>AVERAGE(L33:L35)</f>
        <v>0.7640026916075954</v>
      </c>
      <c r="N33" s="19">
        <f>STDEV(L33:L35)</f>
        <v>0.07636267509306226</v>
      </c>
      <c r="O33" s="22"/>
      <c r="P33" s="26"/>
      <c r="Q33" s="25"/>
      <c r="Y33" s="8"/>
    </row>
    <row r="34" spans="2:25" s="19" customFormat="1" ht="12.75">
      <c r="B34" s="1" t="s">
        <v>54</v>
      </c>
      <c r="C34" s="8" t="s">
        <v>17</v>
      </c>
      <c r="D34" s="19" t="s">
        <v>12</v>
      </c>
      <c r="E34" s="19" t="s">
        <v>13</v>
      </c>
      <c r="F34" s="19" t="s">
        <v>14</v>
      </c>
      <c r="G34" s="8">
        <v>27.1110932123487</v>
      </c>
      <c r="H34" s="23"/>
      <c r="I34" s="19">
        <f>G34-H36</f>
        <v>10.030279900619465</v>
      </c>
      <c r="J34" s="19">
        <f>I34-$I$1</f>
        <v>0.2650952108241018</v>
      </c>
      <c r="K34" s="19">
        <f>0-J34</f>
        <v>-0.2650952108241018</v>
      </c>
      <c r="L34" s="19">
        <f>2^K34</f>
        <v>0.8321438154731401</v>
      </c>
      <c r="O34" s="22"/>
      <c r="P34" s="26"/>
      <c r="Q34" s="23"/>
      <c r="Y34" s="8"/>
    </row>
    <row r="35" spans="2:25" s="19" customFormat="1" ht="12.75">
      <c r="B35" s="1" t="s">
        <v>54</v>
      </c>
      <c r="C35" s="8" t="s">
        <v>17</v>
      </c>
      <c r="D35" s="19" t="s">
        <v>12</v>
      </c>
      <c r="E35" s="19" t="s">
        <v>13</v>
      </c>
      <c r="F35" s="19" t="s">
        <v>14</v>
      </c>
      <c r="G35" s="8">
        <v>27.2074198524505</v>
      </c>
      <c r="I35" s="19">
        <f>G35-H36</f>
        <v>10.126606540721266</v>
      </c>
      <c r="J35" s="19">
        <f>I35-$I$1</f>
        <v>0.3614218509259022</v>
      </c>
      <c r="K35" s="19">
        <f>0-J35</f>
        <v>-0.3614218509259022</v>
      </c>
      <c r="L35" s="19">
        <f>2^K35</f>
        <v>0.7783970507634205</v>
      </c>
      <c r="O35" s="22"/>
      <c r="P35" s="26"/>
      <c r="Q35" s="23"/>
      <c r="Y35" s="8"/>
    </row>
    <row r="36" spans="2:25" s="19" customFormat="1" ht="12.75">
      <c r="B36" s="1" t="s">
        <v>54</v>
      </c>
      <c r="C36" s="3" t="s">
        <v>16</v>
      </c>
      <c r="D36" s="19" t="s">
        <v>12</v>
      </c>
      <c r="E36" s="19" t="s">
        <v>13</v>
      </c>
      <c r="F36" s="19" t="s">
        <v>14</v>
      </c>
      <c r="G36" s="3">
        <v>17.2982876005386</v>
      </c>
      <c r="H36" s="19">
        <f>AVERAGE(G36:G38)</f>
        <v>17.080813311729234</v>
      </c>
      <c r="O36" s="22"/>
      <c r="P36" s="26"/>
      <c r="Q36" s="23"/>
      <c r="W36" s="3"/>
      <c r="Y36" s="3"/>
    </row>
    <row r="37" spans="2:25" s="19" customFormat="1" ht="12.75">
      <c r="B37" s="1" t="s">
        <v>54</v>
      </c>
      <c r="C37" s="3" t="s">
        <v>16</v>
      </c>
      <c r="D37" s="19" t="s">
        <v>12</v>
      </c>
      <c r="E37" s="19" t="s">
        <v>13</v>
      </c>
      <c r="F37" s="19" t="s">
        <v>14</v>
      </c>
      <c r="G37" s="3">
        <v>16.677935784963</v>
      </c>
      <c r="O37" s="22"/>
      <c r="P37" s="26"/>
      <c r="Q37" s="23"/>
      <c r="W37" s="3"/>
      <c r="Y37" s="3"/>
    </row>
    <row r="38" spans="2:25" s="19" customFormat="1" ht="12.75">
      <c r="B38" s="1" t="s">
        <v>54</v>
      </c>
      <c r="C38" s="3" t="s">
        <v>16</v>
      </c>
      <c r="D38" s="19" t="s">
        <v>12</v>
      </c>
      <c r="E38" s="19" t="s">
        <v>13</v>
      </c>
      <c r="F38" s="19" t="s">
        <v>14</v>
      </c>
      <c r="G38" s="3">
        <v>17.2662165496861</v>
      </c>
      <c r="O38" s="22"/>
      <c r="P38" s="26"/>
      <c r="Q38" s="23"/>
      <c r="W38" s="3"/>
      <c r="Y38" s="3"/>
    </row>
    <row r="39" spans="2:25" s="19" customFormat="1" ht="12.75">
      <c r="B39" s="1" t="s">
        <v>55</v>
      </c>
      <c r="C39" s="8" t="s">
        <v>17</v>
      </c>
      <c r="D39" s="19" t="s">
        <v>12</v>
      </c>
      <c r="E39" s="19" t="s">
        <v>13</v>
      </c>
      <c r="F39" s="19" t="s">
        <v>14</v>
      </c>
      <c r="G39" s="8">
        <v>25.7385096169763</v>
      </c>
      <c r="I39" s="19">
        <f>G39-H42</f>
        <v>8.405075846764834</v>
      </c>
      <c r="J39" s="19">
        <f>I39-$I$1</f>
        <v>-1.3601088430305293</v>
      </c>
      <c r="K39" s="19">
        <f>0-J39</f>
        <v>1.3601088430305293</v>
      </c>
      <c r="L39" s="19">
        <f>2^K39</f>
        <v>2.5670454566132337</v>
      </c>
      <c r="M39" s="19">
        <f>AVERAGE(L39:L41)</f>
        <v>2.4034649465785614</v>
      </c>
      <c r="N39" s="19">
        <f>STDEV(L39:L41)</f>
        <v>0.34999648251353044</v>
      </c>
      <c r="O39" s="22"/>
      <c r="P39" s="19">
        <f>AVERAGE(M39:M51)</f>
        <v>2.245565388449323</v>
      </c>
      <c r="Q39" s="23">
        <f>STDEVA(M39:M51)</f>
        <v>0.17340902085492593</v>
      </c>
      <c r="R39" s="19">
        <f>ROUND(P39,2)</f>
        <v>2.25</v>
      </c>
      <c r="S39" s="19">
        <f>ROUND(Q39,2)</f>
        <v>0.17</v>
      </c>
      <c r="T39" s="24" t="s">
        <v>15</v>
      </c>
      <c r="U39" s="24" t="str">
        <f>R39&amp;T39&amp;S39</f>
        <v>2.25±0.17</v>
      </c>
      <c r="Y39" s="8"/>
    </row>
    <row r="40" spans="2:25" s="19" customFormat="1" ht="12.75">
      <c r="B40" s="1" t="s">
        <v>55</v>
      </c>
      <c r="C40" s="8" t="s">
        <v>17</v>
      </c>
      <c r="D40" s="19" t="s">
        <v>12</v>
      </c>
      <c r="E40" s="19" t="s">
        <v>13</v>
      </c>
      <c r="F40" s="19" t="s">
        <v>14</v>
      </c>
      <c r="G40" s="8">
        <v>25.6971412393377</v>
      </c>
      <c r="H40" s="23"/>
      <c r="I40" s="19">
        <f>G40-H42</f>
        <v>8.363707469126233</v>
      </c>
      <c r="J40" s="19">
        <f>I40-$I$1</f>
        <v>-1.4014772206691308</v>
      </c>
      <c r="K40" s="19">
        <f>0-J40</f>
        <v>1.4014772206691308</v>
      </c>
      <c r="L40" s="19">
        <f>2^K40</f>
        <v>2.6417193764482585</v>
      </c>
      <c r="O40" s="22"/>
      <c r="P40" s="26"/>
      <c r="Q40" s="23"/>
      <c r="Y40" s="8"/>
    </row>
    <row r="41" spans="2:25" s="19" customFormat="1" ht="12.75">
      <c r="B41" s="1" t="s">
        <v>55</v>
      </c>
      <c r="C41" s="8" t="s">
        <v>17</v>
      </c>
      <c r="D41" s="19" t="s">
        <v>12</v>
      </c>
      <c r="E41" s="19" t="s">
        <v>13</v>
      </c>
      <c r="F41" s="19" t="s">
        <v>14</v>
      </c>
      <c r="G41" s="8">
        <v>26.0974431376149</v>
      </c>
      <c r="I41" s="19">
        <f>G41-H42</f>
        <v>8.764009367403432</v>
      </c>
      <c r="J41" s="19">
        <f>I41-$I$1</f>
        <v>-1.0011753223919317</v>
      </c>
      <c r="K41" s="19">
        <f>0-J41</f>
        <v>1.0011753223919317</v>
      </c>
      <c r="L41" s="19">
        <f>2^K41</f>
        <v>2.0016300066741928</v>
      </c>
      <c r="O41" s="22"/>
      <c r="P41" s="26"/>
      <c r="Q41" s="23"/>
      <c r="Y41" s="8"/>
    </row>
    <row r="42" spans="2:25" s="19" customFormat="1" ht="12.75">
      <c r="B42" s="1" t="s">
        <v>55</v>
      </c>
      <c r="C42" s="3" t="s">
        <v>16</v>
      </c>
      <c r="D42" s="19" t="s">
        <v>12</v>
      </c>
      <c r="E42" s="19" t="s">
        <v>13</v>
      </c>
      <c r="F42" s="19" t="s">
        <v>14</v>
      </c>
      <c r="G42" s="3">
        <v>17.6496098386709</v>
      </c>
      <c r="H42" s="19">
        <f>AVERAGE(G42:G44)</f>
        <v>17.333433770211467</v>
      </c>
      <c r="O42" s="22"/>
      <c r="P42" s="26"/>
      <c r="Q42" s="23"/>
      <c r="W42" s="3"/>
      <c r="Y42" s="3"/>
    </row>
    <row r="43" spans="2:25" s="19" customFormat="1" ht="12.75">
      <c r="B43" s="1" t="s">
        <v>55</v>
      </c>
      <c r="C43" s="3" t="s">
        <v>16</v>
      </c>
      <c r="D43" s="19" t="s">
        <v>12</v>
      </c>
      <c r="E43" s="19" t="s">
        <v>13</v>
      </c>
      <c r="F43" s="19" t="s">
        <v>14</v>
      </c>
      <c r="G43" s="3">
        <v>17.4458113149891</v>
      </c>
      <c r="O43" s="22"/>
      <c r="P43" s="26"/>
      <c r="Q43" s="23"/>
      <c r="W43" s="3"/>
      <c r="Y43" s="3"/>
    </row>
    <row r="44" spans="2:25" s="19" customFormat="1" ht="12.75">
      <c r="B44" s="1" t="s">
        <v>55</v>
      </c>
      <c r="C44" s="3" t="s">
        <v>16</v>
      </c>
      <c r="D44" s="19" t="s">
        <v>12</v>
      </c>
      <c r="E44" s="19" t="s">
        <v>13</v>
      </c>
      <c r="F44" s="19" t="s">
        <v>14</v>
      </c>
      <c r="G44" s="3">
        <v>16.9048801569744</v>
      </c>
      <c r="O44" s="22"/>
      <c r="P44" s="26"/>
      <c r="Q44" s="23"/>
      <c r="W44" s="3"/>
      <c r="Y44" s="3"/>
    </row>
    <row r="45" spans="2:25" s="19" customFormat="1" ht="12.75">
      <c r="B45" s="1" t="s">
        <v>56</v>
      </c>
      <c r="C45" s="8" t="s">
        <v>17</v>
      </c>
      <c r="D45" s="19" t="s">
        <v>12</v>
      </c>
      <c r="E45" s="19" t="s">
        <v>13</v>
      </c>
      <c r="F45" s="19" t="s">
        <v>14</v>
      </c>
      <c r="G45" s="8">
        <v>25.7569771538899</v>
      </c>
      <c r="I45" s="19">
        <f>G45-H48</f>
        <v>8.773773074424835</v>
      </c>
      <c r="J45" s="19">
        <f>I45-$I$1</f>
        <v>-0.991411615370529</v>
      </c>
      <c r="K45" s="19">
        <f>0-J45</f>
        <v>0.991411615370529</v>
      </c>
      <c r="L45" s="19">
        <f>2^K45</f>
        <v>1.9881293389825574</v>
      </c>
      <c r="M45" s="19">
        <f>AVERAGE(L45:L47)</f>
        <v>2.059978441048295</v>
      </c>
      <c r="N45" s="19">
        <f>STDEV(L45:L47)</f>
        <v>0.06339398890299967</v>
      </c>
      <c r="O45" s="22"/>
      <c r="P45" s="1"/>
      <c r="Q45" s="23"/>
      <c r="Y45" s="8"/>
    </row>
    <row r="46" spans="2:25" s="19" customFormat="1" ht="12.75">
      <c r="B46" s="1" t="s">
        <v>56</v>
      </c>
      <c r="C46" s="8" t="s">
        <v>17</v>
      </c>
      <c r="D46" s="19" t="s">
        <v>12</v>
      </c>
      <c r="E46" s="19" t="s">
        <v>13</v>
      </c>
      <c r="F46" s="19" t="s">
        <v>14</v>
      </c>
      <c r="G46" s="8">
        <v>25.6891889626017</v>
      </c>
      <c r="H46" s="23"/>
      <c r="I46" s="19">
        <f>G46-H48</f>
        <v>8.705984883136637</v>
      </c>
      <c r="J46" s="19">
        <f>I46-$I$1</f>
        <v>-1.059199806658727</v>
      </c>
      <c r="K46" s="19">
        <f>0-J46</f>
        <v>1.059199806658727</v>
      </c>
      <c r="L46" s="19">
        <f>2^K46</f>
        <v>2.0837754313909795</v>
      </c>
      <c r="O46" s="22"/>
      <c r="P46" s="1"/>
      <c r="Q46" s="23"/>
      <c r="Y46" s="8"/>
    </row>
    <row r="47" spans="2:25" s="19" customFormat="1" ht="12.75">
      <c r="B47" s="1" t="s">
        <v>56</v>
      </c>
      <c r="C47" s="8" t="s">
        <v>17</v>
      </c>
      <c r="D47" s="19" t="s">
        <v>12</v>
      </c>
      <c r="E47" s="19" t="s">
        <v>13</v>
      </c>
      <c r="F47" s="19" t="s">
        <v>14</v>
      </c>
      <c r="G47" s="8">
        <v>25.6724929924123</v>
      </c>
      <c r="I47" s="19">
        <f>G47-H48</f>
        <v>8.689288912947237</v>
      </c>
      <c r="J47" s="19">
        <f>I47-$I$1</f>
        <v>-1.0758957768481263</v>
      </c>
      <c r="K47" s="19">
        <f>0-J47</f>
        <v>1.0758957768481263</v>
      </c>
      <c r="L47" s="19">
        <f>2^K47</f>
        <v>2.108030552771347</v>
      </c>
      <c r="O47" s="22"/>
      <c r="P47" s="1"/>
      <c r="Q47" s="23"/>
      <c r="Y47" s="8"/>
    </row>
    <row r="48" spans="2:25" s="19" customFormat="1" ht="12.75">
      <c r="B48" s="1" t="s">
        <v>56</v>
      </c>
      <c r="C48" s="3" t="s">
        <v>16</v>
      </c>
      <c r="D48" s="19" t="s">
        <v>12</v>
      </c>
      <c r="E48" s="19" t="s">
        <v>13</v>
      </c>
      <c r="F48" s="19" t="s">
        <v>14</v>
      </c>
      <c r="G48" s="3">
        <v>16.7623154637458</v>
      </c>
      <c r="H48" s="19">
        <f>AVERAGE(G48:G50)</f>
        <v>16.983204079465064</v>
      </c>
      <c r="O48" s="22"/>
      <c r="P48" s="26"/>
      <c r="Q48" s="23"/>
      <c r="W48" s="3"/>
      <c r="Y48" s="3"/>
    </row>
    <row r="49" spans="2:25" s="19" customFormat="1" ht="12.75">
      <c r="B49" s="1" t="s">
        <v>56</v>
      </c>
      <c r="C49" s="3" t="s">
        <v>16</v>
      </c>
      <c r="D49" s="19" t="s">
        <v>12</v>
      </c>
      <c r="E49" s="19" t="s">
        <v>13</v>
      </c>
      <c r="F49" s="19" t="s">
        <v>14</v>
      </c>
      <c r="G49" s="3">
        <v>16.9006158915583</v>
      </c>
      <c r="O49" s="22"/>
      <c r="P49" s="26"/>
      <c r="Q49" s="23"/>
      <c r="W49" s="3"/>
      <c r="Y49" s="3"/>
    </row>
    <row r="50" spans="2:25" s="19" customFormat="1" ht="12.75">
      <c r="B50" s="1" t="s">
        <v>56</v>
      </c>
      <c r="C50" s="3" t="s">
        <v>16</v>
      </c>
      <c r="D50" s="19" t="s">
        <v>12</v>
      </c>
      <c r="E50" s="19" t="s">
        <v>13</v>
      </c>
      <c r="F50" s="19" t="s">
        <v>14</v>
      </c>
      <c r="G50" s="3">
        <v>17.2866808830911</v>
      </c>
      <c r="O50" s="22"/>
      <c r="P50" s="26"/>
      <c r="Q50" s="23"/>
      <c r="W50" s="3"/>
      <c r="Y50" s="3"/>
    </row>
    <row r="51" spans="2:25" s="19" customFormat="1" ht="12.75">
      <c r="B51" s="1" t="s">
        <v>57</v>
      </c>
      <c r="C51" s="8" t="s">
        <v>17</v>
      </c>
      <c r="D51" s="19" t="s">
        <v>12</v>
      </c>
      <c r="E51" s="19" t="s">
        <v>13</v>
      </c>
      <c r="F51" s="19" t="s">
        <v>14</v>
      </c>
      <c r="G51" s="8">
        <v>26.3125107176187</v>
      </c>
      <c r="I51" s="19">
        <f>G51-H54</f>
        <v>8.328414403221299</v>
      </c>
      <c r="J51" s="19">
        <f>I51-$I$1</f>
        <v>-1.436770286574065</v>
      </c>
      <c r="K51" s="19">
        <f>0-J51</f>
        <v>1.436770286574065</v>
      </c>
      <c r="L51" s="19">
        <f>2^K51</f>
        <v>2.7071414786064967</v>
      </c>
      <c r="M51" s="19">
        <f>AVERAGE(L51:L53)</f>
        <v>2.273252777721112</v>
      </c>
      <c r="N51" s="19">
        <f>STDEV(L51:L53)</f>
        <v>0.40274911489421106</v>
      </c>
      <c r="O51" s="22"/>
      <c r="P51" s="1"/>
      <c r="Q51" s="23"/>
      <c r="Y51" s="8"/>
    </row>
    <row r="52" spans="2:25" s="19" customFormat="1" ht="12.75">
      <c r="B52" s="1" t="s">
        <v>57</v>
      </c>
      <c r="C52" s="8" t="s">
        <v>17</v>
      </c>
      <c r="D52" s="19" t="s">
        <v>12</v>
      </c>
      <c r="E52" s="19" t="s">
        <v>13</v>
      </c>
      <c r="F52" s="19" t="s">
        <v>14</v>
      </c>
      <c r="G52" s="8">
        <v>26.6109484223789</v>
      </c>
      <c r="H52" s="23"/>
      <c r="I52" s="19">
        <f>G52-H54</f>
        <v>8.626852107981499</v>
      </c>
      <c r="J52" s="19">
        <f>I52-$I$1</f>
        <v>-1.1383325818138648</v>
      </c>
      <c r="K52" s="19">
        <f>0-J52</f>
        <v>1.1383325818138648</v>
      </c>
      <c r="L52" s="19">
        <f>2^K52</f>
        <v>2.2012646136971576</v>
      </c>
      <c r="O52" s="22"/>
      <c r="P52" s="1"/>
      <c r="Q52" s="23"/>
      <c r="Y52" s="8"/>
    </row>
    <row r="53" spans="2:25" s="19" customFormat="1" ht="12.75">
      <c r="B53" s="1" t="s">
        <v>57</v>
      </c>
      <c r="C53" s="8" t="s">
        <v>17</v>
      </c>
      <c r="D53" s="19" t="s">
        <v>12</v>
      </c>
      <c r="E53" s="19" t="s">
        <v>13</v>
      </c>
      <c r="F53" s="19" t="s">
        <v>14</v>
      </c>
      <c r="G53" s="8">
        <v>26.814687328801</v>
      </c>
      <c r="I53" s="19">
        <f>G53-H54</f>
        <v>8.830591014403598</v>
      </c>
      <c r="J53" s="19">
        <f>I53-$I$1</f>
        <v>-0.9345936753917652</v>
      </c>
      <c r="K53" s="19">
        <f>0-J53</f>
        <v>0.9345936753917652</v>
      </c>
      <c r="L53" s="19">
        <f>2^K53</f>
        <v>1.9113522408596815</v>
      </c>
      <c r="O53" s="22"/>
      <c r="P53" s="1"/>
      <c r="Q53" s="23"/>
      <c r="Y53" s="8"/>
    </row>
    <row r="54" spans="2:25" s="19" customFormat="1" ht="12.75">
      <c r="B54" s="1" t="s">
        <v>57</v>
      </c>
      <c r="C54" s="3" t="s">
        <v>16</v>
      </c>
      <c r="D54" s="19" t="s">
        <v>12</v>
      </c>
      <c r="E54" s="19" t="s">
        <v>13</v>
      </c>
      <c r="F54" s="19" t="s">
        <v>14</v>
      </c>
      <c r="G54" s="3">
        <v>18.2864519279233</v>
      </c>
      <c r="H54" s="19">
        <f>AVERAGE(G54:G56)</f>
        <v>17.9840963143974</v>
      </c>
      <c r="O54" s="22"/>
      <c r="P54" s="26"/>
      <c r="Q54" s="23"/>
      <c r="W54" s="3"/>
      <c r="Y54" s="3"/>
    </row>
    <row r="55" spans="2:25" s="19" customFormat="1" ht="12.75">
      <c r="B55" s="1" t="s">
        <v>57</v>
      </c>
      <c r="C55" s="3" t="s">
        <v>16</v>
      </c>
      <c r="D55" s="19" t="s">
        <v>12</v>
      </c>
      <c r="E55" s="19" t="s">
        <v>13</v>
      </c>
      <c r="F55" s="19" t="s">
        <v>14</v>
      </c>
      <c r="G55" s="3">
        <v>17.7712369949955</v>
      </c>
      <c r="O55" s="22"/>
      <c r="P55" s="26"/>
      <c r="Q55" s="23"/>
      <c r="W55" s="3"/>
      <c r="Y55" s="3"/>
    </row>
    <row r="56" spans="2:25" s="19" customFormat="1" ht="12.75">
      <c r="B56" s="1" t="s">
        <v>57</v>
      </c>
      <c r="C56" s="3" t="s">
        <v>16</v>
      </c>
      <c r="D56" s="19" t="s">
        <v>12</v>
      </c>
      <c r="E56" s="19" t="s">
        <v>13</v>
      </c>
      <c r="F56" s="19" t="s">
        <v>14</v>
      </c>
      <c r="G56" s="3">
        <v>17.8946000202734</v>
      </c>
      <c r="O56" s="22"/>
      <c r="P56" s="26"/>
      <c r="Q56" s="23"/>
      <c r="W56" s="3"/>
      <c r="Y56" s="3"/>
    </row>
    <row r="57" spans="2:25" s="19" customFormat="1" ht="12.75">
      <c r="B57" s="1" t="s">
        <v>58</v>
      </c>
      <c r="C57" s="8" t="s">
        <v>17</v>
      </c>
      <c r="D57" s="19" t="s">
        <v>12</v>
      </c>
      <c r="E57" s="19" t="s">
        <v>13</v>
      </c>
      <c r="F57" s="19" t="s">
        <v>14</v>
      </c>
      <c r="G57" s="8">
        <v>26.1311173480156</v>
      </c>
      <c r="I57" s="19">
        <f>G57-H60</f>
        <v>8.825234761980035</v>
      </c>
      <c r="J57" s="19">
        <f>I57-$I$1</f>
        <v>-0.9399499278153289</v>
      </c>
      <c r="K57" s="19">
        <f>0-J57</f>
        <v>0.9399499278153289</v>
      </c>
      <c r="L57" s="19">
        <f>2^K57</f>
        <v>1.9184616526912803</v>
      </c>
      <c r="M57" s="19">
        <f>AVERAGE(L57:L59)</f>
        <v>1.9436654044965687</v>
      </c>
      <c r="N57" s="19">
        <f>STDEV(L57:L59)</f>
        <v>0.09547701891322125</v>
      </c>
      <c r="O57" s="22"/>
      <c r="P57" s="19">
        <f>AVERAGE(M57:M69)</f>
        <v>1.6501574599289137</v>
      </c>
      <c r="Q57" s="23">
        <f>STDEVA(M57:M69)</f>
        <v>0.2746178735673213</v>
      </c>
      <c r="R57" s="19">
        <f>ROUND(P57,2)</f>
        <v>1.65</v>
      </c>
      <c r="S57" s="19">
        <f>ROUND(Q57,2)</f>
        <v>0.27</v>
      </c>
      <c r="T57" s="24" t="s">
        <v>15</v>
      </c>
      <c r="U57" s="24" t="str">
        <f>R57&amp;T57&amp;S57</f>
        <v>1.65±0.27</v>
      </c>
      <c r="Y57" s="8"/>
    </row>
    <row r="58" spans="2:25" s="19" customFormat="1" ht="12.75">
      <c r="B58" s="1" t="s">
        <v>58</v>
      </c>
      <c r="C58" s="8" t="s">
        <v>17</v>
      </c>
      <c r="D58" s="19" t="s">
        <v>12</v>
      </c>
      <c r="E58" s="19" t="s">
        <v>13</v>
      </c>
      <c r="F58" s="19" t="s">
        <v>14</v>
      </c>
      <c r="G58" s="8">
        <v>26.0359953098139</v>
      </c>
      <c r="H58" s="23"/>
      <c r="I58" s="19">
        <f>G58-H60</f>
        <v>8.730112723778333</v>
      </c>
      <c r="J58" s="19">
        <f>I58-$I$1</f>
        <v>-1.0350719660170302</v>
      </c>
      <c r="K58" s="19">
        <f>0-J58</f>
        <v>1.0350719660170302</v>
      </c>
      <c r="L58" s="19">
        <f>2^K58</f>
        <v>2.049215864636729</v>
      </c>
      <c r="O58" s="22"/>
      <c r="P58" s="26"/>
      <c r="Q58" s="23"/>
      <c r="Y58" s="8"/>
    </row>
    <row r="59" spans="2:25" s="19" customFormat="1" ht="12.75">
      <c r="B59" s="1" t="s">
        <v>58</v>
      </c>
      <c r="C59" s="8" t="s">
        <v>17</v>
      </c>
      <c r="D59" s="19" t="s">
        <v>12</v>
      </c>
      <c r="E59" s="19" t="s">
        <v>13</v>
      </c>
      <c r="F59" s="19" t="s">
        <v>14</v>
      </c>
      <c r="G59" s="8">
        <v>26.1731928264306</v>
      </c>
      <c r="I59" s="19">
        <f>G59-H60</f>
        <v>8.867310240395035</v>
      </c>
      <c r="J59" s="19">
        <f>I59-$I$1</f>
        <v>-0.8978744494003283</v>
      </c>
      <c r="K59" s="19">
        <f>0-J59</f>
        <v>0.8978744494003283</v>
      </c>
      <c r="L59" s="19">
        <f>2^K59</f>
        <v>1.8633186961616963</v>
      </c>
      <c r="O59" s="22"/>
      <c r="P59" s="26"/>
      <c r="Q59" s="23"/>
      <c r="Y59" s="8"/>
    </row>
    <row r="60" spans="2:25" s="19" customFormat="1" ht="12.75">
      <c r="B60" s="1" t="s">
        <v>58</v>
      </c>
      <c r="C60" s="3" t="s">
        <v>16</v>
      </c>
      <c r="D60" s="19" t="s">
        <v>12</v>
      </c>
      <c r="E60" s="19" t="s">
        <v>13</v>
      </c>
      <c r="F60" s="19" t="s">
        <v>14</v>
      </c>
      <c r="G60" s="3">
        <v>17.1122259664344</v>
      </c>
      <c r="H60" s="19">
        <f>AVERAGE(G60:G62)</f>
        <v>17.305882586035565</v>
      </c>
      <c r="O60" s="22"/>
      <c r="P60" s="26"/>
      <c r="Q60" s="23"/>
      <c r="W60" s="3"/>
      <c r="Y60" s="3"/>
    </row>
    <row r="61" spans="2:25" s="19" customFormat="1" ht="12.75">
      <c r="B61" s="1" t="s">
        <v>58</v>
      </c>
      <c r="C61" s="3" t="s">
        <v>16</v>
      </c>
      <c r="D61" s="19" t="s">
        <v>12</v>
      </c>
      <c r="E61" s="19" t="s">
        <v>13</v>
      </c>
      <c r="F61" s="19" t="s">
        <v>14</v>
      </c>
      <c r="G61" s="3">
        <v>17.4048036320837</v>
      </c>
      <c r="O61" s="22"/>
      <c r="P61" s="26"/>
      <c r="Q61" s="23"/>
      <c r="W61" s="3"/>
      <c r="Y61" s="3"/>
    </row>
    <row r="62" spans="2:25" s="19" customFormat="1" ht="12.75">
      <c r="B62" s="1" t="s">
        <v>58</v>
      </c>
      <c r="C62" s="3" t="s">
        <v>16</v>
      </c>
      <c r="D62" s="19" t="s">
        <v>12</v>
      </c>
      <c r="E62" s="19" t="s">
        <v>13</v>
      </c>
      <c r="F62" s="19" t="s">
        <v>14</v>
      </c>
      <c r="G62" s="3">
        <v>17.4006181595886</v>
      </c>
      <c r="O62" s="22"/>
      <c r="P62" s="26"/>
      <c r="Q62" s="23"/>
      <c r="W62" s="3"/>
      <c r="Y62" s="3"/>
    </row>
    <row r="63" spans="2:25" s="19" customFormat="1" ht="12.75">
      <c r="B63" s="1" t="s">
        <v>59</v>
      </c>
      <c r="C63" s="8" t="s">
        <v>17</v>
      </c>
      <c r="D63" s="19" t="s">
        <v>12</v>
      </c>
      <c r="E63" s="19" t="s">
        <v>13</v>
      </c>
      <c r="F63" s="19" t="s">
        <v>14</v>
      </c>
      <c r="G63" s="8">
        <v>26.240406087244</v>
      </c>
      <c r="I63" s="19">
        <f>G63-H66</f>
        <v>9.391412577614567</v>
      </c>
      <c r="J63" s="19">
        <f>I63-$I$1</f>
        <v>-0.37377211218079687</v>
      </c>
      <c r="K63" s="19">
        <f>0-J63</f>
        <v>0.37377211218079687</v>
      </c>
      <c r="L63" s="19">
        <f>2^K63</f>
        <v>1.2957362750252988</v>
      </c>
      <c r="M63" s="19">
        <f>AVERAGE(L63:L65)</f>
        <v>1.3994573894047466</v>
      </c>
      <c r="N63" s="19">
        <f>STDEV(L63:L65)</f>
        <v>0.10933309865879773</v>
      </c>
      <c r="O63" s="22"/>
      <c r="P63" s="26"/>
      <c r="Q63" s="23"/>
      <c r="Y63" s="8"/>
    </row>
    <row r="64" spans="2:25" s="19" customFormat="1" ht="12.75">
      <c r="B64" s="1" t="s">
        <v>59</v>
      </c>
      <c r="C64" s="8" t="s">
        <v>17</v>
      </c>
      <c r="D64" s="19" t="s">
        <v>12</v>
      </c>
      <c r="E64" s="19" t="s">
        <v>13</v>
      </c>
      <c r="F64" s="19" t="s">
        <v>14</v>
      </c>
      <c r="G64" s="8">
        <v>26.1401453308644</v>
      </c>
      <c r="H64" s="23"/>
      <c r="I64" s="19">
        <f>G64-H66</f>
        <v>9.291151821234966</v>
      </c>
      <c r="J64" s="19">
        <f>I64-$I$1</f>
        <v>-0.47403286856039806</v>
      </c>
      <c r="K64" s="19">
        <f>0-J64</f>
        <v>0.47403286856039806</v>
      </c>
      <c r="L64" s="19">
        <f>2^K64</f>
        <v>1.3889867803431606</v>
      </c>
      <c r="O64" s="22"/>
      <c r="P64" s="26"/>
      <c r="Y64" s="8"/>
    </row>
    <row r="65" spans="2:25" s="19" customFormat="1" ht="12.75">
      <c r="B65" s="1" t="s">
        <v>59</v>
      </c>
      <c r="C65" s="8" t="s">
        <v>17</v>
      </c>
      <c r="D65" s="19" t="s">
        <v>12</v>
      </c>
      <c r="E65" s="19" t="s">
        <v>13</v>
      </c>
      <c r="F65" s="19" t="s">
        <v>14</v>
      </c>
      <c r="G65" s="8">
        <v>26.0161473942517</v>
      </c>
      <c r="I65" s="19">
        <f>G65-H66</f>
        <v>9.167153884622266</v>
      </c>
      <c r="J65" s="19">
        <f>I65-$I$1</f>
        <v>-0.5980308051730976</v>
      </c>
      <c r="K65" s="19">
        <f>0-J65</f>
        <v>0.5980308051730976</v>
      </c>
      <c r="L65" s="19">
        <f>2^K65</f>
        <v>1.5136491128457812</v>
      </c>
      <c r="O65" s="22"/>
      <c r="P65" s="26"/>
      <c r="Y65" s="8"/>
    </row>
    <row r="66" spans="2:25" s="19" customFormat="1" ht="12.75">
      <c r="B66" s="1" t="s">
        <v>59</v>
      </c>
      <c r="C66" s="3" t="s">
        <v>16</v>
      </c>
      <c r="D66" s="19" t="s">
        <v>12</v>
      </c>
      <c r="E66" s="19" t="s">
        <v>13</v>
      </c>
      <c r="F66" s="19" t="s">
        <v>14</v>
      </c>
      <c r="G66" s="3">
        <v>17.03318000264</v>
      </c>
      <c r="H66" s="19">
        <f>AVERAGE(G66:G68)</f>
        <v>16.848993509629434</v>
      </c>
      <c r="O66" s="22"/>
      <c r="P66" s="26"/>
      <c r="W66" s="3"/>
      <c r="Y66" s="3"/>
    </row>
    <row r="67" spans="2:25" s="19" customFormat="1" ht="12.75">
      <c r="B67" s="1" t="s">
        <v>59</v>
      </c>
      <c r="C67" s="3" t="s">
        <v>16</v>
      </c>
      <c r="D67" s="19" t="s">
        <v>12</v>
      </c>
      <c r="E67" s="19" t="s">
        <v>13</v>
      </c>
      <c r="F67" s="19" t="s">
        <v>14</v>
      </c>
      <c r="G67" s="3">
        <v>17.0099940798538</v>
      </c>
      <c r="O67" s="22"/>
      <c r="P67" s="26"/>
      <c r="W67" s="3"/>
      <c r="Y67" s="3"/>
    </row>
    <row r="68" spans="2:25" s="19" customFormat="1" ht="12.75">
      <c r="B68" s="1" t="s">
        <v>59</v>
      </c>
      <c r="C68" s="3" t="s">
        <v>16</v>
      </c>
      <c r="D68" s="19" t="s">
        <v>12</v>
      </c>
      <c r="E68" s="19" t="s">
        <v>13</v>
      </c>
      <c r="F68" s="19" t="s">
        <v>14</v>
      </c>
      <c r="G68" s="3">
        <v>16.5038064463945</v>
      </c>
      <c r="O68" s="22"/>
      <c r="P68" s="26"/>
      <c r="W68" s="3"/>
      <c r="Y68" s="3"/>
    </row>
    <row r="69" spans="2:25" s="19" customFormat="1" ht="12.75">
      <c r="B69" s="1" t="s">
        <v>60</v>
      </c>
      <c r="C69" s="8" t="s">
        <v>17</v>
      </c>
      <c r="D69" s="19" t="s">
        <v>12</v>
      </c>
      <c r="E69" s="19" t="s">
        <v>13</v>
      </c>
      <c r="F69" s="19" t="s">
        <v>14</v>
      </c>
      <c r="G69" s="8">
        <v>26.1734839408523</v>
      </c>
      <c r="I69" s="19">
        <f>G69-H72</f>
        <v>9.061094010793102</v>
      </c>
      <c r="J69" s="19">
        <f>I69-$I$1</f>
        <v>-0.7040906790022614</v>
      </c>
      <c r="K69" s="19">
        <f>0-J69</f>
        <v>0.7040906790022614</v>
      </c>
      <c r="L69" s="19">
        <f>2^K69</f>
        <v>1.6291175193035918</v>
      </c>
      <c r="M69" s="19">
        <f>AVERAGE(L69:L71)</f>
        <v>1.6073495858854254</v>
      </c>
      <c r="N69" s="19">
        <f>STDEV(L69:L71)</f>
        <v>0.025972776068565632</v>
      </c>
      <c r="O69" s="22"/>
      <c r="P69" s="26"/>
      <c r="Y69" s="8"/>
    </row>
    <row r="70" spans="2:25" s="19" customFormat="1" ht="12.75">
      <c r="B70" s="1" t="s">
        <v>60</v>
      </c>
      <c r="C70" s="8" t="s">
        <v>17</v>
      </c>
      <c r="D70" s="19" t="s">
        <v>12</v>
      </c>
      <c r="E70" s="19" t="s">
        <v>13</v>
      </c>
      <c r="F70" s="19" t="s">
        <v>14</v>
      </c>
      <c r="G70" s="8">
        <v>26.1866374257805</v>
      </c>
      <c r="H70" s="23"/>
      <c r="I70" s="19">
        <f>G70-H72</f>
        <v>9.074247495721302</v>
      </c>
      <c r="J70" s="19">
        <f>I70-$I$1</f>
        <v>-0.6909371940740616</v>
      </c>
      <c r="K70" s="19">
        <f>0-J70</f>
        <v>0.6909371940740616</v>
      </c>
      <c r="L70" s="19">
        <f>2^K70</f>
        <v>1.6143318695589648</v>
      </c>
      <c r="O70" s="22"/>
      <c r="P70" s="26"/>
      <c r="Y70" s="8"/>
    </row>
    <row r="71" spans="2:25" s="19" customFormat="1" ht="12.75">
      <c r="B71" s="1" t="s">
        <v>60</v>
      </c>
      <c r="C71" s="8" t="s">
        <v>17</v>
      </c>
      <c r="D71" s="19" t="s">
        <v>12</v>
      </c>
      <c r="E71" s="19" t="s">
        <v>13</v>
      </c>
      <c r="F71" s="19" t="s">
        <v>14</v>
      </c>
      <c r="G71" s="8">
        <v>26.2189295423815</v>
      </c>
      <c r="I71" s="19">
        <f>G71-H72</f>
        <v>9.106539612322301</v>
      </c>
      <c r="J71" s="19">
        <f>I71-$I$1</f>
        <v>-0.6586450774730626</v>
      </c>
      <c r="K71" s="19">
        <f>0-J71</f>
        <v>0.6586450774730626</v>
      </c>
      <c r="L71" s="19">
        <f>2^K71</f>
        <v>1.5785993687937196</v>
      </c>
      <c r="O71" s="22"/>
      <c r="P71" s="26"/>
      <c r="Y71" s="8"/>
    </row>
    <row r="72" spans="2:25" s="19" customFormat="1" ht="12.75">
      <c r="B72" s="1" t="s">
        <v>60</v>
      </c>
      <c r="C72" s="3" t="s">
        <v>16</v>
      </c>
      <c r="D72" s="19" t="s">
        <v>12</v>
      </c>
      <c r="E72" s="19" t="s">
        <v>13</v>
      </c>
      <c r="F72" s="19" t="s">
        <v>14</v>
      </c>
      <c r="G72" s="3">
        <v>16.6538492336034</v>
      </c>
      <c r="H72" s="19">
        <f>AVERAGE(G72:G74)</f>
        <v>17.112389930059198</v>
      </c>
      <c r="O72" s="22"/>
      <c r="P72" s="26"/>
      <c r="W72" s="3"/>
      <c r="Y72" s="3"/>
    </row>
    <row r="73" spans="2:25" s="19" customFormat="1" ht="12.75">
      <c r="B73" s="1" t="s">
        <v>60</v>
      </c>
      <c r="C73" s="3" t="s">
        <v>16</v>
      </c>
      <c r="D73" s="19" t="s">
        <v>12</v>
      </c>
      <c r="E73" s="19" t="s">
        <v>13</v>
      </c>
      <c r="F73" s="19" t="s">
        <v>14</v>
      </c>
      <c r="G73" s="3">
        <v>17.6659816294262</v>
      </c>
      <c r="O73" s="22"/>
      <c r="P73" s="26"/>
      <c r="W73" s="3"/>
      <c r="Y73" s="3"/>
    </row>
    <row r="74" spans="2:25" s="19" customFormat="1" ht="12.75">
      <c r="B74" s="1" t="s">
        <v>60</v>
      </c>
      <c r="C74" s="3" t="s">
        <v>16</v>
      </c>
      <c r="D74" s="19" t="s">
        <v>12</v>
      </c>
      <c r="E74" s="19" t="s">
        <v>13</v>
      </c>
      <c r="F74" s="19" t="s">
        <v>14</v>
      </c>
      <c r="G74" s="3">
        <v>17.017338927148</v>
      </c>
      <c r="O74" s="22"/>
      <c r="P74" s="26"/>
      <c r="W74" s="3"/>
      <c r="Y74" s="3"/>
    </row>
    <row r="75" spans="14:16" s="1" customFormat="1" ht="12.75">
      <c r="N75" s="19"/>
      <c r="O75" s="19"/>
      <c r="P75" s="19"/>
    </row>
    <row r="76" spans="14:16" ht="12.75">
      <c r="N76" s="5"/>
      <c r="O76" s="5"/>
      <c r="P76" s="5"/>
    </row>
    <row r="77" spans="14:16" ht="12.75">
      <c r="N77" s="5"/>
      <c r="O77" s="5"/>
      <c r="P77" s="9"/>
    </row>
    <row r="78" spans="14:16" ht="12.75">
      <c r="N78" s="5"/>
      <c r="O78" s="5"/>
      <c r="P78" s="5"/>
    </row>
    <row r="79" spans="14:16" ht="12.75">
      <c r="N79" s="5"/>
      <c r="O79" s="5"/>
      <c r="P79" s="10"/>
    </row>
    <row r="80" spans="14:16" ht="12.75">
      <c r="N80" s="5"/>
      <c r="O80" s="5"/>
      <c r="P80" s="10"/>
    </row>
    <row r="81" spans="14:16" ht="12.75">
      <c r="N81" s="5"/>
      <c r="O81" s="5"/>
      <c r="P81" s="11"/>
    </row>
    <row r="82" spans="14:16" ht="12.75">
      <c r="N82" s="5"/>
      <c r="O82" s="5"/>
      <c r="P82" s="5"/>
    </row>
    <row r="83" spans="14:16" ht="12.75">
      <c r="N83" s="5"/>
      <c r="O83" s="5"/>
      <c r="P83" s="5"/>
    </row>
    <row r="84" spans="14:16" ht="12.75">
      <c r="N84" s="5"/>
      <c r="O84" s="5"/>
      <c r="P84" s="5"/>
    </row>
    <row r="85" spans="14:16" ht="12.75">
      <c r="N85" s="5"/>
      <c r="O85" s="5"/>
      <c r="P85" s="11"/>
    </row>
    <row r="86" spans="14:16" ht="12.75">
      <c r="N86" s="5"/>
      <c r="O86" s="5"/>
      <c r="P86" s="5"/>
    </row>
    <row r="87" spans="14:16" ht="12.75">
      <c r="N87" s="5"/>
      <c r="O87" s="5"/>
      <c r="P87" s="5"/>
    </row>
    <row r="88" spans="14:16" ht="12.75">
      <c r="N88" s="5"/>
      <c r="O88" s="5"/>
      <c r="P88" s="12"/>
    </row>
    <row r="89" spans="14:16" ht="12.75">
      <c r="N89" s="5"/>
      <c r="O89" s="5"/>
      <c r="P89" s="1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V7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27.57421875" style="0" customWidth="1"/>
    <col min="21" max="21" width="13.7109375" style="0" customWidth="1"/>
  </cols>
  <sheetData>
    <row r="1" spans="2:22" s="19" customFormat="1" ht="15">
      <c r="B1" s="33" t="s">
        <v>68</v>
      </c>
      <c r="C1" s="15"/>
      <c r="D1" s="15"/>
      <c r="E1" s="15"/>
      <c r="F1" s="15"/>
      <c r="G1" s="15"/>
      <c r="H1" s="15"/>
      <c r="I1" s="16">
        <f>AVERAGE(I3:I5)</f>
        <v>5.639915375002965</v>
      </c>
      <c r="J1" s="15"/>
      <c r="K1" s="15"/>
      <c r="L1" s="15"/>
      <c r="M1" s="15"/>
      <c r="N1" s="15"/>
      <c r="O1" s="17"/>
      <c r="P1" s="14"/>
      <c r="Q1" s="14"/>
      <c r="R1" s="14"/>
      <c r="S1" s="14"/>
      <c r="T1" s="14"/>
      <c r="U1" s="14"/>
      <c r="V1" s="18"/>
    </row>
    <row r="2" spans="2:22" s="19" customFormat="1" ht="15"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1" t="s">
        <v>47</v>
      </c>
      <c r="I2" s="21" t="s">
        <v>6</v>
      </c>
      <c r="J2" s="21" t="s">
        <v>7</v>
      </c>
      <c r="K2" s="21" t="s">
        <v>48</v>
      </c>
      <c r="L2" s="21" t="s">
        <v>8</v>
      </c>
      <c r="M2" s="21" t="s">
        <v>9</v>
      </c>
      <c r="N2" s="21" t="s">
        <v>10</v>
      </c>
      <c r="O2" s="17"/>
      <c r="P2" s="14"/>
      <c r="Q2" s="14"/>
      <c r="R2" s="14"/>
      <c r="S2" s="14"/>
      <c r="T2" s="14"/>
      <c r="U2" s="14"/>
      <c r="V2" s="18"/>
    </row>
    <row r="3" spans="2:21" s="19" customFormat="1" ht="12.75">
      <c r="B3" s="1" t="s">
        <v>49</v>
      </c>
      <c r="C3" s="6" t="s">
        <v>24</v>
      </c>
      <c r="D3" s="19" t="s">
        <v>12</v>
      </c>
      <c r="E3" s="19" t="s">
        <v>13</v>
      </c>
      <c r="F3" s="19" t="s">
        <v>14</v>
      </c>
      <c r="G3" s="19">
        <v>23.4873610116882</v>
      </c>
      <c r="I3" s="19">
        <f>G3-H6</f>
        <v>5.728313706897065</v>
      </c>
      <c r="J3" s="19">
        <f>I3-$I$1</f>
        <v>0.0883983318941004</v>
      </c>
      <c r="K3" s="19">
        <f>0-J3</f>
        <v>-0.0883983318941004</v>
      </c>
      <c r="L3" s="19">
        <f>2^K3</f>
        <v>0.9405663788093067</v>
      </c>
      <c r="M3" s="19">
        <f>AVERAGE(L3:L5)</f>
        <v>1.0020654585565436</v>
      </c>
      <c r="N3" s="19">
        <f>STDEV(L3:L5)</f>
        <v>0.079713489594061</v>
      </c>
      <c r="O3" s="22"/>
      <c r="P3" s="19">
        <f>AVERAGE(M3:M15)</f>
        <v>1.02372190860448</v>
      </c>
      <c r="Q3" s="23">
        <f>STDEVA(M3:M15)</f>
        <v>0.01893300641823937</v>
      </c>
      <c r="R3" s="19">
        <f>ROUND(P3,2)</f>
        <v>1.02</v>
      </c>
      <c r="S3" s="19">
        <f>ROUND(Q3,2)</f>
        <v>0.02</v>
      </c>
      <c r="T3" s="24" t="s">
        <v>15</v>
      </c>
      <c r="U3" s="24" t="str">
        <f>R3&amp;T3&amp;S3</f>
        <v>1.02±0.02</v>
      </c>
    </row>
    <row r="4" spans="2:17" s="19" customFormat="1" ht="12.75">
      <c r="B4" s="1" t="s">
        <v>49</v>
      </c>
      <c r="C4" s="6" t="s">
        <v>23</v>
      </c>
      <c r="D4" s="19" t="s">
        <v>12</v>
      </c>
      <c r="E4" s="19" t="s">
        <v>13</v>
      </c>
      <c r="F4" s="19" t="s">
        <v>14</v>
      </c>
      <c r="G4" s="19">
        <v>23.4377019099487</v>
      </c>
      <c r="H4" s="23"/>
      <c r="I4" s="19">
        <f>G4-H6</f>
        <v>5.678654605157565</v>
      </c>
      <c r="J4" s="19">
        <f>I4-$I$1</f>
        <v>0.0387392301545999</v>
      </c>
      <c r="K4" s="19">
        <f>0-J4</f>
        <v>-0.0387392301545999</v>
      </c>
      <c r="L4" s="19">
        <f>2^K4</f>
        <v>0.9735053211764061</v>
      </c>
      <c r="O4" s="22"/>
      <c r="P4" s="1"/>
      <c r="Q4" s="1"/>
    </row>
    <row r="5" spans="2:17" s="19" customFormat="1" ht="12.75">
      <c r="B5" s="1" t="s">
        <v>49</v>
      </c>
      <c r="C5" s="6" t="s">
        <v>23</v>
      </c>
      <c r="D5" s="19" t="s">
        <v>12</v>
      </c>
      <c r="E5" s="19" t="s">
        <v>13</v>
      </c>
      <c r="F5" s="19" t="s">
        <v>14</v>
      </c>
      <c r="G5" s="19">
        <v>23.2718251177454</v>
      </c>
      <c r="I5" s="19">
        <f>G5-H6</f>
        <v>5.5127778129542655</v>
      </c>
      <c r="J5" s="19">
        <f>I5-$I$1</f>
        <v>-0.12713756204869942</v>
      </c>
      <c r="K5" s="19">
        <f>0-J5</f>
        <v>0.12713756204869942</v>
      </c>
      <c r="L5" s="19">
        <f>2^K5</f>
        <v>1.0921246756839182</v>
      </c>
      <c r="O5" s="22"/>
      <c r="P5" s="1"/>
      <c r="Q5" s="1"/>
    </row>
    <row r="6" spans="2:17" s="19" customFormat="1" ht="12.75">
      <c r="B6" s="1" t="s">
        <v>49</v>
      </c>
      <c r="C6" s="3" t="s">
        <v>16</v>
      </c>
      <c r="D6" s="19" t="s">
        <v>12</v>
      </c>
      <c r="E6" s="19" t="s">
        <v>13</v>
      </c>
      <c r="F6" s="19" t="s">
        <v>14</v>
      </c>
      <c r="G6" s="27">
        <v>17.8565527158186</v>
      </c>
      <c r="H6" s="19">
        <f>AVERAGE(G6:G8)</f>
        <v>17.759047304791135</v>
      </c>
      <c r="O6" s="22"/>
      <c r="P6" s="1"/>
      <c r="Q6" s="1"/>
    </row>
    <row r="7" spans="2:17" s="19" customFormat="1" ht="12.75">
      <c r="B7" s="1" t="s">
        <v>49</v>
      </c>
      <c r="C7" s="3" t="s">
        <v>16</v>
      </c>
      <c r="D7" s="19" t="s">
        <v>12</v>
      </c>
      <c r="E7" s="19" t="s">
        <v>13</v>
      </c>
      <c r="F7" s="19" t="s">
        <v>14</v>
      </c>
      <c r="G7" s="27">
        <v>17.71210495225</v>
      </c>
      <c r="O7" s="22"/>
      <c r="P7" s="1"/>
      <c r="Q7" s="1"/>
    </row>
    <row r="8" spans="2:17" s="19" customFormat="1" ht="12.75">
      <c r="B8" s="1" t="s">
        <v>49</v>
      </c>
      <c r="C8" s="3" t="s">
        <v>16</v>
      </c>
      <c r="D8" s="19" t="s">
        <v>12</v>
      </c>
      <c r="E8" s="19" t="s">
        <v>13</v>
      </c>
      <c r="F8" s="19" t="s">
        <v>14</v>
      </c>
      <c r="G8" s="27">
        <v>17.7084842463048</v>
      </c>
      <c r="O8" s="22"/>
      <c r="P8" s="1"/>
      <c r="Q8" s="1"/>
    </row>
    <row r="9" spans="2:17" s="19" customFormat="1" ht="12.75">
      <c r="B9" s="1" t="s">
        <v>50</v>
      </c>
      <c r="C9" s="6" t="s">
        <v>24</v>
      </c>
      <c r="D9" s="19" t="s">
        <v>12</v>
      </c>
      <c r="E9" s="19" t="s">
        <v>13</v>
      </c>
      <c r="F9" s="19" t="s">
        <v>14</v>
      </c>
      <c r="G9" s="19">
        <v>23.3534680254893</v>
      </c>
      <c r="I9" s="19">
        <f>G9-H12</f>
        <v>5.822806781053263</v>
      </c>
      <c r="J9" s="19">
        <f>I9-$I$1</f>
        <v>0.18289140605029797</v>
      </c>
      <c r="K9" s="19">
        <f>0-J9</f>
        <v>-0.18289140605029797</v>
      </c>
      <c r="L9" s="19">
        <f>2^K9</f>
        <v>0.8809356810608894</v>
      </c>
      <c r="M9" s="19">
        <f>AVERAGE(L9:L11)</f>
        <v>1.0319602763883637</v>
      </c>
      <c r="N9" s="19">
        <f>STDEV(L9:L11)</f>
        <v>0.13473816574086708</v>
      </c>
      <c r="O9" s="22"/>
      <c r="P9" s="1"/>
      <c r="Q9" s="1"/>
    </row>
    <row r="10" spans="2:17" s="19" customFormat="1" ht="12.75">
      <c r="B10" s="1" t="s">
        <v>50</v>
      </c>
      <c r="C10" s="6" t="s">
        <v>23</v>
      </c>
      <c r="D10" s="19" t="s">
        <v>12</v>
      </c>
      <c r="E10" s="19" t="s">
        <v>13</v>
      </c>
      <c r="F10" s="19" t="s">
        <v>14</v>
      </c>
      <c r="G10" s="19">
        <v>22.9817374385217</v>
      </c>
      <c r="H10" s="23"/>
      <c r="I10" s="19">
        <f>G10-H12</f>
        <v>5.451076194085665</v>
      </c>
      <c r="J10" s="19">
        <f>I10-$I$1</f>
        <v>-0.18883918091729957</v>
      </c>
      <c r="K10" s="19">
        <f>0-J10</f>
        <v>0.18883918091729957</v>
      </c>
      <c r="L10" s="19">
        <f>2^K10</f>
        <v>1.1398462054802136</v>
      </c>
      <c r="O10" s="22"/>
      <c r="P10" s="1"/>
      <c r="Q10" s="1"/>
    </row>
    <row r="11" spans="2:17" s="19" customFormat="1" ht="12.75">
      <c r="B11" s="1" t="s">
        <v>50</v>
      </c>
      <c r="C11" s="6" t="s">
        <v>23</v>
      </c>
      <c r="D11" s="19" t="s">
        <v>12</v>
      </c>
      <c r="E11" s="19" t="s">
        <v>13</v>
      </c>
      <c r="F11" s="19" t="s">
        <v>14</v>
      </c>
      <c r="G11" s="19">
        <v>23.0661071805877</v>
      </c>
      <c r="I11" s="19">
        <f>G11-H12</f>
        <v>5.535445936151664</v>
      </c>
      <c r="J11" s="19">
        <f>I11-$I$1</f>
        <v>-0.104469438851301</v>
      </c>
      <c r="K11" s="19">
        <f>0-J11</f>
        <v>0.104469438851301</v>
      </c>
      <c r="L11" s="19">
        <f>2^K11</f>
        <v>1.075098942623988</v>
      </c>
      <c r="O11" s="22"/>
      <c r="P11" s="1"/>
      <c r="Q11" s="1"/>
    </row>
    <row r="12" spans="2:17" s="19" customFormat="1" ht="12.75">
      <c r="B12" s="1" t="s">
        <v>50</v>
      </c>
      <c r="C12" s="3" t="s">
        <v>16</v>
      </c>
      <c r="D12" s="19" t="s">
        <v>12</v>
      </c>
      <c r="E12" s="19" t="s">
        <v>13</v>
      </c>
      <c r="F12" s="19" t="s">
        <v>14</v>
      </c>
      <c r="G12" s="27">
        <v>17.9833557784306</v>
      </c>
      <c r="H12" s="19">
        <f>AVERAGE(G12:G14)</f>
        <v>17.530661244436036</v>
      </c>
      <c r="O12" s="22"/>
      <c r="P12" s="1"/>
      <c r="Q12" s="1"/>
    </row>
    <row r="13" spans="2:17" s="19" customFormat="1" ht="12.75">
      <c r="B13" s="1" t="s">
        <v>50</v>
      </c>
      <c r="C13" s="3" t="s">
        <v>16</v>
      </c>
      <c r="D13" s="19" t="s">
        <v>12</v>
      </c>
      <c r="E13" s="19" t="s">
        <v>13</v>
      </c>
      <c r="F13" s="19" t="s">
        <v>14</v>
      </c>
      <c r="G13" s="27">
        <v>17.3675558669612</v>
      </c>
      <c r="O13" s="22"/>
      <c r="P13" s="1"/>
      <c r="Q13" s="1"/>
    </row>
    <row r="14" spans="2:17" s="19" customFormat="1" ht="12.75">
      <c r="B14" s="1" t="s">
        <v>50</v>
      </c>
      <c r="C14" s="3" t="s">
        <v>16</v>
      </c>
      <c r="D14" s="19" t="s">
        <v>12</v>
      </c>
      <c r="E14" s="19" t="s">
        <v>13</v>
      </c>
      <c r="F14" s="19" t="s">
        <v>14</v>
      </c>
      <c r="G14" s="27">
        <v>17.2410720879163</v>
      </c>
      <c r="O14" s="22"/>
      <c r="P14" s="1"/>
      <c r="Q14" s="1"/>
    </row>
    <row r="15" spans="2:21" s="19" customFormat="1" ht="12.75">
      <c r="B15" s="1" t="s">
        <v>51</v>
      </c>
      <c r="C15" s="6" t="s">
        <v>24</v>
      </c>
      <c r="D15" s="19" t="s">
        <v>12</v>
      </c>
      <c r="E15" s="19" t="s">
        <v>13</v>
      </c>
      <c r="F15" s="19" t="s">
        <v>14</v>
      </c>
      <c r="G15" s="19">
        <v>22.8029490198671</v>
      </c>
      <c r="I15" s="19">
        <f>G15-H18</f>
        <v>5.7219079281431995</v>
      </c>
      <c r="J15" s="19">
        <f>I15-$I$1</f>
        <v>0.08199255314023457</v>
      </c>
      <c r="K15" s="19">
        <f>0-J15</f>
        <v>-0.08199255314023457</v>
      </c>
      <c r="L15" s="19">
        <f>2^K15</f>
        <v>0.9447519175765846</v>
      </c>
      <c r="M15" s="19">
        <f>AVERAGE(L15:L17)</f>
        <v>1.0371399908685328</v>
      </c>
      <c r="N15" s="19">
        <f>STDEV(L15:L17)</f>
        <v>0.14384598094498685</v>
      </c>
      <c r="O15" s="22"/>
      <c r="Q15" s="23"/>
      <c r="T15" s="24"/>
      <c r="U15" s="24"/>
    </row>
    <row r="16" spans="2:17" s="19" customFormat="1" ht="12.75">
      <c r="B16" s="1" t="s">
        <v>51</v>
      </c>
      <c r="C16" s="6" t="s">
        <v>23</v>
      </c>
      <c r="D16" s="19" t="s">
        <v>12</v>
      </c>
      <c r="E16" s="19" t="s">
        <v>13</v>
      </c>
      <c r="F16" s="19" t="s">
        <v>14</v>
      </c>
      <c r="G16" s="19">
        <v>22.7741608750468</v>
      </c>
      <c r="H16" s="23"/>
      <c r="I16" s="19">
        <f>G16-H18</f>
        <v>5.693119783322899</v>
      </c>
      <c r="J16" s="19">
        <f>I16-$I$1</f>
        <v>0.05320440831993434</v>
      </c>
      <c r="K16" s="19">
        <f>0-J16</f>
        <v>-0.05320440831993434</v>
      </c>
      <c r="L16" s="19">
        <f>2^K16</f>
        <v>0.9637932429718362</v>
      </c>
      <c r="O16" s="22"/>
      <c r="P16" s="1"/>
      <c r="Q16" s="1"/>
    </row>
    <row r="17" spans="2:17" s="19" customFormat="1" ht="12.75">
      <c r="B17" s="1" t="s">
        <v>51</v>
      </c>
      <c r="C17" s="6" t="s">
        <v>23</v>
      </c>
      <c r="D17" s="19" t="s">
        <v>12</v>
      </c>
      <c r="E17" s="19" t="s">
        <v>13</v>
      </c>
      <c r="F17" s="19" t="s">
        <v>14</v>
      </c>
      <c r="G17" s="19">
        <v>22.4544699633835</v>
      </c>
      <c r="I17" s="19">
        <f>G17-H18</f>
        <v>5.373428871659598</v>
      </c>
      <c r="J17" s="19">
        <f>I17-$I$1</f>
        <v>-0.26648650334336654</v>
      </c>
      <c r="K17" s="19">
        <f>0-J17</f>
        <v>0.26648650334336654</v>
      </c>
      <c r="L17" s="19">
        <f>2^K17</f>
        <v>1.2028748120571773</v>
      </c>
      <c r="O17" s="22"/>
      <c r="P17" s="1"/>
      <c r="Q17" s="1"/>
    </row>
    <row r="18" spans="2:17" s="19" customFormat="1" ht="12.75">
      <c r="B18" s="1" t="s">
        <v>51</v>
      </c>
      <c r="C18" s="3" t="s">
        <v>16</v>
      </c>
      <c r="D18" s="19" t="s">
        <v>12</v>
      </c>
      <c r="E18" s="19" t="s">
        <v>13</v>
      </c>
      <c r="F18" s="19" t="s">
        <v>14</v>
      </c>
      <c r="G18" s="27">
        <v>17.2053295902415</v>
      </c>
      <c r="H18" s="19">
        <f>AVERAGE(G18:G20)</f>
        <v>17.0810410917239</v>
      </c>
      <c r="O18" s="22"/>
      <c r="P18" s="1"/>
      <c r="Q18" s="1"/>
    </row>
    <row r="19" spans="2:17" s="19" customFormat="1" ht="12.75">
      <c r="B19" s="1" t="s">
        <v>51</v>
      </c>
      <c r="C19" s="3" t="s">
        <v>16</v>
      </c>
      <c r="D19" s="19" t="s">
        <v>12</v>
      </c>
      <c r="E19" s="19" t="s">
        <v>13</v>
      </c>
      <c r="F19" s="19" t="s">
        <v>14</v>
      </c>
      <c r="G19" s="27">
        <v>17.1830854182355</v>
      </c>
      <c r="O19" s="22"/>
      <c r="P19" s="1"/>
      <c r="Q19" s="1"/>
    </row>
    <row r="20" spans="2:17" s="19" customFormat="1" ht="12.75">
      <c r="B20" s="1" t="s">
        <v>51</v>
      </c>
      <c r="C20" s="3" t="s">
        <v>16</v>
      </c>
      <c r="D20" s="19" t="s">
        <v>12</v>
      </c>
      <c r="E20" s="19" t="s">
        <v>13</v>
      </c>
      <c r="F20" s="19" t="s">
        <v>14</v>
      </c>
      <c r="G20" s="27">
        <v>16.8547082666947</v>
      </c>
      <c r="O20" s="22"/>
      <c r="P20" s="1"/>
      <c r="Q20" s="1"/>
    </row>
    <row r="21" spans="2:21" s="19" customFormat="1" ht="12.75">
      <c r="B21" s="1" t="s">
        <v>52</v>
      </c>
      <c r="C21" s="6" t="s">
        <v>24</v>
      </c>
      <c r="D21" s="19" t="s">
        <v>12</v>
      </c>
      <c r="E21" s="19" t="s">
        <v>13</v>
      </c>
      <c r="F21" s="19" t="s">
        <v>14</v>
      </c>
      <c r="G21" s="19">
        <v>21.7949655811866</v>
      </c>
      <c r="I21" s="19">
        <f>G21-H24</f>
        <v>4.459730447574934</v>
      </c>
      <c r="J21" s="19">
        <f>I21-$I$1</f>
        <v>-1.180184927428031</v>
      </c>
      <c r="K21" s="19">
        <f>0-J21</f>
        <v>1.180184927428031</v>
      </c>
      <c r="L21" s="19">
        <f>2^K21</f>
        <v>2.266058219681587</v>
      </c>
      <c r="M21" s="19">
        <f>AVERAGE(L21:L23)</f>
        <v>2.3160373744124843</v>
      </c>
      <c r="N21" s="19">
        <f>STDEV(L21:L23)</f>
        <v>0.3430790181815879</v>
      </c>
      <c r="O21" s="22"/>
      <c r="P21" s="19">
        <f>AVERAGE(M21:M33)</f>
        <v>2.001714605300802</v>
      </c>
      <c r="Q21" s="23">
        <f>STDEVA(M21:M33)</f>
        <v>0.27224054798244046</v>
      </c>
      <c r="R21" s="19">
        <f>ROUND(P21,2)</f>
        <v>2</v>
      </c>
      <c r="S21" s="19">
        <f>ROUND(Q21,2)</f>
        <v>0.27</v>
      </c>
      <c r="T21" s="24" t="s">
        <v>15</v>
      </c>
      <c r="U21" s="24" t="str">
        <f>R21&amp;T21&amp;S21</f>
        <v>2±0.27</v>
      </c>
    </row>
    <row r="22" spans="2:17" s="19" customFormat="1" ht="12.75">
      <c r="B22" s="1" t="s">
        <v>52</v>
      </c>
      <c r="C22" s="6" t="s">
        <v>23</v>
      </c>
      <c r="D22" s="19" t="s">
        <v>12</v>
      </c>
      <c r="E22" s="19" t="s">
        <v>13</v>
      </c>
      <c r="F22" s="19" t="s">
        <v>14</v>
      </c>
      <c r="G22" s="19">
        <v>21.9746534314796</v>
      </c>
      <c r="H22" s="23"/>
      <c r="I22" s="19">
        <f>G22-H24</f>
        <v>4.639418297867934</v>
      </c>
      <c r="J22" s="19">
        <f>I22-$I$1</f>
        <v>-1.000497077135031</v>
      </c>
      <c r="K22" s="19">
        <f>0-J22</f>
        <v>1.000497077135031</v>
      </c>
      <c r="L22" s="19">
        <f>2^K22</f>
        <v>2.000689213956029</v>
      </c>
      <c r="O22" s="22"/>
      <c r="P22" s="1"/>
      <c r="Q22" s="25"/>
    </row>
    <row r="23" spans="2:17" s="19" customFormat="1" ht="12.75">
      <c r="B23" s="1" t="s">
        <v>52</v>
      </c>
      <c r="C23" s="6" t="s">
        <v>23</v>
      </c>
      <c r="D23" s="19" t="s">
        <v>12</v>
      </c>
      <c r="E23" s="19" t="s">
        <v>13</v>
      </c>
      <c r="F23" s="19" t="s">
        <v>14</v>
      </c>
      <c r="G23" s="19">
        <v>21.5521830565094</v>
      </c>
      <c r="I23" s="19">
        <f>G23-H24</f>
        <v>4.2169479228977345</v>
      </c>
      <c r="J23" s="19">
        <f>I23-$I$1</f>
        <v>-1.4229674521052305</v>
      </c>
      <c r="K23" s="19">
        <f>0-J23</f>
        <v>1.4229674521052305</v>
      </c>
      <c r="L23" s="19">
        <f>2^K23</f>
        <v>2.6813646895998366</v>
      </c>
      <c r="O23" s="22"/>
      <c r="P23" s="1"/>
      <c r="Q23" s="25"/>
    </row>
    <row r="24" spans="2:17" s="19" customFormat="1" ht="12.75">
      <c r="B24" s="1" t="s">
        <v>52</v>
      </c>
      <c r="C24" s="3" t="s">
        <v>16</v>
      </c>
      <c r="D24" s="19" t="s">
        <v>12</v>
      </c>
      <c r="E24" s="19" t="s">
        <v>13</v>
      </c>
      <c r="F24" s="19" t="s">
        <v>14</v>
      </c>
      <c r="G24" s="27">
        <v>17.2173732133198</v>
      </c>
      <c r="H24" s="19">
        <f>AVERAGE(G24:G26)</f>
        <v>17.335235133611665</v>
      </c>
      <c r="O24" s="22"/>
      <c r="P24" s="26"/>
      <c r="Q24" s="25"/>
    </row>
    <row r="25" spans="2:17" s="19" customFormat="1" ht="12.75">
      <c r="B25" s="1" t="s">
        <v>52</v>
      </c>
      <c r="C25" s="3" t="s">
        <v>16</v>
      </c>
      <c r="D25" s="19" t="s">
        <v>12</v>
      </c>
      <c r="E25" s="19" t="s">
        <v>13</v>
      </c>
      <c r="F25" s="19" t="s">
        <v>14</v>
      </c>
      <c r="G25" s="27">
        <v>17.457547091314</v>
      </c>
      <c r="O25" s="22"/>
      <c r="P25" s="26"/>
      <c r="Q25" s="25"/>
    </row>
    <row r="26" spans="2:17" s="19" customFormat="1" ht="12.75">
      <c r="B26" s="1" t="s">
        <v>52</v>
      </c>
      <c r="C26" s="3" t="s">
        <v>16</v>
      </c>
      <c r="D26" s="19" t="s">
        <v>12</v>
      </c>
      <c r="E26" s="19" t="s">
        <v>13</v>
      </c>
      <c r="F26" s="19" t="s">
        <v>14</v>
      </c>
      <c r="G26" s="27">
        <v>17.3307850962012</v>
      </c>
      <c r="O26" s="22"/>
      <c r="P26" s="26"/>
      <c r="Q26" s="25"/>
    </row>
    <row r="27" spans="2:21" s="19" customFormat="1" ht="12.75">
      <c r="B27" s="1" t="s">
        <v>53</v>
      </c>
      <c r="C27" s="6" t="s">
        <v>24</v>
      </c>
      <c r="D27" s="19" t="s">
        <v>12</v>
      </c>
      <c r="E27" s="19" t="s">
        <v>13</v>
      </c>
      <c r="F27" s="19" t="s">
        <v>14</v>
      </c>
      <c r="G27" s="19">
        <v>22.011006834713</v>
      </c>
      <c r="I27" s="19">
        <f>G27-H30</f>
        <v>4.810455458414168</v>
      </c>
      <c r="J27" s="19">
        <f>I27-$I$1</f>
        <v>-0.8294599165887968</v>
      </c>
      <c r="K27" s="19">
        <f>0-J27</f>
        <v>0.8294599165887968</v>
      </c>
      <c r="L27" s="19">
        <f>2^K27</f>
        <v>1.7770199974016494</v>
      </c>
      <c r="M27" s="19">
        <f>AVERAGE(L27:L29)</f>
        <v>1.8405765916128924</v>
      </c>
      <c r="N27" s="19">
        <f>STDEV(L27:L29)</f>
        <v>0.10865951983188732</v>
      </c>
      <c r="O27" s="22"/>
      <c r="Q27" s="23"/>
      <c r="T27" s="24"/>
      <c r="U27" s="24"/>
    </row>
    <row r="28" spans="2:17" s="19" customFormat="1" ht="12.75">
      <c r="B28" s="1" t="s">
        <v>53</v>
      </c>
      <c r="C28" s="6" t="s">
        <v>23</v>
      </c>
      <c r="D28" s="19" t="s">
        <v>12</v>
      </c>
      <c r="E28" s="19" t="s">
        <v>13</v>
      </c>
      <c r="F28" s="19" t="s">
        <v>14</v>
      </c>
      <c r="G28" s="19">
        <v>22.0096698400736</v>
      </c>
      <c r="H28" s="23"/>
      <c r="I28" s="19">
        <f>G28-H30</f>
        <v>4.809118463774766</v>
      </c>
      <c r="J28" s="19">
        <f>I28-$I$1</f>
        <v>-0.830796911228199</v>
      </c>
      <c r="K28" s="19">
        <f>0-J28</f>
        <v>0.830796911228199</v>
      </c>
      <c r="L28" s="19">
        <f>2^K28</f>
        <v>1.7786675856871166</v>
      </c>
      <c r="O28" s="22"/>
      <c r="P28" s="26"/>
      <c r="Q28" s="25"/>
    </row>
    <row r="29" spans="2:17" s="19" customFormat="1" ht="12.75">
      <c r="B29" s="1" t="s">
        <v>53</v>
      </c>
      <c r="C29" s="6" t="s">
        <v>23</v>
      </c>
      <c r="D29" s="19" t="s">
        <v>12</v>
      </c>
      <c r="E29" s="19" t="s">
        <v>13</v>
      </c>
      <c r="F29" s="19" t="s">
        <v>14</v>
      </c>
      <c r="G29" s="19">
        <v>21.8651724687</v>
      </c>
      <c r="I29" s="19">
        <f>G29-H30</f>
        <v>4.664621092401166</v>
      </c>
      <c r="J29" s="19">
        <f>I29-$I$1</f>
        <v>-0.9752942826017987</v>
      </c>
      <c r="K29" s="19">
        <f>0-J29</f>
        <v>0.9752942826017987</v>
      </c>
      <c r="L29" s="19">
        <f>2^K29</f>
        <v>1.9660421917499111</v>
      </c>
      <c r="O29" s="22"/>
      <c r="P29" s="26"/>
      <c r="Q29" s="25"/>
    </row>
    <row r="30" spans="2:17" s="19" customFormat="1" ht="12.75">
      <c r="B30" s="1" t="s">
        <v>53</v>
      </c>
      <c r="C30" s="3" t="s">
        <v>16</v>
      </c>
      <c r="D30" s="19" t="s">
        <v>12</v>
      </c>
      <c r="E30" s="19" t="s">
        <v>13</v>
      </c>
      <c r="F30" s="19" t="s">
        <v>14</v>
      </c>
      <c r="G30" s="25">
        <v>17.1020412554036</v>
      </c>
      <c r="H30" s="19">
        <f>AVERAGE(G30:G32)</f>
        <v>17.200551376298833</v>
      </c>
      <c r="O30" s="22"/>
      <c r="P30" s="26"/>
      <c r="Q30" s="25"/>
    </row>
    <row r="31" spans="2:17" s="19" customFormat="1" ht="12.75">
      <c r="B31" s="1" t="s">
        <v>53</v>
      </c>
      <c r="C31" s="3" t="s">
        <v>16</v>
      </c>
      <c r="D31" s="19" t="s">
        <v>12</v>
      </c>
      <c r="E31" s="19" t="s">
        <v>13</v>
      </c>
      <c r="F31" s="19" t="s">
        <v>14</v>
      </c>
      <c r="G31" s="25">
        <v>17.0693119272689</v>
      </c>
      <c r="O31" s="22"/>
      <c r="P31" s="26"/>
      <c r="Q31" s="25"/>
    </row>
    <row r="32" spans="2:17" s="19" customFormat="1" ht="12.75">
      <c r="B32" s="1" t="s">
        <v>53</v>
      </c>
      <c r="C32" s="3" t="s">
        <v>16</v>
      </c>
      <c r="D32" s="19" t="s">
        <v>12</v>
      </c>
      <c r="E32" s="19" t="s">
        <v>13</v>
      </c>
      <c r="F32" s="19" t="s">
        <v>14</v>
      </c>
      <c r="G32" s="25">
        <v>17.430300946224</v>
      </c>
      <c r="O32" s="22"/>
      <c r="P32" s="26"/>
      <c r="Q32" s="25"/>
    </row>
    <row r="33" spans="2:17" s="19" customFormat="1" ht="12.75">
      <c r="B33" s="1" t="s">
        <v>54</v>
      </c>
      <c r="C33" s="6" t="s">
        <v>24</v>
      </c>
      <c r="D33" s="19" t="s">
        <v>12</v>
      </c>
      <c r="E33" s="19" t="s">
        <v>13</v>
      </c>
      <c r="F33" s="19" t="s">
        <v>14</v>
      </c>
      <c r="G33" s="19">
        <v>21.8210982163886</v>
      </c>
      <c r="I33" s="19">
        <f>G33-H36</f>
        <v>4.740284904659365</v>
      </c>
      <c r="J33" s="19">
        <f>I33-$I$1</f>
        <v>-0.8996304703435998</v>
      </c>
      <c r="K33" s="19">
        <f>0-J33</f>
        <v>0.8996304703435998</v>
      </c>
      <c r="L33" s="19">
        <f>2^K33</f>
        <v>1.8655880730529442</v>
      </c>
      <c r="M33" s="19">
        <f>AVERAGE(L33:L35)</f>
        <v>1.8485298498770295</v>
      </c>
      <c r="N33" s="19">
        <f>STDEV(L33:L35)</f>
        <v>0.11382517780036175</v>
      </c>
      <c r="O33" s="22"/>
      <c r="P33" s="26"/>
      <c r="Q33" s="25"/>
    </row>
    <row r="34" spans="2:17" s="19" customFormat="1" ht="12.75">
      <c r="B34" s="1" t="s">
        <v>54</v>
      </c>
      <c r="C34" s="6" t="s">
        <v>23</v>
      </c>
      <c r="D34" s="19" t="s">
        <v>12</v>
      </c>
      <c r="E34" s="19" t="s">
        <v>13</v>
      </c>
      <c r="F34" s="19" t="s">
        <v>14</v>
      </c>
      <c r="G34" s="19">
        <v>21.9323450903351</v>
      </c>
      <c r="H34" s="23"/>
      <c r="I34" s="19">
        <f>G34-H36</f>
        <v>4.851531778605867</v>
      </c>
      <c r="J34" s="19">
        <f>I34-$I$1</f>
        <v>-0.7883835963970975</v>
      </c>
      <c r="K34" s="19">
        <f>0-J34</f>
        <v>0.7883835963970975</v>
      </c>
      <c r="L34" s="19">
        <f>2^K34</f>
        <v>1.7271382827609187</v>
      </c>
      <c r="O34" s="22"/>
      <c r="P34" s="26"/>
      <c r="Q34" s="23"/>
    </row>
    <row r="35" spans="2:17" s="19" customFormat="1" ht="12.75">
      <c r="B35" s="1" t="s">
        <v>54</v>
      </c>
      <c r="C35" s="6" t="s">
        <v>23</v>
      </c>
      <c r="D35" s="19" t="s">
        <v>12</v>
      </c>
      <c r="E35" s="19" t="s">
        <v>13</v>
      </c>
      <c r="F35" s="19" t="s">
        <v>14</v>
      </c>
      <c r="G35" s="19">
        <v>21.755137800751</v>
      </c>
      <c r="I35" s="19">
        <f>G35-H36</f>
        <v>4.6743244890217674</v>
      </c>
      <c r="J35" s="19">
        <f>I35-$I$1</f>
        <v>-0.9655908859811975</v>
      </c>
      <c r="K35" s="19">
        <f>0-J35</f>
        <v>0.9655908859811975</v>
      </c>
      <c r="L35" s="19">
        <f>2^K35</f>
        <v>1.9528631938172263</v>
      </c>
      <c r="O35" s="22"/>
      <c r="P35" s="26"/>
      <c r="Q35" s="23"/>
    </row>
    <row r="36" spans="2:17" s="19" customFormat="1" ht="12.75">
      <c r="B36" s="1" t="s">
        <v>54</v>
      </c>
      <c r="C36" s="3" t="s">
        <v>16</v>
      </c>
      <c r="D36" s="19" t="s">
        <v>12</v>
      </c>
      <c r="E36" s="19" t="s">
        <v>13</v>
      </c>
      <c r="F36" s="19" t="s">
        <v>14</v>
      </c>
      <c r="G36" s="27">
        <v>17.2982876005386</v>
      </c>
      <c r="H36" s="19">
        <f>AVERAGE(G36:G38)</f>
        <v>17.080813311729234</v>
      </c>
      <c r="O36" s="22"/>
      <c r="P36" s="26"/>
      <c r="Q36" s="23"/>
    </row>
    <row r="37" spans="2:17" s="19" customFormat="1" ht="12.75">
      <c r="B37" s="1" t="s">
        <v>54</v>
      </c>
      <c r="C37" s="3" t="s">
        <v>16</v>
      </c>
      <c r="D37" s="19" t="s">
        <v>12</v>
      </c>
      <c r="E37" s="19" t="s">
        <v>13</v>
      </c>
      <c r="F37" s="19" t="s">
        <v>14</v>
      </c>
      <c r="G37" s="27">
        <v>16.677935784963</v>
      </c>
      <c r="O37" s="22"/>
      <c r="P37" s="26"/>
      <c r="Q37" s="23"/>
    </row>
    <row r="38" spans="2:17" s="19" customFormat="1" ht="12.75">
      <c r="B38" s="1" t="s">
        <v>54</v>
      </c>
      <c r="C38" s="3" t="s">
        <v>16</v>
      </c>
      <c r="D38" s="19" t="s">
        <v>12</v>
      </c>
      <c r="E38" s="19" t="s">
        <v>13</v>
      </c>
      <c r="F38" s="19" t="s">
        <v>14</v>
      </c>
      <c r="G38" s="27">
        <v>17.2662165496861</v>
      </c>
      <c r="O38" s="22"/>
      <c r="P38" s="26"/>
      <c r="Q38" s="23"/>
    </row>
    <row r="39" spans="2:21" s="19" customFormat="1" ht="12.75">
      <c r="B39" s="1" t="s">
        <v>55</v>
      </c>
      <c r="C39" s="6" t="s">
        <v>24</v>
      </c>
      <c r="D39" s="19" t="s">
        <v>12</v>
      </c>
      <c r="E39" s="19" t="s">
        <v>13</v>
      </c>
      <c r="F39" s="19" t="s">
        <v>14</v>
      </c>
      <c r="G39" s="19">
        <v>24.0579773782751</v>
      </c>
      <c r="I39" s="19">
        <f>G39-H42</f>
        <v>6.724543608063634</v>
      </c>
      <c r="J39" s="19">
        <f>I39-$I$1</f>
        <v>1.084628233060669</v>
      </c>
      <c r="K39" s="19">
        <f>0-J39</f>
        <v>-1.084628233060669</v>
      </c>
      <c r="L39" s="19">
        <f>2^K39</f>
        <v>0.4715137563107273</v>
      </c>
      <c r="M39" s="19">
        <f>AVERAGE(L39:L41)</f>
        <v>0.48582105463806613</v>
      </c>
      <c r="N39" s="19">
        <f>STDEV(L39:L41)</f>
        <v>0.02665121091102968</v>
      </c>
      <c r="O39" s="22"/>
      <c r="P39" s="19">
        <f>AVERAGE(M39:M51)</f>
        <v>0.5323957776391444</v>
      </c>
      <c r="Q39" s="23">
        <f>STDEVA(M39:M51)</f>
        <v>0.0703926094899837</v>
      </c>
      <c r="R39" s="19">
        <f>ROUND(P39,2)</f>
        <v>0.53</v>
      </c>
      <c r="S39" s="19">
        <f>ROUND(Q39,2)</f>
        <v>0.07</v>
      </c>
      <c r="T39" s="24" t="s">
        <v>15</v>
      </c>
      <c r="U39" s="24" t="str">
        <f>R39&amp;T39&amp;S39</f>
        <v>0.53±0.07</v>
      </c>
    </row>
    <row r="40" spans="2:17" s="19" customFormat="1" ht="12.75">
      <c r="B40" s="1" t="s">
        <v>55</v>
      </c>
      <c r="C40" s="6" t="s">
        <v>23</v>
      </c>
      <c r="D40" s="19" t="s">
        <v>12</v>
      </c>
      <c r="E40" s="19" t="s">
        <v>13</v>
      </c>
      <c r="F40" s="19" t="s">
        <v>14</v>
      </c>
      <c r="G40" s="19">
        <v>24.064524315214</v>
      </c>
      <c r="H40" s="23"/>
      <c r="I40" s="19">
        <f>G40-H42</f>
        <v>6.731090545002534</v>
      </c>
      <c r="J40" s="19">
        <f>I40-$I$1</f>
        <v>1.0911751699995689</v>
      </c>
      <c r="K40" s="19">
        <f>0-J40</f>
        <v>-1.0911751699995689</v>
      </c>
      <c r="L40" s="19">
        <f>2^K40</f>
        <v>0.46937887887541463</v>
      </c>
      <c r="O40" s="22"/>
      <c r="P40" s="26"/>
      <c r="Q40" s="23"/>
    </row>
    <row r="41" spans="2:17" s="19" customFormat="1" ht="12.75">
      <c r="B41" s="1" t="s">
        <v>55</v>
      </c>
      <c r="C41" s="6" t="s">
        <v>23</v>
      </c>
      <c r="D41" s="19" t="s">
        <v>12</v>
      </c>
      <c r="E41" s="19" t="s">
        <v>13</v>
      </c>
      <c r="F41" s="19" t="s">
        <v>14</v>
      </c>
      <c r="G41" s="19">
        <v>23.9263119026287</v>
      </c>
      <c r="I41" s="19">
        <f>G41-H42</f>
        <v>6.592878132417233</v>
      </c>
      <c r="J41" s="19">
        <f>I41-$I$1</f>
        <v>0.9529627574142685</v>
      </c>
      <c r="K41" s="19">
        <f>0-J41</f>
        <v>-0.9529627574142685</v>
      </c>
      <c r="L41" s="19">
        <f>2^K41</f>
        <v>0.5165705287280563</v>
      </c>
      <c r="O41" s="22"/>
      <c r="P41" s="26"/>
      <c r="Q41" s="23"/>
    </row>
    <row r="42" spans="2:17" s="19" customFormat="1" ht="12.75">
      <c r="B42" s="1" t="s">
        <v>55</v>
      </c>
      <c r="C42" s="3" t="s">
        <v>16</v>
      </c>
      <c r="D42" s="19" t="s">
        <v>12</v>
      </c>
      <c r="E42" s="19" t="s">
        <v>13</v>
      </c>
      <c r="F42" s="19" t="s">
        <v>14</v>
      </c>
      <c r="G42" s="27">
        <v>17.6496098386709</v>
      </c>
      <c r="H42" s="19">
        <f>AVERAGE(G42:G44)</f>
        <v>17.333433770211467</v>
      </c>
      <c r="O42" s="22"/>
      <c r="P42" s="26"/>
      <c r="Q42" s="23"/>
    </row>
    <row r="43" spans="2:17" s="19" customFormat="1" ht="12.75">
      <c r="B43" s="1" t="s">
        <v>55</v>
      </c>
      <c r="C43" s="3" t="s">
        <v>16</v>
      </c>
      <c r="D43" s="19" t="s">
        <v>12</v>
      </c>
      <c r="E43" s="19" t="s">
        <v>13</v>
      </c>
      <c r="F43" s="19" t="s">
        <v>14</v>
      </c>
      <c r="G43" s="27">
        <v>17.4458113149891</v>
      </c>
      <c r="O43" s="22"/>
      <c r="P43" s="26"/>
      <c r="Q43" s="23"/>
    </row>
    <row r="44" spans="2:17" s="19" customFormat="1" ht="12.75">
      <c r="B44" s="1" t="s">
        <v>55</v>
      </c>
      <c r="C44" s="3" t="s">
        <v>16</v>
      </c>
      <c r="D44" s="19" t="s">
        <v>12</v>
      </c>
      <c r="E44" s="19" t="s">
        <v>13</v>
      </c>
      <c r="F44" s="19" t="s">
        <v>14</v>
      </c>
      <c r="G44" s="27">
        <v>16.9048801569744</v>
      </c>
      <c r="O44" s="22"/>
      <c r="P44" s="26"/>
      <c r="Q44" s="23"/>
    </row>
    <row r="45" spans="2:17" s="19" customFormat="1" ht="12.75">
      <c r="B45" s="1" t="s">
        <v>56</v>
      </c>
      <c r="C45" s="6" t="s">
        <v>24</v>
      </c>
      <c r="D45" s="19" t="s">
        <v>12</v>
      </c>
      <c r="E45" s="19" t="s">
        <v>13</v>
      </c>
      <c r="F45" s="19" t="s">
        <v>14</v>
      </c>
      <c r="G45" s="19">
        <v>23.8394535570795</v>
      </c>
      <c r="I45" s="19">
        <f>G45-H48</f>
        <v>6.856249477614437</v>
      </c>
      <c r="J45" s="19">
        <f>I45-$I$1</f>
        <v>1.216334102611472</v>
      </c>
      <c r="K45" s="19">
        <f>0-J45</f>
        <v>-1.216334102611472</v>
      </c>
      <c r="L45" s="19">
        <f>2^K45</f>
        <v>0.4303749154224535</v>
      </c>
      <c r="M45" s="19">
        <f>AVERAGE(L45:L47)</f>
        <v>0.4979924479162377</v>
      </c>
      <c r="N45" s="19">
        <f>STDEV(L45:L47)</f>
        <v>0.07379990646822868</v>
      </c>
      <c r="O45" s="22"/>
      <c r="P45" s="1"/>
      <c r="Q45" s="23"/>
    </row>
    <row r="46" spans="2:17" s="19" customFormat="1" ht="12.75">
      <c r="B46" s="1" t="s">
        <v>56</v>
      </c>
      <c r="C46" s="6" t="s">
        <v>23</v>
      </c>
      <c r="D46" s="19" t="s">
        <v>12</v>
      </c>
      <c r="E46" s="19" t="s">
        <v>13</v>
      </c>
      <c r="F46" s="19" t="s">
        <v>14</v>
      </c>
      <c r="G46" s="19">
        <v>23.6614619386287</v>
      </c>
      <c r="H46" s="23"/>
      <c r="I46" s="19">
        <f>G46-H48</f>
        <v>6.678257859163637</v>
      </c>
      <c r="J46" s="19">
        <f>I46-$I$1</f>
        <v>1.0383424841606717</v>
      </c>
      <c r="K46" s="19">
        <f>0-J46</f>
        <v>-1.0383424841606717</v>
      </c>
      <c r="L46" s="19">
        <f>2^K46</f>
        <v>0.4868865376162777</v>
      </c>
      <c r="O46" s="22"/>
      <c r="P46" s="1"/>
      <c r="Q46" s="23"/>
    </row>
    <row r="47" spans="2:17" s="19" customFormat="1" ht="12.75">
      <c r="B47" s="1" t="s">
        <v>56</v>
      </c>
      <c r="C47" s="6" t="s">
        <v>23</v>
      </c>
      <c r="D47" s="19" t="s">
        <v>12</v>
      </c>
      <c r="E47" s="19" t="s">
        <v>13</v>
      </c>
      <c r="F47" s="19" t="s">
        <v>14</v>
      </c>
      <c r="G47" s="19">
        <v>23.4171867746929</v>
      </c>
      <c r="I47" s="19">
        <f>G47-H48</f>
        <v>6.4339826952278365</v>
      </c>
      <c r="J47" s="19">
        <f>I47-$I$1</f>
        <v>0.7940673202248716</v>
      </c>
      <c r="K47" s="19">
        <f>0-J47</f>
        <v>-0.7940673202248716</v>
      </c>
      <c r="L47" s="19">
        <f>2^K47</f>
        <v>0.576715890709982</v>
      </c>
      <c r="O47" s="22"/>
      <c r="P47" s="1"/>
      <c r="Q47" s="23"/>
    </row>
    <row r="48" spans="2:17" s="19" customFormat="1" ht="12.75">
      <c r="B48" s="1" t="s">
        <v>56</v>
      </c>
      <c r="C48" s="3" t="s">
        <v>16</v>
      </c>
      <c r="D48" s="19" t="s">
        <v>12</v>
      </c>
      <c r="E48" s="19" t="s">
        <v>13</v>
      </c>
      <c r="F48" s="19" t="s">
        <v>14</v>
      </c>
      <c r="G48" s="27">
        <v>16.7623154637458</v>
      </c>
      <c r="H48" s="19">
        <f>AVERAGE(G48:G50)</f>
        <v>16.983204079465064</v>
      </c>
      <c r="O48" s="22"/>
      <c r="P48" s="26"/>
      <c r="Q48" s="23"/>
    </row>
    <row r="49" spans="2:17" s="19" customFormat="1" ht="12.75">
      <c r="B49" s="1" t="s">
        <v>56</v>
      </c>
      <c r="C49" s="3" t="s">
        <v>16</v>
      </c>
      <c r="D49" s="19" t="s">
        <v>12</v>
      </c>
      <c r="E49" s="19" t="s">
        <v>13</v>
      </c>
      <c r="F49" s="19" t="s">
        <v>14</v>
      </c>
      <c r="G49" s="27">
        <v>16.9006158915583</v>
      </c>
      <c r="O49" s="22"/>
      <c r="P49" s="26"/>
      <c r="Q49" s="23"/>
    </row>
    <row r="50" spans="2:17" s="19" customFormat="1" ht="12.75">
      <c r="B50" s="1" t="s">
        <v>56</v>
      </c>
      <c r="C50" s="3" t="s">
        <v>16</v>
      </c>
      <c r="D50" s="19" t="s">
        <v>12</v>
      </c>
      <c r="E50" s="19" t="s">
        <v>13</v>
      </c>
      <c r="F50" s="19" t="s">
        <v>14</v>
      </c>
      <c r="G50" s="27">
        <v>17.2866808830911</v>
      </c>
      <c r="O50" s="22"/>
      <c r="P50" s="26"/>
      <c r="Q50" s="23"/>
    </row>
    <row r="51" spans="2:21" s="19" customFormat="1" ht="12.75">
      <c r="B51" s="1" t="s">
        <v>57</v>
      </c>
      <c r="C51" s="6" t="s">
        <v>24</v>
      </c>
      <c r="D51" s="19" t="s">
        <v>12</v>
      </c>
      <c r="E51" s="19" t="s">
        <v>13</v>
      </c>
      <c r="F51" s="19" t="s">
        <v>14</v>
      </c>
      <c r="G51" s="19">
        <v>24.1667575414736</v>
      </c>
      <c r="I51" s="19">
        <f>G51-H54</f>
        <v>6.182661227076199</v>
      </c>
      <c r="J51" s="19">
        <f>I51-$I$1</f>
        <v>0.5427458520732342</v>
      </c>
      <c r="K51" s="19">
        <f>0-J51</f>
        <v>-0.5427458520732342</v>
      </c>
      <c r="L51" s="19">
        <f>2^K51</f>
        <v>0.6864631336394323</v>
      </c>
      <c r="M51" s="19">
        <f>AVERAGE(L51:L53)</f>
        <v>0.6133738303631292</v>
      </c>
      <c r="N51" s="19">
        <f>STDEV(L51:L53)</f>
        <v>0.07009033786584216</v>
      </c>
      <c r="O51" s="22"/>
      <c r="Q51" s="23"/>
      <c r="T51" s="24"/>
      <c r="U51" s="24"/>
    </row>
    <row r="52" spans="2:17" s="19" customFormat="1" ht="12.75">
      <c r="B52" s="1" t="s">
        <v>57</v>
      </c>
      <c r="C52" s="6" t="s">
        <v>23</v>
      </c>
      <c r="D52" s="19" t="s">
        <v>12</v>
      </c>
      <c r="E52" s="19" t="s">
        <v>13</v>
      </c>
      <c r="F52" s="19" t="s">
        <v>14</v>
      </c>
      <c r="G52" s="19">
        <v>24.3444072292266</v>
      </c>
      <c r="H52" s="23"/>
      <c r="I52" s="19">
        <f>G52-H54</f>
        <v>6.360310914829199</v>
      </c>
      <c r="J52" s="19">
        <f>I52-$I$1</f>
        <v>0.7203955398262343</v>
      </c>
      <c r="K52" s="19">
        <f>0-J52</f>
        <v>-0.7203955398262343</v>
      </c>
      <c r="L52" s="19">
        <f>2^K52</f>
        <v>0.6069310187366175</v>
      </c>
      <c r="O52" s="22"/>
      <c r="P52" s="1"/>
      <c r="Q52" s="23"/>
    </row>
    <row r="53" spans="2:17" s="19" customFormat="1" ht="12.75">
      <c r="B53" s="1" t="s">
        <v>57</v>
      </c>
      <c r="C53" s="6" t="s">
        <v>23</v>
      </c>
      <c r="D53" s="19" t="s">
        <v>12</v>
      </c>
      <c r="E53" s="19" t="s">
        <v>13</v>
      </c>
      <c r="F53" s="19" t="s">
        <v>14</v>
      </c>
      <c r="G53" s="19">
        <v>24.4951182660028</v>
      </c>
      <c r="I53" s="19">
        <f>G53-H54</f>
        <v>6.5110219516054</v>
      </c>
      <c r="J53" s="19">
        <f>I53-$I$1</f>
        <v>0.8711065766024353</v>
      </c>
      <c r="K53" s="19">
        <f>0-J53</f>
        <v>-0.8711065766024353</v>
      </c>
      <c r="L53" s="19">
        <f>2^K53</f>
        <v>0.546727338713338</v>
      </c>
      <c r="O53" s="22"/>
      <c r="P53" s="1"/>
      <c r="Q53" s="23"/>
    </row>
    <row r="54" spans="2:17" s="19" customFormat="1" ht="12.75">
      <c r="B54" s="1" t="s">
        <v>57</v>
      </c>
      <c r="C54" s="3" t="s">
        <v>16</v>
      </c>
      <c r="D54" s="19" t="s">
        <v>12</v>
      </c>
      <c r="E54" s="19" t="s">
        <v>13</v>
      </c>
      <c r="F54" s="19" t="s">
        <v>14</v>
      </c>
      <c r="G54" s="27">
        <v>18.2864519279233</v>
      </c>
      <c r="H54" s="19">
        <f>AVERAGE(G54:G56)</f>
        <v>17.9840963143974</v>
      </c>
      <c r="O54" s="22"/>
      <c r="P54" s="26"/>
      <c r="Q54" s="23"/>
    </row>
    <row r="55" spans="2:17" s="19" customFormat="1" ht="12.75">
      <c r="B55" s="1" t="s">
        <v>57</v>
      </c>
      <c r="C55" s="3" t="s">
        <v>16</v>
      </c>
      <c r="D55" s="19" t="s">
        <v>12</v>
      </c>
      <c r="E55" s="19" t="s">
        <v>13</v>
      </c>
      <c r="F55" s="19" t="s">
        <v>14</v>
      </c>
      <c r="G55" s="27">
        <v>17.7712369949955</v>
      </c>
      <c r="O55" s="22"/>
      <c r="P55" s="26"/>
      <c r="Q55" s="23"/>
    </row>
    <row r="56" spans="2:17" s="19" customFormat="1" ht="12.75">
      <c r="B56" s="1" t="s">
        <v>57</v>
      </c>
      <c r="C56" s="3" t="s">
        <v>16</v>
      </c>
      <c r="D56" s="19" t="s">
        <v>12</v>
      </c>
      <c r="E56" s="19" t="s">
        <v>13</v>
      </c>
      <c r="F56" s="19" t="s">
        <v>14</v>
      </c>
      <c r="G56" s="27">
        <v>17.8946000202734</v>
      </c>
      <c r="O56" s="22"/>
      <c r="P56" s="26"/>
      <c r="Q56" s="23"/>
    </row>
    <row r="57" spans="2:21" s="19" customFormat="1" ht="12.75">
      <c r="B57" s="1" t="s">
        <v>58</v>
      </c>
      <c r="C57" s="6" t="s">
        <v>24</v>
      </c>
      <c r="D57" s="19" t="s">
        <v>12</v>
      </c>
      <c r="E57" s="19" t="s">
        <v>13</v>
      </c>
      <c r="F57" s="19" t="s">
        <v>14</v>
      </c>
      <c r="G57" s="19">
        <v>23.6150738055491</v>
      </c>
      <c r="I57" s="19">
        <f>G57-H60</f>
        <v>6.309191219513533</v>
      </c>
      <c r="J57" s="19">
        <f>I57-$I$1</f>
        <v>0.669275844510568</v>
      </c>
      <c r="K57" s="19">
        <f>0-J57</f>
        <v>-0.669275844510568</v>
      </c>
      <c r="L57" s="19">
        <f>2^K57</f>
        <v>0.6288222430790202</v>
      </c>
      <c r="M57" s="19">
        <f>AVERAGE(L57:L59)</f>
        <v>0.7155334517901912</v>
      </c>
      <c r="N57" s="19">
        <f>STDEV(L57:L59)</f>
        <v>0.10319718525269043</v>
      </c>
      <c r="O57" s="22"/>
      <c r="P57" s="19">
        <f>AVERAGE(M57:M69)</f>
        <v>0.7031237765935822</v>
      </c>
      <c r="Q57" s="23">
        <f>STDEVA(M57:M69)</f>
        <v>0.054362924753959874</v>
      </c>
      <c r="R57" s="19">
        <f>ROUND(P57,2)</f>
        <v>0.7</v>
      </c>
      <c r="S57" s="19">
        <f>ROUND(Q57,2)</f>
        <v>0.05</v>
      </c>
      <c r="T57" s="24" t="s">
        <v>15</v>
      </c>
      <c r="U57" s="24" t="str">
        <f>R57&amp;T57&amp;S57</f>
        <v>0.7±0.05</v>
      </c>
    </row>
    <row r="58" spans="2:17" s="19" customFormat="1" ht="12.75">
      <c r="B58" s="1" t="s">
        <v>58</v>
      </c>
      <c r="C58" s="6" t="s">
        <v>23</v>
      </c>
      <c r="D58" s="19" t="s">
        <v>12</v>
      </c>
      <c r="E58" s="19" t="s">
        <v>13</v>
      </c>
      <c r="F58" s="19" t="s">
        <v>14</v>
      </c>
      <c r="G58" s="19">
        <v>23.2151811667019</v>
      </c>
      <c r="H58" s="23"/>
      <c r="I58" s="19">
        <f>G58-H60</f>
        <v>5.909298580666334</v>
      </c>
      <c r="J58" s="19">
        <f>I58-$I$1</f>
        <v>0.2693832056633694</v>
      </c>
      <c r="K58" s="19">
        <f>0-J58</f>
        <v>-0.2693832056633694</v>
      </c>
      <c r="L58" s="19">
        <f>2^K58</f>
        <v>0.8296741799852094</v>
      </c>
      <c r="O58" s="22"/>
      <c r="P58" s="26"/>
      <c r="Q58" s="23"/>
    </row>
    <row r="59" spans="2:17" s="19" customFormat="1" ht="12.75">
      <c r="B59" s="1" t="s">
        <v>58</v>
      </c>
      <c r="C59" s="6" t="s">
        <v>23</v>
      </c>
      <c r="D59" s="19" t="s">
        <v>12</v>
      </c>
      <c r="E59" s="19" t="s">
        <v>13</v>
      </c>
      <c r="F59" s="19" t="s">
        <v>14</v>
      </c>
      <c r="G59" s="19">
        <v>23.4850995675994</v>
      </c>
      <c r="I59" s="19">
        <f>G59-H60</f>
        <v>6.179216981563833</v>
      </c>
      <c r="J59" s="19">
        <f>I59-$I$1</f>
        <v>0.5393016065608682</v>
      </c>
      <c r="K59" s="19">
        <f>0-J59</f>
        <v>-0.5393016065608682</v>
      </c>
      <c r="L59" s="19">
        <f>2^K59</f>
        <v>0.6881039323063441</v>
      </c>
      <c r="O59" s="22"/>
      <c r="P59" s="26"/>
      <c r="Q59" s="23"/>
    </row>
    <row r="60" spans="2:17" s="19" customFormat="1" ht="12.75">
      <c r="B60" s="1" t="s">
        <v>58</v>
      </c>
      <c r="C60" s="3" t="s">
        <v>16</v>
      </c>
      <c r="D60" s="19" t="s">
        <v>12</v>
      </c>
      <c r="E60" s="19" t="s">
        <v>13</v>
      </c>
      <c r="F60" s="19" t="s">
        <v>14</v>
      </c>
      <c r="G60" s="27">
        <v>17.1122259664344</v>
      </c>
      <c r="H60" s="19">
        <f>AVERAGE(G60:G62)</f>
        <v>17.305882586035565</v>
      </c>
      <c r="O60" s="22"/>
      <c r="P60" s="26"/>
      <c r="Q60" s="23"/>
    </row>
    <row r="61" spans="2:17" s="19" customFormat="1" ht="12.75">
      <c r="B61" s="1" t="s">
        <v>58</v>
      </c>
      <c r="C61" s="3" t="s">
        <v>16</v>
      </c>
      <c r="D61" s="19" t="s">
        <v>12</v>
      </c>
      <c r="E61" s="19" t="s">
        <v>13</v>
      </c>
      <c r="F61" s="19" t="s">
        <v>14</v>
      </c>
      <c r="G61" s="27">
        <v>17.4048036320837</v>
      </c>
      <c r="O61" s="22"/>
      <c r="P61" s="26"/>
      <c r="Q61" s="23"/>
    </row>
    <row r="62" spans="2:17" s="19" customFormat="1" ht="12.75">
      <c r="B62" s="1" t="s">
        <v>58</v>
      </c>
      <c r="C62" s="3" t="s">
        <v>16</v>
      </c>
      <c r="D62" s="19" t="s">
        <v>12</v>
      </c>
      <c r="E62" s="19" t="s">
        <v>13</v>
      </c>
      <c r="F62" s="19" t="s">
        <v>14</v>
      </c>
      <c r="G62" s="27">
        <v>17.4006181595886</v>
      </c>
      <c r="O62" s="22"/>
      <c r="P62" s="26"/>
      <c r="Q62" s="23"/>
    </row>
    <row r="63" spans="2:21" s="19" customFormat="1" ht="12.75">
      <c r="B63" s="1" t="s">
        <v>59</v>
      </c>
      <c r="C63" s="6" t="s">
        <v>24</v>
      </c>
      <c r="D63" s="19" t="s">
        <v>12</v>
      </c>
      <c r="E63" s="19" t="s">
        <v>13</v>
      </c>
      <c r="F63" s="19" t="s">
        <v>14</v>
      </c>
      <c r="G63" s="19">
        <v>23.185210745615</v>
      </c>
      <c r="I63" s="19">
        <f>G63-H66</f>
        <v>6.336217235985565</v>
      </c>
      <c r="J63" s="19">
        <f>I63-$I$1</f>
        <v>0.6963018609825999</v>
      </c>
      <c r="K63" s="19">
        <f>0-J63</f>
        <v>-0.6963018609825999</v>
      </c>
      <c r="L63" s="19">
        <f>2^K63</f>
        <v>0.6171521606665866</v>
      </c>
      <c r="M63" s="19">
        <f>AVERAGE(L63:L65)</f>
        <v>0.6436289065413497</v>
      </c>
      <c r="N63" s="19">
        <f>STDEV(L63:L65)</f>
        <v>0.09071785701946523</v>
      </c>
      <c r="O63" s="22"/>
      <c r="Q63" s="23"/>
      <c r="T63" s="24"/>
      <c r="U63" s="24"/>
    </row>
    <row r="64" spans="2:16" s="19" customFormat="1" ht="12.75">
      <c r="B64" s="1" t="s">
        <v>59</v>
      </c>
      <c r="C64" s="6" t="s">
        <v>23</v>
      </c>
      <c r="D64" s="19" t="s">
        <v>12</v>
      </c>
      <c r="E64" s="19" t="s">
        <v>13</v>
      </c>
      <c r="F64" s="19" t="s">
        <v>14</v>
      </c>
      <c r="G64" s="19">
        <v>22.9142947955998</v>
      </c>
      <c r="H64" s="23"/>
      <c r="I64" s="19">
        <f>G64-H66</f>
        <v>6.065301285970367</v>
      </c>
      <c r="J64" s="19">
        <f>I64-$I$1</f>
        <v>0.4253859109674023</v>
      </c>
      <c r="K64" s="19">
        <f>0-J64</f>
        <v>-0.4253859109674023</v>
      </c>
      <c r="L64" s="19">
        <f>2^K64</f>
        <v>0.7446395189859715</v>
      </c>
      <c r="O64" s="22"/>
      <c r="P64" s="26"/>
    </row>
    <row r="65" spans="2:16" s="19" customFormat="1" ht="12.75">
      <c r="B65" s="1" t="s">
        <v>59</v>
      </c>
      <c r="C65" s="6" t="s">
        <v>23</v>
      </c>
      <c r="D65" s="19" t="s">
        <v>12</v>
      </c>
      <c r="E65" s="19" t="s">
        <v>13</v>
      </c>
      <c r="F65" s="19" t="s">
        <v>14</v>
      </c>
      <c r="G65" s="19">
        <v>23.3021673740076</v>
      </c>
      <c r="I65" s="19">
        <f>G65-H66</f>
        <v>6.453173864378165</v>
      </c>
      <c r="J65" s="19">
        <f>I65-$I$1</f>
        <v>0.8132584893752002</v>
      </c>
      <c r="K65" s="19">
        <f>0-J65</f>
        <v>-0.8132584893752002</v>
      </c>
      <c r="L65" s="19">
        <f>2^K65</f>
        <v>0.5690950399714915</v>
      </c>
      <c r="O65" s="22"/>
      <c r="P65" s="26"/>
    </row>
    <row r="66" spans="2:16" s="19" customFormat="1" ht="12.75">
      <c r="B66" s="1" t="s">
        <v>59</v>
      </c>
      <c r="C66" s="3" t="s">
        <v>16</v>
      </c>
      <c r="D66" s="19" t="s">
        <v>12</v>
      </c>
      <c r="E66" s="19" t="s">
        <v>13</v>
      </c>
      <c r="F66" s="19" t="s">
        <v>14</v>
      </c>
      <c r="G66" s="27">
        <v>17.03318000264</v>
      </c>
      <c r="H66" s="19">
        <f>AVERAGE(G66:G68)</f>
        <v>16.848993509629434</v>
      </c>
      <c r="O66" s="22"/>
      <c r="P66" s="26"/>
    </row>
    <row r="67" spans="2:16" s="19" customFormat="1" ht="12.75">
      <c r="B67" s="1" t="s">
        <v>59</v>
      </c>
      <c r="C67" s="3" t="s">
        <v>16</v>
      </c>
      <c r="D67" s="19" t="s">
        <v>12</v>
      </c>
      <c r="E67" s="19" t="s">
        <v>13</v>
      </c>
      <c r="F67" s="19" t="s">
        <v>14</v>
      </c>
      <c r="G67" s="27">
        <v>17.0099940798538</v>
      </c>
      <c r="O67" s="22"/>
      <c r="P67" s="26"/>
    </row>
    <row r="68" spans="2:16" s="19" customFormat="1" ht="12.75">
      <c r="B68" s="1" t="s">
        <v>59</v>
      </c>
      <c r="C68" s="3" t="s">
        <v>16</v>
      </c>
      <c r="D68" s="19" t="s">
        <v>12</v>
      </c>
      <c r="E68" s="19" t="s">
        <v>13</v>
      </c>
      <c r="F68" s="19" t="s">
        <v>14</v>
      </c>
      <c r="G68" s="27">
        <v>16.5038064463945</v>
      </c>
      <c r="O68" s="22"/>
      <c r="P68" s="26"/>
    </row>
    <row r="69" spans="2:16" s="19" customFormat="1" ht="12.75">
      <c r="B69" s="1" t="s">
        <v>60</v>
      </c>
      <c r="C69" s="6" t="s">
        <v>24</v>
      </c>
      <c r="D69" s="19" t="s">
        <v>12</v>
      </c>
      <c r="E69" s="19" t="s">
        <v>13</v>
      </c>
      <c r="F69" s="19" t="s">
        <v>14</v>
      </c>
      <c r="G69" s="19">
        <v>23.3353055358176</v>
      </c>
      <c r="I69" s="19">
        <f>G69-H72</f>
        <v>6.222915605758402</v>
      </c>
      <c r="J69" s="19">
        <f>I69-$I$1</f>
        <v>0.5830002307554372</v>
      </c>
      <c r="K69" s="19">
        <f>0-J69</f>
        <v>-0.5830002307554372</v>
      </c>
      <c r="L69" s="19">
        <f>2^K69</f>
        <v>0.6675740448711589</v>
      </c>
      <c r="M69" s="19">
        <f>AVERAGE(L69:L71)</f>
        <v>0.7502089714492058</v>
      </c>
      <c r="N69" s="19">
        <f>STDEV(L69:L71)</f>
        <v>0.08506868679919054</v>
      </c>
      <c r="O69" s="22"/>
      <c r="P69" s="26"/>
    </row>
    <row r="70" spans="2:16" s="19" customFormat="1" ht="12.75">
      <c r="B70" s="1" t="s">
        <v>60</v>
      </c>
      <c r="C70" s="6" t="s">
        <v>23</v>
      </c>
      <c r="D70" s="19" t="s">
        <v>12</v>
      </c>
      <c r="E70" s="19" t="s">
        <v>13</v>
      </c>
      <c r="F70" s="19" t="s">
        <v>14</v>
      </c>
      <c r="G70" s="19">
        <v>23.0081120962437</v>
      </c>
      <c r="H70" s="23"/>
      <c r="I70" s="19">
        <f>G70-H72</f>
        <v>5.895722166184502</v>
      </c>
      <c r="J70" s="19">
        <f>I70-$I$1</f>
        <v>0.25580679118153693</v>
      </c>
      <c r="K70" s="19">
        <f>0-J70</f>
        <v>-0.25580679118153693</v>
      </c>
      <c r="L70" s="19">
        <f>2^K70</f>
        <v>0.8375186422936334</v>
      </c>
      <c r="O70" s="22"/>
      <c r="P70" s="26"/>
    </row>
    <row r="71" spans="2:16" s="19" customFormat="1" ht="12.75">
      <c r="B71" s="1" t="s">
        <v>60</v>
      </c>
      <c r="C71" s="6" t="s">
        <v>23</v>
      </c>
      <c r="D71" s="19" t="s">
        <v>12</v>
      </c>
      <c r="E71" s="19" t="s">
        <v>13</v>
      </c>
      <c r="F71" s="19" t="s">
        <v>14</v>
      </c>
      <c r="G71" s="19">
        <v>23.1759588123591</v>
      </c>
      <c r="I71" s="19">
        <f>G71-H72</f>
        <v>6.063568882299901</v>
      </c>
      <c r="J71" s="19">
        <f>I71-$I$1</f>
        <v>0.42365350729693585</v>
      </c>
      <c r="K71" s="19">
        <f>0-J71</f>
        <v>-0.42365350729693585</v>
      </c>
      <c r="L71" s="19">
        <f>2^K71</f>
        <v>0.7455342271828251</v>
      </c>
      <c r="O71" s="22"/>
      <c r="P71" s="26"/>
    </row>
    <row r="72" spans="2:16" s="19" customFormat="1" ht="12.75">
      <c r="B72" s="1" t="s">
        <v>60</v>
      </c>
      <c r="C72" s="3" t="s">
        <v>16</v>
      </c>
      <c r="D72" s="19" t="s">
        <v>12</v>
      </c>
      <c r="E72" s="19" t="s">
        <v>13</v>
      </c>
      <c r="F72" s="19" t="s">
        <v>14</v>
      </c>
      <c r="G72" s="27">
        <v>16.6538492336034</v>
      </c>
      <c r="H72" s="19">
        <f>AVERAGE(G72:G74)</f>
        <v>17.112389930059198</v>
      </c>
      <c r="O72" s="22"/>
      <c r="P72" s="26"/>
    </row>
    <row r="73" spans="2:16" s="19" customFormat="1" ht="12.75">
      <c r="B73" s="1" t="s">
        <v>60</v>
      </c>
      <c r="C73" s="3" t="s">
        <v>16</v>
      </c>
      <c r="D73" s="19" t="s">
        <v>12</v>
      </c>
      <c r="E73" s="19" t="s">
        <v>13</v>
      </c>
      <c r="F73" s="19" t="s">
        <v>14</v>
      </c>
      <c r="G73" s="27">
        <v>17.6659816294262</v>
      </c>
      <c r="O73" s="22"/>
      <c r="P73" s="26"/>
    </row>
    <row r="74" spans="2:16" s="19" customFormat="1" ht="12.75">
      <c r="B74" s="1" t="s">
        <v>60</v>
      </c>
      <c r="C74" s="3" t="s">
        <v>16</v>
      </c>
      <c r="D74" s="19" t="s">
        <v>12</v>
      </c>
      <c r="E74" s="19" t="s">
        <v>13</v>
      </c>
      <c r="F74" s="19" t="s">
        <v>14</v>
      </c>
      <c r="G74" s="27">
        <v>17.017338927148</v>
      </c>
      <c r="O74" s="22"/>
      <c r="P74" s="26"/>
    </row>
    <row r="75" s="1" customFormat="1" ht="12.75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W78"/>
  <sheetViews>
    <sheetView zoomScalePageLayoutView="0" workbookViewId="0" topLeftCell="A1">
      <selection activeCell="F1" sqref="F1"/>
    </sheetView>
  </sheetViews>
  <sheetFormatPr defaultColWidth="9.140625" defaultRowHeight="12.75"/>
  <cols>
    <col min="21" max="21" width="11.28125" style="0" customWidth="1"/>
  </cols>
  <sheetData>
    <row r="1" spans="2:22" s="19" customFormat="1" ht="15">
      <c r="B1" s="34" t="s">
        <v>69</v>
      </c>
      <c r="C1" s="34"/>
      <c r="D1" s="34"/>
      <c r="E1" s="15"/>
      <c r="F1" s="15"/>
      <c r="G1" s="15"/>
      <c r="H1" s="15"/>
      <c r="I1" s="16">
        <f>AVERAGE(I3:I5)</f>
        <v>8.780791117110999</v>
      </c>
      <c r="J1" s="15"/>
      <c r="K1" s="15"/>
      <c r="L1" s="15"/>
      <c r="M1" s="15"/>
      <c r="N1" s="15"/>
      <c r="O1" s="17"/>
      <c r="P1" s="14"/>
      <c r="Q1" s="14"/>
      <c r="R1" s="14"/>
      <c r="S1" s="14"/>
      <c r="T1" s="14"/>
      <c r="U1" s="14"/>
      <c r="V1" s="18"/>
    </row>
    <row r="2" spans="2:22" s="19" customFormat="1" ht="15"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1" t="s">
        <v>47</v>
      </c>
      <c r="I2" s="21" t="s">
        <v>6</v>
      </c>
      <c r="J2" s="21" t="s">
        <v>7</v>
      </c>
      <c r="K2" s="32" t="s">
        <v>48</v>
      </c>
      <c r="L2" s="21" t="s">
        <v>8</v>
      </c>
      <c r="M2" s="21" t="s">
        <v>9</v>
      </c>
      <c r="N2" s="21" t="s">
        <v>10</v>
      </c>
      <c r="O2" s="17"/>
      <c r="P2" s="14"/>
      <c r="Q2" s="14"/>
      <c r="R2" s="14"/>
      <c r="S2" s="14"/>
      <c r="T2" s="14"/>
      <c r="U2" s="14"/>
      <c r="V2" s="18"/>
    </row>
    <row r="3" spans="2:21" s="19" customFormat="1" ht="12.75">
      <c r="B3" s="1" t="s">
        <v>49</v>
      </c>
      <c r="C3" s="6" t="s">
        <v>24</v>
      </c>
      <c r="D3" s="19" t="s">
        <v>12</v>
      </c>
      <c r="E3" s="19" t="s">
        <v>13</v>
      </c>
      <c r="F3" s="19" t="s">
        <v>14</v>
      </c>
      <c r="G3" s="8">
        <v>26.5365191341035</v>
      </c>
      <c r="I3" s="19">
        <f>G3-H6</f>
        <v>8.777471829312365</v>
      </c>
      <c r="J3" s="19">
        <f>I3-$I$1</f>
        <v>-0.0033192877986341074</v>
      </c>
      <c r="K3" s="19">
        <f>0-J3</f>
        <v>0.0033192877986341074</v>
      </c>
      <c r="L3" s="19">
        <f>2^K3</f>
        <v>1.0023034037468261</v>
      </c>
      <c r="M3" s="19">
        <f>AVERAGE(L3:L5)</f>
        <v>1.0008348428424512</v>
      </c>
      <c r="N3" s="19">
        <f>STDEV(L3:L5)</f>
        <v>0.050008625932788535</v>
      </c>
      <c r="O3" s="22"/>
      <c r="P3" s="19">
        <f>AVERAGE(M3:M15)</f>
        <v>0.99480270461802</v>
      </c>
      <c r="Q3" s="23">
        <f>STDEVA(M3:M15)</f>
        <v>0.04874195565612837</v>
      </c>
      <c r="R3" s="19">
        <f>ROUND(P3,2)</f>
        <v>0.99</v>
      </c>
      <c r="S3" s="19">
        <f>ROUND(Q3,2)</f>
        <v>0.05</v>
      </c>
      <c r="T3" s="24" t="s">
        <v>15</v>
      </c>
      <c r="U3" s="24" t="str">
        <f>R3&amp;T3&amp;S3</f>
        <v>0.99±0.05</v>
      </c>
    </row>
    <row r="4" spans="2:17" s="19" customFormat="1" ht="12.75">
      <c r="B4" s="1" t="s">
        <v>49</v>
      </c>
      <c r="C4" s="6" t="s">
        <v>23</v>
      </c>
      <c r="D4" s="19" t="s">
        <v>12</v>
      </c>
      <c r="E4" s="19" t="s">
        <v>13</v>
      </c>
      <c r="F4" s="19" t="s">
        <v>14</v>
      </c>
      <c r="G4" s="8">
        <v>26.6136748319919</v>
      </c>
      <c r="H4" s="23"/>
      <c r="I4" s="19">
        <f>G4-H6</f>
        <v>8.854627527200766</v>
      </c>
      <c r="J4" s="19">
        <f>I4-$I$1</f>
        <v>0.0738364100897666</v>
      </c>
      <c r="K4" s="19">
        <f>0-J4</f>
        <v>-0.0738364100897666</v>
      </c>
      <c r="L4" s="19">
        <f>2^K4</f>
        <v>0.950108111316745</v>
      </c>
      <c r="O4" s="22"/>
      <c r="P4" s="1"/>
      <c r="Q4" s="1"/>
    </row>
    <row r="5" spans="2:17" s="19" customFormat="1" ht="12.75">
      <c r="B5" s="1" t="s">
        <v>49</v>
      </c>
      <c r="C5" s="6" t="s">
        <v>23</v>
      </c>
      <c r="D5" s="19" t="s">
        <v>12</v>
      </c>
      <c r="E5" s="19" t="s">
        <v>13</v>
      </c>
      <c r="F5" s="19" t="s">
        <v>14</v>
      </c>
      <c r="G5" s="8">
        <v>26.469321299611</v>
      </c>
      <c r="I5" s="19">
        <f>G5-H6</f>
        <v>8.710273994819865</v>
      </c>
      <c r="J5" s="19">
        <f>I5-$I$1</f>
        <v>-0.07051712229113427</v>
      </c>
      <c r="K5" s="19">
        <f>0-J5</f>
        <v>0.07051712229113427</v>
      </c>
      <c r="L5" s="19">
        <f>2^K5</f>
        <v>1.0500930134637827</v>
      </c>
      <c r="O5" s="22"/>
      <c r="P5" s="1"/>
      <c r="Q5" s="1"/>
    </row>
    <row r="6" spans="2:17" s="19" customFormat="1" ht="12.75">
      <c r="B6" s="1" t="s">
        <v>49</v>
      </c>
      <c r="C6" s="3" t="s">
        <v>16</v>
      </c>
      <c r="D6" s="19" t="s">
        <v>12</v>
      </c>
      <c r="E6" s="19" t="s">
        <v>13</v>
      </c>
      <c r="F6" s="19" t="s">
        <v>14</v>
      </c>
      <c r="G6" s="3">
        <v>17.8565527158186</v>
      </c>
      <c r="H6" s="19">
        <f>AVERAGE(G6:G8)</f>
        <v>17.759047304791135</v>
      </c>
      <c r="O6" s="22"/>
      <c r="P6" s="1"/>
      <c r="Q6" s="1"/>
    </row>
    <row r="7" spans="2:17" s="19" customFormat="1" ht="12.75">
      <c r="B7" s="1" t="s">
        <v>49</v>
      </c>
      <c r="C7" s="3" t="s">
        <v>16</v>
      </c>
      <c r="D7" s="19" t="s">
        <v>12</v>
      </c>
      <c r="E7" s="19" t="s">
        <v>13</v>
      </c>
      <c r="F7" s="19" t="s">
        <v>14</v>
      </c>
      <c r="G7" s="3">
        <v>17.71210495225</v>
      </c>
      <c r="O7" s="22"/>
      <c r="P7" s="1"/>
      <c r="Q7" s="1"/>
    </row>
    <row r="8" spans="2:17" s="19" customFormat="1" ht="12.75">
      <c r="B8" s="1" t="s">
        <v>49</v>
      </c>
      <c r="C8" s="3" t="s">
        <v>16</v>
      </c>
      <c r="D8" s="19" t="s">
        <v>12</v>
      </c>
      <c r="E8" s="19" t="s">
        <v>13</v>
      </c>
      <c r="F8" s="19" t="s">
        <v>14</v>
      </c>
      <c r="G8" s="3">
        <v>17.7084842463048</v>
      </c>
      <c r="O8" s="22"/>
      <c r="P8" s="1"/>
      <c r="Q8" s="1"/>
    </row>
    <row r="9" spans="2:17" s="19" customFormat="1" ht="12.75">
      <c r="B9" s="1" t="s">
        <v>50</v>
      </c>
      <c r="C9" s="6" t="s">
        <v>24</v>
      </c>
      <c r="D9" s="19" t="s">
        <v>12</v>
      </c>
      <c r="E9" s="19" t="s">
        <v>13</v>
      </c>
      <c r="F9" s="19" t="s">
        <v>14</v>
      </c>
      <c r="G9" s="8">
        <v>26.5642346158405</v>
      </c>
      <c r="I9" s="19">
        <f>G9-H12</f>
        <v>9.033573371404465</v>
      </c>
      <c r="J9" s="19">
        <f>I9-$I$1</f>
        <v>0.2527822542934661</v>
      </c>
      <c r="K9" s="19">
        <f>0-J9</f>
        <v>-0.2527822542934661</v>
      </c>
      <c r="L9" s="19">
        <f>2^K9</f>
        <v>0.8392762993706899</v>
      </c>
      <c r="M9" s="19">
        <f>AVERAGE(L9:L11)</f>
        <v>0.943325432234373</v>
      </c>
      <c r="N9" s="19">
        <f>STDEV(L9:L11)</f>
        <v>0.10035767555203216</v>
      </c>
      <c r="O9" s="22"/>
      <c r="P9" s="1"/>
      <c r="Q9" s="1"/>
    </row>
    <row r="10" spans="2:17" s="19" customFormat="1" ht="12.75">
      <c r="B10" s="1" t="s">
        <v>50</v>
      </c>
      <c r="C10" s="6" t="s">
        <v>23</v>
      </c>
      <c r="D10" s="19" t="s">
        <v>12</v>
      </c>
      <c r="E10" s="19" t="s">
        <v>13</v>
      </c>
      <c r="F10" s="19" t="s">
        <v>14</v>
      </c>
      <c r="G10" s="8">
        <v>26.2555190203494</v>
      </c>
      <c r="H10" s="23"/>
      <c r="I10" s="19">
        <f>G10-H12</f>
        <v>8.724857775913364</v>
      </c>
      <c r="J10" s="19">
        <f>I10-$I$1</f>
        <v>-0.055933341197635045</v>
      </c>
      <c r="K10" s="19">
        <f>0-J10</f>
        <v>0.055933341197635045</v>
      </c>
      <c r="L10" s="19">
        <f>2^K10</f>
        <v>1.0395314031815044</v>
      </c>
      <c r="O10" s="22"/>
      <c r="P10" s="1"/>
      <c r="Q10" s="1"/>
    </row>
    <row r="11" spans="2:17" s="19" customFormat="1" ht="12.75">
      <c r="B11" s="1" t="s">
        <v>50</v>
      </c>
      <c r="C11" s="6" t="s">
        <v>23</v>
      </c>
      <c r="D11" s="19" t="s">
        <v>12</v>
      </c>
      <c r="E11" s="19" t="s">
        <v>13</v>
      </c>
      <c r="F11" s="19" t="s">
        <v>14</v>
      </c>
      <c r="G11" s="8">
        <v>26.3836793757187</v>
      </c>
      <c r="I11" s="19">
        <f>G11-H12</f>
        <v>8.853018131282663</v>
      </c>
      <c r="J11" s="19">
        <f>I11-$I$1</f>
        <v>0.07222701417166455</v>
      </c>
      <c r="K11" s="19">
        <f>0-J11</f>
        <v>-0.07222701417166455</v>
      </c>
      <c r="L11" s="19">
        <f>2^K11</f>
        <v>0.9511685941509247</v>
      </c>
      <c r="O11" s="22"/>
      <c r="P11" s="1"/>
      <c r="Q11" s="1"/>
    </row>
    <row r="12" spans="2:17" s="19" customFormat="1" ht="12.75">
      <c r="B12" s="1" t="s">
        <v>50</v>
      </c>
      <c r="C12" s="3" t="s">
        <v>16</v>
      </c>
      <c r="D12" s="19" t="s">
        <v>12</v>
      </c>
      <c r="E12" s="19" t="s">
        <v>13</v>
      </c>
      <c r="F12" s="19" t="s">
        <v>14</v>
      </c>
      <c r="G12" s="3">
        <v>17.9833557784306</v>
      </c>
      <c r="H12" s="19">
        <f>AVERAGE(G12:G14)</f>
        <v>17.530661244436036</v>
      </c>
      <c r="O12" s="22"/>
      <c r="P12" s="1"/>
      <c r="Q12" s="1"/>
    </row>
    <row r="13" spans="2:17" s="19" customFormat="1" ht="12.75">
      <c r="B13" s="1" t="s">
        <v>50</v>
      </c>
      <c r="C13" s="3" t="s">
        <v>16</v>
      </c>
      <c r="D13" s="19" t="s">
        <v>12</v>
      </c>
      <c r="E13" s="19" t="s">
        <v>13</v>
      </c>
      <c r="F13" s="19" t="s">
        <v>14</v>
      </c>
      <c r="G13" s="3">
        <v>17.3675558669612</v>
      </c>
      <c r="O13" s="22"/>
      <c r="P13" s="1"/>
      <c r="Q13" s="1"/>
    </row>
    <row r="14" spans="2:17" s="19" customFormat="1" ht="12.75">
      <c r="B14" s="1" t="s">
        <v>50</v>
      </c>
      <c r="C14" s="3" t="s">
        <v>16</v>
      </c>
      <c r="D14" s="19" t="s">
        <v>12</v>
      </c>
      <c r="E14" s="19" t="s">
        <v>13</v>
      </c>
      <c r="F14" s="19" t="s">
        <v>14</v>
      </c>
      <c r="G14" s="3">
        <v>17.2410720879163</v>
      </c>
      <c r="O14" s="22"/>
      <c r="P14" s="1"/>
      <c r="Q14" s="1"/>
    </row>
    <row r="15" spans="2:21" s="19" customFormat="1" ht="12.75">
      <c r="B15" s="1" t="s">
        <v>51</v>
      </c>
      <c r="C15" s="6" t="s">
        <v>24</v>
      </c>
      <c r="D15" s="19" t="s">
        <v>12</v>
      </c>
      <c r="E15" s="19" t="s">
        <v>13</v>
      </c>
      <c r="F15" s="19" t="s">
        <v>14</v>
      </c>
      <c r="G15" s="8">
        <v>25.8106999635794</v>
      </c>
      <c r="I15" s="19">
        <f>G15-H18</f>
        <v>8.729658871855499</v>
      </c>
      <c r="J15" s="19">
        <f>I15-$I$1</f>
        <v>-0.05113224525550031</v>
      </c>
      <c r="K15" s="19">
        <f>0-J15</f>
        <v>0.05113224525550031</v>
      </c>
      <c r="L15" s="19">
        <f>2^K15</f>
        <v>1.036077731713943</v>
      </c>
      <c r="M15" s="19">
        <f>AVERAGE(L15:L17)</f>
        <v>1.040247838777236</v>
      </c>
      <c r="N15" s="19">
        <f>STDEV(L15:L17)</f>
        <v>0.023610743130123703</v>
      </c>
      <c r="O15" s="22"/>
      <c r="Q15" s="23"/>
      <c r="T15" s="24"/>
      <c r="U15" s="24"/>
    </row>
    <row r="16" spans="2:17" s="19" customFormat="1" ht="12.75">
      <c r="B16" s="1" t="s">
        <v>51</v>
      </c>
      <c r="C16" s="6" t="s">
        <v>23</v>
      </c>
      <c r="D16" s="19" t="s">
        <v>12</v>
      </c>
      <c r="E16" s="19" t="s">
        <v>13</v>
      </c>
      <c r="F16" s="19" t="s">
        <v>14</v>
      </c>
      <c r="G16" s="8">
        <v>25.8346781871535</v>
      </c>
      <c r="H16" s="23"/>
      <c r="I16" s="19">
        <f>G16-H18</f>
        <v>8.7536370954296</v>
      </c>
      <c r="J16" s="19">
        <f>I16-$I$1</f>
        <v>-0.027154021681399243</v>
      </c>
      <c r="K16" s="19">
        <f>0-J16</f>
        <v>0.027154021681399243</v>
      </c>
      <c r="L16" s="19">
        <f>2^K16</f>
        <v>1.018999978935984</v>
      </c>
      <c r="O16" s="22"/>
      <c r="P16" s="1"/>
      <c r="Q16" s="1"/>
    </row>
    <row r="17" spans="2:17" s="19" customFormat="1" ht="12.75">
      <c r="B17" s="1" t="s">
        <v>51</v>
      </c>
      <c r="C17" s="6" t="s">
        <v>23</v>
      </c>
      <c r="D17" s="19" t="s">
        <v>12</v>
      </c>
      <c r="E17" s="19" t="s">
        <v>13</v>
      </c>
      <c r="F17" s="19" t="s">
        <v>14</v>
      </c>
      <c r="G17" s="8">
        <v>25.7700771310358</v>
      </c>
      <c r="I17" s="19">
        <f>G17-H18</f>
        <v>8.689036039311901</v>
      </c>
      <c r="J17" s="19">
        <f>I17-$I$1</f>
        <v>-0.09175507779909786</v>
      </c>
      <c r="K17" s="19">
        <f>0-J17</f>
        <v>0.09175507779909786</v>
      </c>
      <c r="L17" s="19">
        <f>2^K17</f>
        <v>1.0656658056817812</v>
      </c>
      <c r="O17" s="22"/>
      <c r="P17" s="1"/>
      <c r="Q17" s="1"/>
    </row>
    <row r="18" spans="2:17" s="19" customFormat="1" ht="12.75">
      <c r="B18" s="1" t="s">
        <v>51</v>
      </c>
      <c r="C18" s="3" t="s">
        <v>16</v>
      </c>
      <c r="D18" s="19" t="s">
        <v>12</v>
      </c>
      <c r="E18" s="19" t="s">
        <v>13</v>
      </c>
      <c r="F18" s="19" t="s">
        <v>14</v>
      </c>
      <c r="G18" s="3">
        <v>17.2053295902415</v>
      </c>
      <c r="H18" s="19">
        <f>AVERAGE(G18:G20)</f>
        <v>17.0810410917239</v>
      </c>
      <c r="O18" s="22"/>
      <c r="P18" s="1"/>
      <c r="Q18" s="1"/>
    </row>
    <row r="19" spans="2:17" s="19" customFormat="1" ht="12.75">
      <c r="B19" s="1" t="s">
        <v>51</v>
      </c>
      <c r="C19" s="3" t="s">
        <v>16</v>
      </c>
      <c r="D19" s="19" t="s">
        <v>12</v>
      </c>
      <c r="E19" s="19" t="s">
        <v>13</v>
      </c>
      <c r="F19" s="19" t="s">
        <v>14</v>
      </c>
      <c r="G19" s="3">
        <v>17.1830854182355</v>
      </c>
      <c r="O19" s="22"/>
      <c r="P19" s="1"/>
      <c r="Q19" s="1"/>
    </row>
    <row r="20" spans="2:17" s="19" customFormat="1" ht="12.75">
      <c r="B20" s="1" t="s">
        <v>51</v>
      </c>
      <c r="C20" s="3" t="s">
        <v>16</v>
      </c>
      <c r="D20" s="19" t="s">
        <v>12</v>
      </c>
      <c r="E20" s="19" t="s">
        <v>13</v>
      </c>
      <c r="F20" s="19" t="s">
        <v>14</v>
      </c>
      <c r="G20" s="3">
        <v>16.8547082666947</v>
      </c>
      <c r="O20" s="22"/>
      <c r="P20" s="1"/>
      <c r="Q20" s="1"/>
    </row>
    <row r="21" spans="2:21" s="19" customFormat="1" ht="12.75">
      <c r="B21" s="1" t="s">
        <v>52</v>
      </c>
      <c r="C21" s="6" t="s">
        <v>24</v>
      </c>
      <c r="D21" s="19" t="s">
        <v>12</v>
      </c>
      <c r="E21" s="19" t="s">
        <v>13</v>
      </c>
      <c r="F21" s="19" t="s">
        <v>14</v>
      </c>
      <c r="G21" s="8">
        <v>24.8979895712275</v>
      </c>
      <c r="I21" s="19">
        <f>G21-H24</f>
        <v>7.562754437615837</v>
      </c>
      <c r="J21" s="19">
        <f>I21-$I$1</f>
        <v>-1.218036679495162</v>
      </c>
      <c r="K21" s="19">
        <f>0-J21</f>
        <v>1.218036679495162</v>
      </c>
      <c r="L21" s="19">
        <f>2^K21</f>
        <v>2.326299226846898</v>
      </c>
      <c r="M21" s="19">
        <f>AVERAGE(L21:L23)</f>
        <v>2.407096576138767</v>
      </c>
      <c r="N21" s="19">
        <f>STDEV(L21:L23)</f>
        <v>0.1920073569051587</v>
      </c>
      <c r="O21" s="22"/>
      <c r="P21" s="19">
        <f>AVERAGE(M21:M33)</f>
        <v>2.1566832098270106</v>
      </c>
      <c r="Q21" s="23">
        <f>STDEVA(M21:M33)</f>
        <v>0.22597624709734213</v>
      </c>
      <c r="R21" s="19">
        <f>ROUND(P21,2)</f>
        <v>2.16</v>
      </c>
      <c r="S21" s="19">
        <f>ROUND(Q21,2)</f>
        <v>0.23</v>
      </c>
      <c r="T21" s="24" t="s">
        <v>15</v>
      </c>
      <c r="U21" s="24" t="str">
        <f>R21&amp;T21&amp;S21</f>
        <v>2.16±0.23</v>
      </c>
    </row>
    <row r="22" spans="2:17" s="19" customFormat="1" ht="12.75">
      <c r="B22" s="1" t="s">
        <v>52</v>
      </c>
      <c r="C22" s="6" t="s">
        <v>23</v>
      </c>
      <c r="D22" s="19" t="s">
        <v>12</v>
      </c>
      <c r="E22" s="19" t="s">
        <v>13</v>
      </c>
      <c r="F22" s="19" t="s">
        <v>14</v>
      </c>
      <c r="G22" s="8">
        <v>24.9341656037929</v>
      </c>
      <c r="H22" s="23"/>
      <c r="I22" s="19">
        <f>G22-H24</f>
        <v>7.598930470181234</v>
      </c>
      <c r="J22" s="19">
        <f>I22-$I$1</f>
        <v>-1.1818606469297652</v>
      </c>
      <c r="K22" s="19">
        <f>0-J22</f>
        <v>1.1818606469297652</v>
      </c>
      <c r="L22" s="19">
        <f>2^K22</f>
        <v>2.2686918213817373</v>
      </c>
      <c r="O22" s="22"/>
      <c r="P22" s="1"/>
      <c r="Q22" s="25"/>
    </row>
    <row r="23" spans="2:17" s="19" customFormat="1" ht="12.75">
      <c r="B23" s="1" t="s">
        <v>52</v>
      </c>
      <c r="C23" s="6" t="s">
        <v>23</v>
      </c>
      <c r="D23" s="19" t="s">
        <v>12</v>
      </c>
      <c r="E23" s="19" t="s">
        <v>13</v>
      </c>
      <c r="F23" s="19" t="s">
        <v>14</v>
      </c>
      <c r="G23" s="8">
        <v>24.7229952522672</v>
      </c>
      <c r="I23" s="19">
        <f>G23-H24</f>
        <v>7.387760118655535</v>
      </c>
      <c r="J23" s="19">
        <f>I23-$I$1</f>
        <v>-1.3930309984554636</v>
      </c>
      <c r="K23" s="19">
        <f>0-J23</f>
        <v>1.3930309984554636</v>
      </c>
      <c r="L23" s="19">
        <f>2^K23</f>
        <v>2.6262986801876655</v>
      </c>
      <c r="O23" s="22"/>
      <c r="P23" s="1"/>
      <c r="Q23" s="25"/>
    </row>
    <row r="24" spans="2:17" s="19" customFormat="1" ht="12.75">
      <c r="B24" s="1" t="s">
        <v>52</v>
      </c>
      <c r="C24" s="3" t="s">
        <v>16</v>
      </c>
      <c r="D24" s="19" t="s">
        <v>12</v>
      </c>
      <c r="E24" s="19" t="s">
        <v>13</v>
      </c>
      <c r="F24" s="19" t="s">
        <v>14</v>
      </c>
      <c r="G24" s="3">
        <v>17.2173732133198</v>
      </c>
      <c r="H24" s="19">
        <f>AVERAGE(G24:G26)</f>
        <v>17.335235133611665</v>
      </c>
      <c r="O24" s="22"/>
      <c r="P24" s="26"/>
      <c r="Q24" s="25"/>
    </row>
    <row r="25" spans="2:17" s="19" customFormat="1" ht="12.75">
      <c r="B25" s="1" t="s">
        <v>52</v>
      </c>
      <c r="C25" s="3" t="s">
        <v>16</v>
      </c>
      <c r="D25" s="19" t="s">
        <v>12</v>
      </c>
      <c r="E25" s="19" t="s">
        <v>13</v>
      </c>
      <c r="F25" s="19" t="s">
        <v>14</v>
      </c>
      <c r="G25" s="3">
        <v>17.457547091314</v>
      </c>
      <c r="O25" s="22"/>
      <c r="P25" s="26"/>
      <c r="Q25" s="25"/>
    </row>
    <row r="26" spans="2:17" s="19" customFormat="1" ht="12.75">
      <c r="B26" s="1" t="s">
        <v>52</v>
      </c>
      <c r="C26" s="3" t="s">
        <v>16</v>
      </c>
      <c r="D26" s="19" t="s">
        <v>12</v>
      </c>
      <c r="E26" s="19" t="s">
        <v>13</v>
      </c>
      <c r="F26" s="19" t="s">
        <v>14</v>
      </c>
      <c r="G26" s="3">
        <v>17.3307850962012</v>
      </c>
      <c r="O26" s="22"/>
      <c r="P26" s="26"/>
      <c r="Q26" s="25"/>
    </row>
    <row r="27" spans="2:21" s="19" customFormat="1" ht="12.75">
      <c r="B27" s="1" t="s">
        <v>53</v>
      </c>
      <c r="C27" s="6" t="s">
        <v>24</v>
      </c>
      <c r="D27" s="19" t="s">
        <v>12</v>
      </c>
      <c r="E27" s="19" t="s">
        <v>13</v>
      </c>
      <c r="F27" s="19" t="s">
        <v>14</v>
      </c>
      <c r="G27" s="8">
        <v>24.9744238954647</v>
      </c>
      <c r="I27" s="19">
        <f>G27-H30</f>
        <v>7.773872519165867</v>
      </c>
      <c r="J27" s="19">
        <f>I27-$I$1</f>
        <v>-1.0069185979451323</v>
      </c>
      <c r="K27" s="19">
        <f>0-J27</f>
        <v>1.0069185979451323</v>
      </c>
      <c r="L27" s="19">
        <f>2^K27</f>
        <v>2.009614247968409</v>
      </c>
      <c r="M27" s="19">
        <f>AVERAGE(L27:L29)</f>
        <v>1.9679539028941695</v>
      </c>
      <c r="N27" s="19">
        <f>STDEV(L27:L29)</f>
        <v>0.08064033270988007</v>
      </c>
      <c r="O27" s="22"/>
      <c r="Q27" s="23"/>
      <c r="T27" s="24"/>
      <c r="U27" s="24"/>
    </row>
    <row r="28" spans="2:17" s="19" customFormat="1" ht="12.75">
      <c r="B28" s="1" t="s">
        <v>53</v>
      </c>
      <c r="C28" s="6" t="s">
        <v>23</v>
      </c>
      <c r="D28" s="19" t="s">
        <v>12</v>
      </c>
      <c r="E28" s="19" t="s">
        <v>13</v>
      </c>
      <c r="F28" s="19" t="s">
        <v>14</v>
      </c>
      <c r="G28" s="8">
        <v>24.9675280249367</v>
      </c>
      <c r="H28" s="23"/>
      <c r="I28" s="19">
        <f>G28-H30</f>
        <v>7.766976648637868</v>
      </c>
      <c r="J28" s="19">
        <f>I28-$I$1</f>
        <v>-1.0138144684731305</v>
      </c>
      <c r="K28" s="19">
        <f>0-J28</f>
        <v>1.0138144684731305</v>
      </c>
      <c r="L28" s="19">
        <f>2^K28</f>
        <v>2.0192429025360314</v>
      </c>
      <c r="O28" s="22"/>
      <c r="P28" s="26"/>
      <c r="Q28" s="25"/>
    </row>
    <row r="29" spans="2:17" s="19" customFormat="1" ht="12.75">
      <c r="B29" s="1" t="s">
        <v>53</v>
      </c>
      <c r="C29" s="6" t="s">
        <v>23</v>
      </c>
      <c r="D29" s="19" t="s">
        <v>12</v>
      </c>
      <c r="E29" s="19" t="s">
        <v>13</v>
      </c>
      <c r="F29" s="19" t="s">
        <v>14</v>
      </c>
      <c r="G29" s="8">
        <v>25.0744483905731</v>
      </c>
      <c r="I29" s="19">
        <f>G29-H30</f>
        <v>7.873897014274267</v>
      </c>
      <c r="J29" s="19">
        <f>I29-$I$1</f>
        <v>-0.9068941028367323</v>
      </c>
      <c r="K29" s="19">
        <f>0-J29</f>
        <v>0.9068941028367323</v>
      </c>
      <c r="L29" s="19">
        <f>2^K29</f>
        <v>1.8750045581780679</v>
      </c>
      <c r="O29" s="22"/>
      <c r="P29" s="26"/>
      <c r="Q29" s="25"/>
    </row>
    <row r="30" spans="2:17" s="19" customFormat="1" ht="12.75">
      <c r="B30" s="1" t="s">
        <v>53</v>
      </c>
      <c r="C30" s="3" t="s">
        <v>16</v>
      </c>
      <c r="D30" s="19" t="s">
        <v>12</v>
      </c>
      <c r="E30" s="19" t="s">
        <v>13</v>
      </c>
      <c r="F30" s="19" t="s">
        <v>14</v>
      </c>
      <c r="G30" s="1">
        <v>17.1020412554036</v>
      </c>
      <c r="H30" s="19">
        <f>AVERAGE(G30:G32)</f>
        <v>17.200551376298833</v>
      </c>
      <c r="O30" s="22"/>
      <c r="P30" s="26"/>
      <c r="Q30" s="25"/>
    </row>
    <row r="31" spans="2:17" s="19" customFormat="1" ht="12.75">
      <c r="B31" s="1" t="s">
        <v>53</v>
      </c>
      <c r="C31" s="3" t="s">
        <v>16</v>
      </c>
      <c r="D31" s="19" t="s">
        <v>12</v>
      </c>
      <c r="E31" s="19" t="s">
        <v>13</v>
      </c>
      <c r="F31" s="19" t="s">
        <v>14</v>
      </c>
      <c r="G31" s="1">
        <v>17.0693119272689</v>
      </c>
      <c r="O31" s="22"/>
      <c r="P31" s="26"/>
      <c r="Q31" s="25"/>
    </row>
    <row r="32" spans="2:17" s="19" customFormat="1" ht="12.75">
      <c r="B32" s="1" t="s">
        <v>53</v>
      </c>
      <c r="C32" s="3" t="s">
        <v>16</v>
      </c>
      <c r="D32" s="19" t="s">
        <v>12</v>
      </c>
      <c r="E32" s="19" t="s">
        <v>13</v>
      </c>
      <c r="F32" s="19" t="s">
        <v>14</v>
      </c>
      <c r="G32" s="1">
        <v>17.430300946224</v>
      </c>
      <c r="O32" s="22"/>
      <c r="P32" s="26"/>
      <c r="Q32" s="25"/>
    </row>
    <row r="33" spans="2:17" s="19" customFormat="1" ht="12.75">
      <c r="B33" s="1" t="s">
        <v>54</v>
      </c>
      <c r="C33" s="6" t="s">
        <v>24</v>
      </c>
      <c r="D33" s="19" t="s">
        <v>12</v>
      </c>
      <c r="E33" s="19" t="s">
        <v>13</v>
      </c>
      <c r="F33" s="19" t="s">
        <v>14</v>
      </c>
      <c r="G33" s="8">
        <v>24.7684127697541</v>
      </c>
      <c r="I33" s="19">
        <f>G33-H36</f>
        <v>7.6875994580248665</v>
      </c>
      <c r="J33" s="19">
        <f>I33-$I$1</f>
        <v>-1.0931916590861324</v>
      </c>
      <c r="K33" s="19">
        <f>0-J33</f>
        <v>1.0931916590861324</v>
      </c>
      <c r="L33" s="19">
        <f>2^K33</f>
        <v>2.1334549679681043</v>
      </c>
      <c r="M33" s="19">
        <f>AVERAGE(L33:L35)</f>
        <v>2.094999150448095</v>
      </c>
      <c r="N33" s="19">
        <f>STDEV(L33:L35)</f>
        <v>0.05254000836799475</v>
      </c>
      <c r="O33" s="22"/>
      <c r="P33" s="26"/>
      <c r="Q33" s="25"/>
    </row>
    <row r="34" spans="2:17" s="19" customFormat="1" ht="12.75">
      <c r="B34" s="1" t="s">
        <v>54</v>
      </c>
      <c r="C34" s="6" t="s">
        <v>23</v>
      </c>
      <c r="D34" s="19" t="s">
        <v>12</v>
      </c>
      <c r="E34" s="19" t="s">
        <v>13</v>
      </c>
      <c r="F34" s="19" t="s">
        <v>14</v>
      </c>
      <c r="G34" s="8">
        <v>24.8364800256857</v>
      </c>
      <c r="H34" s="23"/>
      <c r="I34" s="19">
        <f>G34-H36</f>
        <v>7.755666713956465</v>
      </c>
      <c r="J34" s="19">
        <f>I34-$I$1</f>
        <v>-1.0251244031545337</v>
      </c>
      <c r="K34" s="19">
        <f>0-J34</f>
        <v>1.0251244031545337</v>
      </c>
      <c r="L34" s="19">
        <f>2^K34</f>
        <v>2.0351348656998236</v>
      </c>
      <c r="O34" s="22"/>
      <c r="P34" s="26"/>
      <c r="Q34" s="23"/>
    </row>
    <row r="35" spans="2:17" s="19" customFormat="1" ht="12.75">
      <c r="B35" s="1" t="s">
        <v>54</v>
      </c>
      <c r="C35" s="6" t="s">
        <v>23</v>
      </c>
      <c r="D35" s="19" t="s">
        <v>12</v>
      </c>
      <c r="E35" s="19" t="s">
        <v>13</v>
      </c>
      <c r="F35" s="19" t="s">
        <v>14</v>
      </c>
      <c r="G35" s="8">
        <v>24.7799869132191</v>
      </c>
      <c r="I35" s="19">
        <f>G35-H36</f>
        <v>7.699173601489868</v>
      </c>
      <c r="J35" s="19">
        <f>I35-$I$1</f>
        <v>-1.0816175156211312</v>
      </c>
      <c r="K35" s="19">
        <f>0-J35</f>
        <v>1.0816175156211312</v>
      </c>
      <c r="L35" s="19">
        <f>2^K35</f>
        <v>2.1164076176763564</v>
      </c>
      <c r="O35" s="22"/>
      <c r="P35" s="26"/>
      <c r="Q35" s="23"/>
    </row>
    <row r="36" spans="2:17" s="19" customFormat="1" ht="12.75">
      <c r="B36" s="1" t="s">
        <v>54</v>
      </c>
      <c r="C36" s="3" t="s">
        <v>16</v>
      </c>
      <c r="D36" s="19" t="s">
        <v>12</v>
      </c>
      <c r="E36" s="19" t="s">
        <v>13</v>
      </c>
      <c r="F36" s="19" t="s">
        <v>14</v>
      </c>
      <c r="G36" s="3">
        <v>17.2982876005386</v>
      </c>
      <c r="H36" s="19">
        <f>AVERAGE(G36:G38)</f>
        <v>17.080813311729234</v>
      </c>
      <c r="O36" s="22"/>
      <c r="P36" s="26"/>
      <c r="Q36" s="23"/>
    </row>
    <row r="37" spans="2:17" s="19" customFormat="1" ht="12.75">
      <c r="B37" s="1" t="s">
        <v>54</v>
      </c>
      <c r="C37" s="3" t="s">
        <v>16</v>
      </c>
      <c r="D37" s="19" t="s">
        <v>12</v>
      </c>
      <c r="E37" s="19" t="s">
        <v>13</v>
      </c>
      <c r="F37" s="19" t="s">
        <v>14</v>
      </c>
      <c r="G37" s="3">
        <v>16.677935784963</v>
      </c>
      <c r="O37" s="22"/>
      <c r="P37" s="26"/>
      <c r="Q37" s="23"/>
    </row>
    <row r="38" spans="2:17" s="19" customFormat="1" ht="12.75">
      <c r="B38" s="1" t="s">
        <v>54</v>
      </c>
      <c r="C38" s="3" t="s">
        <v>16</v>
      </c>
      <c r="D38" s="19" t="s">
        <v>12</v>
      </c>
      <c r="E38" s="19" t="s">
        <v>13</v>
      </c>
      <c r="F38" s="19" t="s">
        <v>14</v>
      </c>
      <c r="G38" s="3">
        <v>17.2662165496861</v>
      </c>
      <c r="O38" s="22"/>
      <c r="P38" s="26"/>
      <c r="Q38" s="23"/>
    </row>
    <row r="39" spans="2:21" s="19" customFormat="1" ht="12.75">
      <c r="B39" s="1" t="s">
        <v>55</v>
      </c>
      <c r="C39" s="6" t="s">
        <v>24</v>
      </c>
      <c r="D39" s="19" t="s">
        <v>12</v>
      </c>
      <c r="E39" s="19" t="s">
        <v>13</v>
      </c>
      <c r="F39" s="19" t="s">
        <v>14</v>
      </c>
      <c r="G39" s="8">
        <v>27.1082855596908</v>
      </c>
      <c r="I39" s="19">
        <f>G39-H42</f>
        <v>9.774851789479332</v>
      </c>
      <c r="J39" s="19">
        <f>I39-$I$1</f>
        <v>0.9940606723683327</v>
      </c>
      <c r="K39" s="19">
        <f>0-J39</f>
        <v>-0.9940606723683327</v>
      </c>
      <c r="L39" s="19">
        <f>2^K39</f>
        <v>0.5020626569901848</v>
      </c>
      <c r="M39" s="19">
        <f>AVERAGE(L39:L41)</f>
        <v>0.4674848034426442</v>
      </c>
      <c r="N39" s="19">
        <f>STDEV(L39:L41)</f>
        <v>0.03460789921934076</v>
      </c>
      <c r="O39" s="22"/>
      <c r="P39" s="19">
        <f>AVERAGE(M39:M51)</f>
        <v>0.42413306508801</v>
      </c>
      <c r="Q39" s="23">
        <f>STDEVA(M39:M51)</f>
        <v>0.0818302372517076</v>
      </c>
      <c r="R39" s="19">
        <f>ROUND(P39,2)</f>
        <v>0.42</v>
      </c>
      <c r="S39" s="19">
        <f>ROUND(Q39,2)</f>
        <v>0.08</v>
      </c>
      <c r="T39" s="24" t="s">
        <v>15</v>
      </c>
      <c r="U39" s="24" t="str">
        <f>R39&amp;T39&amp;S39</f>
        <v>0.42±0.08</v>
      </c>
    </row>
    <row r="40" spans="2:17" s="19" customFormat="1" ht="12.75">
      <c r="B40" s="1" t="s">
        <v>55</v>
      </c>
      <c r="C40" s="6" t="s">
        <v>23</v>
      </c>
      <c r="D40" s="19" t="s">
        <v>12</v>
      </c>
      <c r="E40" s="19" t="s">
        <v>13</v>
      </c>
      <c r="F40" s="19" t="s">
        <v>14</v>
      </c>
      <c r="G40" s="8">
        <v>27.3222960331079</v>
      </c>
      <c r="H40" s="23"/>
      <c r="I40" s="19">
        <f>G40-H42</f>
        <v>9.988862262896433</v>
      </c>
      <c r="J40" s="19">
        <f>I40-$I$1</f>
        <v>1.2080711457854338</v>
      </c>
      <c r="K40" s="19">
        <f>0-J40</f>
        <v>-1.2080711457854338</v>
      </c>
      <c r="L40" s="19">
        <f>2^K40</f>
        <v>0.43284693660298884</v>
      </c>
      <c r="O40" s="22"/>
      <c r="P40" s="26"/>
      <c r="Q40" s="23"/>
    </row>
    <row r="41" spans="2:17" s="19" customFormat="1" ht="12.75">
      <c r="B41" s="1" t="s">
        <v>55</v>
      </c>
      <c r="C41" s="6" t="s">
        <v>23</v>
      </c>
      <c r="D41" s="19" t="s">
        <v>12</v>
      </c>
      <c r="E41" s="19" t="s">
        <v>13</v>
      </c>
      <c r="F41" s="19" t="s">
        <v>14</v>
      </c>
      <c r="G41" s="8">
        <v>27.2110483203496</v>
      </c>
      <c r="I41" s="19">
        <f>G41-H42</f>
        <v>9.877614550138134</v>
      </c>
      <c r="J41" s="19">
        <f>I41-$I$1</f>
        <v>1.0968234330271347</v>
      </c>
      <c r="K41" s="19">
        <f>0-J41</f>
        <v>-1.0968234330271347</v>
      </c>
      <c r="L41" s="19">
        <f>2^K41</f>
        <v>0.4675448167347589</v>
      </c>
      <c r="O41" s="22"/>
      <c r="P41" s="26"/>
      <c r="Q41" s="23"/>
    </row>
    <row r="42" spans="2:17" s="19" customFormat="1" ht="12.75">
      <c r="B42" s="1" t="s">
        <v>55</v>
      </c>
      <c r="C42" s="3" t="s">
        <v>16</v>
      </c>
      <c r="D42" s="19" t="s">
        <v>12</v>
      </c>
      <c r="E42" s="19" t="s">
        <v>13</v>
      </c>
      <c r="F42" s="19" t="s">
        <v>14</v>
      </c>
      <c r="G42" s="3">
        <v>17.6496098386709</v>
      </c>
      <c r="H42" s="19">
        <f>AVERAGE(G42:G44)</f>
        <v>17.333433770211467</v>
      </c>
      <c r="O42" s="22"/>
      <c r="P42" s="26"/>
      <c r="Q42" s="23"/>
    </row>
    <row r="43" spans="2:17" s="19" customFormat="1" ht="12.75">
      <c r="B43" s="1" t="s">
        <v>55</v>
      </c>
      <c r="C43" s="3" t="s">
        <v>16</v>
      </c>
      <c r="D43" s="19" t="s">
        <v>12</v>
      </c>
      <c r="E43" s="19" t="s">
        <v>13</v>
      </c>
      <c r="F43" s="19" t="s">
        <v>14</v>
      </c>
      <c r="G43" s="3">
        <v>17.4458113149891</v>
      </c>
      <c r="O43" s="22"/>
      <c r="P43" s="26"/>
      <c r="Q43" s="23"/>
    </row>
    <row r="44" spans="2:17" s="19" customFormat="1" ht="12.75">
      <c r="B44" s="1" t="s">
        <v>55</v>
      </c>
      <c r="C44" s="3" t="s">
        <v>16</v>
      </c>
      <c r="D44" s="19" t="s">
        <v>12</v>
      </c>
      <c r="E44" s="19" t="s">
        <v>13</v>
      </c>
      <c r="F44" s="19" t="s">
        <v>14</v>
      </c>
      <c r="G44" s="3">
        <v>16.9048801569744</v>
      </c>
      <c r="O44" s="22"/>
      <c r="P44" s="26"/>
      <c r="Q44" s="23"/>
    </row>
    <row r="45" spans="2:17" s="19" customFormat="1" ht="12.75">
      <c r="B45" s="1" t="s">
        <v>56</v>
      </c>
      <c r="C45" s="6" t="s">
        <v>24</v>
      </c>
      <c r="D45" s="19" t="s">
        <v>12</v>
      </c>
      <c r="E45" s="19" t="s">
        <v>13</v>
      </c>
      <c r="F45" s="19" t="s">
        <v>14</v>
      </c>
      <c r="G45" s="8">
        <v>27.2391214812707</v>
      </c>
      <c r="I45" s="19">
        <f>G45-H48</f>
        <v>10.255917401805636</v>
      </c>
      <c r="J45" s="19">
        <f>I45-$I$1</f>
        <v>1.4751262846946371</v>
      </c>
      <c r="K45" s="19">
        <f>0-J45</f>
        <v>-1.4751262846946371</v>
      </c>
      <c r="L45" s="19">
        <f>2^K45</f>
        <v>0.3597019075209929</v>
      </c>
      <c r="M45" s="19">
        <f>AVERAGE(L45:L47)</f>
        <v>0.32974778926413645</v>
      </c>
      <c r="N45" s="19">
        <f>STDEV(L45:L47)</f>
        <v>0.027329203459420557</v>
      </c>
      <c r="O45" s="22"/>
      <c r="P45" s="1"/>
      <c r="Q45" s="23"/>
    </row>
    <row r="46" spans="2:17" s="19" customFormat="1" ht="12.75">
      <c r="B46" s="1" t="s">
        <v>56</v>
      </c>
      <c r="C46" s="6" t="s">
        <v>23</v>
      </c>
      <c r="D46" s="19" t="s">
        <v>12</v>
      </c>
      <c r="E46" s="19" t="s">
        <v>13</v>
      </c>
      <c r="F46" s="19" t="s">
        <v>14</v>
      </c>
      <c r="G46" s="8">
        <v>27.392737185202</v>
      </c>
      <c r="H46" s="23"/>
      <c r="I46" s="19">
        <f>G46-H48</f>
        <v>10.409533105736937</v>
      </c>
      <c r="J46" s="19">
        <f>I46-$I$1</f>
        <v>1.6287419886259382</v>
      </c>
      <c r="K46" s="19">
        <f>0-J46</f>
        <v>-1.6287419886259382</v>
      </c>
      <c r="L46" s="19">
        <f>2^K46</f>
        <v>0.32337005925588375</v>
      </c>
      <c r="O46" s="22"/>
      <c r="P46" s="1"/>
      <c r="Q46" s="23"/>
    </row>
    <row r="47" spans="2:17" s="19" customFormat="1" ht="12.75">
      <c r="B47" s="1" t="s">
        <v>56</v>
      </c>
      <c r="C47" s="6" t="s">
        <v>23</v>
      </c>
      <c r="D47" s="19" t="s">
        <v>12</v>
      </c>
      <c r="E47" s="19" t="s">
        <v>13</v>
      </c>
      <c r="F47" s="19" t="s">
        <v>14</v>
      </c>
      <c r="G47" s="8">
        <v>27.4715837621855</v>
      </c>
      <c r="I47" s="19">
        <f>G47-H48</f>
        <v>10.488379682720435</v>
      </c>
      <c r="J47" s="19">
        <f>I47-$I$1</f>
        <v>1.707588565609436</v>
      </c>
      <c r="K47" s="19">
        <f>0-J47</f>
        <v>-1.707588565609436</v>
      </c>
      <c r="L47" s="19">
        <f>2^K47</f>
        <v>0.3061714010155327</v>
      </c>
      <c r="O47" s="22"/>
      <c r="P47" s="1"/>
      <c r="Q47" s="23"/>
    </row>
    <row r="48" spans="2:17" s="19" customFormat="1" ht="12.75">
      <c r="B48" s="1" t="s">
        <v>56</v>
      </c>
      <c r="C48" s="3" t="s">
        <v>16</v>
      </c>
      <c r="D48" s="19" t="s">
        <v>12</v>
      </c>
      <c r="E48" s="19" t="s">
        <v>13</v>
      </c>
      <c r="F48" s="19" t="s">
        <v>14</v>
      </c>
      <c r="G48" s="3">
        <v>16.7623154637458</v>
      </c>
      <c r="H48" s="19">
        <f>AVERAGE(G48:G50)</f>
        <v>16.983204079465064</v>
      </c>
      <c r="O48" s="22"/>
      <c r="P48" s="26"/>
      <c r="Q48" s="23"/>
    </row>
    <row r="49" spans="2:17" s="19" customFormat="1" ht="12.75">
      <c r="B49" s="1" t="s">
        <v>56</v>
      </c>
      <c r="C49" s="3" t="s">
        <v>16</v>
      </c>
      <c r="D49" s="19" t="s">
        <v>12</v>
      </c>
      <c r="E49" s="19" t="s">
        <v>13</v>
      </c>
      <c r="F49" s="19" t="s">
        <v>14</v>
      </c>
      <c r="G49" s="3">
        <v>16.9006158915583</v>
      </c>
      <c r="O49" s="22"/>
      <c r="P49" s="26"/>
      <c r="Q49" s="23"/>
    </row>
    <row r="50" spans="2:17" s="19" customFormat="1" ht="12.75">
      <c r="B50" s="1" t="s">
        <v>56</v>
      </c>
      <c r="C50" s="3" t="s">
        <v>16</v>
      </c>
      <c r="D50" s="19" t="s">
        <v>12</v>
      </c>
      <c r="E50" s="19" t="s">
        <v>13</v>
      </c>
      <c r="F50" s="19" t="s">
        <v>14</v>
      </c>
      <c r="G50" s="3">
        <v>17.2866808830911</v>
      </c>
      <c r="O50" s="22"/>
      <c r="P50" s="26"/>
      <c r="Q50" s="23"/>
    </row>
    <row r="51" spans="2:21" s="19" customFormat="1" ht="12.75">
      <c r="B51" s="1" t="s">
        <v>57</v>
      </c>
      <c r="C51" s="6" t="s">
        <v>24</v>
      </c>
      <c r="D51" s="19" t="s">
        <v>12</v>
      </c>
      <c r="E51" s="19" t="s">
        <v>13</v>
      </c>
      <c r="F51" s="19" t="s">
        <v>14</v>
      </c>
      <c r="G51" s="8">
        <v>27.7158580601539</v>
      </c>
      <c r="I51" s="19">
        <f>G51-H54</f>
        <v>9.731761745756497</v>
      </c>
      <c r="J51" s="19">
        <f>I51-$I$1</f>
        <v>0.9509706286454982</v>
      </c>
      <c r="K51" s="19">
        <f>0-J51</f>
        <v>-0.9509706286454982</v>
      </c>
      <c r="L51" s="19">
        <f>2^K51</f>
        <v>0.5172843218738677</v>
      </c>
      <c r="M51" s="19">
        <f>AVERAGE(L51:L53)</f>
        <v>0.47516660255724935</v>
      </c>
      <c r="N51" s="19">
        <f>STDEV(L51:L53)</f>
        <v>0.04451913510088406</v>
      </c>
      <c r="O51" s="22"/>
      <c r="Q51" s="23"/>
      <c r="T51" s="24"/>
      <c r="U51" s="24"/>
    </row>
    <row r="52" spans="2:17" s="19" customFormat="1" ht="12.75">
      <c r="B52" s="1" t="s">
        <v>57</v>
      </c>
      <c r="C52" s="6" t="s">
        <v>23</v>
      </c>
      <c r="D52" s="19" t="s">
        <v>12</v>
      </c>
      <c r="E52" s="19" t="s">
        <v>13</v>
      </c>
      <c r="F52" s="19" t="s">
        <v>14</v>
      </c>
      <c r="G52" s="8">
        <v>27.8248853142393</v>
      </c>
      <c r="H52" s="23"/>
      <c r="I52" s="19">
        <f>G52-H54</f>
        <v>9.840788999841898</v>
      </c>
      <c r="J52" s="19">
        <f>I52-$I$1</f>
        <v>1.0599978827308991</v>
      </c>
      <c r="K52" s="19">
        <f>0-J52</f>
        <v>-1.0599978827308991</v>
      </c>
      <c r="L52" s="19">
        <f>2^K52</f>
        <v>0.4796327635611389</v>
      </c>
      <c r="O52" s="22"/>
      <c r="P52" s="1"/>
      <c r="Q52" s="23"/>
    </row>
    <row r="53" spans="2:17" s="19" customFormat="1" ht="12.75">
      <c r="B53" s="1" t="s">
        <v>57</v>
      </c>
      <c r="C53" s="6" t="s">
        <v>23</v>
      </c>
      <c r="D53" s="19" t="s">
        <v>12</v>
      </c>
      <c r="E53" s="19" t="s">
        <v>13</v>
      </c>
      <c r="F53" s="19" t="s">
        <v>14</v>
      </c>
      <c r="G53" s="8">
        <v>27.9872418356109</v>
      </c>
      <c r="I53" s="19">
        <f>G53-H54</f>
        <v>10.003145521213497</v>
      </c>
      <c r="J53" s="19">
        <f>I53-$I$1</f>
        <v>1.2223544041024983</v>
      </c>
      <c r="K53" s="19">
        <f>0-J53</f>
        <v>-1.2223544041024983</v>
      </c>
      <c r="L53" s="19">
        <f>2^K53</f>
        <v>0.42858272223674126</v>
      </c>
      <c r="O53" s="22"/>
      <c r="P53" s="1"/>
      <c r="Q53" s="23"/>
    </row>
    <row r="54" spans="2:17" s="19" customFormat="1" ht="12.75">
      <c r="B54" s="1" t="s">
        <v>57</v>
      </c>
      <c r="C54" s="3" t="s">
        <v>16</v>
      </c>
      <c r="D54" s="19" t="s">
        <v>12</v>
      </c>
      <c r="E54" s="19" t="s">
        <v>13</v>
      </c>
      <c r="F54" s="19" t="s">
        <v>14</v>
      </c>
      <c r="G54" s="3">
        <v>18.2864519279233</v>
      </c>
      <c r="H54" s="19">
        <f>AVERAGE(G54:G56)</f>
        <v>17.9840963143974</v>
      </c>
      <c r="O54" s="22"/>
      <c r="P54" s="26"/>
      <c r="Q54" s="23"/>
    </row>
    <row r="55" spans="2:17" s="19" customFormat="1" ht="12.75">
      <c r="B55" s="1" t="s">
        <v>57</v>
      </c>
      <c r="C55" s="3" t="s">
        <v>16</v>
      </c>
      <c r="D55" s="19" t="s">
        <v>12</v>
      </c>
      <c r="E55" s="19" t="s">
        <v>13</v>
      </c>
      <c r="F55" s="19" t="s">
        <v>14</v>
      </c>
      <c r="G55" s="3">
        <v>17.7712369949955</v>
      </c>
      <c r="O55" s="22"/>
      <c r="P55" s="26"/>
      <c r="Q55" s="23"/>
    </row>
    <row r="56" spans="2:17" s="19" customFormat="1" ht="12.75">
      <c r="B56" s="1" t="s">
        <v>57</v>
      </c>
      <c r="C56" s="3" t="s">
        <v>16</v>
      </c>
      <c r="D56" s="19" t="s">
        <v>12</v>
      </c>
      <c r="E56" s="19" t="s">
        <v>13</v>
      </c>
      <c r="F56" s="19" t="s">
        <v>14</v>
      </c>
      <c r="G56" s="3">
        <v>17.8946000202734</v>
      </c>
      <c r="O56" s="22"/>
      <c r="P56" s="26"/>
      <c r="Q56" s="23"/>
    </row>
    <row r="57" spans="2:21" s="19" customFormat="1" ht="12.75">
      <c r="B57" s="1" t="s">
        <v>58</v>
      </c>
      <c r="C57" s="6" t="s">
        <v>24</v>
      </c>
      <c r="D57" s="19" t="s">
        <v>12</v>
      </c>
      <c r="E57" s="19" t="s">
        <v>13</v>
      </c>
      <c r="F57" s="19" t="s">
        <v>14</v>
      </c>
      <c r="G57" s="8">
        <v>26.7363499811118</v>
      </c>
      <c r="I57" s="19">
        <f>G57-H60</f>
        <v>9.430467395076235</v>
      </c>
      <c r="J57" s="19">
        <f>I57-$I$1</f>
        <v>0.6496762779652361</v>
      </c>
      <c r="K57" s="19">
        <f>0-J57</f>
        <v>-0.6496762779652361</v>
      </c>
      <c r="L57" s="19">
        <f>2^K57</f>
        <v>0.637423327131949</v>
      </c>
      <c r="M57" s="19">
        <f>AVERAGE(L57:L59)</f>
        <v>0.6830873288173942</v>
      </c>
      <c r="N57" s="19">
        <f>STDEV(L57:L59)</f>
        <v>0.05972994398120827</v>
      </c>
      <c r="O57" s="22"/>
      <c r="P57" s="19">
        <f>AVERAGE(M57:M69)</f>
        <v>0.5938287644938035</v>
      </c>
      <c r="Q57" s="23">
        <f>STDEVA(M57:M69)</f>
        <v>0.0800098050078854</v>
      </c>
      <c r="R57" s="19">
        <f>ROUND(P57,2)</f>
        <v>0.59</v>
      </c>
      <c r="S57" s="19">
        <f>ROUND(Q57,2)</f>
        <v>0.08</v>
      </c>
      <c r="T57" s="24" t="s">
        <v>15</v>
      </c>
      <c r="U57" s="24" t="str">
        <f>R57&amp;T57&amp;S57</f>
        <v>0.59±0.08</v>
      </c>
    </row>
    <row r="58" spans="2:17" s="19" customFormat="1" ht="12.75">
      <c r="B58" s="1" t="s">
        <v>58</v>
      </c>
      <c r="C58" s="6" t="s">
        <v>23</v>
      </c>
      <c r="D58" s="19" t="s">
        <v>12</v>
      </c>
      <c r="E58" s="19" t="s">
        <v>13</v>
      </c>
      <c r="F58" s="19" t="s">
        <v>14</v>
      </c>
      <c r="G58" s="8">
        <v>26.5003984316863</v>
      </c>
      <c r="H58" s="23"/>
      <c r="I58" s="19">
        <f>G58-H60</f>
        <v>9.194515845650734</v>
      </c>
      <c r="J58" s="19">
        <f>I58-$I$1</f>
        <v>0.4137247285397354</v>
      </c>
      <c r="K58" s="19">
        <f>0-J58</f>
        <v>-0.4137247285397354</v>
      </c>
      <c r="L58" s="19">
        <f>2^K58</f>
        <v>0.7506827680954294</v>
      </c>
      <c r="O58" s="22"/>
      <c r="P58" s="26"/>
      <c r="Q58" s="23"/>
    </row>
    <row r="59" spans="2:17" s="19" customFormat="1" ht="12.75">
      <c r="B59" s="1" t="s">
        <v>58</v>
      </c>
      <c r="C59" s="6" t="s">
        <v>23</v>
      </c>
      <c r="D59" s="19" t="s">
        <v>12</v>
      </c>
      <c r="E59" s="19" t="s">
        <v>13</v>
      </c>
      <c r="F59" s="19" t="s">
        <v>14</v>
      </c>
      <c r="G59" s="8">
        <v>26.683611319069</v>
      </c>
      <c r="I59" s="19">
        <f>G59-H60</f>
        <v>9.377728733033436</v>
      </c>
      <c r="J59" s="19">
        <f>I59-$I$1</f>
        <v>0.5969376159224371</v>
      </c>
      <c r="K59" s="19">
        <f>0-J59</f>
        <v>-0.5969376159224371</v>
      </c>
      <c r="L59" s="19">
        <f>2^K59</f>
        <v>0.6611558912248042</v>
      </c>
      <c r="O59" s="22"/>
      <c r="P59" s="26"/>
      <c r="Q59" s="23"/>
    </row>
    <row r="60" spans="2:17" s="19" customFormat="1" ht="12.75">
      <c r="B60" s="1" t="s">
        <v>58</v>
      </c>
      <c r="C60" s="3" t="s">
        <v>16</v>
      </c>
      <c r="D60" s="19" t="s">
        <v>12</v>
      </c>
      <c r="E60" s="19" t="s">
        <v>13</v>
      </c>
      <c r="F60" s="19" t="s">
        <v>14</v>
      </c>
      <c r="G60" s="3">
        <v>17.1122259664344</v>
      </c>
      <c r="H60" s="19">
        <f>AVERAGE(G60:G62)</f>
        <v>17.305882586035565</v>
      </c>
      <c r="O60" s="22"/>
      <c r="P60" s="26"/>
      <c r="Q60" s="23"/>
    </row>
    <row r="61" spans="2:17" s="19" customFormat="1" ht="12.75">
      <c r="B61" s="1" t="s">
        <v>58</v>
      </c>
      <c r="C61" s="3" t="s">
        <v>16</v>
      </c>
      <c r="D61" s="19" t="s">
        <v>12</v>
      </c>
      <c r="E61" s="19" t="s">
        <v>13</v>
      </c>
      <c r="F61" s="19" t="s">
        <v>14</v>
      </c>
      <c r="G61" s="3">
        <v>17.4048036320837</v>
      </c>
      <c r="O61" s="22"/>
      <c r="P61" s="26"/>
      <c r="Q61" s="23"/>
    </row>
    <row r="62" spans="2:17" s="19" customFormat="1" ht="12.75">
      <c r="B62" s="1" t="s">
        <v>58</v>
      </c>
      <c r="C62" s="3" t="s">
        <v>16</v>
      </c>
      <c r="D62" s="19" t="s">
        <v>12</v>
      </c>
      <c r="E62" s="19" t="s">
        <v>13</v>
      </c>
      <c r="F62" s="19" t="s">
        <v>14</v>
      </c>
      <c r="G62" s="3">
        <v>17.4006181595886</v>
      </c>
      <c r="O62" s="22"/>
      <c r="P62" s="26"/>
      <c r="Q62" s="23"/>
    </row>
    <row r="63" spans="2:21" s="19" customFormat="1" ht="12.75">
      <c r="B63" s="1" t="s">
        <v>59</v>
      </c>
      <c r="C63" s="6" t="s">
        <v>24</v>
      </c>
      <c r="D63" s="19" t="s">
        <v>12</v>
      </c>
      <c r="E63" s="19" t="s">
        <v>13</v>
      </c>
      <c r="F63" s="19" t="s">
        <v>14</v>
      </c>
      <c r="G63" s="8">
        <v>26.5084918715238</v>
      </c>
      <c r="I63" s="19">
        <f>G63-H66</f>
        <v>9.659498361894364</v>
      </c>
      <c r="J63" s="19">
        <f>I63-$I$1</f>
        <v>0.8787072447833655</v>
      </c>
      <c r="K63" s="19">
        <f>0-J63</f>
        <v>-0.8787072447833655</v>
      </c>
      <c r="L63" s="19">
        <f>2^K63</f>
        <v>0.5438545445291612</v>
      </c>
      <c r="M63" s="19">
        <f>AVERAGE(L63:L65)</f>
        <v>0.5698453152909483</v>
      </c>
      <c r="N63" s="19">
        <f>STDEV(L63:L65)</f>
        <v>0.0833133624066088</v>
      </c>
      <c r="O63" s="22"/>
      <c r="Q63" s="23"/>
      <c r="T63" s="24"/>
      <c r="U63" s="24"/>
    </row>
    <row r="64" spans="2:16" s="19" customFormat="1" ht="12.75">
      <c r="B64" s="1" t="s">
        <v>59</v>
      </c>
      <c r="C64" s="6" t="s">
        <v>23</v>
      </c>
      <c r="D64" s="19" t="s">
        <v>12</v>
      </c>
      <c r="E64" s="19" t="s">
        <v>13</v>
      </c>
      <c r="F64" s="19" t="s">
        <v>14</v>
      </c>
      <c r="G64" s="8">
        <v>26.2225822441603</v>
      </c>
      <c r="H64" s="23"/>
      <c r="I64" s="19">
        <f>G64-H66</f>
        <v>9.373588734530866</v>
      </c>
      <c r="J64" s="19">
        <f>I64-$I$1</f>
        <v>0.5927976174198673</v>
      </c>
      <c r="K64" s="19">
        <f>0-J64</f>
        <v>-0.5927976174198673</v>
      </c>
      <c r="L64" s="19">
        <f>2^K64</f>
        <v>0.6630558877120841</v>
      </c>
      <c r="O64" s="22"/>
      <c r="P64" s="26"/>
    </row>
    <row r="65" spans="2:16" s="19" customFormat="1" ht="12.75">
      <c r="B65" s="1" t="s">
        <v>59</v>
      </c>
      <c r="C65" s="6" t="s">
        <v>23</v>
      </c>
      <c r="D65" s="19" t="s">
        <v>12</v>
      </c>
      <c r="E65" s="19" t="s">
        <v>13</v>
      </c>
      <c r="F65" s="19" t="s">
        <v>14</v>
      </c>
      <c r="G65" s="8">
        <v>26.6222288163154</v>
      </c>
      <c r="I65" s="19">
        <f>G65-H66</f>
        <v>9.773235306685965</v>
      </c>
      <c r="J65" s="19">
        <f>I65-$I$1</f>
        <v>0.9924441895749663</v>
      </c>
      <c r="K65" s="19">
        <f>0-J65</f>
        <v>-0.9924441895749663</v>
      </c>
      <c r="L65" s="19">
        <f>2^K65</f>
        <v>0.5026255136315996</v>
      </c>
      <c r="O65" s="22"/>
      <c r="P65" s="26"/>
    </row>
    <row r="66" spans="2:16" s="19" customFormat="1" ht="12.75">
      <c r="B66" s="1" t="s">
        <v>59</v>
      </c>
      <c r="C66" s="3" t="s">
        <v>16</v>
      </c>
      <c r="D66" s="19" t="s">
        <v>12</v>
      </c>
      <c r="E66" s="19" t="s">
        <v>13</v>
      </c>
      <c r="F66" s="19" t="s">
        <v>14</v>
      </c>
      <c r="G66" s="3">
        <v>17.03318000264</v>
      </c>
      <c r="H66" s="19">
        <f>AVERAGE(G66:G68)</f>
        <v>16.848993509629434</v>
      </c>
      <c r="O66" s="22"/>
      <c r="P66" s="26"/>
    </row>
    <row r="67" spans="2:16" s="19" customFormat="1" ht="12.75">
      <c r="B67" s="1" t="s">
        <v>59</v>
      </c>
      <c r="C67" s="3" t="s">
        <v>16</v>
      </c>
      <c r="D67" s="19" t="s">
        <v>12</v>
      </c>
      <c r="E67" s="19" t="s">
        <v>13</v>
      </c>
      <c r="F67" s="19" t="s">
        <v>14</v>
      </c>
      <c r="G67" s="3">
        <v>17.0099940798538</v>
      </c>
      <c r="O67" s="22"/>
      <c r="P67" s="26"/>
    </row>
    <row r="68" spans="2:16" s="19" customFormat="1" ht="12.75">
      <c r="B68" s="1" t="s">
        <v>59</v>
      </c>
      <c r="C68" s="3" t="s">
        <v>16</v>
      </c>
      <c r="D68" s="19" t="s">
        <v>12</v>
      </c>
      <c r="E68" s="19" t="s">
        <v>13</v>
      </c>
      <c r="F68" s="19" t="s">
        <v>14</v>
      </c>
      <c r="G68" s="3">
        <v>16.5038064463945</v>
      </c>
      <c r="O68" s="22"/>
      <c r="P68" s="26"/>
    </row>
    <row r="69" spans="2:16" s="19" customFormat="1" ht="12.75">
      <c r="B69" s="1" t="s">
        <v>60</v>
      </c>
      <c r="C69" s="6" t="s">
        <v>24</v>
      </c>
      <c r="D69" s="19" t="s">
        <v>12</v>
      </c>
      <c r="E69" s="19" t="s">
        <v>13</v>
      </c>
      <c r="F69" s="19" t="s">
        <v>14</v>
      </c>
      <c r="G69" s="8">
        <v>26.774785680427</v>
      </c>
      <c r="I69" s="19">
        <f>G69-H72</f>
        <v>9.662395750367804</v>
      </c>
      <c r="J69" s="19">
        <f>I69-$I$1</f>
        <v>0.8816046332568046</v>
      </c>
      <c r="K69" s="19">
        <f>0-J69</f>
        <v>-0.8816046332568046</v>
      </c>
      <c r="L69" s="19">
        <f>2^K69</f>
        <v>0.5427634084316101</v>
      </c>
      <c r="M69" s="19">
        <f>AVERAGE(L69:L71)</f>
        <v>0.5285536493730678</v>
      </c>
      <c r="N69" s="19">
        <f>STDEV(L69:L71)</f>
        <v>0.023981636057919576</v>
      </c>
      <c r="O69" s="22"/>
      <c r="P69" s="26"/>
    </row>
    <row r="70" spans="2:16" s="19" customFormat="1" ht="12.75">
      <c r="B70" s="1" t="s">
        <v>60</v>
      </c>
      <c r="C70" s="6" t="s">
        <v>23</v>
      </c>
      <c r="D70" s="19" t="s">
        <v>12</v>
      </c>
      <c r="E70" s="19" t="s">
        <v>13</v>
      </c>
      <c r="F70" s="19" t="s">
        <v>14</v>
      </c>
      <c r="G70" s="8">
        <v>26.8906865958569</v>
      </c>
      <c r="H70" s="23"/>
      <c r="I70" s="19">
        <f>G70-H72</f>
        <v>9.7782966657977</v>
      </c>
      <c r="J70" s="19">
        <f>I70-$I$1</f>
        <v>0.9975055486867017</v>
      </c>
      <c r="K70" s="19">
        <f>0-J70</f>
        <v>-0.9975055486867017</v>
      </c>
      <c r="L70" s="19">
        <f>2^K70</f>
        <v>0.5008652587575378</v>
      </c>
      <c r="O70" s="22"/>
      <c r="P70" s="26"/>
    </row>
    <row r="71" spans="2:16" s="19" customFormat="1" ht="12.75">
      <c r="B71" s="1" t="s">
        <v>60</v>
      </c>
      <c r="C71" s="6" t="s">
        <v>23</v>
      </c>
      <c r="D71" s="19" t="s">
        <v>12</v>
      </c>
      <c r="E71" s="19" t="s">
        <v>13</v>
      </c>
      <c r="F71" s="19" t="s">
        <v>14</v>
      </c>
      <c r="G71" s="8">
        <v>26.7767303676908</v>
      </c>
      <c r="I71" s="19">
        <f>G71-H72</f>
        <v>9.664340437631601</v>
      </c>
      <c r="J71" s="19">
        <f>I71-$I$1</f>
        <v>0.8835493205206024</v>
      </c>
      <c r="K71" s="19">
        <f>0-J71</f>
        <v>-0.8835493205206024</v>
      </c>
      <c r="L71" s="19">
        <f>2^K71</f>
        <v>0.5420322809300555</v>
      </c>
      <c r="O71" s="22"/>
      <c r="P71" s="26"/>
    </row>
    <row r="72" spans="2:16" s="19" customFormat="1" ht="12.75">
      <c r="B72" s="1" t="s">
        <v>60</v>
      </c>
      <c r="C72" s="3" t="s">
        <v>16</v>
      </c>
      <c r="D72" s="19" t="s">
        <v>12</v>
      </c>
      <c r="E72" s="19" t="s">
        <v>13</v>
      </c>
      <c r="F72" s="19" t="s">
        <v>14</v>
      </c>
      <c r="G72" s="3">
        <v>16.6538492336034</v>
      </c>
      <c r="H72" s="19">
        <f>AVERAGE(G72:G74)</f>
        <v>17.112389930059198</v>
      </c>
      <c r="O72" s="22"/>
      <c r="P72" s="26"/>
    </row>
    <row r="73" spans="2:16" s="19" customFormat="1" ht="12.75">
      <c r="B73" s="1" t="s">
        <v>60</v>
      </c>
      <c r="C73" s="3" t="s">
        <v>16</v>
      </c>
      <c r="D73" s="19" t="s">
        <v>12</v>
      </c>
      <c r="E73" s="19" t="s">
        <v>13</v>
      </c>
      <c r="F73" s="19" t="s">
        <v>14</v>
      </c>
      <c r="G73" s="3">
        <v>17.6659816294262</v>
      </c>
      <c r="O73" s="22"/>
      <c r="P73" s="26"/>
    </row>
    <row r="74" spans="2:16" s="19" customFormat="1" ht="12.75">
      <c r="B74" s="1" t="s">
        <v>60</v>
      </c>
      <c r="C74" s="3" t="s">
        <v>16</v>
      </c>
      <c r="D74" s="19" t="s">
        <v>12</v>
      </c>
      <c r="E74" s="19" t="s">
        <v>13</v>
      </c>
      <c r="F74" s="19" t="s">
        <v>14</v>
      </c>
      <c r="G74" s="3">
        <v>17.017338927148</v>
      </c>
      <c r="O74" s="22"/>
      <c r="P74" s="26"/>
    </row>
    <row r="75" spans="22:23" ht="12.75">
      <c r="V75" s="11"/>
      <c r="W75" s="4"/>
    </row>
    <row r="76" spans="22:23" ht="12.75">
      <c r="V76" s="11"/>
      <c r="W76" s="4"/>
    </row>
    <row r="77" spans="22:23" ht="12.75">
      <c r="V77" s="11"/>
      <c r="W77" s="4"/>
    </row>
    <row r="78" spans="22:23" ht="12.75">
      <c r="V78" s="11"/>
      <c r="W78" s="4"/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E5:K9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5" width="9.00390625" style="5" customWidth="1"/>
    <col min="6" max="6" width="40.7109375" style="5" customWidth="1"/>
    <col min="7" max="7" width="12.421875" style="5" customWidth="1"/>
    <col min="8" max="8" width="12.00390625" style="5" customWidth="1"/>
    <col min="9" max="9" width="11.421875" style="5" customWidth="1"/>
    <col min="10" max="10" width="13.421875" style="11" customWidth="1"/>
    <col min="11" max="11" width="10.140625" style="5" customWidth="1"/>
    <col min="12" max="16384" width="9.00390625" style="5" customWidth="1"/>
  </cols>
  <sheetData>
    <row r="4" s="19" customFormat="1" ht="13.5" thickBot="1"/>
    <row r="5" spans="6:11" s="19" customFormat="1" ht="13.5" thickBot="1">
      <c r="F5" s="28" t="s">
        <v>19</v>
      </c>
      <c r="G5" s="28" t="s">
        <v>20</v>
      </c>
      <c r="H5" s="28" t="s">
        <v>22</v>
      </c>
      <c r="I5" s="28" t="s">
        <v>21</v>
      </c>
      <c r="J5" s="28" t="s">
        <v>25</v>
      </c>
      <c r="K5" s="28" t="s">
        <v>26</v>
      </c>
    </row>
    <row r="6" spans="5:11" s="19" customFormat="1" ht="12.75">
      <c r="E6" s="29"/>
      <c r="F6" s="25" t="s">
        <v>61</v>
      </c>
      <c r="G6" s="19" t="s">
        <v>27</v>
      </c>
      <c r="H6" s="29" t="s">
        <v>31</v>
      </c>
      <c r="I6" s="29" t="s">
        <v>35</v>
      </c>
      <c r="J6" s="19" t="s">
        <v>39</v>
      </c>
      <c r="K6" s="19" t="s">
        <v>43</v>
      </c>
    </row>
    <row r="7" spans="5:11" s="19" customFormat="1" ht="12.75">
      <c r="E7" s="29"/>
      <c r="F7" s="25" t="s">
        <v>62</v>
      </c>
      <c r="G7" s="19" t="s">
        <v>28</v>
      </c>
      <c r="H7" s="29" t="s">
        <v>32</v>
      </c>
      <c r="I7" s="29" t="s">
        <v>36</v>
      </c>
      <c r="J7" s="19" t="s">
        <v>40</v>
      </c>
      <c r="K7" s="19" t="s">
        <v>44</v>
      </c>
    </row>
    <row r="8" spans="5:11" s="19" customFormat="1" ht="12.75">
      <c r="E8" s="29"/>
      <c r="F8" s="25" t="s">
        <v>63</v>
      </c>
      <c r="G8" s="19" t="s">
        <v>29</v>
      </c>
      <c r="H8" s="29" t="s">
        <v>33</v>
      </c>
      <c r="I8" s="29" t="s">
        <v>37</v>
      </c>
      <c r="J8" s="19" t="s">
        <v>41</v>
      </c>
      <c r="K8" s="19" t="s">
        <v>45</v>
      </c>
    </row>
    <row r="9" spans="5:11" s="19" customFormat="1" ht="13.5" thickBot="1">
      <c r="E9" s="29"/>
      <c r="F9" s="31" t="s">
        <v>64</v>
      </c>
      <c r="G9" s="30" t="s">
        <v>30</v>
      </c>
      <c r="H9" s="30" t="s">
        <v>34</v>
      </c>
      <c r="I9" s="30" t="s">
        <v>38</v>
      </c>
      <c r="J9" s="30" t="s">
        <v>42</v>
      </c>
      <c r="K9" s="30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宋枭</cp:lastModifiedBy>
  <dcterms:created xsi:type="dcterms:W3CDTF">2020-12-30T07:21:36Z</dcterms:created>
  <dcterms:modified xsi:type="dcterms:W3CDTF">2021-12-10T05:40:14Z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