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肖雪梅\1 科研\2 论文\1 第一作者\2 待发表\酚酸代谢\论文\PeerJ\The second paper\The first submission\Raw data\整理数据\"/>
    </mc:Choice>
  </mc:AlternateContent>
  <bookViews>
    <workbookView xWindow="480" yWindow="30" windowWidth="19395" windowHeight="7620" activeTab="3"/>
  </bookViews>
  <sheets>
    <sheet name="PAL" sheetId="1" r:id="rId1"/>
    <sheet name="C4H" sheetId="3" r:id="rId2"/>
    <sheet name="4CL" sheetId="4" r:id="rId3"/>
    <sheet name="COMT" sheetId="5" r:id="rId4"/>
  </sheets>
  <calcPr calcId="162913"/>
</workbook>
</file>

<file path=xl/calcChain.xml><?xml version="1.0" encoding="utf-8"?>
<calcChain xmlns="http://schemas.openxmlformats.org/spreadsheetml/2006/main">
  <c r="G48" i="1" l="1"/>
  <c r="C6" i="5" l="1"/>
  <c r="C7" i="5"/>
  <c r="E7" i="5" s="1"/>
  <c r="C8" i="5"/>
  <c r="C9" i="5"/>
  <c r="E9" i="5" s="1"/>
  <c r="C10" i="5"/>
  <c r="C11" i="5"/>
  <c r="E11" i="5" s="1"/>
  <c r="C12" i="5"/>
  <c r="C13" i="5"/>
  <c r="E13" i="5" s="1"/>
  <c r="C14" i="5"/>
  <c r="C15" i="5"/>
  <c r="E15" i="5" s="1"/>
  <c r="C16" i="5"/>
  <c r="E16" i="5" s="1"/>
  <c r="C5" i="5"/>
  <c r="E5" i="5" s="1"/>
  <c r="E14" i="5"/>
  <c r="E12" i="5"/>
  <c r="E10" i="5"/>
  <c r="E8" i="5"/>
  <c r="E6" i="5"/>
  <c r="C16" i="4"/>
  <c r="E16" i="4" s="1"/>
  <c r="C15" i="4"/>
  <c r="E15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G7" i="5" l="1"/>
  <c r="F7" i="5"/>
  <c r="G16" i="5"/>
  <c r="F16" i="5"/>
  <c r="G13" i="5"/>
  <c r="F13" i="5"/>
  <c r="G10" i="5"/>
  <c r="F10" i="5"/>
  <c r="G7" i="4"/>
  <c r="F7" i="4"/>
  <c r="G16" i="4"/>
  <c r="F16" i="4"/>
  <c r="G13" i="4"/>
  <c r="F13" i="4"/>
  <c r="G10" i="4"/>
  <c r="F10" i="4"/>
  <c r="C6" i="3"/>
  <c r="C7" i="3"/>
  <c r="E7" i="3" s="1"/>
  <c r="C8" i="3"/>
  <c r="E8" i="3" s="1"/>
  <c r="C9" i="3"/>
  <c r="E9" i="3" s="1"/>
  <c r="C10" i="3"/>
  <c r="C11" i="3"/>
  <c r="E11" i="3" s="1"/>
  <c r="C12" i="3"/>
  <c r="E12" i="3" s="1"/>
  <c r="C13" i="3"/>
  <c r="E13" i="3" s="1"/>
  <c r="C14" i="3"/>
  <c r="C15" i="3"/>
  <c r="E15" i="3" s="1"/>
  <c r="C16" i="3"/>
  <c r="E16" i="3" s="1"/>
  <c r="C5" i="3"/>
  <c r="E5" i="3" s="1"/>
  <c r="E14" i="3"/>
  <c r="E10" i="3"/>
  <c r="E6" i="3"/>
  <c r="C6" i="1"/>
  <c r="E6" i="1" s="1"/>
  <c r="C7" i="1"/>
  <c r="E7" i="1" s="1"/>
  <c r="C8" i="1"/>
  <c r="E8" i="1" s="1"/>
  <c r="C9" i="1"/>
  <c r="E9" i="1" s="1"/>
  <c r="C10" i="1"/>
  <c r="E10" i="1" s="1"/>
  <c r="C11" i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5" i="1"/>
  <c r="E5" i="1" s="1"/>
  <c r="G7" i="3" l="1"/>
  <c r="G13" i="1"/>
  <c r="F13" i="1"/>
  <c r="G16" i="1"/>
  <c r="F16" i="1"/>
  <c r="G7" i="1"/>
  <c r="F7" i="1"/>
  <c r="G10" i="1"/>
  <c r="F10" i="1"/>
  <c r="G16" i="3"/>
  <c r="G10" i="3"/>
  <c r="G13" i="3"/>
  <c r="F7" i="3"/>
  <c r="F10" i="3"/>
  <c r="F13" i="3"/>
  <c r="F16" i="3"/>
</calcChain>
</file>

<file path=xl/sharedStrings.xml><?xml version="1.0" encoding="utf-8"?>
<sst xmlns="http://schemas.openxmlformats.org/spreadsheetml/2006/main" count="106" uniqueCount="54">
  <si>
    <t>AG</t>
    <phoneticPr fontId="3" type="noConversion"/>
  </si>
  <si>
    <t>UCK</t>
    <phoneticPr fontId="3" type="noConversion"/>
  </si>
  <si>
    <t>UCA</t>
    <phoneticPr fontId="3" type="noConversion"/>
  </si>
  <si>
    <t>GCK</t>
    <phoneticPr fontId="3" type="noConversion"/>
  </si>
  <si>
    <t>GCA</t>
    <phoneticPr fontId="3" type="noConversion"/>
  </si>
  <si>
    <t>NG-CA2</t>
  </si>
  <si>
    <t>NG-CA3</t>
  </si>
  <si>
    <t>NG-CK2</t>
  </si>
  <si>
    <t>NG-CK3</t>
  </si>
  <si>
    <t>NG-CA1</t>
    <phoneticPr fontId="4" type="noConversion"/>
  </si>
  <si>
    <t>NG-CK1</t>
    <phoneticPr fontId="4" type="noConversion"/>
  </si>
  <si>
    <t>enzyme activity(U/L)</t>
    <phoneticPr fontId="3" type="noConversion"/>
  </si>
  <si>
    <t>enzyme activity(U/gFW)</t>
    <phoneticPr fontId="3" type="noConversion"/>
  </si>
  <si>
    <t>enzyme activity(U/g protein)</t>
    <phoneticPr fontId="3" type="noConversion"/>
  </si>
  <si>
    <t>AG</t>
    <phoneticPr fontId="3" type="noConversion"/>
  </si>
  <si>
    <t>a</t>
    <phoneticPr fontId="3" type="noConversion"/>
  </si>
  <si>
    <t>a</t>
    <phoneticPr fontId="3" type="noConversion"/>
  </si>
  <si>
    <t>b</t>
    <phoneticPr fontId="3" type="noConversion"/>
  </si>
  <si>
    <t>a</t>
    <phoneticPr fontId="3" type="noConversion"/>
  </si>
  <si>
    <t>a</t>
    <phoneticPr fontId="3" type="noConversion"/>
  </si>
  <si>
    <t>a</t>
    <phoneticPr fontId="3" type="noConversion"/>
  </si>
  <si>
    <t>b</t>
    <phoneticPr fontId="3" type="noConversion"/>
  </si>
  <si>
    <t>NG</t>
    <phoneticPr fontId="3" type="noConversion"/>
  </si>
  <si>
    <t>RG</t>
    <phoneticPr fontId="3" type="noConversion"/>
  </si>
  <si>
    <t>Treatment</t>
    <phoneticPr fontId="4" type="noConversion"/>
  </si>
  <si>
    <t>a</t>
    <phoneticPr fontId="3" type="noConversion"/>
  </si>
  <si>
    <t>a</t>
    <phoneticPr fontId="3" type="noConversion"/>
  </si>
  <si>
    <t>b</t>
    <phoneticPr fontId="3" type="noConversion"/>
  </si>
  <si>
    <t>a</t>
    <phoneticPr fontId="3" type="noConversion"/>
  </si>
  <si>
    <t>a</t>
    <phoneticPr fontId="3" type="noConversion"/>
  </si>
  <si>
    <t>protein(mg/gFW)</t>
    <phoneticPr fontId="4" type="noConversion"/>
  </si>
  <si>
    <t>protein(mg/gFW)</t>
    <phoneticPr fontId="4" type="noConversion"/>
  </si>
  <si>
    <t>PAL</t>
    <phoneticPr fontId="3" type="noConversion"/>
  </si>
  <si>
    <r>
      <t>R</t>
    </r>
    <r>
      <rPr>
        <sz val="11"/>
        <color theme="1"/>
        <rFont val="Times New Roman"/>
        <family val="1"/>
      </rPr>
      <t>G-CK2</t>
    </r>
    <r>
      <rPr>
        <sz val="11"/>
        <color indexed="8"/>
        <rFont val="宋体"/>
        <family val="3"/>
        <charset val="134"/>
      </rPr>
      <t/>
    </r>
  </si>
  <si>
    <r>
      <t>R</t>
    </r>
    <r>
      <rPr>
        <sz val="11"/>
        <color theme="1"/>
        <rFont val="Times New Roman"/>
        <family val="1"/>
      </rPr>
      <t>G-CK3</t>
    </r>
    <r>
      <rPr>
        <sz val="11"/>
        <color indexed="8"/>
        <rFont val="宋体"/>
        <family val="3"/>
        <charset val="134"/>
      </rPr>
      <t/>
    </r>
  </si>
  <si>
    <r>
      <t>R</t>
    </r>
    <r>
      <rPr>
        <sz val="11"/>
        <color theme="1"/>
        <rFont val="Times New Roman"/>
        <family val="1"/>
      </rPr>
      <t>G-CA1</t>
    </r>
    <phoneticPr fontId="4" type="noConversion"/>
  </si>
  <si>
    <r>
      <t>R</t>
    </r>
    <r>
      <rPr>
        <sz val="11"/>
        <color theme="1"/>
        <rFont val="Times New Roman"/>
        <family val="1"/>
      </rPr>
      <t>G-CA2</t>
    </r>
    <r>
      <rPr>
        <sz val="11"/>
        <color indexed="8"/>
        <rFont val="宋体"/>
        <family val="3"/>
        <charset val="134"/>
      </rPr>
      <t/>
    </r>
  </si>
  <si>
    <r>
      <t>R</t>
    </r>
    <r>
      <rPr>
        <sz val="11"/>
        <color theme="1"/>
        <rFont val="Times New Roman"/>
        <family val="1"/>
      </rPr>
      <t>G-CA3</t>
    </r>
    <r>
      <rPr>
        <sz val="11"/>
        <color indexed="8"/>
        <rFont val="宋体"/>
        <family val="3"/>
        <charset val="134"/>
      </rPr>
      <t/>
    </r>
  </si>
  <si>
    <r>
      <t>R</t>
    </r>
    <r>
      <rPr>
        <sz val="11"/>
        <color theme="1"/>
        <rFont val="Times New Roman"/>
        <family val="1"/>
      </rPr>
      <t>G-CK1</t>
    </r>
    <phoneticPr fontId="4" type="noConversion"/>
  </si>
  <si>
    <t>SE</t>
    <phoneticPr fontId="3" type="noConversion"/>
  </si>
  <si>
    <t>Treatment</t>
    <phoneticPr fontId="4" type="noConversion"/>
  </si>
  <si>
    <r>
      <t>R</t>
    </r>
    <r>
      <rPr>
        <sz val="11"/>
        <color theme="1"/>
        <rFont val="Times New Roman"/>
        <family val="1"/>
      </rPr>
      <t>G-CK1</t>
    </r>
    <phoneticPr fontId="4" type="noConversion"/>
  </si>
  <si>
    <r>
      <t>R</t>
    </r>
    <r>
      <rPr>
        <sz val="11"/>
        <color theme="1"/>
        <rFont val="Times New Roman"/>
        <family val="1"/>
      </rPr>
      <t>G-CA1</t>
    </r>
    <phoneticPr fontId="4" type="noConversion"/>
  </si>
  <si>
    <t>C4H</t>
    <phoneticPr fontId="3" type="noConversion"/>
  </si>
  <si>
    <t>4CL</t>
    <phoneticPr fontId="3" type="noConversion"/>
  </si>
  <si>
    <t>protein(mg/gFW)</t>
    <phoneticPr fontId="4" type="noConversion"/>
  </si>
  <si>
    <r>
      <t>R</t>
    </r>
    <r>
      <rPr>
        <sz val="11"/>
        <color theme="1"/>
        <rFont val="Times New Roman"/>
        <family val="1"/>
      </rPr>
      <t>G-CK1</t>
    </r>
    <phoneticPr fontId="4" type="noConversion"/>
  </si>
  <si>
    <r>
      <t>R</t>
    </r>
    <r>
      <rPr>
        <sz val="11"/>
        <color theme="1"/>
        <rFont val="Times New Roman"/>
        <family val="1"/>
      </rPr>
      <t>G-CA1</t>
    </r>
    <phoneticPr fontId="4" type="noConversion"/>
  </si>
  <si>
    <t>Treatment</t>
    <phoneticPr fontId="4" type="noConversion"/>
  </si>
  <si>
    <t>COMT</t>
    <phoneticPr fontId="3" type="noConversion"/>
  </si>
  <si>
    <t>protein(mg/gFW)</t>
    <phoneticPr fontId="4" type="noConversion"/>
  </si>
  <si>
    <r>
      <t>R</t>
    </r>
    <r>
      <rPr>
        <sz val="11"/>
        <color theme="1"/>
        <rFont val="Times New Roman"/>
        <family val="1"/>
      </rPr>
      <t>G-CK1</t>
    </r>
    <phoneticPr fontId="4" type="noConversion"/>
  </si>
  <si>
    <t>b</t>
    <phoneticPr fontId="3" type="noConversion"/>
  </si>
  <si>
    <t>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</si>
</sst>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8" x14ac:knownFonts="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177" fontId="7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76" fontId="6" fillId="0" borderId="0" xfId="0" applyNumberFormat="1" applyFont="1" applyAlignment="1">
      <alignment horizontal="center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J15" sqref="J15"/>
    </sheetView>
  </sheetViews>
  <sheetFormatPr defaultRowHeight="15" x14ac:dyDescent="0.15"/>
  <cols>
    <col min="1" max="1" width="10.5" style="4" customWidth="1"/>
    <col min="2" max="2" width="22.75" style="4" customWidth="1"/>
    <col min="3" max="3" width="19.625" style="4" customWidth="1"/>
    <col min="4" max="4" width="20.75" style="4" customWidth="1"/>
    <col min="5" max="5" width="22" style="6" customWidth="1"/>
    <col min="6" max="6" width="8.875" style="6" customWidth="1"/>
    <col min="7" max="7" width="9" style="6" customWidth="1"/>
    <col min="8" max="10" width="9" style="4"/>
  </cols>
  <sheetData>
    <row r="1" spans="1:18" ht="14.25" customHeight="1" x14ac:dyDescent="0.15">
      <c r="A1" s="10" t="s">
        <v>32</v>
      </c>
      <c r="B1" s="10"/>
      <c r="C1" s="10"/>
      <c r="D1" s="10"/>
    </row>
    <row r="2" spans="1:18" x14ac:dyDescent="0.15">
      <c r="K2" s="2"/>
      <c r="L2" s="2"/>
      <c r="M2" s="2"/>
      <c r="N2" s="2"/>
    </row>
    <row r="3" spans="1:18" ht="15.75" x14ac:dyDescent="0.15">
      <c r="A3" s="11" t="s">
        <v>24</v>
      </c>
      <c r="B3" s="4" t="s">
        <v>11</v>
      </c>
      <c r="C3" s="4" t="s">
        <v>12</v>
      </c>
      <c r="D3" s="5" t="s">
        <v>31</v>
      </c>
      <c r="E3" s="6" t="s">
        <v>13</v>
      </c>
      <c r="F3" s="6" t="s">
        <v>14</v>
      </c>
      <c r="G3" s="6" t="s">
        <v>39</v>
      </c>
    </row>
    <row r="4" spans="1:18" x14ac:dyDescent="0.15">
      <c r="H4" s="6"/>
      <c r="I4" s="6"/>
      <c r="J4" s="6"/>
    </row>
    <row r="5" spans="1:18" ht="15.75" x14ac:dyDescent="0.15">
      <c r="A5" s="9" t="s">
        <v>10</v>
      </c>
      <c r="B5" s="7">
        <v>55</v>
      </c>
      <c r="C5" s="4">
        <f>B5/100</f>
        <v>0.55000000000000004</v>
      </c>
      <c r="D5" s="7">
        <v>16.471957793098746</v>
      </c>
      <c r="E5" s="6">
        <f>C5/D5*1000</f>
        <v>33.390080700087367</v>
      </c>
      <c r="H5" s="6"/>
      <c r="I5" s="6"/>
      <c r="J5" s="6"/>
      <c r="N5" s="3" t="s">
        <v>1</v>
      </c>
      <c r="O5" s="2">
        <v>52.476666666666667</v>
      </c>
      <c r="P5" s="2">
        <v>63.626666666666672</v>
      </c>
    </row>
    <row r="6" spans="1:18" ht="15.75" x14ac:dyDescent="0.15">
      <c r="A6" s="9" t="s">
        <v>7</v>
      </c>
      <c r="B6" s="7">
        <v>57.08</v>
      </c>
      <c r="C6" s="4">
        <f t="shared" ref="C6:C16" si="0">B6/100</f>
        <v>0.57079999999999997</v>
      </c>
      <c r="D6" s="7">
        <v>16.471957793098746</v>
      </c>
      <c r="E6" s="6">
        <f t="shared" ref="E6:E16" si="1">C6/D6*1000</f>
        <v>34.652832842927026</v>
      </c>
      <c r="H6" s="6"/>
      <c r="I6" s="6"/>
      <c r="J6" s="6"/>
      <c r="N6" s="3" t="s">
        <v>2</v>
      </c>
      <c r="O6" s="2">
        <v>65.483333333333334</v>
      </c>
      <c r="P6" s="2">
        <v>53.580000000000005</v>
      </c>
    </row>
    <row r="7" spans="1:18" ht="15.75" x14ac:dyDescent="0.15">
      <c r="A7" s="9" t="s">
        <v>8</v>
      </c>
      <c r="B7" s="7">
        <v>48.35</v>
      </c>
      <c r="C7" s="4">
        <f t="shared" si="0"/>
        <v>0.48350000000000004</v>
      </c>
      <c r="D7" s="7">
        <v>16.471957793098746</v>
      </c>
      <c r="E7" s="6">
        <f t="shared" si="1"/>
        <v>29.352916397258618</v>
      </c>
      <c r="F7" s="6">
        <f>AVERAGE(E5:E7)</f>
        <v>32.465276646757673</v>
      </c>
      <c r="G7" s="6">
        <f>STDEV(E5:E7)</f>
        <v>2.7683434551294193</v>
      </c>
      <c r="H7" s="12" t="s">
        <v>25</v>
      </c>
      <c r="I7" s="6"/>
      <c r="J7" s="6"/>
      <c r="N7" s="3" t="s">
        <v>3</v>
      </c>
      <c r="O7" s="2">
        <v>61.023333333333333</v>
      </c>
      <c r="P7" s="2">
        <v>62.620000000000005</v>
      </c>
    </row>
    <row r="8" spans="1:18" ht="15.75" x14ac:dyDescent="0.15">
      <c r="A8" s="9" t="s">
        <v>9</v>
      </c>
      <c r="B8" s="6">
        <v>60.86</v>
      </c>
      <c r="C8" s="4">
        <f t="shared" si="0"/>
        <v>0.60860000000000003</v>
      </c>
      <c r="D8" s="7">
        <v>19.251895006626711</v>
      </c>
      <c r="E8" s="6">
        <f t="shared" si="1"/>
        <v>31.612472423650416</v>
      </c>
      <c r="H8" s="8"/>
      <c r="N8" s="3" t="s">
        <v>4</v>
      </c>
      <c r="O8" s="2">
        <v>60.043333333333329</v>
      </c>
      <c r="P8" s="2">
        <v>56.193333333333328</v>
      </c>
    </row>
    <row r="9" spans="1:18" ht="15.75" x14ac:dyDescent="0.15">
      <c r="A9" s="9" t="s">
        <v>5</v>
      </c>
      <c r="B9" s="6">
        <v>59.15</v>
      </c>
      <c r="C9" s="4">
        <f t="shared" si="0"/>
        <v>0.59150000000000003</v>
      </c>
      <c r="D9" s="7">
        <v>19.251895006626711</v>
      </c>
      <c r="E9" s="6">
        <f t="shared" si="1"/>
        <v>30.724248173823892</v>
      </c>
      <c r="H9" s="8"/>
    </row>
    <row r="10" spans="1:18" ht="15.75" x14ac:dyDescent="0.15">
      <c r="A10" s="9" t="s">
        <v>6</v>
      </c>
      <c r="B10" s="6">
        <v>66.44</v>
      </c>
      <c r="C10" s="4">
        <f t="shared" si="0"/>
        <v>0.66439999999999999</v>
      </c>
      <c r="D10" s="7">
        <v>19.251895006626711</v>
      </c>
      <c r="E10" s="6">
        <f t="shared" si="1"/>
        <v>34.510888396768543</v>
      </c>
      <c r="F10" s="6">
        <f>AVERAGE(E8:E10)</f>
        <v>32.282536331414285</v>
      </c>
      <c r="G10" s="6">
        <f>STDEV(E8:E10)</f>
        <v>1.9802525785544172</v>
      </c>
      <c r="H10" s="12" t="s">
        <v>29</v>
      </c>
      <c r="I10" s="8"/>
      <c r="J10" s="8"/>
    </row>
    <row r="11" spans="1:18" ht="15.75" x14ac:dyDescent="0.15">
      <c r="A11" s="9" t="s">
        <v>38</v>
      </c>
      <c r="B11" s="6">
        <v>60.71</v>
      </c>
      <c r="C11" s="4">
        <f t="shared" si="0"/>
        <v>0.60709999999999997</v>
      </c>
      <c r="D11" s="7">
        <v>17.160911741790713</v>
      </c>
      <c r="E11" s="6">
        <f t="shared" si="1"/>
        <v>35.376908239762912</v>
      </c>
      <c r="H11" s="8"/>
    </row>
    <row r="12" spans="1:18" ht="15.75" x14ac:dyDescent="0.15">
      <c r="A12" s="9" t="s">
        <v>33</v>
      </c>
      <c r="B12" s="6">
        <v>55.87</v>
      </c>
      <c r="C12" s="4">
        <f t="shared" si="0"/>
        <v>0.55869999999999997</v>
      </c>
      <c r="D12" s="7">
        <v>17.160911741790713</v>
      </c>
      <c r="E12" s="6">
        <f t="shared" si="1"/>
        <v>32.556545270228199</v>
      </c>
      <c r="H12" s="8"/>
    </row>
    <row r="13" spans="1:18" ht="15.75" x14ac:dyDescent="0.15">
      <c r="A13" s="9" t="s">
        <v>34</v>
      </c>
      <c r="B13" s="6">
        <v>66.489999999999995</v>
      </c>
      <c r="C13" s="4">
        <f t="shared" si="0"/>
        <v>0.66489999999999994</v>
      </c>
      <c r="D13" s="7">
        <v>17.160911741790713</v>
      </c>
      <c r="E13" s="6">
        <f t="shared" si="1"/>
        <v>38.745027653794033</v>
      </c>
      <c r="F13" s="6">
        <f>AVERAGE(E11:E13)</f>
        <v>35.55949372126171</v>
      </c>
      <c r="G13" s="6">
        <f>STDEV(E11:E13)</f>
        <v>3.0982788200009983</v>
      </c>
      <c r="H13" s="8" t="s">
        <v>27</v>
      </c>
    </row>
    <row r="14" spans="1:18" ht="15.75" x14ac:dyDescent="0.15">
      <c r="A14" s="9" t="s">
        <v>35</v>
      </c>
      <c r="B14" s="6">
        <v>77.03</v>
      </c>
      <c r="C14" s="4">
        <f t="shared" si="0"/>
        <v>0.77029999999999998</v>
      </c>
      <c r="D14" s="7">
        <v>17.583984601383197</v>
      </c>
      <c r="E14" s="6">
        <f t="shared" si="1"/>
        <v>43.806908244187525</v>
      </c>
      <c r="H14" s="12"/>
      <c r="I14" s="6"/>
      <c r="J14" s="6"/>
    </row>
    <row r="15" spans="1:18" ht="15.75" x14ac:dyDescent="0.15">
      <c r="A15" s="9" t="s">
        <v>36</v>
      </c>
      <c r="B15" s="6">
        <v>85.04</v>
      </c>
      <c r="C15" s="4">
        <f t="shared" si="0"/>
        <v>0.85040000000000004</v>
      </c>
      <c r="D15" s="7">
        <v>17.583984601383197</v>
      </c>
      <c r="E15" s="6">
        <f t="shared" si="1"/>
        <v>48.362189758350084</v>
      </c>
      <c r="H15" s="12"/>
      <c r="I15" s="6"/>
      <c r="J15" s="6"/>
    </row>
    <row r="16" spans="1:18" ht="15.75" x14ac:dyDescent="0.15">
      <c r="A16" s="9" t="s">
        <v>37</v>
      </c>
      <c r="B16" s="6">
        <v>78.06</v>
      </c>
      <c r="C16" s="4">
        <f t="shared" si="0"/>
        <v>0.78060000000000007</v>
      </c>
      <c r="D16" s="7">
        <v>17.583984601383197</v>
      </c>
      <c r="E16" s="6">
        <f t="shared" si="1"/>
        <v>44.39266853876773</v>
      </c>
      <c r="F16" s="6">
        <f>AVERAGE(E14:E16)</f>
        <v>45.520588847101777</v>
      </c>
      <c r="G16" s="6">
        <f>STDEV(E14:E16)</f>
        <v>2.4782656404796617</v>
      </c>
      <c r="H16" s="8" t="s">
        <v>28</v>
      </c>
      <c r="K16" s="1"/>
      <c r="L16" s="1"/>
      <c r="M16" s="1"/>
      <c r="N16" s="1"/>
      <c r="O16" s="1"/>
      <c r="P16" s="1"/>
      <c r="Q16" s="1"/>
      <c r="R16" s="1"/>
    </row>
    <row r="17" spans="3:18" x14ac:dyDescent="0.15">
      <c r="C17" s="7"/>
      <c r="K17" s="1"/>
      <c r="L17" s="1"/>
      <c r="M17" s="1"/>
      <c r="N17" s="1"/>
      <c r="O17" s="1"/>
      <c r="P17" s="1"/>
      <c r="Q17" s="1"/>
      <c r="R17" s="1"/>
    </row>
    <row r="39" spans="3:8" x14ac:dyDescent="0.15">
      <c r="G39" s="6" t="s">
        <v>15</v>
      </c>
    </row>
    <row r="40" spans="3:8" x14ac:dyDescent="0.15">
      <c r="G40" s="6" t="s">
        <v>16</v>
      </c>
    </row>
    <row r="41" spans="3:8" x14ac:dyDescent="0.15">
      <c r="G41" s="6" t="s">
        <v>17</v>
      </c>
    </row>
    <row r="42" spans="3:8" x14ac:dyDescent="0.15">
      <c r="G42" s="6" t="s">
        <v>15</v>
      </c>
    </row>
    <row r="45" spans="3:8" ht="15.75" x14ac:dyDescent="0.15">
      <c r="C45" s="9"/>
      <c r="D45" s="4" t="s">
        <v>22</v>
      </c>
      <c r="E45" s="6">
        <v>32.465276646757673</v>
      </c>
      <c r="F45" s="6">
        <v>2.7683434551294193</v>
      </c>
      <c r="G45" s="6">
        <v>32.282536331414285</v>
      </c>
      <c r="H45" s="4">
        <v>1.9802525785544172</v>
      </c>
    </row>
    <row r="46" spans="3:8" ht="15.75" x14ac:dyDescent="0.15">
      <c r="C46" s="9"/>
      <c r="D46" s="4" t="s">
        <v>23</v>
      </c>
      <c r="E46" s="6">
        <v>35.55949372126171</v>
      </c>
      <c r="F46" s="6">
        <v>3.0982788200009983</v>
      </c>
      <c r="G46" s="6">
        <v>45.520588847101777</v>
      </c>
      <c r="H46" s="4">
        <v>2.4782656404796617</v>
      </c>
    </row>
    <row r="47" spans="3:8" ht="15.75" x14ac:dyDescent="0.15">
      <c r="C47" s="9"/>
      <c r="D47" s="7"/>
    </row>
    <row r="48" spans="3:8" ht="15.75" x14ac:dyDescent="0.15">
      <c r="C48" s="9"/>
      <c r="D48" s="7"/>
      <c r="G48" s="6">
        <f>(G46-G45)/G45</f>
        <v>0.41006853921838488</v>
      </c>
    </row>
  </sheetData>
  <mergeCells count="1">
    <mergeCell ref="A1:D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J12" sqref="J12"/>
    </sheetView>
  </sheetViews>
  <sheetFormatPr defaultRowHeight="15" x14ac:dyDescent="0.15"/>
  <cols>
    <col min="1" max="1" width="10.375" style="4" customWidth="1"/>
    <col min="2" max="2" width="18.375" style="4" customWidth="1"/>
    <col min="3" max="3" width="23.375" style="4" customWidth="1"/>
    <col min="4" max="4" width="17.5" style="4" customWidth="1"/>
    <col min="5" max="5" width="25" style="7" customWidth="1"/>
    <col min="6" max="7" width="9" style="7"/>
    <col min="8" max="8" width="9" style="4"/>
  </cols>
  <sheetData>
    <row r="1" spans="1:15" x14ac:dyDescent="0.15">
      <c r="A1" s="10" t="s">
        <v>43</v>
      </c>
      <c r="B1" s="10"/>
    </row>
    <row r="2" spans="1:15" x14ac:dyDescent="0.15">
      <c r="C2" s="6"/>
      <c r="D2" s="6"/>
    </row>
    <row r="3" spans="1:15" ht="15.75" x14ac:dyDescent="0.15">
      <c r="A3" s="11" t="s">
        <v>40</v>
      </c>
      <c r="B3" s="4" t="s">
        <v>11</v>
      </c>
      <c r="C3" s="4" t="s">
        <v>12</v>
      </c>
      <c r="D3" s="5" t="s">
        <v>30</v>
      </c>
      <c r="E3" s="7" t="s">
        <v>13</v>
      </c>
      <c r="F3" s="7" t="s">
        <v>14</v>
      </c>
      <c r="G3" s="7" t="s">
        <v>39</v>
      </c>
      <c r="J3" s="1"/>
      <c r="L3" s="1"/>
      <c r="M3" s="1"/>
      <c r="N3" s="1"/>
      <c r="O3" s="1"/>
    </row>
    <row r="5" spans="1:15" ht="15.75" x14ac:dyDescent="0.15">
      <c r="A5" s="9" t="s">
        <v>10</v>
      </c>
      <c r="B5" s="6">
        <v>85.37</v>
      </c>
      <c r="C5" s="4">
        <f>B5/100</f>
        <v>0.85370000000000001</v>
      </c>
      <c r="D5" s="7">
        <v>16.471957793098746</v>
      </c>
      <c r="E5" s="7">
        <f>C5/D5*1000</f>
        <v>51.827476170299235</v>
      </c>
    </row>
    <row r="6" spans="1:15" ht="15.75" x14ac:dyDescent="0.15">
      <c r="A6" s="9" t="s">
        <v>7</v>
      </c>
      <c r="B6" s="6">
        <v>92.31</v>
      </c>
      <c r="C6" s="4">
        <f t="shared" ref="C6:C16" si="0">B6/100</f>
        <v>0.92310000000000003</v>
      </c>
      <c r="D6" s="7">
        <v>16.471957793098746</v>
      </c>
      <c r="E6" s="7">
        <f t="shared" ref="E6:E16" si="1">C6/D6*1000</f>
        <v>56.040697262273895</v>
      </c>
    </row>
    <row r="7" spans="1:15" ht="15.75" x14ac:dyDescent="0.15">
      <c r="A7" s="9" t="s">
        <v>8</v>
      </c>
      <c r="B7" s="6">
        <v>85.49</v>
      </c>
      <c r="C7" s="4">
        <f t="shared" si="0"/>
        <v>0.85489999999999999</v>
      </c>
      <c r="D7" s="7">
        <v>16.471957793098746</v>
      </c>
      <c r="E7" s="7">
        <f t="shared" si="1"/>
        <v>51.900327255463061</v>
      </c>
      <c r="F7" s="7">
        <f>AVERAGE(E5:E7)</f>
        <v>53.256166896012068</v>
      </c>
      <c r="G7" s="7">
        <f>STDEV(E5:E7)</f>
        <v>2.4117491247283729</v>
      </c>
      <c r="H7" s="8" t="s">
        <v>18</v>
      </c>
    </row>
    <row r="8" spans="1:15" ht="15.75" x14ac:dyDescent="0.15">
      <c r="A8" s="9" t="s">
        <v>9</v>
      </c>
      <c r="B8" s="6">
        <v>106.49</v>
      </c>
      <c r="C8" s="4">
        <f t="shared" si="0"/>
        <v>1.0649</v>
      </c>
      <c r="D8" s="7">
        <v>19.251895006626711</v>
      </c>
      <c r="E8" s="7">
        <f t="shared" si="1"/>
        <v>55.314035300600274</v>
      </c>
      <c r="H8" s="8"/>
    </row>
    <row r="9" spans="1:15" ht="15.75" x14ac:dyDescent="0.15">
      <c r="A9" s="9" t="s">
        <v>5</v>
      </c>
      <c r="B9" s="6">
        <v>121.29</v>
      </c>
      <c r="C9" s="4">
        <f t="shared" si="0"/>
        <v>1.2129000000000001</v>
      </c>
      <c r="D9" s="7">
        <v>19.251895006626711</v>
      </c>
      <c r="E9" s="7">
        <f t="shared" si="1"/>
        <v>63.001590211379551</v>
      </c>
      <c r="H9" s="8"/>
    </row>
    <row r="10" spans="1:15" ht="15.75" x14ac:dyDescent="0.15">
      <c r="A10" s="9" t="s">
        <v>6</v>
      </c>
      <c r="B10" s="6">
        <v>125.29</v>
      </c>
      <c r="C10" s="4">
        <f t="shared" si="0"/>
        <v>1.2529000000000001</v>
      </c>
      <c r="D10" s="7">
        <v>19.251895006626711</v>
      </c>
      <c r="E10" s="7">
        <f t="shared" si="1"/>
        <v>65.079307754833408</v>
      </c>
      <c r="F10" s="7">
        <f>AVERAGE(E8:E10)</f>
        <v>61.131644422271073</v>
      </c>
      <c r="G10" s="7">
        <f>STDEV(E8:E10)</f>
        <v>5.1441869587918836</v>
      </c>
      <c r="H10" s="8" t="s">
        <v>19</v>
      </c>
    </row>
    <row r="11" spans="1:15" ht="15.75" x14ac:dyDescent="0.15">
      <c r="A11" s="9" t="s">
        <v>41</v>
      </c>
      <c r="B11" s="6">
        <v>95.55</v>
      </c>
      <c r="C11" s="4">
        <f t="shared" si="0"/>
        <v>0.95550000000000002</v>
      </c>
      <c r="D11" s="7">
        <v>17.160911741790713</v>
      </c>
      <c r="E11" s="7">
        <f t="shared" si="1"/>
        <v>55.678859863438419</v>
      </c>
      <c r="H11" s="8"/>
    </row>
    <row r="12" spans="1:15" ht="15.75" x14ac:dyDescent="0.15">
      <c r="A12" s="9" t="s">
        <v>33</v>
      </c>
      <c r="B12" s="6">
        <v>102.91</v>
      </c>
      <c r="C12" s="4">
        <f t="shared" si="0"/>
        <v>1.0290999999999999</v>
      </c>
      <c r="D12" s="7">
        <v>17.160911741790713</v>
      </c>
      <c r="E12" s="7">
        <f t="shared" si="1"/>
        <v>59.967676279920951</v>
      </c>
      <c r="H12" s="8"/>
    </row>
    <row r="13" spans="1:15" ht="15.75" x14ac:dyDescent="0.15">
      <c r="A13" s="9" t="s">
        <v>34</v>
      </c>
      <c r="B13" s="6">
        <v>118.69</v>
      </c>
      <c r="C13" s="4">
        <f t="shared" si="0"/>
        <v>1.1869000000000001</v>
      </c>
      <c r="D13" s="7">
        <v>17.160911741790713</v>
      </c>
      <c r="E13" s="7">
        <f t="shared" si="1"/>
        <v>69.162991911999029</v>
      </c>
      <c r="F13" s="7">
        <f>AVERAGE(E11:E13)</f>
        <v>61.603176018452793</v>
      </c>
      <c r="G13" s="7">
        <f>STDEV(E11:E13)</f>
        <v>6.8892378984767362</v>
      </c>
      <c r="H13" s="8" t="s">
        <v>19</v>
      </c>
    </row>
    <row r="14" spans="1:15" ht="15.75" x14ac:dyDescent="0.15">
      <c r="A14" s="9" t="s">
        <v>42</v>
      </c>
      <c r="B14" s="6">
        <v>128.49</v>
      </c>
      <c r="C14" s="4">
        <f t="shared" si="0"/>
        <v>1.2849000000000002</v>
      </c>
      <c r="D14" s="7">
        <v>17.583984601383197</v>
      </c>
      <c r="E14" s="7">
        <f t="shared" si="1"/>
        <v>73.072175000592694</v>
      </c>
      <c r="H14" s="8"/>
    </row>
    <row r="15" spans="1:15" ht="15.75" x14ac:dyDescent="0.15">
      <c r="A15" s="9" t="s">
        <v>36</v>
      </c>
      <c r="B15" s="6">
        <v>117</v>
      </c>
      <c r="C15" s="4">
        <f t="shared" si="0"/>
        <v>1.17</v>
      </c>
      <c r="D15" s="7">
        <v>17.583984601383197</v>
      </c>
      <c r="E15" s="7">
        <f t="shared" si="1"/>
        <v>66.537819869790212</v>
      </c>
      <c r="H15" s="8"/>
    </row>
    <row r="16" spans="1:15" ht="15.75" x14ac:dyDescent="0.15">
      <c r="A16" s="9" t="s">
        <v>37</v>
      </c>
      <c r="B16" s="6">
        <v>121.46</v>
      </c>
      <c r="C16" s="4">
        <f t="shared" si="0"/>
        <v>1.2145999999999999</v>
      </c>
      <c r="D16" s="7">
        <v>17.583984601383197</v>
      </c>
      <c r="E16" s="7">
        <f t="shared" si="1"/>
        <v>69.074218815254014</v>
      </c>
      <c r="F16" s="7">
        <f>AVERAGE(E14:E16)</f>
        <v>69.561404561878973</v>
      </c>
      <c r="G16" s="7">
        <f>STDEV(E14:E16)</f>
        <v>3.2943074701137216</v>
      </c>
      <c r="H16" s="8" t="s">
        <v>20</v>
      </c>
    </row>
  </sheetData>
  <mergeCells count="1">
    <mergeCell ref="A1:B1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F20" sqref="F20"/>
    </sheetView>
  </sheetViews>
  <sheetFormatPr defaultRowHeight="15" x14ac:dyDescent="0.15"/>
  <cols>
    <col min="1" max="1" width="10.125" style="4" customWidth="1"/>
    <col min="2" max="2" width="17" style="4" customWidth="1"/>
    <col min="3" max="3" width="19.75" style="4" customWidth="1"/>
    <col min="4" max="4" width="14.875" style="4" customWidth="1"/>
    <col min="5" max="5" width="20.75" style="7" customWidth="1"/>
    <col min="6" max="6" width="10.125" style="7" customWidth="1"/>
    <col min="7" max="7" width="10.625" style="7" customWidth="1"/>
    <col min="8" max="9" width="9" style="4"/>
  </cols>
  <sheetData>
    <row r="1" spans="1:11" x14ac:dyDescent="0.15">
      <c r="A1" s="10" t="s">
        <v>44</v>
      </c>
      <c r="B1" s="10"/>
    </row>
    <row r="2" spans="1:11" x14ac:dyDescent="0.15">
      <c r="C2" s="6"/>
      <c r="D2" s="6"/>
    </row>
    <row r="3" spans="1:11" ht="15.75" x14ac:dyDescent="0.15">
      <c r="A3" s="11" t="s">
        <v>48</v>
      </c>
      <c r="B3" s="4" t="s">
        <v>11</v>
      </c>
      <c r="C3" s="4" t="s">
        <v>12</v>
      </c>
      <c r="D3" s="5" t="s">
        <v>45</v>
      </c>
      <c r="E3" s="7" t="s">
        <v>13</v>
      </c>
      <c r="F3" s="7" t="s">
        <v>0</v>
      </c>
      <c r="G3" s="7" t="s">
        <v>39</v>
      </c>
    </row>
    <row r="5" spans="1:11" ht="15.75" x14ac:dyDescent="0.15">
      <c r="A5" s="9" t="s">
        <v>10</v>
      </c>
      <c r="B5" s="6">
        <v>64.489999999999995</v>
      </c>
      <c r="C5" s="4">
        <f>B5/100</f>
        <v>0.64489999999999992</v>
      </c>
      <c r="D5" s="7">
        <v>16.471957793098746</v>
      </c>
      <c r="E5" s="7">
        <f>C5/D5*1000</f>
        <v>39.151387351793339</v>
      </c>
      <c r="K5" s="2"/>
    </row>
    <row r="6" spans="1:11" ht="15.75" x14ac:dyDescent="0.15">
      <c r="A6" s="9" t="s">
        <v>7</v>
      </c>
      <c r="B6" s="6">
        <v>74.319999999999993</v>
      </c>
      <c r="C6" s="4">
        <f t="shared" ref="C6:C16" si="0">B6/100</f>
        <v>0.74319999999999997</v>
      </c>
      <c r="D6" s="7">
        <v>16.471957793098746</v>
      </c>
      <c r="E6" s="7">
        <f t="shared" ref="E6:E16" si="1">C6/D6*1000</f>
        <v>45.119105411463501</v>
      </c>
    </row>
    <row r="7" spans="1:11" ht="15.75" x14ac:dyDescent="0.15">
      <c r="A7" s="9" t="s">
        <v>8</v>
      </c>
      <c r="B7" s="6">
        <v>51.86</v>
      </c>
      <c r="C7" s="4">
        <f t="shared" si="0"/>
        <v>0.51859999999999995</v>
      </c>
      <c r="D7" s="7">
        <v>16.471957793098746</v>
      </c>
      <c r="E7" s="7">
        <f t="shared" si="1"/>
        <v>31.483810638300554</v>
      </c>
      <c r="F7" s="7">
        <f>AVERAGE(E5:E7)</f>
        <v>38.584767800519131</v>
      </c>
      <c r="G7" s="7">
        <f>STDEV(E5:E7)</f>
        <v>6.8352841326952758</v>
      </c>
      <c r="H7" s="8" t="s">
        <v>18</v>
      </c>
    </row>
    <row r="8" spans="1:11" ht="15.75" x14ac:dyDescent="0.15">
      <c r="A8" s="9" t="s">
        <v>9</v>
      </c>
      <c r="B8" s="6">
        <v>69.56</v>
      </c>
      <c r="C8" s="4">
        <f t="shared" si="0"/>
        <v>0.6956</v>
      </c>
      <c r="D8" s="7">
        <v>19.251895006626711</v>
      </c>
      <c r="E8" s="7">
        <f t="shared" si="1"/>
        <v>36.131508080662556</v>
      </c>
      <c r="H8" s="8"/>
    </row>
    <row r="9" spans="1:11" ht="15.75" x14ac:dyDescent="0.15">
      <c r="A9" s="9" t="s">
        <v>5</v>
      </c>
      <c r="B9" s="6">
        <v>75.25</v>
      </c>
      <c r="C9" s="4">
        <f t="shared" si="0"/>
        <v>0.75249999999999995</v>
      </c>
      <c r="D9" s="7">
        <v>19.251895006626711</v>
      </c>
      <c r="E9" s="7">
        <f t="shared" si="1"/>
        <v>39.087061286225655</v>
      </c>
      <c r="H9" s="8"/>
      <c r="K9" s="2"/>
    </row>
    <row r="10" spans="1:11" ht="15.75" x14ac:dyDescent="0.15">
      <c r="A10" s="9" t="s">
        <v>6</v>
      </c>
      <c r="B10" s="6">
        <v>70.87</v>
      </c>
      <c r="C10" s="4">
        <f t="shared" si="0"/>
        <v>0.7087</v>
      </c>
      <c r="D10" s="7">
        <v>19.251895006626711</v>
      </c>
      <c r="E10" s="7">
        <f t="shared" si="1"/>
        <v>36.811960576143683</v>
      </c>
      <c r="F10" s="7">
        <f>AVERAGE(E8:E10)</f>
        <v>37.343509981010634</v>
      </c>
      <c r="G10" s="7">
        <f>STDEV(E8:E10)</f>
        <v>1.5478153200848552</v>
      </c>
      <c r="H10" s="8" t="s">
        <v>20</v>
      </c>
      <c r="K10" s="2"/>
    </row>
    <row r="11" spans="1:11" ht="15.75" x14ac:dyDescent="0.15">
      <c r="A11" s="9" t="s">
        <v>46</v>
      </c>
      <c r="B11" s="6">
        <v>68.12</v>
      </c>
      <c r="C11" s="4">
        <f t="shared" si="0"/>
        <v>0.68120000000000003</v>
      </c>
      <c r="D11" s="7">
        <v>17.160911741790713</v>
      </c>
      <c r="E11" s="7">
        <f t="shared" si="1"/>
        <v>39.694860637335687</v>
      </c>
      <c r="H11" s="8"/>
      <c r="K11" s="2"/>
    </row>
    <row r="12" spans="1:11" ht="15.75" x14ac:dyDescent="0.15">
      <c r="A12" s="9" t="s">
        <v>33</v>
      </c>
      <c r="B12" s="6">
        <v>66.73</v>
      </c>
      <c r="C12" s="4">
        <f t="shared" si="0"/>
        <v>0.6673</v>
      </c>
      <c r="D12" s="7">
        <v>17.160911741790713</v>
      </c>
      <c r="E12" s="7">
        <f t="shared" si="1"/>
        <v>38.884880363027165</v>
      </c>
      <c r="H12" s="8"/>
      <c r="K12" s="2"/>
    </row>
    <row r="13" spans="1:11" ht="15.75" x14ac:dyDescent="0.15">
      <c r="A13" s="9" t="s">
        <v>34</v>
      </c>
      <c r="B13" s="6">
        <v>75.11</v>
      </c>
      <c r="C13" s="4">
        <f t="shared" si="0"/>
        <v>0.75109999999999999</v>
      </c>
      <c r="D13" s="7">
        <v>17.160911741790713</v>
      </c>
      <c r="E13" s="7">
        <f t="shared" si="1"/>
        <v>43.768070793750496</v>
      </c>
      <c r="F13" s="7">
        <f>AVERAGE(E11:E13)</f>
        <v>40.782603931371114</v>
      </c>
      <c r="G13" s="7">
        <f>STDEV(E11:E13)</f>
        <v>2.6170166795353569</v>
      </c>
      <c r="H13" s="8" t="s">
        <v>21</v>
      </c>
      <c r="K13" s="2"/>
    </row>
    <row r="14" spans="1:11" ht="15.75" x14ac:dyDescent="0.15">
      <c r="A14" s="9" t="s">
        <v>47</v>
      </c>
      <c r="B14" s="6">
        <v>109.13</v>
      </c>
      <c r="C14" s="4">
        <f t="shared" si="0"/>
        <v>1.0912999999999999</v>
      </c>
      <c r="D14" s="7">
        <v>17.583984601383197</v>
      </c>
      <c r="E14" s="7">
        <f t="shared" si="1"/>
        <v>62.062156259745343</v>
      </c>
      <c r="H14" s="8"/>
    </row>
    <row r="15" spans="1:11" ht="15.75" x14ac:dyDescent="0.15">
      <c r="A15" s="9" t="s">
        <v>36</v>
      </c>
      <c r="B15" s="6">
        <v>97.32</v>
      </c>
      <c r="C15" s="4">
        <f t="shared" si="0"/>
        <v>0.97319999999999995</v>
      </c>
      <c r="D15" s="7">
        <v>17.583984601383197</v>
      </c>
      <c r="E15" s="7">
        <f t="shared" si="1"/>
        <v>55.345817348102422</v>
      </c>
      <c r="H15" s="8"/>
    </row>
    <row r="16" spans="1:11" ht="15.75" x14ac:dyDescent="0.15">
      <c r="A16" s="9" t="s">
        <v>37</v>
      </c>
      <c r="B16" s="6">
        <v>98</v>
      </c>
      <c r="C16" s="4">
        <f t="shared" si="0"/>
        <v>0.98</v>
      </c>
      <c r="D16" s="7">
        <v>17.583984601383197</v>
      </c>
      <c r="E16" s="7">
        <f t="shared" si="1"/>
        <v>55.732532882388384</v>
      </c>
      <c r="F16" s="7">
        <f>AVERAGE(E14:E16)</f>
        <v>57.713502163412045</v>
      </c>
      <c r="G16" s="7">
        <f>STDEV(E14:E16)</f>
        <v>3.7710053783151478</v>
      </c>
      <c r="H16" s="8" t="s">
        <v>18</v>
      </c>
    </row>
  </sheetData>
  <mergeCells count="1">
    <mergeCell ref="A1:B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topLeftCell="A4" workbookViewId="0">
      <selection activeCell="K14" sqref="K14"/>
    </sheetView>
  </sheetViews>
  <sheetFormatPr defaultRowHeight="15" x14ac:dyDescent="0.15"/>
  <cols>
    <col min="1" max="1" width="12.125" style="4" customWidth="1"/>
    <col min="2" max="2" width="22.625" style="4" customWidth="1"/>
    <col min="3" max="3" width="18" style="4" customWidth="1"/>
    <col min="4" max="4" width="17" style="4" customWidth="1"/>
    <col min="5" max="5" width="22" style="6" customWidth="1"/>
    <col min="6" max="7" width="9" style="6"/>
    <col min="8" max="8" width="9" style="4"/>
  </cols>
  <sheetData>
    <row r="1" spans="1:11" x14ac:dyDescent="0.15">
      <c r="A1" s="10" t="s">
        <v>49</v>
      </c>
      <c r="B1" s="10"/>
    </row>
    <row r="3" spans="1:11" ht="15.75" x14ac:dyDescent="0.15">
      <c r="A3" s="11" t="s">
        <v>48</v>
      </c>
      <c r="B3" s="4" t="s">
        <v>11</v>
      </c>
      <c r="C3" s="4" t="s">
        <v>12</v>
      </c>
      <c r="D3" s="5" t="s">
        <v>50</v>
      </c>
      <c r="E3" s="6" t="s">
        <v>13</v>
      </c>
      <c r="F3" s="6" t="s">
        <v>0</v>
      </c>
      <c r="G3" s="6" t="s">
        <v>39</v>
      </c>
    </row>
    <row r="5" spans="1:11" ht="15.75" x14ac:dyDescent="0.15">
      <c r="A5" s="9" t="s">
        <v>10</v>
      </c>
      <c r="B5" s="6">
        <v>378.44</v>
      </c>
      <c r="C5" s="4">
        <f>B5/100</f>
        <v>3.7843999999999998</v>
      </c>
      <c r="D5" s="7">
        <v>16.471957793098746</v>
      </c>
      <c r="E5" s="6">
        <f>C5/D5*1000</f>
        <v>229.74803891165564</v>
      </c>
    </row>
    <row r="6" spans="1:11" ht="15.75" x14ac:dyDescent="0.15">
      <c r="A6" s="9" t="s">
        <v>7</v>
      </c>
      <c r="B6" s="6">
        <v>427.44</v>
      </c>
      <c r="C6" s="4">
        <f t="shared" ref="C6:C16" si="0">B6/100</f>
        <v>4.2744</v>
      </c>
      <c r="D6" s="7">
        <v>16.471957793098746</v>
      </c>
      <c r="E6" s="6">
        <f t="shared" ref="E6:E16" si="1">C6/D6*1000</f>
        <v>259.49556535355168</v>
      </c>
    </row>
    <row r="7" spans="1:11" ht="15.75" x14ac:dyDescent="0.15">
      <c r="A7" s="9" t="s">
        <v>8</v>
      </c>
      <c r="B7" s="6">
        <v>387.25</v>
      </c>
      <c r="C7" s="4">
        <f t="shared" si="0"/>
        <v>3.8725000000000001</v>
      </c>
      <c r="D7" s="7">
        <v>16.471957793098746</v>
      </c>
      <c r="E7" s="6">
        <f t="shared" si="1"/>
        <v>235.09652274743328</v>
      </c>
      <c r="F7" s="6">
        <f>AVERAGE(E5:E7)</f>
        <v>241.44670900421352</v>
      </c>
      <c r="G7" s="6">
        <f>STDEV(E5:E7)</f>
        <v>15.857883890187765</v>
      </c>
      <c r="H7" s="8" t="s">
        <v>26</v>
      </c>
    </row>
    <row r="8" spans="1:11" ht="15.75" x14ac:dyDescent="0.15">
      <c r="A8" s="9" t="s">
        <v>9</v>
      </c>
      <c r="B8" s="6">
        <v>479.39</v>
      </c>
      <c r="C8" s="4">
        <f t="shared" si="0"/>
        <v>4.7938999999999998</v>
      </c>
      <c r="D8" s="7">
        <v>19.251895006626711</v>
      </c>
      <c r="E8" s="6">
        <f t="shared" si="1"/>
        <v>249.00925328908596</v>
      </c>
      <c r="H8" s="8"/>
      <c r="J8" s="1"/>
      <c r="K8" s="1"/>
    </row>
    <row r="9" spans="1:11" ht="15.75" x14ac:dyDescent="0.15">
      <c r="A9" s="9" t="s">
        <v>5</v>
      </c>
      <c r="B9" s="6">
        <v>457.09</v>
      </c>
      <c r="C9" s="4">
        <f t="shared" si="0"/>
        <v>4.5709</v>
      </c>
      <c r="D9" s="7">
        <v>19.251895006626711</v>
      </c>
      <c r="E9" s="6">
        <f t="shared" si="1"/>
        <v>237.4259779843307</v>
      </c>
      <c r="H9" s="8"/>
      <c r="J9" s="1"/>
      <c r="K9" s="1"/>
    </row>
    <row r="10" spans="1:11" ht="15.75" x14ac:dyDescent="0.15">
      <c r="A10" s="9" t="s">
        <v>6</v>
      </c>
      <c r="B10" s="6">
        <v>465.28</v>
      </c>
      <c r="C10" s="4">
        <f t="shared" si="0"/>
        <v>4.6528</v>
      </c>
      <c r="D10" s="7">
        <v>19.251895006626711</v>
      </c>
      <c r="E10" s="6">
        <f t="shared" si="1"/>
        <v>241.68010465455251</v>
      </c>
      <c r="F10" s="6">
        <f>AVERAGE(E8:E10)</f>
        <v>242.70511197598975</v>
      </c>
      <c r="G10" s="6">
        <f>STDEV(E8:E10)</f>
        <v>5.8592701510672978</v>
      </c>
      <c r="H10" s="8" t="s">
        <v>26</v>
      </c>
      <c r="J10" s="1"/>
      <c r="K10" s="1"/>
    </row>
    <row r="11" spans="1:11" ht="15.75" x14ac:dyDescent="0.15">
      <c r="A11" s="9" t="s">
        <v>51</v>
      </c>
      <c r="B11" s="6">
        <v>531.14</v>
      </c>
      <c r="C11" s="4">
        <f t="shared" si="0"/>
        <v>5.3113999999999999</v>
      </c>
      <c r="D11" s="7">
        <v>17.160911741790713</v>
      </c>
      <c r="E11" s="6">
        <f t="shared" si="1"/>
        <v>309.50569992534463</v>
      </c>
      <c r="H11" s="8"/>
    </row>
    <row r="12" spans="1:11" ht="15.75" x14ac:dyDescent="0.15">
      <c r="A12" s="9" t="s">
        <v>33</v>
      </c>
      <c r="B12" s="6">
        <v>416.15</v>
      </c>
      <c r="C12" s="4">
        <f t="shared" si="0"/>
        <v>4.1615000000000002</v>
      </c>
      <c r="D12" s="7">
        <v>17.160911741790713</v>
      </c>
      <c r="E12" s="6">
        <f t="shared" si="1"/>
        <v>242.49877061402299</v>
      </c>
      <c r="H12" s="8"/>
    </row>
    <row r="13" spans="1:11" ht="15.75" x14ac:dyDescent="0.15">
      <c r="A13" s="9" t="s">
        <v>34</v>
      </c>
      <c r="B13" s="6">
        <v>601.96</v>
      </c>
      <c r="C13" s="4">
        <f t="shared" si="0"/>
        <v>6.0196000000000005</v>
      </c>
      <c r="D13" s="7">
        <v>17.160911741790713</v>
      </c>
      <c r="E13" s="6">
        <f t="shared" si="1"/>
        <v>350.77390354155301</v>
      </c>
      <c r="F13" s="6">
        <f>AVERAGE(E11:E13)</f>
        <v>300.92612469364025</v>
      </c>
      <c r="G13" s="6">
        <f>STDEV(E11:E13)</f>
        <v>54.645063235263123</v>
      </c>
      <c r="H13" s="8" t="s">
        <v>52</v>
      </c>
    </row>
    <row r="14" spans="1:11" ht="15.75" x14ac:dyDescent="0.15">
      <c r="A14" s="9" t="s">
        <v>35</v>
      </c>
      <c r="B14" s="6">
        <v>704.09</v>
      </c>
      <c r="C14" s="4">
        <f t="shared" si="0"/>
        <v>7.0409000000000006</v>
      </c>
      <c r="D14" s="7">
        <v>17.583984601383197</v>
      </c>
      <c r="E14" s="6">
        <f t="shared" si="1"/>
        <v>400.41550078735548</v>
      </c>
      <c r="H14" s="8"/>
    </row>
    <row r="15" spans="1:11" ht="15.75" x14ac:dyDescent="0.15">
      <c r="A15" s="9" t="s">
        <v>36</v>
      </c>
      <c r="B15" s="6">
        <v>689.3</v>
      </c>
      <c r="C15" s="4">
        <f t="shared" si="0"/>
        <v>6.8929999999999998</v>
      </c>
      <c r="D15" s="7">
        <v>17.583984601383197</v>
      </c>
      <c r="E15" s="6">
        <f t="shared" si="1"/>
        <v>392.00443791663582</v>
      </c>
      <c r="H15" s="8"/>
    </row>
    <row r="16" spans="1:11" ht="15.75" x14ac:dyDescent="0.15">
      <c r="A16" s="9" t="s">
        <v>37</v>
      </c>
      <c r="B16" s="6">
        <v>674.91</v>
      </c>
      <c r="C16" s="4">
        <f t="shared" si="0"/>
        <v>6.7490999999999994</v>
      </c>
      <c r="D16" s="7">
        <v>17.583984601383197</v>
      </c>
      <c r="E16" s="6">
        <f t="shared" si="1"/>
        <v>383.82085477196676</v>
      </c>
      <c r="F16" s="6">
        <f>AVERAGE(E14:E16)</f>
        <v>392.08026449198604</v>
      </c>
      <c r="G16" s="6">
        <f>STDEV(E14:E16)</f>
        <v>8.2975828616628569</v>
      </c>
      <c r="H16" s="8" t="s">
        <v>53</v>
      </c>
    </row>
    <row r="17" spans="8:12" x14ac:dyDescent="0.15">
      <c r="H17" s="8"/>
    </row>
    <row r="20" spans="8:12" x14ac:dyDescent="0.15">
      <c r="I20" s="1"/>
      <c r="J20" s="1"/>
      <c r="K20" s="1"/>
      <c r="L20" s="1"/>
    </row>
  </sheetData>
  <mergeCells count="1">
    <mergeCell ref="A1:B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PAL</vt:lpstr>
      <vt:lpstr>C4H</vt:lpstr>
      <vt:lpstr>4CL</vt:lpstr>
      <vt:lpstr>COMT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User</cp:lastModifiedBy>
  <dcterms:created xsi:type="dcterms:W3CDTF">2019-04-15T04:45:28Z</dcterms:created>
  <dcterms:modified xsi:type="dcterms:W3CDTF">2021-11-24T02:45:52Z</dcterms:modified>
</cp:coreProperties>
</file>