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minimized="1" xWindow="1880" yWindow="660" windowWidth="24840" windowHeight="18980" tabRatio="611" firstSheet="11" activeTab="2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copy paste sheet" sheetId="20" r:id="rId20"/>
    <sheet name="Summary data" sheetId="21" r:id="rId2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21" l="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3" i="21"/>
  <c r="X41" i="13"/>
  <c r="W41" i="12"/>
  <c r="W41" i="11"/>
  <c r="W41" i="10"/>
  <c r="W41" i="9"/>
  <c r="W41" i="6"/>
  <c r="W41" i="5"/>
  <c r="W41" i="4"/>
  <c r="W41" i="3"/>
  <c r="X8" i="3"/>
  <c r="U11" i="3"/>
  <c r="X24" i="16"/>
  <c r="X16" i="16"/>
  <c r="X8" i="16"/>
  <c r="X4" i="16"/>
  <c r="E27" i="16"/>
  <c r="R19" i="16"/>
  <c r="I19" i="16"/>
  <c r="J19" i="16"/>
  <c r="K19" i="16"/>
  <c r="H19" i="16"/>
  <c r="F19" i="16"/>
  <c r="E19" i="16"/>
  <c r="L11" i="16"/>
  <c r="K11" i="16"/>
  <c r="G7" i="16"/>
  <c r="X16" i="19"/>
  <c r="X12" i="19"/>
  <c r="X4" i="19"/>
  <c r="Q19" i="19"/>
  <c r="R19" i="19"/>
  <c r="S19" i="19"/>
  <c r="T19" i="19"/>
  <c r="P19" i="19"/>
  <c r="N19" i="19"/>
  <c r="K19" i="19"/>
  <c r="J19" i="19"/>
  <c r="D19" i="19"/>
  <c r="C19" i="19"/>
  <c r="N15" i="19"/>
  <c r="M15" i="19"/>
  <c r="I7" i="19"/>
  <c r="J7" i="19"/>
  <c r="K7" i="19"/>
  <c r="L7" i="19"/>
  <c r="M7" i="19"/>
  <c r="N7" i="19"/>
  <c r="H7" i="19"/>
  <c r="X24" i="17"/>
  <c r="X20" i="17"/>
  <c r="X16" i="17"/>
  <c r="X12" i="17"/>
  <c r="X8" i="17"/>
  <c r="X4" i="17"/>
  <c r="O27" i="17"/>
  <c r="P27" i="17"/>
  <c r="N27" i="17"/>
  <c r="H27" i="17"/>
  <c r="I27" i="17"/>
  <c r="J27" i="17"/>
  <c r="G27" i="17"/>
  <c r="X24" i="15"/>
  <c r="R27" i="15"/>
  <c r="Q27" i="15"/>
  <c r="K27" i="15"/>
  <c r="L27" i="15"/>
  <c r="J27" i="15"/>
  <c r="X20" i="15"/>
  <c r="E23" i="15"/>
  <c r="F23" i="15"/>
  <c r="G23" i="15"/>
  <c r="D23" i="15"/>
  <c r="X12" i="15"/>
  <c r="L15" i="15"/>
  <c r="E15" i="15"/>
  <c r="D15" i="15"/>
  <c r="X8" i="15"/>
  <c r="X4" i="15"/>
  <c r="P7" i="15"/>
  <c r="N7" i="15"/>
  <c r="M7" i="15"/>
  <c r="X20" i="14"/>
  <c r="S23" i="14"/>
  <c r="X8" i="14"/>
  <c r="Y24" i="13"/>
  <c r="V27" i="13"/>
  <c r="T27" i="13"/>
  <c r="O27" i="13"/>
  <c r="P27" i="13"/>
  <c r="Q27" i="13"/>
  <c r="R27" i="13"/>
  <c r="N27" i="13"/>
  <c r="Y20" i="13"/>
  <c r="U23" i="13"/>
  <c r="V23" i="13"/>
  <c r="T23" i="13"/>
  <c r="O23" i="13"/>
  <c r="N23" i="13"/>
  <c r="Y8" i="13"/>
  <c r="Q11" i="13"/>
  <c r="P11" i="13"/>
  <c r="Y4" i="13"/>
  <c r="T7" i="13"/>
  <c r="R7" i="13"/>
  <c r="F7" i="13"/>
  <c r="G7" i="13"/>
  <c r="H7" i="13"/>
  <c r="I7" i="13"/>
  <c r="J7" i="13"/>
  <c r="K7" i="13"/>
  <c r="E7" i="13"/>
  <c r="C7" i="13"/>
  <c r="X20" i="12"/>
  <c r="X12" i="12"/>
  <c r="X8" i="12"/>
  <c r="N27" i="12"/>
  <c r="V23" i="12"/>
  <c r="P23" i="12"/>
  <c r="M23" i="12"/>
  <c r="H23" i="12"/>
  <c r="F23" i="12"/>
  <c r="E23" i="12"/>
  <c r="V15" i="12"/>
  <c r="U15" i="12"/>
  <c r="R15" i="12"/>
  <c r="C15" i="12"/>
  <c r="L11" i="12"/>
  <c r="X28" i="11"/>
  <c r="U31" i="11"/>
  <c r="R31" i="11"/>
  <c r="Q31" i="11"/>
  <c r="O31" i="11"/>
  <c r="K31" i="11"/>
  <c r="I31" i="11"/>
  <c r="X24" i="11"/>
  <c r="U27" i="11"/>
  <c r="O27" i="11"/>
  <c r="K27" i="11"/>
  <c r="X20" i="11"/>
  <c r="P23" i="11"/>
  <c r="X16" i="11"/>
  <c r="F19" i="11"/>
  <c r="X12" i="10"/>
  <c r="V15" i="10"/>
  <c r="U15" i="10"/>
  <c r="N15" i="10"/>
  <c r="H15" i="10"/>
  <c r="E15" i="10"/>
  <c r="F15" i="10"/>
  <c r="G15" i="10"/>
  <c r="D15" i="10"/>
  <c r="X8" i="10"/>
  <c r="V11" i="10"/>
  <c r="U11" i="10"/>
  <c r="R11" i="10"/>
  <c r="Q11" i="10"/>
  <c r="N11" i="10"/>
  <c r="I11" i="10"/>
  <c r="D11" i="10"/>
  <c r="X4" i="10"/>
  <c r="T7" i="10"/>
  <c r="O7" i="10"/>
  <c r="N7" i="10"/>
  <c r="G7" i="10"/>
  <c r="F7" i="10"/>
  <c r="X24" i="9"/>
  <c r="L27" i="9"/>
  <c r="X4" i="9"/>
  <c r="N7" i="9"/>
  <c r="K7" i="9"/>
  <c r="G7" i="9"/>
  <c r="X8" i="8"/>
  <c r="AH41" i="6"/>
  <c r="AG41" i="6"/>
  <c r="Q7" i="6"/>
  <c r="P7" i="6"/>
  <c r="J7" i="6"/>
  <c r="H7" i="6"/>
  <c r="X4" i="6"/>
  <c r="AH41" i="5"/>
  <c r="AG41" i="5"/>
  <c r="J19" i="5"/>
  <c r="K19" i="5"/>
  <c r="L19" i="5"/>
  <c r="I19" i="5"/>
  <c r="G19" i="5"/>
  <c r="C15" i="5"/>
  <c r="F11" i="5"/>
  <c r="E11" i="5"/>
  <c r="U7" i="5"/>
  <c r="R7" i="5"/>
  <c r="P7" i="5"/>
  <c r="N7" i="5"/>
  <c r="K7" i="5"/>
  <c r="X16" i="5"/>
  <c r="X12" i="5"/>
  <c r="X8" i="5"/>
  <c r="X4" i="5"/>
  <c r="J7" i="5"/>
  <c r="AH41" i="2"/>
  <c r="AG41" i="2"/>
  <c r="AH41" i="4"/>
  <c r="AG41" i="4"/>
  <c r="AH4" i="19"/>
  <c r="AH8" i="19"/>
  <c r="AH12" i="19"/>
  <c r="AH16" i="19"/>
  <c r="AH20" i="19"/>
  <c r="AH24" i="19"/>
  <c r="AH41" i="19"/>
  <c r="AG4" i="19"/>
  <c r="AG8" i="19"/>
  <c r="AG12" i="19"/>
  <c r="AG16" i="19"/>
  <c r="AG20" i="19"/>
  <c r="AG24" i="19"/>
  <c r="AG41" i="19"/>
  <c r="AH4" i="18"/>
  <c r="AH8" i="18"/>
  <c r="AH12" i="18"/>
  <c r="AH41" i="18"/>
  <c r="AG4" i="18"/>
  <c r="AG8" i="18"/>
  <c r="AG12" i="18"/>
  <c r="AG41" i="18"/>
  <c r="AH4" i="17"/>
  <c r="AH8" i="17"/>
  <c r="AH12" i="17"/>
  <c r="AH16" i="17"/>
  <c r="AH20" i="17"/>
  <c r="AH24" i="17"/>
  <c r="AH41" i="17"/>
  <c r="AG4" i="17"/>
  <c r="AG8" i="17"/>
  <c r="AG12" i="17"/>
  <c r="AG16" i="17"/>
  <c r="AG20" i="17"/>
  <c r="AG24" i="17"/>
  <c r="AG41" i="17"/>
  <c r="AH4" i="16"/>
  <c r="AH8" i="16"/>
  <c r="AH12" i="16"/>
  <c r="AH16" i="16"/>
  <c r="AH20" i="16"/>
  <c r="AH24" i="16"/>
  <c r="AH41" i="16"/>
  <c r="AG4" i="16"/>
  <c r="AG8" i="16"/>
  <c r="AG12" i="16"/>
  <c r="AG16" i="16"/>
  <c r="AG20" i="16"/>
  <c r="AG24" i="16"/>
  <c r="AG41" i="16"/>
  <c r="AH4" i="15"/>
  <c r="AH8" i="15"/>
  <c r="AH12" i="15"/>
  <c r="AH16" i="15"/>
  <c r="AH20" i="15"/>
  <c r="AH24" i="15"/>
  <c r="AH41" i="15"/>
  <c r="AG4" i="15"/>
  <c r="AG8" i="15"/>
  <c r="AG12" i="15"/>
  <c r="AG16" i="15"/>
  <c r="AG20" i="15"/>
  <c r="AG24" i="15"/>
  <c r="AG41" i="15"/>
  <c r="AH4" i="14"/>
  <c r="AH8" i="14"/>
  <c r="AH12" i="14"/>
  <c r="AH16" i="14"/>
  <c r="AH20" i="14"/>
  <c r="AH24" i="14"/>
  <c r="AH41" i="14"/>
  <c r="AG4" i="14"/>
  <c r="AG8" i="14"/>
  <c r="AG12" i="14"/>
  <c r="AG16" i="14"/>
  <c r="AG20" i="14"/>
  <c r="AG24" i="14"/>
  <c r="AG41" i="14"/>
  <c r="AI4" i="13"/>
  <c r="AI8" i="13"/>
  <c r="AI12" i="13"/>
  <c r="AI16" i="13"/>
  <c r="AI20" i="13"/>
  <c r="AI24" i="13"/>
  <c r="AI41" i="13"/>
  <c r="AH4" i="13"/>
  <c r="AH8" i="13"/>
  <c r="AH12" i="13"/>
  <c r="AH41" i="13"/>
  <c r="AH24" i="13"/>
  <c r="AH20" i="13"/>
  <c r="AH4" i="12"/>
  <c r="AH8" i="12"/>
  <c r="AH12" i="12"/>
  <c r="AH16" i="12"/>
  <c r="AH20" i="12"/>
  <c r="AH24" i="12"/>
  <c r="AH41" i="12"/>
  <c r="AG41" i="12"/>
  <c r="AG24" i="12"/>
  <c r="AG20" i="12"/>
  <c r="AG12" i="12"/>
  <c r="AG8" i="12"/>
  <c r="AH4" i="11"/>
  <c r="AH8" i="11"/>
  <c r="AH12" i="11"/>
  <c r="AH16" i="11"/>
  <c r="AH20" i="11"/>
  <c r="AH24" i="11"/>
  <c r="AH28" i="11"/>
  <c r="AH32" i="11"/>
  <c r="AH41" i="11"/>
  <c r="AG41" i="11"/>
  <c r="AG28" i="11"/>
  <c r="AG24" i="11"/>
  <c r="AG20" i="11"/>
  <c r="AG16" i="11"/>
  <c r="AH4" i="10"/>
  <c r="AH8" i="10"/>
  <c r="AH12" i="10"/>
  <c r="AH41" i="10"/>
  <c r="AG4" i="10"/>
  <c r="AG8" i="10"/>
  <c r="AG12" i="10"/>
  <c r="AG41" i="10"/>
  <c r="AH4" i="9"/>
  <c r="AH8" i="9"/>
  <c r="AH12" i="9"/>
  <c r="AH16" i="9"/>
  <c r="AH20" i="9"/>
  <c r="AH24" i="9"/>
  <c r="AH41" i="9"/>
  <c r="AG4" i="9"/>
  <c r="AG41" i="9"/>
  <c r="AG24" i="9"/>
  <c r="AG20" i="9"/>
  <c r="AG16" i="9"/>
  <c r="AG12" i="9"/>
  <c r="AH4" i="8"/>
  <c r="AH8" i="8"/>
  <c r="AH12" i="8"/>
  <c r="AH41" i="8"/>
  <c r="AG41" i="8"/>
  <c r="AG8" i="8"/>
  <c r="AH4" i="7"/>
  <c r="AH41" i="7"/>
  <c r="AG4" i="7"/>
  <c r="AG8" i="7"/>
  <c r="AG41" i="7"/>
  <c r="AH16" i="7"/>
  <c r="AH12" i="7"/>
  <c r="AH4" i="6"/>
  <c r="AH8" i="6"/>
  <c r="AH12" i="6"/>
  <c r="AG4" i="6"/>
  <c r="AG8" i="6"/>
  <c r="AG12" i="6"/>
  <c r="AG16" i="6"/>
  <c r="AH4" i="5"/>
  <c r="AH8" i="5"/>
  <c r="AH12" i="5"/>
  <c r="AH16" i="5"/>
  <c r="AG4" i="5"/>
  <c r="AG8" i="5"/>
  <c r="AG12" i="5"/>
  <c r="AG16" i="5"/>
  <c r="AH4" i="3"/>
  <c r="AH8" i="3"/>
  <c r="AH12" i="3"/>
  <c r="AH16" i="3"/>
  <c r="AH20" i="3"/>
  <c r="AH24" i="3"/>
  <c r="AH28" i="3"/>
  <c r="AH32" i="3"/>
  <c r="AH36" i="3"/>
  <c r="AH41" i="3"/>
  <c r="AG41" i="3"/>
  <c r="AG32" i="3"/>
  <c r="AG28" i="3"/>
  <c r="AG24" i="3"/>
  <c r="AG20" i="3"/>
  <c r="AG16" i="3"/>
  <c r="AG12" i="3"/>
  <c r="AG8" i="3"/>
  <c r="AH4" i="2"/>
  <c r="AH8" i="2"/>
  <c r="AH12" i="2"/>
  <c r="AH16" i="2"/>
  <c r="AH20" i="2"/>
  <c r="AH24" i="2"/>
  <c r="AG4" i="2"/>
  <c r="AG8" i="2"/>
  <c r="AG12" i="2"/>
  <c r="AG16" i="2"/>
  <c r="AG20" i="2"/>
  <c r="AG24" i="2"/>
  <c r="AH4" i="1"/>
  <c r="AH8" i="1"/>
  <c r="AH12" i="1"/>
  <c r="AH16" i="1"/>
  <c r="AH20" i="1"/>
  <c r="AH24" i="1"/>
  <c r="AH28" i="1"/>
  <c r="AH32" i="1"/>
  <c r="AH36" i="1"/>
  <c r="AH41" i="1"/>
  <c r="AG4" i="1"/>
  <c r="AG8" i="1"/>
  <c r="AG12" i="1"/>
  <c r="AG16" i="1"/>
  <c r="AG20" i="1"/>
  <c r="AG24" i="1"/>
  <c r="AG28" i="1"/>
  <c r="AG32" i="1"/>
  <c r="AG36" i="1"/>
  <c r="AG41" i="1"/>
  <c r="AG28" i="4"/>
  <c r="AG12" i="4"/>
  <c r="AG20" i="4"/>
  <c r="C31" i="4"/>
  <c r="J31" i="4"/>
  <c r="I31" i="4"/>
  <c r="T23" i="4"/>
  <c r="X28" i="4"/>
  <c r="X20" i="4"/>
  <c r="T31" i="3"/>
  <c r="L31" i="3"/>
  <c r="G31" i="3"/>
  <c r="F31" i="3"/>
  <c r="X28" i="3"/>
  <c r="D27" i="3"/>
  <c r="L23" i="3"/>
  <c r="X16" i="3"/>
  <c r="U19" i="3"/>
  <c r="Q19" i="3"/>
  <c r="N19" i="3"/>
  <c r="M19" i="3"/>
  <c r="J19" i="3"/>
  <c r="F19" i="3"/>
  <c r="X12" i="3"/>
  <c r="U15" i="3"/>
  <c r="R15" i="3"/>
  <c r="P15" i="3"/>
  <c r="O15" i="3"/>
  <c r="N15" i="3"/>
  <c r="L15" i="3"/>
  <c r="C15" i="3"/>
  <c r="AF6" i="3"/>
  <c r="AF10" i="3"/>
  <c r="AF14" i="3"/>
  <c r="AF18" i="3"/>
  <c r="AF22" i="3"/>
  <c r="AF26" i="3"/>
  <c r="AF30" i="3"/>
  <c r="AF34" i="3"/>
  <c r="AF38" i="3"/>
  <c r="AF42" i="3"/>
  <c r="AE6" i="3"/>
  <c r="AE10" i="3"/>
  <c r="AE14" i="3"/>
  <c r="AE18" i="3"/>
  <c r="AE22" i="3"/>
  <c r="AE26" i="3"/>
  <c r="AE30" i="3"/>
  <c r="AE34" i="3"/>
  <c r="AE38" i="3"/>
  <c r="AE42" i="3"/>
  <c r="AD6" i="3"/>
  <c r="AD10" i="3"/>
  <c r="AD14" i="3"/>
  <c r="AD18" i="3"/>
  <c r="AD22" i="3"/>
  <c r="AD26" i="3"/>
  <c r="AD30" i="3"/>
  <c r="AD34" i="3"/>
  <c r="AD38" i="3"/>
  <c r="AD42" i="3"/>
  <c r="AC6" i="3"/>
  <c r="AC10" i="3"/>
  <c r="AC14" i="3"/>
  <c r="AC18" i="3"/>
  <c r="AC22" i="3"/>
  <c r="AC26" i="3"/>
  <c r="AC30" i="3"/>
  <c r="AC34" i="3"/>
  <c r="AC38" i="3"/>
  <c r="AC42" i="3"/>
  <c r="AB6" i="3"/>
  <c r="AB10" i="3"/>
  <c r="AB14" i="3"/>
  <c r="AB18" i="3"/>
  <c r="AB22" i="3"/>
  <c r="AB26" i="3"/>
  <c r="AB30" i="3"/>
  <c r="AB34" i="3"/>
  <c r="AB38" i="3"/>
  <c r="AB42" i="3"/>
  <c r="AF41" i="3"/>
  <c r="AE41" i="3"/>
  <c r="AD41" i="3"/>
  <c r="AC4" i="3"/>
  <c r="AC8" i="3"/>
  <c r="AC12" i="3"/>
  <c r="AC16" i="3"/>
  <c r="AC20" i="3"/>
  <c r="AC24" i="3"/>
  <c r="AC28" i="3"/>
  <c r="AC32" i="3"/>
  <c r="AC36" i="3"/>
  <c r="AC41" i="3"/>
  <c r="AB4" i="3"/>
  <c r="AB8" i="3"/>
  <c r="AB12" i="3"/>
  <c r="AB16" i="3"/>
  <c r="AB20" i="3"/>
  <c r="AB24" i="3"/>
  <c r="AB28" i="3"/>
  <c r="AB32" i="3"/>
  <c r="AB36" i="3"/>
  <c r="AB41" i="3"/>
  <c r="AA41" i="3"/>
  <c r="Z41" i="3"/>
  <c r="Y41" i="3"/>
  <c r="X4" i="3"/>
  <c r="X41" i="3"/>
  <c r="AF6" i="4"/>
  <c r="AF10" i="4"/>
  <c r="AF14" i="4"/>
  <c r="AF18" i="4"/>
  <c r="AF22" i="4"/>
  <c r="AF26" i="4"/>
  <c r="AF30" i="4"/>
  <c r="AF42" i="4"/>
  <c r="AE6" i="4"/>
  <c r="AE10" i="4"/>
  <c r="AE14" i="4"/>
  <c r="AE18" i="4"/>
  <c r="AE22" i="4"/>
  <c r="AE26" i="4"/>
  <c r="AE30" i="4"/>
  <c r="AE42" i="4"/>
  <c r="AD6" i="4"/>
  <c r="AD10" i="4"/>
  <c r="AD14" i="4"/>
  <c r="AD18" i="4"/>
  <c r="AD22" i="4"/>
  <c r="AD26" i="4"/>
  <c r="AD30" i="4"/>
  <c r="AD42" i="4"/>
  <c r="AC6" i="4"/>
  <c r="AC10" i="4"/>
  <c r="AC14" i="4"/>
  <c r="AC18" i="4"/>
  <c r="AC22" i="4"/>
  <c r="AC26" i="4"/>
  <c r="AC30" i="4"/>
  <c r="AC42" i="4"/>
  <c r="AB6" i="4"/>
  <c r="AB10" i="4"/>
  <c r="AB14" i="4"/>
  <c r="AB18" i="4"/>
  <c r="AB22" i="4"/>
  <c r="AB26" i="4"/>
  <c r="AB30" i="4"/>
  <c r="AB42" i="4"/>
  <c r="AH4" i="4"/>
  <c r="AH8" i="4"/>
  <c r="AH12" i="4"/>
  <c r="AH16" i="4"/>
  <c r="AH20" i="4"/>
  <c r="AH24" i="4"/>
  <c r="AF41" i="4"/>
  <c r="AE41" i="4"/>
  <c r="AD41" i="4"/>
  <c r="AC4" i="4"/>
  <c r="AC8" i="4"/>
  <c r="AC12" i="4"/>
  <c r="AC16" i="4"/>
  <c r="AC20" i="4"/>
  <c r="AC24" i="4"/>
  <c r="AC28" i="4"/>
  <c r="AC41" i="4"/>
  <c r="AB4" i="4"/>
  <c r="AB8" i="4"/>
  <c r="AB12" i="4"/>
  <c r="AB16" i="4"/>
  <c r="AB20" i="4"/>
  <c r="AB24" i="4"/>
  <c r="AB28" i="4"/>
  <c r="AB41" i="4"/>
  <c r="AA41" i="4"/>
  <c r="Z41" i="4"/>
  <c r="Y41" i="4"/>
  <c r="X41" i="4"/>
  <c r="AH28" i="4"/>
  <c r="AF6" i="5"/>
  <c r="AF10" i="5"/>
  <c r="AF14" i="5"/>
  <c r="AF18" i="5"/>
  <c r="AF42" i="5"/>
  <c r="AE6" i="5"/>
  <c r="AE10" i="5"/>
  <c r="AE14" i="5"/>
  <c r="AE18" i="5"/>
  <c r="AE42" i="5"/>
  <c r="AD6" i="5"/>
  <c r="AD10" i="5"/>
  <c r="AD14" i="5"/>
  <c r="AD18" i="5"/>
  <c r="AD42" i="5"/>
  <c r="AC6" i="5"/>
  <c r="AC10" i="5"/>
  <c r="AC14" i="5"/>
  <c r="AC18" i="5"/>
  <c r="AC42" i="5"/>
  <c r="AB6" i="5"/>
  <c r="AB10" i="5"/>
  <c r="AB14" i="5"/>
  <c r="AB18" i="5"/>
  <c r="AB42" i="5"/>
  <c r="AF41" i="5"/>
  <c r="AE41" i="5"/>
  <c r="AD41" i="5"/>
  <c r="AC4" i="5"/>
  <c r="AC8" i="5"/>
  <c r="AC12" i="5"/>
  <c r="AC16" i="5"/>
  <c r="AC41" i="5"/>
  <c r="AB4" i="5"/>
  <c r="AB8" i="5"/>
  <c r="AB12" i="5"/>
  <c r="AB16" i="5"/>
  <c r="AB41" i="5"/>
  <c r="AA41" i="5"/>
  <c r="Z41" i="5"/>
  <c r="Y41" i="5"/>
  <c r="X41" i="5"/>
  <c r="AF6" i="6"/>
  <c r="AF10" i="6"/>
  <c r="AF14" i="6"/>
  <c r="AF18" i="6"/>
  <c r="AF42" i="6"/>
  <c r="AE6" i="6"/>
  <c r="AE10" i="6"/>
  <c r="AE14" i="6"/>
  <c r="AE18" i="6"/>
  <c r="AE42" i="6"/>
  <c r="AD6" i="6"/>
  <c r="AD10" i="6"/>
  <c r="AD14" i="6"/>
  <c r="AD18" i="6"/>
  <c r="AD42" i="6"/>
  <c r="AC6" i="6"/>
  <c r="AC10" i="6"/>
  <c r="AC14" i="6"/>
  <c r="AC18" i="6"/>
  <c r="AC42" i="6"/>
  <c r="AB6" i="6"/>
  <c r="AB10" i="6"/>
  <c r="AB14" i="6"/>
  <c r="AB18" i="6"/>
  <c r="AB42" i="6"/>
  <c r="AF41" i="6"/>
  <c r="AE41" i="6"/>
  <c r="AD41" i="6"/>
  <c r="AC4" i="6"/>
  <c r="AC8" i="6"/>
  <c r="AC12" i="6"/>
  <c r="AC16" i="6"/>
  <c r="AC41" i="6"/>
  <c r="AB4" i="6"/>
  <c r="AB8" i="6"/>
  <c r="AB12" i="6"/>
  <c r="AB16" i="6"/>
  <c r="AB41" i="6"/>
  <c r="AA41" i="6"/>
  <c r="Z41" i="6"/>
  <c r="Y41" i="6"/>
  <c r="X41" i="6"/>
  <c r="AF6" i="7"/>
  <c r="AF10" i="7"/>
  <c r="AF14" i="7"/>
  <c r="AF18" i="7"/>
  <c r="AF42" i="7"/>
  <c r="AE6" i="7"/>
  <c r="AE10" i="7"/>
  <c r="AE14" i="7"/>
  <c r="AE18" i="7"/>
  <c r="AE42" i="7"/>
  <c r="AD6" i="7"/>
  <c r="AD10" i="7"/>
  <c r="AD14" i="7"/>
  <c r="AD18" i="7"/>
  <c r="AD42" i="7"/>
  <c r="AC6" i="7"/>
  <c r="AC10" i="7"/>
  <c r="AC14" i="7"/>
  <c r="AC18" i="7"/>
  <c r="AC42" i="7"/>
  <c r="AB6" i="7"/>
  <c r="AB10" i="7"/>
  <c r="AB14" i="7"/>
  <c r="AB18" i="7"/>
  <c r="AB42" i="7"/>
  <c r="AF41" i="7"/>
  <c r="AE41" i="7"/>
  <c r="AD41" i="7"/>
  <c r="AC4" i="7"/>
  <c r="AC8" i="7"/>
  <c r="AC12" i="7"/>
  <c r="AC16" i="7"/>
  <c r="AC41" i="7"/>
  <c r="AB4" i="7"/>
  <c r="AB8" i="7"/>
  <c r="AB12" i="7"/>
  <c r="AB16" i="7"/>
  <c r="AB41" i="7"/>
  <c r="AA41" i="7"/>
  <c r="Z41" i="7"/>
  <c r="Y41" i="7"/>
  <c r="X41" i="7"/>
  <c r="AF6" i="8"/>
  <c r="AF10" i="8"/>
  <c r="AF14" i="8"/>
  <c r="AF42" i="8"/>
  <c r="AE6" i="8"/>
  <c r="AE10" i="8"/>
  <c r="AE14" i="8"/>
  <c r="AE42" i="8"/>
  <c r="AD6" i="8"/>
  <c r="AD10" i="8"/>
  <c r="AD14" i="8"/>
  <c r="AD42" i="8"/>
  <c r="AC6" i="8"/>
  <c r="AC10" i="8"/>
  <c r="AC14" i="8"/>
  <c r="AC42" i="8"/>
  <c r="AB6" i="8"/>
  <c r="AB10" i="8"/>
  <c r="AB14" i="8"/>
  <c r="AB42" i="8"/>
  <c r="AF41" i="8"/>
  <c r="AE41" i="8"/>
  <c r="AD41" i="8"/>
  <c r="AC4" i="8"/>
  <c r="AC8" i="8"/>
  <c r="AC12" i="8"/>
  <c r="AC41" i="8"/>
  <c r="AB4" i="8"/>
  <c r="AB8" i="8"/>
  <c r="AB12" i="8"/>
  <c r="AB41" i="8"/>
  <c r="AA41" i="8"/>
  <c r="Z41" i="8"/>
  <c r="Y41" i="8"/>
  <c r="X4" i="8"/>
  <c r="X41" i="8"/>
  <c r="AF6" i="9"/>
  <c r="AF10" i="9"/>
  <c r="AF14" i="9"/>
  <c r="AF18" i="9"/>
  <c r="AF22" i="9"/>
  <c r="AF26" i="9"/>
  <c r="AF42" i="9"/>
  <c r="AE6" i="9"/>
  <c r="AE10" i="9"/>
  <c r="AE14" i="9"/>
  <c r="AE18" i="9"/>
  <c r="AE22" i="9"/>
  <c r="AE26" i="9"/>
  <c r="AE42" i="9"/>
  <c r="AD6" i="9"/>
  <c r="AD10" i="9"/>
  <c r="AD14" i="9"/>
  <c r="AD18" i="9"/>
  <c r="AD22" i="9"/>
  <c r="AD26" i="9"/>
  <c r="AD42" i="9"/>
  <c r="AC6" i="9"/>
  <c r="AC10" i="9"/>
  <c r="AC14" i="9"/>
  <c r="AC18" i="9"/>
  <c r="AC22" i="9"/>
  <c r="AC26" i="9"/>
  <c r="AC42" i="9"/>
  <c r="AB6" i="9"/>
  <c r="AB10" i="9"/>
  <c r="AB14" i="9"/>
  <c r="AB18" i="9"/>
  <c r="AB22" i="9"/>
  <c r="AB26" i="9"/>
  <c r="AB42" i="9"/>
  <c r="AF41" i="9"/>
  <c r="AE41" i="9"/>
  <c r="AD41" i="9"/>
  <c r="AC4" i="9"/>
  <c r="AC8" i="9"/>
  <c r="AC12" i="9"/>
  <c r="AC16" i="9"/>
  <c r="AC20" i="9"/>
  <c r="AC24" i="9"/>
  <c r="AC41" i="9"/>
  <c r="AB4" i="9"/>
  <c r="AB8" i="9"/>
  <c r="AB12" i="9"/>
  <c r="AB16" i="9"/>
  <c r="AB20" i="9"/>
  <c r="AB24" i="9"/>
  <c r="AB41" i="9"/>
  <c r="AA41" i="9"/>
  <c r="Z41" i="9"/>
  <c r="Y41" i="9"/>
  <c r="X41" i="9"/>
  <c r="AF6" i="10"/>
  <c r="AF10" i="10"/>
  <c r="AF14" i="10"/>
  <c r="AF42" i="10"/>
  <c r="AE6" i="10"/>
  <c r="AE10" i="10"/>
  <c r="AE14" i="10"/>
  <c r="AE42" i="10"/>
  <c r="AD6" i="10"/>
  <c r="AD10" i="10"/>
  <c r="AD14" i="10"/>
  <c r="AD42" i="10"/>
  <c r="AC6" i="10"/>
  <c r="AC10" i="10"/>
  <c r="AC14" i="10"/>
  <c r="AC42" i="10"/>
  <c r="AB6" i="10"/>
  <c r="AB10" i="10"/>
  <c r="AB14" i="10"/>
  <c r="AB42" i="10"/>
  <c r="AF41" i="10"/>
  <c r="AE41" i="10"/>
  <c r="AD41" i="10"/>
  <c r="AC4" i="10"/>
  <c r="AC8" i="10"/>
  <c r="AC12" i="10"/>
  <c r="AC41" i="10"/>
  <c r="AB4" i="10"/>
  <c r="AB8" i="10"/>
  <c r="AB12" i="10"/>
  <c r="AB41" i="10"/>
  <c r="AA41" i="10"/>
  <c r="Z41" i="10"/>
  <c r="Y41" i="10"/>
  <c r="X41" i="10"/>
  <c r="AF6" i="11"/>
  <c r="AF10" i="11"/>
  <c r="AF14" i="11"/>
  <c r="AF18" i="11"/>
  <c r="AF22" i="11"/>
  <c r="AF26" i="11"/>
  <c r="AF30" i="11"/>
  <c r="AF34" i="11"/>
  <c r="AF42" i="11"/>
  <c r="AE6" i="11"/>
  <c r="AE10" i="11"/>
  <c r="AE14" i="11"/>
  <c r="AE18" i="11"/>
  <c r="AE22" i="11"/>
  <c r="AE26" i="11"/>
  <c r="AE30" i="11"/>
  <c r="AE34" i="11"/>
  <c r="AE42" i="11"/>
  <c r="AD6" i="11"/>
  <c r="AD10" i="11"/>
  <c r="AD14" i="11"/>
  <c r="AD18" i="11"/>
  <c r="AD22" i="11"/>
  <c r="AD26" i="11"/>
  <c r="AD30" i="11"/>
  <c r="AD34" i="11"/>
  <c r="AD42" i="11"/>
  <c r="AC6" i="11"/>
  <c r="AC10" i="11"/>
  <c r="AC14" i="11"/>
  <c r="AC18" i="11"/>
  <c r="AC22" i="11"/>
  <c r="AC26" i="11"/>
  <c r="AC30" i="11"/>
  <c r="AC34" i="11"/>
  <c r="AC42" i="11"/>
  <c r="AB6" i="11"/>
  <c r="AB10" i="11"/>
  <c r="AB14" i="11"/>
  <c r="AB18" i="11"/>
  <c r="AB22" i="11"/>
  <c r="AB26" i="11"/>
  <c r="AB30" i="11"/>
  <c r="AB34" i="11"/>
  <c r="AB42" i="11"/>
  <c r="AF41" i="11"/>
  <c r="AE41" i="11"/>
  <c r="AD41" i="11"/>
  <c r="AC4" i="11"/>
  <c r="AC8" i="11"/>
  <c r="AC12" i="11"/>
  <c r="AC16" i="11"/>
  <c r="AC20" i="11"/>
  <c r="AC24" i="11"/>
  <c r="AC28" i="11"/>
  <c r="AC32" i="11"/>
  <c r="AC41" i="11"/>
  <c r="AB4" i="11"/>
  <c r="AB8" i="11"/>
  <c r="AB12" i="11"/>
  <c r="AB16" i="11"/>
  <c r="AB20" i="11"/>
  <c r="AB24" i="11"/>
  <c r="AB28" i="11"/>
  <c r="AB32" i="11"/>
  <c r="AB41" i="11"/>
  <c r="AA41" i="11"/>
  <c r="Z41" i="11"/>
  <c r="Y41" i="11"/>
  <c r="X41" i="11"/>
  <c r="AF6" i="12"/>
  <c r="AF10" i="12"/>
  <c r="AF14" i="12"/>
  <c r="AF18" i="12"/>
  <c r="AF22" i="12"/>
  <c r="AF26" i="12"/>
  <c r="AF42" i="12"/>
  <c r="AE6" i="12"/>
  <c r="AE10" i="12"/>
  <c r="AE14" i="12"/>
  <c r="AE18" i="12"/>
  <c r="AE22" i="12"/>
  <c r="AE26" i="12"/>
  <c r="AE42" i="12"/>
  <c r="AD6" i="12"/>
  <c r="AD10" i="12"/>
  <c r="AD14" i="12"/>
  <c r="AD18" i="12"/>
  <c r="AD22" i="12"/>
  <c r="AD26" i="12"/>
  <c r="AD42" i="12"/>
  <c r="AC6" i="12"/>
  <c r="AC10" i="12"/>
  <c r="AC14" i="12"/>
  <c r="AC18" i="12"/>
  <c r="AC22" i="12"/>
  <c r="AC26" i="12"/>
  <c r="AC42" i="12"/>
  <c r="AB6" i="12"/>
  <c r="AB10" i="12"/>
  <c r="AB14" i="12"/>
  <c r="AB18" i="12"/>
  <c r="AB22" i="12"/>
  <c r="AB26" i="12"/>
  <c r="AB42" i="12"/>
  <c r="AF41" i="12"/>
  <c r="AE41" i="12"/>
  <c r="AD41" i="12"/>
  <c r="AC4" i="12"/>
  <c r="AC8" i="12"/>
  <c r="AC12" i="12"/>
  <c r="AC16" i="12"/>
  <c r="AC20" i="12"/>
  <c r="AC24" i="12"/>
  <c r="AC41" i="12"/>
  <c r="AB4" i="12"/>
  <c r="AB8" i="12"/>
  <c r="AB12" i="12"/>
  <c r="AB16" i="12"/>
  <c r="AB20" i="12"/>
  <c r="AB24" i="12"/>
  <c r="AB41" i="12"/>
  <c r="AA41" i="12"/>
  <c r="Z41" i="12"/>
  <c r="Y41" i="12"/>
  <c r="X41" i="12"/>
  <c r="AG6" i="13"/>
  <c r="AG10" i="13"/>
  <c r="AG14" i="13"/>
  <c r="AG18" i="13"/>
  <c r="AG22" i="13"/>
  <c r="AG26" i="13"/>
  <c r="AG42" i="13"/>
  <c r="AF6" i="13"/>
  <c r="AF10" i="13"/>
  <c r="AF14" i="13"/>
  <c r="AF18" i="13"/>
  <c r="AF22" i="13"/>
  <c r="AF26" i="13"/>
  <c r="AF42" i="13"/>
  <c r="AE6" i="13"/>
  <c r="AE10" i="13"/>
  <c r="AE14" i="13"/>
  <c r="AE18" i="13"/>
  <c r="AE22" i="13"/>
  <c r="AE26" i="13"/>
  <c r="AE42" i="13"/>
  <c r="AD6" i="13"/>
  <c r="AD10" i="13"/>
  <c r="AD14" i="13"/>
  <c r="AD18" i="13"/>
  <c r="AD22" i="13"/>
  <c r="AD26" i="13"/>
  <c r="AD42" i="13"/>
  <c r="AC6" i="13"/>
  <c r="AC10" i="13"/>
  <c r="AC14" i="13"/>
  <c r="AC18" i="13"/>
  <c r="AC22" i="13"/>
  <c r="AC26" i="13"/>
  <c r="AC42" i="13"/>
  <c r="AG41" i="13"/>
  <c r="AF41" i="13"/>
  <c r="AE41" i="13"/>
  <c r="AD4" i="13"/>
  <c r="AD8" i="13"/>
  <c r="AD12" i="13"/>
  <c r="AD16" i="13"/>
  <c r="AD20" i="13"/>
  <c r="AD24" i="13"/>
  <c r="AD41" i="13"/>
  <c r="AC4" i="13"/>
  <c r="AC8" i="13"/>
  <c r="AC12" i="13"/>
  <c r="AC16" i="13"/>
  <c r="AC20" i="13"/>
  <c r="AC24" i="13"/>
  <c r="AC41" i="13"/>
  <c r="AB41" i="13"/>
  <c r="AA41" i="13"/>
  <c r="Z41" i="13"/>
  <c r="Y12" i="13"/>
  <c r="Y41" i="13"/>
  <c r="Y16" i="13"/>
  <c r="AF6" i="14"/>
  <c r="AF10" i="14"/>
  <c r="AF14" i="14"/>
  <c r="AF18" i="14"/>
  <c r="AF22" i="14"/>
  <c r="AF26" i="14"/>
  <c r="AF42" i="14"/>
  <c r="AE6" i="14"/>
  <c r="AE10" i="14"/>
  <c r="AE14" i="14"/>
  <c r="AE18" i="14"/>
  <c r="AE22" i="14"/>
  <c r="AE26" i="14"/>
  <c r="AE42" i="14"/>
  <c r="AD6" i="14"/>
  <c r="AD10" i="14"/>
  <c r="AD14" i="14"/>
  <c r="AD18" i="14"/>
  <c r="AD22" i="14"/>
  <c r="AD26" i="14"/>
  <c r="AD42" i="14"/>
  <c r="AC6" i="14"/>
  <c r="AC10" i="14"/>
  <c r="AC14" i="14"/>
  <c r="AC18" i="14"/>
  <c r="AC22" i="14"/>
  <c r="AC26" i="14"/>
  <c r="AC42" i="14"/>
  <c r="AB6" i="14"/>
  <c r="AB10" i="14"/>
  <c r="AB14" i="14"/>
  <c r="AB18" i="14"/>
  <c r="AB22" i="14"/>
  <c r="AB26" i="14"/>
  <c r="AB42" i="14"/>
  <c r="AF41" i="14"/>
  <c r="AE41" i="14"/>
  <c r="AD41" i="14"/>
  <c r="AC4" i="14"/>
  <c r="AC8" i="14"/>
  <c r="AC12" i="14"/>
  <c r="AC16" i="14"/>
  <c r="AC20" i="14"/>
  <c r="AC24" i="14"/>
  <c r="AC41" i="14"/>
  <c r="AB4" i="14"/>
  <c r="AB8" i="14"/>
  <c r="AB12" i="14"/>
  <c r="AB16" i="14"/>
  <c r="AB20" i="14"/>
  <c r="AB24" i="14"/>
  <c r="AB41" i="14"/>
  <c r="AA41" i="14"/>
  <c r="Z41" i="14"/>
  <c r="Y41" i="14"/>
  <c r="X41" i="14"/>
  <c r="W41" i="14"/>
  <c r="X24" i="14"/>
  <c r="AF6" i="15"/>
  <c r="AF10" i="15"/>
  <c r="AF14" i="15"/>
  <c r="AF18" i="15"/>
  <c r="AF22" i="15"/>
  <c r="AF26" i="15"/>
  <c r="AF42" i="15"/>
  <c r="AE6" i="15"/>
  <c r="AE10" i="15"/>
  <c r="AE14" i="15"/>
  <c r="AE18" i="15"/>
  <c r="AE22" i="15"/>
  <c r="AE26" i="15"/>
  <c r="AE42" i="15"/>
  <c r="AD6" i="15"/>
  <c r="AD10" i="15"/>
  <c r="AD14" i="15"/>
  <c r="AD18" i="15"/>
  <c r="AD22" i="15"/>
  <c r="AD26" i="15"/>
  <c r="AD42" i="15"/>
  <c r="AC6" i="15"/>
  <c r="AC10" i="15"/>
  <c r="AC14" i="15"/>
  <c r="AC18" i="15"/>
  <c r="AC22" i="15"/>
  <c r="AC26" i="15"/>
  <c r="AC42" i="15"/>
  <c r="AB6" i="15"/>
  <c r="AB10" i="15"/>
  <c r="AB14" i="15"/>
  <c r="AB18" i="15"/>
  <c r="AB22" i="15"/>
  <c r="AB26" i="15"/>
  <c r="AB42" i="15"/>
  <c r="AF41" i="15"/>
  <c r="AE41" i="15"/>
  <c r="AD41" i="15"/>
  <c r="AC4" i="15"/>
  <c r="AC8" i="15"/>
  <c r="AC12" i="15"/>
  <c r="AC16" i="15"/>
  <c r="AC20" i="15"/>
  <c r="AC24" i="15"/>
  <c r="AC41" i="15"/>
  <c r="AB4" i="15"/>
  <c r="AB8" i="15"/>
  <c r="AB12" i="15"/>
  <c r="AB16" i="15"/>
  <c r="AB20" i="15"/>
  <c r="AB24" i="15"/>
  <c r="AB41" i="15"/>
  <c r="AA41" i="15"/>
  <c r="Z41" i="15"/>
  <c r="Y41" i="15"/>
  <c r="X41" i="15"/>
  <c r="W41" i="15"/>
  <c r="AF6" i="16"/>
  <c r="AF10" i="16"/>
  <c r="AF14" i="16"/>
  <c r="AF18" i="16"/>
  <c r="AF22" i="16"/>
  <c r="AF26" i="16"/>
  <c r="AF42" i="16"/>
  <c r="AE6" i="16"/>
  <c r="AE10" i="16"/>
  <c r="AE14" i="16"/>
  <c r="AE18" i="16"/>
  <c r="AE26" i="16"/>
  <c r="AE42" i="16"/>
  <c r="AD14" i="16"/>
  <c r="AD18" i="16"/>
  <c r="AD22" i="16"/>
  <c r="AD26" i="16"/>
  <c r="AD42" i="16"/>
  <c r="AC42" i="16"/>
  <c r="AB42" i="16"/>
  <c r="AF41" i="16"/>
  <c r="AE41" i="16"/>
  <c r="AD41" i="16"/>
  <c r="AC41" i="16"/>
  <c r="AB41" i="16"/>
  <c r="AA41" i="16"/>
  <c r="Z41" i="16"/>
  <c r="Y41" i="16"/>
  <c r="X41" i="16"/>
  <c r="W41" i="16"/>
  <c r="AC26" i="16"/>
  <c r="AB26" i="16"/>
  <c r="AC24" i="16"/>
  <c r="AB24" i="16"/>
  <c r="AE22" i="16"/>
  <c r="AC22" i="16"/>
  <c r="AB22" i="16"/>
  <c r="AC20" i="16"/>
  <c r="AB20" i="16"/>
  <c r="AC18" i="16"/>
  <c r="AB18" i="16"/>
  <c r="AC16" i="16"/>
  <c r="AB16" i="16"/>
  <c r="AC14" i="16"/>
  <c r="AB14" i="16"/>
  <c r="AC12" i="16"/>
  <c r="AB12" i="16"/>
  <c r="AD10" i="16"/>
  <c r="AC10" i="16"/>
  <c r="AB10" i="16"/>
  <c r="AC8" i="16"/>
  <c r="AB8" i="16"/>
  <c r="AD6" i="16"/>
  <c r="AC6" i="16"/>
  <c r="AB6" i="16"/>
  <c r="AC4" i="16"/>
  <c r="AB4" i="16"/>
  <c r="AF6" i="17"/>
  <c r="AF10" i="17"/>
  <c r="AF14" i="17"/>
  <c r="AF18" i="17"/>
  <c r="AF22" i="17"/>
  <c r="AF26" i="17"/>
  <c r="AF42" i="17"/>
  <c r="AE6" i="17"/>
  <c r="AE10" i="17"/>
  <c r="AE14" i="17"/>
  <c r="AE18" i="17"/>
  <c r="AE22" i="17"/>
  <c r="AE26" i="17"/>
  <c r="AE42" i="17"/>
  <c r="AD6" i="17"/>
  <c r="AD10" i="17"/>
  <c r="AD14" i="17"/>
  <c r="AD18" i="17"/>
  <c r="AD22" i="17"/>
  <c r="AD26" i="17"/>
  <c r="AD42" i="17"/>
  <c r="AC6" i="17"/>
  <c r="AC10" i="17"/>
  <c r="AC14" i="17"/>
  <c r="AC18" i="17"/>
  <c r="AC22" i="17"/>
  <c r="AC26" i="17"/>
  <c r="AC42" i="17"/>
  <c r="AB6" i="17"/>
  <c r="AB10" i="17"/>
  <c r="AB14" i="17"/>
  <c r="AB18" i="17"/>
  <c r="AB22" i="17"/>
  <c r="AB26" i="17"/>
  <c r="AB42" i="17"/>
  <c r="AF41" i="17"/>
  <c r="AE41" i="17"/>
  <c r="AD41" i="17"/>
  <c r="AC4" i="17"/>
  <c r="AC8" i="17"/>
  <c r="AC12" i="17"/>
  <c r="AC16" i="17"/>
  <c r="AC20" i="17"/>
  <c r="AC24" i="17"/>
  <c r="AC41" i="17"/>
  <c r="AB4" i="17"/>
  <c r="AB8" i="17"/>
  <c r="AB12" i="17"/>
  <c r="AB16" i="17"/>
  <c r="AB20" i="17"/>
  <c r="AB24" i="17"/>
  <c r="AB41" i="17"/>
  <c r="AA41" i="17"/>
  <c r="Z41" i="17"/>
  <c r="Y41" i="17"/>
  <c r="X41" i="17"/>
  <c r="W41" i="17"/>
  <c r="AF6" i="18"/>
  <c r="AF10" i="18"/>
  <c r="AF42" i="18"/>
  <c r="AE6" i="18"/>
  <c r="AE10" i="18"/>
  <c r="AE14" i="18"/>
  <c r="AE42" i="18"/>
  <c r="AD6" i="18"/>
  <c r="AD10" i="18"/>
  <c r="AD14" i="18"/>
  <c r="AD42" i="18"/>
  <c r="AC42" i="18"/>
  <c r="AB42" i="18"/>
  <c r="AF41" i="18"/>
  <c r="AE41" i="18"/>
  <c r="AD41" i="18"/>
  <c r="AC41" i="18"/>
  <c r="AB41" i="18"/>
  <c r="AA41" i="18"/>
  <c r="Z41" i="18"/>
  <c r="Y41" i="18"/>
  <c r="X41" i="18"/>
  <c r="W41" i="18"/>
  <c r="AF14" i="18"/>
  <c r="AC14" i="18"/>
  <c r="AB14" i="18"/>
  <c r="AC12" i="18"/>
  <c r="AB12" i="18"/>
  <c r="AC10" i="18"/>
  <c r="AB10" i="18"/>
  <c r="AC8" i="18"/>
  <c r="AB8" i="18"/>
  <c r="AC6" i="18"/>
  <c r="AB6" i="18"/>
  <c r="AC4" i="18"/>
  <c r="AB4" i="18"/>
  <c r="AF6" i="19"/>
  <c r="AF10" i="19"/>
  <c r="AF14" i="19"/>
  <c r="AF18" i="19"/>
  <c r="AF22" i="19"/>
  <c r="AF26" i="19"/>
  <c r="AF42" i="19"/>
  <c r="AE6" i="19"/>
  <c r="AE10" i="19"/>
  <c r="AE14" i="19"/>
  <c r="AE18" i="19"/>
  <c r="AE22" i="19"/>
  <c r="AE26" i="19"/>
  <c r="AE42" i="19"/>
  <c r="AD6" i="19"/>
  <c r="AD10" i="19"/>
  <c r="AD14" i="19"/>
  <c r="AD18" i="19"/>
  <c r="AD22" i="19"/>
  <c r="AD26" i="19"/>
  <c r="AD42" i="19"/>
  <c r="AC6" i="19"/>
  <c r="AC10" i="19"/>
  <c r="AC14" i="19"/>
  <c r="AC18" i="19"/>
  <c r="AC22" i="19"/>
  <c r="AC26" i="19"/>
  <c r="AC42" i="19"/>
  <c r="AB6" i="19"/>
  <c r="AB10" i="19"/>
  <c r="AB14" i="19"/>
  <c r="AB18" i="19"/>
  <c r="AB22" i="19"/>
  <c r="AB26" i="19"/>
  <c r="AB42" i="19"/>
  <c r="AF41" i="19"/>
  <c r="AE41" i="19"/>
  <c r="AD41" i="19"/>
  <c r="AC4" i="19"/>
  <c r="AC8" i="19"/>
  <c r="AC12" i="19"/>
  <c r="AC16" i="19"/>
  <c r="AC20" i="19"/>
  <c r="AC24" i="19"/>
  <c r="AC41" i="19"/>
  <c r="AB4" i="19"/>
  <c r="AB8" i="19"/>
  <c r="AB12" i="19"/>
  <c r="AB16" i="19"/>
  <c r="AB20" i="19"/>
  <c r="AB24" i="19"/>
  <c r="AB41" i="19"/>
  <c r="AA41" i="19"/>
  <c r="Z41" i="19"/>
  <c r="Y41" i="19"/>
  <c r="X41" i="19"/>
  <c r="W41" i="19"/>
  <c r="AE26" i="20"/>
  <c r="AD26" i="20"/>
  <c r="AC26" i="20"/>
  <c r="AB26" i="20"/>
  <c r="AA26" i="20"/>
  <c r="AB24" i="20"/>
  <c r="AA24" i="20"/>
  <c r="AE22" i="20"/>
  <c r="AD22" i="20"/>
  <c r="AC22" i="20"/>
  <c r="AB22" i="20"/>
  <c r="AA22" i="20"/>
  <c r="AB20" i="20"/>
  <c r="AA20" i="20"/>
  <c r="AE18" i="20"/>
  <c r="AD18" i="20"/>
  <c r="AC18" i="20"/>
  <c r="AB18" i="20"/>
  <c r="AA18" i="20"/>
  <c r="AB16" i="20"/>
  <c r="AA16" i="20"/>
  <c r="AE14" i="20"/>
  <c r="AD14" i="20"/>
  <c r="AC14" i="20"/>
  <c r="AB14" i="20"/>
  <c r="AA14" i="20"/>
  <c r="AB12" i="20"/>
  <c r="AA12" i="20"/>
  <c r="AE10" i="20"/>
  <c r="AD10" i="20"/>
  <c r="AC10" i="20"/>
  <c r="AB10" i="20"/>
  <c r="AA10" i="20"/>
  <c r="AB8" i="20"/>
  <c r="AA8" i="20"/>
  <c r="AE6" i="20"/>
  <c r="AD6" i="20"/>
  <c r="AC6" i="20"/>
  <c r="AB6" i="20"/>
  <c r="AA6" i="20"/>
  <c r="AB4" i="20"/>
  <c r="AA4" i="20"/>
  <c r="W24" i="20"/>
  <c r="W20" i="20"/>
  <c r="W16" i="20"/>
  <c r="W4" i="20"/>
  <c r="AF4" i="20"/>
  <c r="AE30" i="20"/>
  <c r="AE34" i="20"/>
  <c r="AE38" i="20"/>
  <c r="AE42" i="20"/>
  <c r="AD30" i="20"/>
  <c r="AD34" i="20"/>
  <c r="AD38" i="20"/>
  <c r="AD42" i="20"/>
  <c r="AC30" i="20"/>
  <c r="AC34" i="20"/>
  <c r="AC38" i="20"/>
  <c r="AC42" i="20"/>
  <c r="AB30" i="20"/>
  <c r="AB34" i="20"/>
  <c r="AB38" i="20"/>
  <c r="AB42" i="20"/>
  <c r="AA30" i="20"/>
  <c r="AA34" i="20"/>
  <c r="AA38" i="20"/>
  <c r="AA42" i="20"/>
  <c r="AG4" i="20"/>
  <c r="AG8" i="20"/>
  <c r="AG12" i="20"/>
  <c r="AG16" i="20"/>
  <c r="AG20" i="20"/>
  <c r="AG24" i="20"/>
  <c r="AG41" i="20"/>
  <c r="AF8" i="20"/>
  <c r="AF12" i="20"/>
  <c r="AF16" i="20"/>
  <c r="AF20" i="20"/>
  <c r="AF24" i="20"/>
  <c r="AF41" i="20"/>
  <c r="AE41" i="20"/>
  <c r="AD41" i="20"/>
  <c r="AC41" i="20"/>
  <c r="AB28" i="20"/>
  <c r="AB32" i="20"/>
  <c r="AB36" i="20"/>
  <c r="AB41" i="20"/>
  <c r="AA28" i="20"/>
  <c r="AA32" i="20"/>
  <c r="AA36" i="20"/>
  <c r="AA41" i="20"/>
  <c r="Z41" i="20"/>
  <c r="Y41" i="20"/>
  <c r="X41" i="20"/>
  <c r="W8" i="20"/>
  <c r="W12" i="20"/>
  <c r="W41" i="20"/>
  <c r="AG36" i="20"/>
  <c r="AF36" i="20"/>
  <c r="AG32" i="20"/>
  <c r="AF32" i="20"/>
  <c r="AG28" i="20"/>
  <c r="AF28" i="20"/>
  <c r="X12" i="2"/>
  <c r="V15" i="2"/>
  <c r="R15" i="2"/>
  <c r="P15" i="2"/>
  <c r="K15" i="2"/>
  <c r="J15" i="2"/>
  <c r="G15" i="2"/>
  <c r="X8" i="2"/>
  <c r="N11" i="2"/>
  <c r="AF6" i="2"/>
  <c r="AF10" i="2"/>
  <c r="AF14" i="2"/>
  <c r="AF18" i="2"/>
  <c r="AF22" i="2"/>
  <c r="AF42" i="2"/>
  <c r="AE6" i="2"/>
  <c r="AE10" i="2"/>
  <c r="AE14" i="2"/>
  <c r="AE18" i="2"/>
  <c r="AE22" i="2"/>
  <c r="AE42" i="2"/>
  <c r="AD6" i="2"/>
  <c r="AD10" i="2"/>
  <c r="AD14" i="2"/>
  <c r="AD18" i="2"/>
  <c r="AD22" i="2"/>
  <c r="AD42" i="2"/>
  <c r="AC6" i="2"/>
  <c r="AC10" i="2"/>
  <c r="AC14" i="2"/>
  <c r="AC18" i="2"/>
  <c r="AC22" i="2"/>
  <c r="AC42" i="2"/>
  <c r="AB6" i="2"/>
  <c r="AB10" i="2"/>
  <c r="AB14" i="2"/>
  <c r="AB18" i="2"/>
  <c r="AB22" i="2"/>
  <c r="AB42" i="2"/>
  <c r="AF41" i="2"/>
  <c r="AE41" i="2"/>
  <c r="AD41" i="2"/>
  <c r="AC4" i="2"/>
  <c r="AC8" i="2"/>
  <c r="AC12" i="2"/>
  <c r="AC16" i="2"/>
  <c r="AC20" i="2"/>
  <c r="AC24" i="2"/>
  <c r="AC41" i="2"/>
  <c r="AB4" i="2"/>
  <c r="AB8" i="2"/>
  <c r="AB12" i="2"/>
  <c r="AB16" i="2"/>
  <c r="AB20" i="2"/>
  <c r="AB24" i="2"/>
  <c r="AB41" i="2"/>
  <c r="AA41" i="2"/>
  <c r="Z41" i="2"/>
  <c r="Y41" i="2"/>
  <c r="X41" i="2"/>
  <c r="W41" i="2"/>
  <c r="AC42" i="1"/>
  <c r="AD42" i="1"/>
  <c r="AE42" i="1"/>
  <c r="AF42" i="1"/>
  <c r="AC41" i="1"/>
  <c r="AD41" i="1"/>
  <c r="AE41" i="1"/>
  <c r="AF41" i="1"/>
  <c r="AB42" i="1"/>
  <c r="AB41" i="1"/>
  <c r="Y41" i="1"/>
  <c r="Z41" i="1"/>
  <c r="AA41" i="1"/>
  <c r="X41" i="1"/>
  <c r="W41" i="1"/>
  <c r="F11" i="1"/>
  <c r="J11" i="1"/>
  <c r="U11" i="1"/>
  <c r="H7" i="1"/>
  <c r="O7" i="1"/>
  <c r="T7" i="1"/>
  <c r="AF38" i="1"/>
  <c r="AE38" i="1"/>
  <c r="AD38" i="1"/>
  <c r="AF34" i="1"/>
  <c r="AE34" i="1"/>
  <c r="AD34" i="1"/>
  <c r="AF30" i="1"/>
  <c r="AE30" i="1"/>
  <c r="AD30" i="1"/>
  <c r="AF26" i="1"/>
  <c r="AE26" i="1"/>
  <c r="AD26" i="1"/>
  <c r="AF22" i="1"/>
  <c r="AE22" i="1"/>
  <c r="AD22" i="1"/>
  <c r="AF18" i="1"/>
  <c r="AE18" i="1"/>
  <c r="AD18" i="1"/>
  <c r="AF14" i="1"/>
  <c r="AE14" i="1"/>
  <c r="AD14" i="1"/>
  <c r="AF10" i="1"/>
  <c r="AE10" i="1"/>
  <c r="AD10" i="1"/>
  <c r="AC36" i="1"/>
  <c r="AB36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F6" i="1"/>
  <c r="AE6" i="1"/>
  <c r="AD6" i="1"/>
  <c r="AC4" i="1"/>
  <c r="AB4" i="1"/>
  <c r="AC38" i="1"/>
  <c r="AC34" i="1"/>
  <c r="AC30" i="1"/>
  <c r="AC26" i="1"/>
  <c r="AC22" i="1"/>
  <c r="AC18" i="1"/>
  <c r="AC14" i="1"/>
  <c r="AC10" i="1"/>
  <c r="AC6" i="1"/>
  <c r="AB38" i="1"/>
  <c r="AB34" i="1"/>
  <c r="AB30" i="1"/>
  <c r="AB26" i="1"/>
  <c r="AB22" i="1"/>
  <c r="AB18" i="1"/>
  <c r="AB14" i="1"/>
  <c r="AB10" i="1"/>
  <c r="AB6" i="1"/>
  <c r="C39" i="1"/>
  <c r="D39" i="1"/>
  <c r="H39" i="1"/>
  <c r="I39" i="1"/>
  <c r="L39" i="1"/>
  <c r="P39" i="1"/>
  <c r="R39" i="1"/>
  <c r="U39" i="1"/>
  <c r="V39" i="1"/>
  <c r="X36" i="1"/>
  <c r="C31" i="1"/>
  <c r="D31" i="1"/>
  <c r="G31" i="1"/>
  <c r="H31" i="1"/>
  <c r="K31" i="1"/>
  <c r="L31" i="1"/>
  <c r="M31" i="1"/>
  <c r="X28" i="1"/>
  <c r="G23" i="1"/>
  <c r="J23" i="1"/>
  <c r="K23" i="1"/>
  <c r="L23" i="1"/>
  <c r="M23" i="1"/>
  <c r="X20" i="1"/>
  <c r="X8" i="1"/>
  <c r="X4" i="1"/>
</calcChain>
</file>

<file path=xl/sharedStrings.xml><?xml version="1.0" encoding="utf-8"?>
<sst xmlns="http://schemas.openxmlformats.org/spreadsheetml/2006/main" count="2232" uniqueCount="150">
  <si>
    <t>Site 1</t>
  </si>
  <si>
    <t>Airstrip, Mokhotlong</t>
  </si>
  <si>
    <t>DATA: Slomo</t>
  </si>
  <si>
    <t>Irregular grazing</t>
  </si>
  <si>
    <t>2186 m</t>
  </si>
  <si>
    <t>aspect 0</t>
  </si>
  <si>
    <t>rainednight of  9-10 JAN</t>
  </si>
  <si>
    <t>Q</t>
  </si>
  <si>
    <t>Shrubs</t>
  </si>
  <si>
    <t>Grasses</t>
  </si>
  <si>
    <t>other</t>
  </si>
  <si>
    <t>B</t>
  </si>
  <si>
    <t>H</t>
  </si>
  <si>
    <t xml:space="preserve"> </t>
  </si>
  <si>
    <t>D</t>
  </si>
  <si>
    <t>Site 2</t>
  </si>
  <si>
    <t>Outside Airstrip, Mokhotlong</t>
  </si>
  <si>
    <t>Heavy grazing</t>
  </si>
  <si>
    <t>rained night of  9-10 JAN</t>
  </si>
  <si>
    <t>Site 3</t>
  </si>
  <si>
    <t>Cemetary Mokhotlong</t>
  </si>
  <si>
    <t>No grazing</t>
  </si>
  <si>
    <t>2149 m</t>
  </si>
  <si>
    <t>aspect E facing</t>
  </si>
  <si>
    <t>Site 4</t>
  </si>
  <si>
    <t>Behind FTC, Mokhotlong</t>
  </si>
  <si>
    <t>DATA: Colin</t>
  </si>
  <si>
    <t>2128 m</t>
  </si>
  <si>
    <t>Site 5</t>
  </si>
  <si>
    <t>Across fence, behind FTC, Mokhotlong</t>
  </si>
  <si>
    <t>LDF area, Mokhotlong</t>
  </si>
  <si>
    <t>DATA:  Colin</t>
  </si>
  <si>
    <t>Horse grazing</t>
  </si>
  <si>
    <t>2096 m</t>
  </si>
  <si>
    <t>Site 7</t>
  </si>
  <si>
    <t>FTC land next to LDF, Mokhotlong</t>
  </si>
  <si>
    <t>Irregular grazing (sheep cattle horse donkey)</t>
  </si>
  <si>
    <t>13/01/2019  :00</t>
  </si>
  <si>
    <t>Site 9</t>
  </si>
  <si>
    <t xml:space="preserve">Lower Motserimeti </t>
  </si>
  <si>
    <t>Burned 2014, deshrubbed after 2014, grazed 1 month per year in spring by cow, donkey, horse, sheep, goats</t>
  </si>
  <si>
    <t>2709 m</t>
  </si>
  <si>
    <t>aspect S-W facing</t>
  </si>
  <si>
    <t>rainednight of  9-10 JAN or maybe night of 15-16.</t>
  </si>
  <si>
    <t>Lower Motserimeti</t>
  </si>
  <si>
    <t>Unburned, deshrubbed in 2013, grazed 1 month in spring by cattle, horses, donkeys, sheep, goats</t>
  </si>
  <si>
    <t>2650 m</t>
  </si>
  <si>
    <t>aspect SW</t>
  </si>
  <si>
    <t>rainednight of  9-10 JAN or maybe 15-16</t>
  </si>
  <si>
    <t xml:space="preserve">Deshrubbed 2013, patch with little evidence of grazing.  </t>
  </si>
  <si>
    <t>16/01/2019  :00</t>
  </si>
  <si>
    <t>2604 m</t>
  </si>
  <si>
    <t>Site 11</t>
  </si>
  <si>
    <t>Letseng Diamond Mine</t>
  </si>
  <si>
    <t xml:space="preserve">Ungrazed </t>
  </si>
  <si>
    <t>2997 m</t>
  </si>
  <si>
    <t xml:space="preserve">aspect </t>
  </si>
  <si>
    <t>rained last?</t>
  </si>
  <si>
    <t>* 20 m apart</t>
  </si>
  <si>
    <t>Site 12</t>
  </si>
  <si>
    <t>Upper Motserimeti</t>
  </si>
  <si>
    <t>Fato-fato in 2018, grazing all animals 1 month in spring</t>
  </si>
  <si>
    <t>2729 m</t>
  </si>
  <si>
    <t xml:space="preserve">aspect E facing </t>
  </si>
  <si>
    <t>Site 13</t>
  </si>
  <si>
    <t xml:space="preserve">Grazed, not deshrubbed </t>
  </si>
  <si>
    <t>2761 m</t>
  </si>
  <si>
    <t xml:space="preserve">aspect W-facing </t>
  </si>
  <si>
    <t>DOUBLE SHRUB LAYER</t>
  </si>
  <si>
    <t>Site 14</t>
  </si>
  <si>
    <t xml:space="preserve">Deshrubbed 1-2 months ago, currently grazed all animals </t>
  </si>
  <si>
    <t>2770 m</t>
  </si>
  <si>
    <t>aspect W-facing</t>
  </si>
  <si>
    <t>Site 15</t>
  </si>
  <si>
    <t>Deshrubbed 2 years ago, grazed 1 month each spring</t>
  </si>
  <si>
    <t>2730 m</t>
  </si>
  <si>
    <t>Site 16</t>
  </si>
  <si>
    <t xml:space="preserve">Upper Motserimeti </t>
  </si>
  <si>
    <t xml:space="preserve">deshrubbed 2013, grazing 1 month per yr in spring </t>
  </si>
  <si>
    <t>2550 m</t>
  </si>
  <si>
    <t>Site 17</t>
  </si>
  <si>
    <t>Burnt area, Mokhoaba-Motso</t>
  </si>
  <si>
    <t>Burnt when?   Grazed all animals</t>
  </si>
  <si>
    <t>2640 m</t>
  </si>
  <si>
    <t xml:space="preserve">aspect NE facing </t>
  </si>
  <si>
    <t>Site 18</t>
  </si>
  <si>
    <t>Along road from Mokhotlong to Malefiloane</t>
  </si>
  <si>
    <t xml:space="preserve">Heavily grazed </t>
  </si>
  <si>
    <t>2160 m</t>
  </si>
  <si>
    <t>Site 19</t>
  </si>
  <si>
    <t>Next to Letseng Diamond Mine, outside the fence</t>
  </si>
  <si>
    <t>grazed by all animals</t>
  </si>
  <si>
    <t>2961 m</t>
  </si>
  <si>
    <t>aspect  E-facing</t>
  </si>
  <si>
    <t>mean Sh-Gr index</t>
  </si>
  <si>
    <t>Shr-gr</t>
  </si>
  <si>
    <t>% Sh</t>
  </si>
  <si>
    <t>% Gr</t>
  </si>
  <si>
    <t>% B</t>
  </si>
  <si>
    <t>% D</t>
  </si>
  <si>
    <t>% H</t>
  </si>
  <si>
    <t>mean Sh cm</t>
  </si>
  <si>
    <t>mean Gr cm</t>
  </si>
  <si>
    <t>no. B</t>
  </si>
  <si>
    <t>no. D</t>
  </si>
  <si>
    <t>no. H</t>
  </si>
  <si>
    <t>no. Sh</t>
  </si>
  <si>
    <t>no. Gr</t>
  </si>
  <si>
    <t>No. Sh+gr coincidence</t>
  </si>
  <si>
    <t>No. Sh+B</t>
  </si>
  <si>
    <t>No. Sh+D</t>
  </si>
  <si>
    <t>No. Sh+H</t>
  </si>
  <si>
    <t xml:space="preserve">MEANS </t>
  </si>
  <si>
    <t>Site 10</t>
  </si>
  <si>
    <t>Site 8</t>
  </si>
  <si>
    <t>Site 6</t>
  </si>
  <si>
    <t>NOT DATA</t>
  </si>
  <si>
    <t>avg. mean Sh-Gr index</t>
  </si>
  <si>
    <t>Avg. % Sh</t>
  </si>
  <si>
    <t>Avg. % Gr</t>
  </si>
  <si>
    <t>Avg. % B</t>
  </si>
  <si>
    <t>avg. % D</t>
  </si>
  <si>
    <t>avg. % H</t>
  </si>
  <si>
    <t>avg. mean Sh cm</t>
  </si>
  <si>
    <t>avg. mean Gr cm</t>
  </si>
  <si>
    <t>avg. no. Sh</t>
  </si>
  <si>
    <t>avg. no. Gr</t>
  </si>
  <si>
    <t>avg. no. B</t>
  </si>
  <si>
    <t>avg. no. D</t>
  </si>
  <si>
    <t>avg. no. H</t>
  </si>
  <si>
    <t>Avg. No. Sh+gr coincidence</t>
  </si>
  <si>
    <t>Site</t>
  </si>
  <si>
    <t>GRASS index</t>
  </si>
  <si>
    <t>data</t>
  </si>
  <si>
    <t>grazing</t>
  </si>
  <si>
    <t>aspect</t>
  </si>
  <si>
    <t>elevation (m)</t>
  </si>
  <si>
    <t>Slomo</t>
  </si>
  <si>
    <t>irregular</t>
  </si>
  <si>
    <t>heavy</t>
  </si>
  <si>
    <t>none</t>
  </si>
  <si>
    <t>Colin</t>
  </si>
  <si>
    <t>burned</t>
  </si>
  <si>
    <t>deshrubbed</t>
  </si>
  <si>
    <t>regular</t>
  </si>
  <si>
    <t>spring</t>
  </si>
  <si>
    <t>mean vwc</t>
  </si>
  <si>
    <t>mean T</t>
  </si>
  <si>
    <t>mean EC</t>
  </si>
  <si>
    <t>mean pntrmtr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</si>
</sst>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22" fontId="0" fillId="0" borderId="0" xfId="0" applyNumberFormat="1"/>
    <xf numFmtId="0" fontId="1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22" fontId="1" fillId="0" borderId="0" xfId="0" applyNumberFormat="1" applyFont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0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0" borderId="0" xfId="0" applyFill="1"/>
    <xf numFmtId="0" fontId="0" fillId="17" borderId="0" xfId="0" applyFill="1"/>
    <xf numFmtId="0" fontId="1" fillId="18" borderId="0" xfId="0" applyFont="1" applyFill="1"/>
    <xf numFmtId="0" fontId="0" fillId="6" borderId="0" xfId="0" applyFill="1"/>
    <xf numFmtId="0" fontId="0" fillId="19" borderId="0" xfId="0" applyFill="1"/>
  </cellXfs>
  <cellStyles count="3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Relationship Id="rId25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data'!$G$3:$G$21</c:f>
              <c:numCache>
                <c:formatCode>General</c:formatCode>
                <c:ptCount val="19"/>
                <c:pt idx="0">
                  <c:v>1.888888888888889</c:v>
                </c:pt>
                <c:pt idx="1">
                  <c:v>5.0</c:v>
                </c:pt>
                <c:pt idx="2">
                  <c:v>0.0</c:v>
                </c:pt>
                <c:pt idx="3">
                  <c:v>6.428571428571429</c:v>
                </c:pt>
                <c:pt idx="4">
                  <c:v>0.0</c:v>
                </c:pt>
                <c:pt idx="5">
                  <c:v>0.0</c:v>
                </c:pt>
                <c:pt idx="6">
                  <c:v>7.75</c:v>
                </c:pt>
                <c:pt idx="7">
                  <c:v>2.666666666666666</c:v>
                </c:pt>
                <c:pt idx="8">
                  <c:v>3.0</c:v>
                </c:pt>
                <c:pt idx="9">
                  <c:v>0.333333333333333</c:v>
                </c:pt>
                <c:pt idx="10">
                  <c:v>0.125</c:v>
                </c:pt>
                <c:pt idx="11">
                  <c:v>8.833333333333333</c:v>
                </c:pt>
                <c:pt idx="12">
                  <c:v>4.0</c:v>
                </c:pt>
                <c:pt idx="13">
                  <c:v>5.166666666666667</c:v>
                </c:pt>
                <c:pt idx="14">
                  <c:v>3.333333333333333</c:v>
                </c:pt>
                <c:pt idx="15">
                  <c:v>2.833333333333333</c:v>
                </c:pt>
                <c:pt idx="16">
                  <c:v>9.5</c:v>
                </c:pt>
                <c:pt idx="17">
                  <c:v>4.0</c:v>
                </c:pt>
                <c:pt idx="18">
                  <c:v>4.166666666666667</c:v>
                </c:pt>
              </c:numCache>
            </c:numRef>
          </c:xVal>
          <c:yVal>
            <c:numRef>
              <c:f>'Summary data'!$E$3:$E$21</c:f>
              <c:numCache>
                <c:formatCode>General</c:formatCode>
                <c:ptCount val="19"/>
                <c:pt idx="0">
                  <c:v>5.0</c:v>
                </c:pt>
                <c:pt idx="1">
                  <c:v>2.333333333333333</c:v>
                </c:pt>
                <c:pt idx="2">
                  <c:v>3.222222222222222</c:v>
                </c:pt>
                <c:pt idx="3">
                  <c:v>1.0</c:v>
                </c:pt>
                <c:pt idx="4">
                  <c:v>3.75</c:v>
                </c:pt>
                <c:pt idx="5">
                  <c:v>5.0</c:v>
                </c:pt>
                <c:pt idx="6">
                  <c:v>2.0</c:v>
                </c:pt>
                <c:pt idx="7">
                  <c:v>0.333333333333333</c:v>
                </c:pt>
                <c:pt idx="8">
                  <c:v>1.166666666666667</c:v>
                </c:pt>
                <c:pt idx="9">
                  <c:v>6.666666666666667</c:v>
                </c:pt>
                <c:pt idx="10">
                  <c:v>2.25</c:v>
                </c:pt>
                <c:pt idx="11">
                  <c:v>3.166666666666666</c:v>
                </c:pt>
                <c:pt idx="12">
                  <c:v>7.5</c:v>
                </c:pt>
                <c:pt idx="13">
                  <c:v>0.666666666666667</c:v>
                </c:pt>
                <c:pt idx="14">
                  <c:v>3.666666666666666</c:v>
                </c:pt>
                <c:pt idx="15">
                  <c:v>2.166666666666666</c:v>
                </c:pt>
                <c:pt idx="16">
                  <c:v>7.0</c:v>
                </c:pt>
                <c:pt idx="17">
                  <c:v>0.0</c:v>
                </c:pt>
                <c:pt idx="18">
                  <c:v>3.666666666666666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9794424"/>
        <c:axId val="2109803416"/>
      </c:scatterChart>
      <c:valAx>
        <c:axId val="2109794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Mean</a:t>
                </a:r>
                <a:r>
                  <a:rPr lang="en-US" sz="1600" baseline="0"/>
                  <a:t> number of bare spots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9803416"/>
        <c:crosses val="autoZero"/>
        <c:crossBetween val="midCat"/>
      </c:valAx>
      <c:valAx>
        <c:axId val="2109803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Mean number of shrub spots</a:t>
                </a:r>
              </a:p>
            </c:rich>
          </c:tx>
          <c:layout>
            <c:manualLayout>
              <c:xMode val="edge"/>
              <c:yMode val="edge"/>
              <c:x val="0.0466200466200466"/>
              <c:y val="0.09822607767249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09794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data'!$C$3:$C$21</c:f>
              <c:numCache>
                <c:formatCode>General</c:formatCode>
                <c:ptCount val="19"/>
                <c:pt idx="0">
                  <c:v>4.0</c:v>
                </c:pt>
                <c:pt idx="1">
                  <c:v>1.333333333333333</c:v>
                </c:pt>
                <c:pt idx="2">
                  <c:v>2.222222222222222</c:v>
                </c:pt>
                <c:pt idx="3">
                  <c:v>0.428571428571429</c:v>
                </c:pt>
                <c:pt idx="4">
                  <c:v>3.5</c:v>
                </c:pt>
                <c:pt idx="5">
                  <c:v>1.0</c:v>
                </c:pt>
                <c:pt idx="6">
                  <c:v>0.0</c:v>
                </c:pt>
                <c:pt idx="7">
                  <c:v>0.33</c:v>
                </c:pt>
                <c:pt idx="8">
                  <c:v>1.166666666666667</c:v>
                </c:pt>
                <c:pt idx="9">
                  <c:v>6.666666666666667</c:v>
                </c:pt>
                <c:pt idx="10">
                  <c:v>1.75</c:v>
                </c:pt>
                <c:pt idx="11">
                  <c:v>2.0</c:v>
                </c:pt>
                <c:pt idx="12">
                  <c:v>6.5</c:v>
                </c:pt>
                <c:pt idx="13">
                  <c:v>0.666666666666667</c:v>
                </c:pt>
                <c:pt idx="14">
                  <c:v>3.333333333333333</c:v>
                </c:pt>
                <c:pt idx="15">
                  <c:v>2.166666666666666</c:v>
                </c:pt>
                <c:pt idx="16">
                  <c:v>4.166666666666667</c:v>
                </c:pt>
                <c:pt idx="17">
                  <c:v>0.0</c:v>
                </c:pt>
                <c:pt idx="18">
                  <c:v>0.0</c:v>
                </c:pt>
              </c:numCache>
            </c:numRef>
          </c:xVal>
          <c:yVal>
            <c:numRef>
              <c:f>'Summary data'!$W$3:$W$21</c:f>
              <c:numCache>
                <c:formatCode>General</c:formatCode>
                <c:ptCount val="19"/>
                <c:pt idx="0">
                  <c:v>6.057222222</c:v>
                </c:pt>
                <c:pt idx="1">
                  <c:v>5.1425</c:v>
                </c:pt>
                <c:pt idx="2">
                  <c:v>4.5845</c:v>
                </c:pt>
                <c:pt idx="3">
                  <c:v>3.904285714</c:v>
                </c:pt>
                <c:pt idx="4">
                  <c:v>3.8375</c:v>
                </c:pt>
                <c:pt idx="5">
                  <c:v>4.06625</c:v>
                </c:pt>
                <c:pt idx="6">
                  <c:v>2.875</c:v>
                </c:pt>
                <c:pt idx="7">
                  <c:v>3.251666667</c:v>
                </c:pt>
                <c:pt idx="8">
                  <c:v>3.411666667</c:v>
                </c:pt>
                <c:pt idx="9">
                  <c:v>3.918333333</c:v>
                </c:pt>
                <c:pt idx="10">
                  <c:v>4.145625</c:v>
                </c:pt>
                <c:pt idx="11">
                  <c:v>3.545833333</c:v>
                </c:pt>
                <c:pt idx="12">
                  <c:v>3.665833333</c:v>
                </c:pt>
                <c:pt idx="13">
                  <c:v>3.293333333</c:v>
                </c:pt>
                <c:pt idx="14">
                  <c:v>3.390833333</c:v>
                </c:pt>
                <c:pt idx="15">
                  <c:v>3.415833333</c:v>
                </c:pt>
                <c:pt idx="16">
                  <c:v>5.525833333</c:v>
                </c:pt>
                <c:pt idx="17">
                  <c:v>3.088333333</c:v>
                </c:pt>
                <c:pt idx="18">
                  <c:v>3.493333333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8189000"/>
        <c:axId val="2142359208"/>
      </c:scatterChart>
      <c:valAx>
        <c:axId val="-2138189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Mean</a:t>
                </a:r>
                <a:r>
                  <a:rPr lang="en-US" sz="1400" baseline="0"/>
                  <a:t> num</a:t>
                </a:r>
                <a:r>
                  <a:rPr lang="en-US" sz="1400"/>
                  <a:t>ber</a:t>
                </a:r>
                <a:r>
                  <a:rPr lang="en-US" sz="1400" baseline="0"/>
                  <a:t> of shrub-grass coincidences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42359208"/>
        <c:crosses val="autoZero"/>
        <c:crossBetween val="midCat"/>
      </c:valAx>
      <c:valAx>
        <c:axId val="2142359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Mean Volumetric Water Content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8189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data'!$E$3:$E$21</c:f>
              <c:numCache>
                <c:formatCode>General</c:formatCode>
                <c:ptCount val="19"/>
                <c:pt idx="0">
                  <c:v>5.0</c:v>
                </c:pt>
                <c:pt idx="1">
                  <c:v>2.333333333333333</c:v>
                </c:pt>
                <c:pt idx="2">
                  <c:v>3.222222222222222</c:v>
                </c:pt>
                <c:pt idx="3">
                  <c:v>1.0</c:v>
                </c:pt>
                <c:pt idx="4">
                  <c:v>3.75</c:v>
                </c:pt>
                <c:pt idx="5">
                  <c:v>5.0</c:v>
                </c:pt>
                <c:pt idx="6">
                  <c:v>2.0</c:v>
                </c:pt>
                <c:pt idx="7">
                  <c:v>0.333333333333333</c:v>
                </c:pt>
                <c:pt idx="8">
                  <c:v>1.166666666666667</c:v>
                </c:pt>
                <c:pt idx="9">
                  <c:v>6.666666666666667</c:v>
                </c:pt>
                <c:pt idx="10">
                  <c:v>2.25</c:v>
                </c:pt>
                <c:pt idx="11">
                  <c:v>3.166666666666666</c:v>
                </c:pt>
                <c:pt idx="12">
                  <c:v>7.5</c:v>
                </c:pt>
                <c:pt idx="13">
                  <c:v>0.666666666666667</c:v>
                </c:pt>
                <c:pt idx="14">
                  <c:v>3.666666666666666</c:v>
                </c:pt>
                <c:pt idx="15">
                  <c:v>2.166666666666666</c:v>
                </c:pt>
                <c:pt idx="16">
                  <c:v>7.0</c:v>
                </c:pt>
                <c:pt idx="17">
                  <c:v>0.0</c:v>
                </c:pt>
                <c:pt idx="18">
                  <c:v>3.666666666666666</c:v>
                </c:pt>
              </c:numCache>
            </c:numRef>
          </c:xVal>
          <c:yVal>
            <c:numRef>
              <c:f>'Summary data'!$W$3:$W$21</c:f>
              <c:numCache>
                <c:formatCode>General</c:formatCode>
                <c:ptCount val="19"/>
                <c:pt idx="0">
                  <c:v>6.057222222</c:v>
                </c:pt>
                <c:pt idx="1">
                  <c:v>5.1425</c:v>
                </c:pt>
                <c:pt idx="2">
                  <c:v>4.5845</c:v>
                </c:pt>
                <c:pt idx="3">
                  <c:v>3.904285714</c:v>
                </c:pt>
                <c:pt idx="4">
                  <c:v>3.8375</c:v>
                </c:pt>
                <c:pt idx="5">
                  <c:v>4.06625</c:v>
                </c:pt>
                <c:pt idx="6">
                  <c:v>2.875</c:v>
                </c:pt>
                <c:pt idx="7">
                  <c:v>3.251666667</c:v>
                </c:pt>
                <c:pt idx="8">
                  <c:v>3.411666667</c:v>
                </c:pt>
                <c:pt idx="9">
                  <c:v>3.918333333</c:v>
                </c:pt>
                <c:pt idx="10">
                  <c:v>4.145625</c:v>
                </c:pt>
                <c:pt idx="11">
                  <c:v>3.545833333</c:v>
                </c:pt>
                <c:pt idx="12">
                  <c:v>3.665833333</c:v>
                </c:pt>
                <c:pt idx="13">
                  <c:v>3.293333333</c:v>
                </c:pt>
                <c:pt idx="14">
                  <c:v>3.390833333</c:v>
                </c:pt>
                <c:pt idx="15">
                  <c:v>3.415833333</c:v>
                </c:pt>
                <c:pt idx="16">
                  <c:v>5.525833333</c:v>
                </c:pt>
                <c:pt idx="17">
                  <c:v>3.088333333</c:v>
                </c:pt>
                <c:pt idx="18">
                  <c:v>3.493333333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691512"/>
        <c:axId val="-2137275224"/>
      </c:scatterChart>
      <c:valAx>
        <c:axId val="-2137691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Mean</a:t>
                </a:r>
                <a:r>
                  <a:rPr lang="en-US" sz="1400" baseline="0"/>
                  <a:t> number of shrub spots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7275224"/>
        <c:crosses val="autoZero"/>
        <c:crossBetween val="midCat"/>
      </c:valAx>
      <c:valAx>
        <c:axId val="-2137275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Mean Volumetric Water Content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7691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data'!$D$3:$D$21</c:f>
              <c:numCache>
                <c:formatCode>General</c:formatCode>
                <c:ptCount val="19"/>
                <c:pt idx="0">
                  <c:v>-8.45674603174603</c:v>
                </c:pt>
                <c:pt idx="1">
                  <c:v>-0.0666666666666667</c:v>
                </c:pt>
                <c:pt idx="2">
                  <c:v>-0.997354497354497</c:v>
                </c:pt>
                <c:pt idx="3">
                  <c:v>-0.285714285714286</c:v>
                </c:pt>
                <c:pt idx="4">
                  <c:v>-9.933333333333333</c:v>
                </c:pt>
                <c:pt idx="5">
                  <c:v>1.375</c:v>
                </c:pt>
                <c:pt idx="6">
                  <c:v>0.0</c:v>
                </c:pt>
                <c:pt idx="7">
                  <c:v>0.666666666666667</c:v>
                </c:pt>
                <c:pt idx="8">
                  <c:v>-1.277777777777778</c:v>
                </c:pt>
                <c:pt idx="9">
                  <c:v>1.539285714285714</c:v>
                </c:pt>
                <c:pt idx="10">
                  <c:v>2.625</c:v>
                </c:pt>
                <c:pt idx="11">
                  <c:v>2.083333333333333</c:v>
                </c:pt>
                <c:pt idx="12">
                  <c:v>10.46018518518519</c:v>
                </c:pt>
                <c:pt idx="13">
                  <c:v>1.083333333333333</c:v>
                </c:pt>
                <c:pt idx="14">
                  <c:v>5.519047619047619</c:v>
                </c:pt>
                <c:pt idx="15">
                  <c:v>5.658730158730158</c:v>
                </c:pt>
                <c:pt idx="16">
                  <c:v>15.28055555555556</c:v>
                </c:pt>
                <c:pt idx="17">
                  <c:v>0.0</c:v>
                </c:pt>
                <c:pt idx="18">
                  <c:v>-0.1875</c:v>
                </c:pt>
              </c:numCache>
            </c:numRef>
          </c:xVal>
          <c:yVal>
            <c:numRef>
              <c:f>'Summary data'!$Y$3:$Y$21</c:f>
              <c:numCache>
                <c:formatCode>General</c:formatCode>
                <c:ptCount val="19"/>
                <c:pt idx="0">
                  <c:v>91.66666667</c:v>
                </c:pt>
                <c:pt idx="1">
                  <c:v>70.91666667</c:v>
                </c:pt>
                <c:pt idx="2">
                  <c:v>49.25</c:v>
                </c:pt>
                <c:pt idx="3">
                  <c:v>14.64285714</c:v>
                </c:pt>
                <c:pt idx="4">
                  <c:v>10.75</c:v>
                </c:pt>
                <c:pt idx="5">
                  <c:v>21.125</c:v>
                </c:pt>
                <c:pt idx="6">
                  <c:v>2.625</c:v>
                </c:pt>
                <c:pt idx="7">
                  <c:v>3.666666667</c:v>
                </c:pt>
                <c:pt idx="8">
                  <c:v>3.166666667</c:v>
                </c:pt>
                <c:pt idx="9">
                  <c:v>14.66666667</c:v>
                </c:pt>
                <c:pt idx="10">
                  <c:v>10.6875</c:v>
                </c:pt>
                <c:pt idx="11">
                  <c:v>4.5</c:v>
                </c:pt>
                <c:pt idx="12">
                  <c:v>3.166666667</c:v>
                </c:pt>
                <c:pt idx="13">
                  <c:v>2.0</c:v>
                </c:pt>
                <c:pt idx="14">
                  <c:v>5.333333333</c:v>
                </c:pt>
                <c:pt idx="15">
                  <c:v>2.666666667</c:v>
                </c:pt>
                <c:pt idx="16">
                  <c:v>2.416666667</c:v>
                </c:pt>
                <c:pt idx="17">
                  <c:v>7.5</c:v>
                </c:pt>
                <c:pt idx="18">
                  <c:v>3.666666667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956360"/>
        <c:axId val="2141286088"/>
      </c:scatterChart>
      <c:valAx>
        <c:axId val="2146956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Shrub-</a:t>
                </a:r>
                <a:r>
                  <a:rPr lang="en-US" sz="1400" baseline="0"/>
                  <a:t>grass Height at Coincidence Spots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41286088"/>
        <c:crosses val="autoZero"/>
        <c:crossBetween val="midCat"/>
      </c:valAx>
      <c:valAx>
        <c:axId val="2141286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Mean Electrical Conductivity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46956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data'!$F$3:$F$21</c:f>
              <c:numCache>
                <c:formatCode>General</c:formatCode>
                <c:ptCount val="19"/>
                <c:pt idx="0">
                  <c:v>16.77777777777778</c:v>
                </c:pt>
                <c:pt idx="1">
                  <c:v>13.66666666666667</c:v>
                </c:pt>
                <c:pt idx="2">
                  <c:v>16.33333333333333</c:v>
                </c:pt>
                <c:pt idx="3">
                  <c:v>8.285714285714286</c:v>
                </c:pt>
                <c:pt idx="4">
                  <c:v>12.5</c:v>
                </c:pt>
                <c:pt idx="5">
                  <c:v>4.0</c:v>
                </c:pt>
                <c:pt idx="6">
                  <c:v>6.5</c:v>
                </c:pt>
                <c:pt idx="7">
                  <c:v>7.666666666666667</c:v>
                </c:pt>
                <c:pt idx="8">
                  <c:v>9.333333333333333</c:v>
                </c:pt>
                <c:pt idx="9">
                  <c:v>14.33333333333333</c:v>
                </c:pt>
                <c:pt idx="10">
                  <c:v>11.0</c:v>
                </c:pt>
                <c:pt idx="11">
                  <c:v>7.333333333333332</c:v>
                </c:pt>
                <c:pt idx="12">
                  <c:v>11.5</c:v>
                </c:pt>
                <c:pt idx="13">
                  <c:v>7.666666666666667</c:v>
                </c:pt>
                <c:pt idx="14">
                  <c:v>11.33333333333333</c:v>
                </c:pt>
                <c:pt idx="15">
                  <c:v>10.66666666666667</c:v>
                </c:pt>
                <c:pt idx="16">
                  <c:v>5.5</c:v>
                </c:pt>
                <c:pt idx="17">
                  <c:v>10.33333333333333</c:v>
                </c:pt>
                <c:pt idx="18">
                  <c:v>11.66666666666667</c:v>
                </c:pt>
              </c:numCache>
            </c:numRef>
          </c:xVal>
          <c:yVal>
            <c:numRef>
              <c:f>'Summary data'!$Y$3:$Y$21</c:f>
              <c:numCache>
                <c:formatCode>General</c:formatCode>
                <c:ptCount val="19"/>
                <c:pt idx="0">
                  <c:v>91.66666667</c:v>
                </c:pt>
                <c:pt idx="1">
                  <c:v>70.91666667</c:v>
                </c:pt>
                <c:pt idx="2">
                  <c:v>49.25</c:v>
                </c:pt>
                <c:pt idx="3">
                  <c:v>14.64285714</c:v>
                </c:pt>
                <c:pt idx="4">
                  <c:v>10.75</c:v>
                </c:pt>
                <c:pt idx="5">
                  <c:v>21.125</c:v>
                </c:pt>
                <c:pt idx="6">
                  <c:v>2.625</c:v>
                </c:pt>
                <c:pt idx="7">
                  <c:v>3.666666667</c:v>
                </c:pt>
                <c:pt idx="8">
                  <c:v>3.166666667</c:v>
                </c:pt>
                <c:pt idx="9">
                  <c:v>14.66666667</c:v>
                </c:pt>
                <c:pt idx="10">
                  <c:v>10.6875</c:v>
                </c:pt>
                <c:pt idx="11">
                  <c:v>4.5</c:v>
                </c:pt>
                <c:pt idx="12">
                  <c:v>3.166666667</c:v>
                </c:pt>
                <c:pt idx="13">
                  <c:v>2.0</c:v>
                </c:pt>
                <c:pt idx="14">
                  <c:v>5.333333333</c:v>
                </c:pt>
                <c:pt idx="15">
                  <c:v>2.666666667</c:v>
                </c:pt>
                <c:pt idx="16">
                  <c:v>2.416666667</c:v>
                </c:pt>
                <c:pt idx="17">
                  <c:v>7.5</c:v>
                </c:pt>
                <c:pt idx="18">
                  <c:v>3.666666667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1520248"/>
        <c:axId val="2111518184"/>
      </c:scatterChart>
      <c:valAx>
        <c:axId val="211152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Mean number shrub spots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1518184"/>
        <c:crosses val="autoZero"/>
        <c:crossBetween val="midCat"/>
      </c:valAx>
      <c:valAx>
        <c:axId val="2111518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Mean</a:t>
                </a:r>
                <a:r>
                  <a:rPr lang="en-US" sz="1400" baseline="0"/>
                  <a:t> Electrical Conductivity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388888888888889"/>
              <c:y val="0.1144437153689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11520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data'!$F$3:$F$21</c:f>
              <c:numCache>
                <c:formatCode>General</c:formatCode>
                <c:ptCount val="19"/>
                <c:pt idx="0">
                  <c:v>16.77777777777778</c:v>
                </c:pt>
                <c:pt idx="1">
                  <c:v>13.66666666666667</c:v>
                </c:pt>
                <c:pt idx="2">
                  <c:v>16.33333333333333</c:v>
                </c:pt>
                <c:pt idx="3">
                  <c:v>8.285714285714286</c:v>
                </c:pt>
                <c:pt idx="4">
                  <c:v>12.5</c:v>
                </c:pt>
                <c:pt idx="5">
                  <c:v>4.0</c:v>
                </c:pt>
                <c:pt idx="6">
                  <c:v>6.5</c:v>
                </c:pt>
                <c:pt idx="7">
                  <c:v>7.666666666666667</c:v>
                </c:pt>
                <c:pt idx="8">
                  <c:v>9.333333333333333</c:v>
                </c:pt>
                <c:pt idx="9">
                  <c:v>14.33333333333333</c:v>
                </c:pt>
                <c:pt idx="10">
                  <c:v>11.0</c:v>
                </c:pt>
                <c:pt idx="11">
                  <c:v>7.333333333333332</c:v>
                </c:pt>
                <c:pt idx="12">
                  <c:v>11.5</c:v>
                </c:pt>
                <c:pt idx="13">
                  <c:v>7.666666666666667</c:v>
                </c:pt>
                <c:pt idx="14">
                  <c:v>11.33333333333333</c:v>
                </c:pt>
                <c:pt idx="15">
                  <c:v>10.66666666666667</c:v>
                </c:pt>
                <c:pt idx="16">
                  <c:v>5.5</c:v>
                </c:pt>
                <c:pt idx="17">
                  <c:v>10.33333333333333</c:v>
                </c:pt>
                <c:pt idx="18">
                  <c:v>11.66666666666667</c:v>
                </c:pt>
              </c:numCache>
            </c:numRef>
          </c:xVal>
          <c:yVal>
            <c:numRef>
              <c:f>'Summary data'!$E$3:$E$21</c:f>
              <c:numCache>
                <c:formatCode>General</c:formatCode>
                <c:ptCount val="19"/>
                <c:pt idx="0">
                  <c:v>5.0</c:v>
                </c:pt>
                <c:pt idx="1">
                  <c:v>2.333333333333333</c:v>
                </c:pt>
                <c:pt idx="2">
                  <c:v>3.222222222222222</c:v>
                </c:pt>
                <c:pt idx="3">
                  <c:v>1.0</c:v>
                </c:pt>
                <c:pt idx="4">
                  <c:v>3.75</c:v>
                </c:pt>
                <c:pt idx="5">
                  <c:v>5.0</c:v>
                </c:pt>
                <c:pt idx="6">
                  <c:v>2.0</c:v>
                </c:pt>
                <c:pt idx="7">
                  <c:v>0.333333333333333</c:v>
                </c:pt>
                <c:pt idx="8">
                  <c:v>1.166666666666667</c:v>
                </c:pt>
                <c:pt idx="9">
                  <c:v>6.666666666666667</c:v>
                </c:pt>
                <c:pt idx="10">
                  <c:v>2.25</c:v>
                </c:pt>
                <c:pt idx="11">
                  <c:v>3.166666666666666</c:v>
                </c:pt>
                <c:pt idx="12">
                  <c:v>7.5</c:v>
                </c:pt>
                <c:pt idx="13">
                  <c:v>0.666666666666667</c:v>
                </c:pt>
                <c:pt idx="14">
                  <c:v>3.666666666666666</c:v>
                </c:pt>
                <c:pt idx="15">
                  <c:v>2.166666666666666</c:v>
                </c:pt>
                <c:pt idx="16">
                  <c:v>7.0</c:v>
                </c:pt>
                <c:pt idx="17">
                  <c:v>0.0</c:v>
                </c:pt>
                <c:pt idx="18">
                  <c:v>3.666666666666666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689240"/>
        <c:axId val="2113675384"/>
      </c:scatterChart>
      <c:valAx>
        <c:axId val="2113689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Mean number of grass spots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3675384"/>
        <c:crosses val="autoZero"/>
        <c:crossBetween val="midCat"/>
      </c:valAx>
      <c:valAx>
        <c:axId val="2113675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 b="1" i="0" baseline="0">
                    <a:effectLst/>
                  </a:rPr>
                  <a:t>Mean number of shrub spots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210280373831776"/>
              <c:y val="0.07697506561679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13689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data'!$K$3:$K$21</c:f>
              <c:numCache>
                <c:formatCode>General</c:formatCode>
                <c:ptCount val="19"/>
                <c:pt idx="0">
                  <c:v>17.06309987932795</c:v>
                </c:pt>
                <c:pt idx="1">
                  <c:v>5.556036324786324</c:v>
                </c:pt>
                <c:pt idx="2">
                  <c:v>22.94288499025341</c:v>
                </c:pt>
                <c:pt idx="3">
                  <c:v>29.83326197611912</c:v>
                </c:pt>
                <c:pt idx="4">
                  <c:v>32.05192307692307</c:v>
                </c:pt>
                <c:pt idx="5">
                  <c:v>8.291666666666666</c:v>
                </c:pt>
                <c:pt idx="6">
                  <c:v>26.0234126984127</c:v>
                </c:pt>
                <c:pt idx="7">
                  <c:v>16.35016835016835</c:v>
                </c:pt>
                <c:pt idx="8">
                  <c:v>16.75754338254339</c:v>
                </c:pt>
                <c:pt idx="9">
                  <c:v>24.67916666666666</c:v>
                </c:pt>
                <c:pt idx="10">
                  <c:v>36.60434877622378</c:v>
                </c:pt>
                <c:pt idx="11">
                  <c:v>14.86587301587302</c:v>
                </c:pt>
                <c:pt idx="12">
                  <c:v>8.808558108558108</c:v>
                </c:pt>
                <c:pt idx="13">
                  <c:v>11.25767195767196</c:v>
                </c:pt>
                <c:pt idx="14">
                  <c:v>15.51019813519814</c:v>
                </c:pt>
                <c:pt idx="15">
                  <c:v>8.89800061050061</c:v>
                </c:pt>
                <c:pt idx="16">
                  <c:v>5.802777777777777</c:v>
                </c:pt>
                <c:pt idx="17">
                  <c:v>2.496212121212121</c:v>
                </c:pt>
                <c:pt idx="18">
                  <c:v>15.14242620124973</c:v>
                </c:pt>
              </c:numCache>
            </c:numRef>
          </c:xVal>
          <c:yVal>
            <c:numRef>
              <c:f>'Summary data'!$J$3:$J$21</c:f>
              <c:numCache>
                <c:formatCode>General</c:formatCode>
                <c:ptCount val="19"/>
                <c:pt idx="0">
                  <c:v>7.943408987526634</c:v>
                </c:pt>
                <c:pt idx="1">
                  <c:v>2.5</c:v>
                </c:pt>
                <c:pt idx="2">
                  <c:v>17.31111111111111</c:v>
                </c:pt>
                <c:pt idx="3">
                  <c:v>7.142857142857143</c:v>
                </c:pt>
                <c:pt idx="4">
                  <c:v>26.58333333333333</c:v>
                </c:pt>
                <c:pt idx="5">
                  <c:v>13.01666666666667</c:v>
                </c:pt>
                <c:pt idx="6">
                  <c:v>8.05</c:v>
                </c:pt>
                <c:pt idx="7">
                  <c:v>5.0</c:v>
                </c:pt>
                <c:pt idx="8">
                  <c:v>12.27777777777778</c:v>
                </c:pt>
                <c:pt idx="9">
                  <c:v>28.06904761904762</c:v>
                </c:pt>
                <c:pt idx="10">
                  <c:v>16.99880952380952</c:v>
                </c:pt>
                <c:pt idx="11">
                  <c:v>12.28333333333333</c:v>
                </c:pt>
                <c:pt idx="12">
                  <c:v>20.23148148148148</c:v>
                </c:pt>
                <c:pt idx="13">
                  <c:v>4.277777777777778</c:v>
                </c:pt>
                <c:pt idx="14">
                  <c:v>17.10416666666667</c:v>
                </c:pt>
                <c:pt idx="15">
                  <c:v>10.42361111111111</c:v>
                </c:pt>
                <c:pt idx="16">
                  <c:v>18.55582010582011</c:v>
                </c:pt>
                <c:pt idx="17">
                  <c:v>0.0</c:v>
                </c:pt>
                <c:pt idx="18">
                  <c:v>6.753535353535352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960392"/>
        <c:axId val="2112966120"/>
      </c:scatterChart>
      <c:valAx>
        <c:axId val="2112960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Mean height</a:t>
                </a:r>
                <a:r>
                  <a:rPr lang="en-US" sz="1600" baseline="0"/>
                  <a:t> (cm) grasses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2966120"/>
        <c:crosses val="autoZero"/>
        <c:crossBetween val="midCat"/>
      </c:valAx>
      <c:valAx>
        <c:axId val="2112966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Mean height (cm) shrubs</a:t>
                </a:r>
              </a:p>
            </c:rich>
          </c:tx>
          <c:layout>
            <c:manualLayout>
              <c:xMode val="edge"/>
              <c:yMode val="edge"/>
              <c:x val="0.0343915343915344"/>
              <c:y val="0.1499977741298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12960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47625">
              <a:noFill/>
            </a:ln>
          </c:spPr>
          <c:xVal>
            <c:numRef>
              <c:f>'Summary data'!$D$3:$D$21</c:f>
              <c:numCache>
                <c:formatCode>General</c:formatCode>
                <c:ptCount val="19"/>
                <c:pt idx="0">
                  <c:v>-8.45674603174603</c:v>
                </c:pt>
                <c:pt idx="1">
                  <c:v>-0.0666666666666667</c:v>
                </c:pt>
                <c:pt idx="2">
                  <c:v>-0.997354497354497</c:v>
                </c:pt>
                <c:pt idx="3">
                  <c:v>-0.285714285714286</c:v>
                </c:pt>
                <c:pt idx="4">
                  <c:v>-9.933333333333333</c:v>
                </c:pt>
                <c:pt idx="5">
                  <c:v>1.375</c:v>
                </c:pt>
                <c:pt idx="6">
                  <c:v>0.0</c:v>
                </c:pt>
                <c:pt idx="7">
                  <c:v>0.666666666666667</c:v>
                </c:pt>
                <c:pt idx="8">
                  <c:v>-1.277777777777778</c:v>
                </c:pt>
                <c:pt idx="9">
                  <c:v>1.539285714285714</c:v>
                </c:pt>
                <c:pt idx="10">
                  <c:v>2.625</c:v>
                </c:pt>
                <c:pt idx="11">
                  <c:v>2.083333333333333</c:v>
                </c:pt>
                <c:pt idx="12">
                  <c:v>10.46018518518519</c:v>
                </c:pt>
                <c:pt idx="13">
                  <c:v>1.083333333333333</c:v>
                </c:pt>
                <c:pt idx="14">
                  <c:v>5.519047619047619</c:v>
                </c:pt>
                <c:pt idx="15">
                  <c:v>5.658730158730158</c:v>
                </c:pt>
                <c:pt idx="16">
                  <c:v>15.28055555555556</c:v>
                </c:pt>
                <c:pt idx="17">
                  <c:v>0.0</c:v>
                </c:pt>
                <c:pt idx="18">
                  <c:v>-0.1875</c:v>
                </c:pt>
              </c:numCache>
            </c:numRef>
          </c:xVal>
          <c:yVal>
            <c:numRef>
              <c:f>'Summary data'!$J$3:$J$21</c:f>
              <c:numCache>
                <c:formatCode>General</c:formatCode>
                <c:ptCount val="19"/>
                <c:pt idx="0">
                  <c:v>7.943408987526634</c:v>
                </c:pt>
                <c:pt idx="1">
                  <c:v>2.5</c:v>
                </c:pt>
                <c:pt idx="2">
                  <c:v>17.31111111111111</c:v>
                </c:pt>
                <c:pt idx="3">
                  <c:v>7.142857142857143</c:v>
                </c:pt>
                <c:pt idx="4">
                  <c:v>26.58333333333333</c:v>
                </c:pt>
                <c:pt idx="5">
                  <c:v>13.01666666666667</c:v>
                </c:pt>
                <c:pt idx="6">
                  <c:v>8.05</c:v>
                </c:pt>
                <c:pt idx="7">
                  <c:v>5.0</c:v>
                </c:pt>
                <c:pt idx="8">
                  <c:v>12.27777777777778</c:v>
                </c:pt>
                <c:pt idx="9">
                  <c:v>28.06904761904762</c:v>
                </c:pt>
                <c:pt idx="10">
                  <c:v>16.99880952380952</c:v>
                </c:pt>
                <c:pt idx="11">
                  <c:v>12.28333333333333</c:v>
                </c:pt>
                <c:pt idx="12">
                  <c:v>20.23148148148148</c:v>
                </c:pt>
                <c:pt idx="13">
                  <c:v>4.277777777777778</c:v>
                </c:pt>
                <c:pt idx="14">
                  <c:v>17.10416666666667</c:v>
                </c:pt>
                <c:pt idx="15">
                  <c:v>10.42361111111111</c:v>
                </c:pt>
                <c:pt idx="16">
                  <c:v>18.55582010582011</c:v>
                </c:pt>
                <c:pt idx="17">
                  <c:v>0.0</c:v>
                </c:pt>
                <c:pt idx="18">
                  <c:v>6.753535353535352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035960"/>
        <c:axId val="-2135519048"/>
      </c:scatterChart>
      <c:valAx>
        <c:axId val="2113035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Mean of mean difference shrubs- grasses (cm) at coincidence spots</a:t>
                </a:r>
              </a:p>
            </c:rich>
          </c:tx>
          <c:layout>
            <c:manualLayout>
              <c:xMode val="edge"/>
              <c:yMode val="edge"/>
              <c:x val="0.18765784581967"/>
              <c:y val="0.8266666666666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35519048"/>
        <c:crosses val="autoZero"/>
        <c:crossBetween val="midCat"/>
      </c:valAx>
      <c:valAx>
        <c:axId val="-2135519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Mean height (cm) shrubs</a:t>
                </a:r>
              </a:p>
            </c:rich>
          </c:tx>
          <c:layout>
            <c:manualLayout>
              <c:xMode val="edge"/>
              <c:yMode val="edge"/>
              <c:x val="0.0343915343915344"/>
              <c:y val="0.1499977741298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13035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data'!$C$3:$C$21</c:f>
              <c:numCache>
                <c:formatCode>General</c:formatCode>
                <c:ptCount val="19"/>
                <c:pt idx="0">
                  <c:v>4.0</c:v>
                </c:pt>
                <c:pt idx="1">
                  <c:v>1.333333333333333</c:v>
                </c:pt>
                <c:pt idx="2">
                  <c:v>2.222222222222222</c:v>
                </c:pt>
                <c:pt idx="3">
                  <c:v>0.428571428571429</c:v>
                </c:pt>
                <c:pt idx="4">
                  <c:v>3.5</c:v>
                </c:pt>
                <c:pt idx="5">
                  <c:v>1.0</c:v>
                </c:pt>
                <c:pt idx="6">
                  <c:v>0.0</c:v>
                </c:pt>
                <c:pt idx="7">
                  <c:v>0.33</c:v>
                </c:pt>
                <c:pt idx="8">
                  <c:v>1.166666666666667</c:v>
                </c:pt>
                <c:pt idx="9">
                  <c:v>6.666666666666667</c:v>
                </c:pt>
                <c:pt idx="10">
                  <c:v>1.75</c:v>
                </c:pt>
                <c:pt idx="11">
                  <c:v>2.0</c:v>
                </c:pt>
                <c:pt idx="12">
                  <c:v>6.5</c:v>
                </c:pt>
                <c:pt idx="13">
                  <c:v>0.666666666666667</c:v>
                </c:pt>
                <c:pt idx="14">
                  <c:v>3.333333333333333</c:v>
                </c:pt>
                <c:pt idx="15">
                  <c:v>2.166666666666666</c:v>
                </c:pt>
                <c:pt idx="16">
                  <c:v>4.166666666666667</c:v>
                </c:pt>
                <c:pt idx="17">
                  <c:v>0.0</c:v>
                </c:pt>
                <c:pt idx="18">
                  <c:v>0.0</c:v>
                </c:pt>
              </c:numCache>
            </c:numRef>
          </c:xVal>
          <c:yVal>
            <c:numRef>
              <c:f>'Summary data'!$E$3:$E$21</c:f>
              <c:numCache>
                <c:formatCode>General</c:formatCode>
                <c:ptCount val="19"/>
                <c:pt idx="0">
                  <c:v>5.0</c:v>
                </c:pt>
                <c:pt idx="1">
                  <c:v>2.333333333333333</c:v>
                </c:pt>
                <c:pt idx="2">
                  <c:v>3.222222222222222</c:v>
                </c:pt>
                <c:pt idx="3">
                  <c:v>1.0</c:v>
                </c:pt>
                <c:pt idx="4">
                  <c:v>3.75</c:v>
                </c:pt>
                <c:pt idx="5">
                  <c:v>5.0</c:v>
                </c:pt>
                <c:pt idx="6">
                  <c:v>2.0</c:v>
                </c:pt>
                <c:pt idx="7">
                  <c:v>0.333333333333333</c:v>
                </c:pt>
                <c:pt idx="8">
                  <c:v>1.166666666666667</c:v>
                </c:pt>
                <c:pt idx="9">
                  <c:v>6.666666666666667</c:v>
                </c:pt>
                <c:pt idx="10">
                  <c:v>2.25</c:v>
                </c:pt>
                <c:pt idx="11">
                  <c:v>3.166666666666666</c:v>
                </c:pt>
                <c:pt idx="12">
                  <c:v>7.5</c:v>
                </c:pt>
                <c:pt idx="13">
                  <c:v>0.666666666666667</c:v>
                </c:pt>
                <c:pt idx="14">
                  <c:v>3.666666666666666</c:v>
                </c:pt>
                <c:pt idx="15">
                  <c:v>2.166666666666666</c:v>
                </c:pt>
                <c:pt idx="16">
                  <c:v>7.0</c:v>
                </c:pt>
                <c:pt idx="17">
                  <c:v>0.0</c:v>
                </c:pt>
                <c:pt idx="18">
                  <c:v>3.666666666666666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5578600"/>
        <c:axId val="-2135062200"/>
      </c:scatterChart>
      <c:valAx>
        <c:axId val="-2135578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aseline="0"/>
                  <a:t>Mean n</a:t>
                </a:r>
                <a:r>
                  <a:rPr lang="en-US" sz="1600"/>
                  <a:t>umber of grass-shrub</a:t>
                </a:r>
                <a:r>
                  <a:rPr lang="en-US" sz="1600" baseline="0"/>
                  <a:t> coexistence spots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5062200"/>
        <c:crosses val="autoZero"/>
        <c:crossBetween val="midCat"/>
      </c:valAx>
      <c:valAx>
        <c:axId val="-2135062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Mean number of shrub spots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5578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data'!$K$3:$K$21</c:f>
              <c:numCache>
                <c:formatCode>General</c:formatCode>
                <c:ptCount val="19"/>
                <c:pt idx="0">
                  <c:v>17.06309987932795</c:v>
                </c:pt>
                <c:pt idx="1">
                  <c:v>5.556036324786324</c:v>
                </c:pt>
                <c:pt idx="2">
                  <c:v>22.94288499025341</c:v>
                </c:pt>
                <c:pt idx="3">
                  <c:v>29.83326197611912</c:v>
                </c:pt>
                <c:pt idx="4">
                  <c:v>32.05192307692307</c:v>
                </c:pt>
                <c:pt idx="5">
                  <c:v>8.291666666666666</c:v>
                </c:pt>
                <c:pt idx="6">
                  <c:v>26.0234126984127</c:v>
                </c:pt>
                <c:pt idx="7">
                  <c:v>16.35016835016835</c:v>
                </c:pt>
                <c:pt idx="8">
                  <c:v>16.75754338254339</c:v>
                </c:pt>
                <c:pt idx="9">
                  <c:v>24.67916666666666</c:v>
                </c:pt>
                <c:pt idx="10">
                  <c:v>36.60434877622378</c:v>
                </c:pt>
                <c:pt idx="11">
                  <c:v>14.86587301587302</c:v>
                </c:pt>
                <c:pt idx="12">
                  <c:v>8.808558108558108</c:v>
                </c:pt>
                <c:pt idx="13">
                  <c:v>11.25767195767196</c:v>
                </c:pt>
                <c:pt idx="14">
                  <c:v>15.51019813519814</c:v>
                </c:pt>
                <c:pt idx="15">
                  <c:v>8.89800061050061</c:v>
                </c:pt>
                <c:pt idx="16">
                  <c:v>5.802777777777777</c:v>
                </c:pt>
                <c:pt idx="17">
                  <c:v>2.496212121212121</c:v>
                </c:pt>
                <c:pt idx="18">
                  <c:v>15.14242620124973</c:v>
                </c:pt>
              </c:numCache>
            </c:numRef>
          </c:xVal>
          <c:yVal>
            <c:numRef>
              <c:f>'Summary data'!$C$3:$C$21</c:f>
              <c:numCache>
                <c:formatCode>General</c:formatCode>
                <c:ptCount val="19"/>
                <c:pt idx="0">
                  <c:v>4.0</c:v>
                </c:pt>
                <c:pt idx="1">
                  <c:v>1.333333333333333</c:v>
                </c:pt>
                <c:pt idx="2">
                  <c:v>2.222222222222222</c:v>
                </c:pt>
                <c:pt idx="3">
                  <c:v>0.428571428571429</c:v>
                </c:pt>
                <c:pt idx="4">
                  <c:v>3.5</c:v>
                </c:pt>
                <c:pt idx="5">
                  <c:v>1.0</c:v>
                </c:pt>
                <c:pt idx="6">
                  <c:v>0.0</c:v>
                </c:pt>
                <c:pt idx="7">
                  <c:v>0.33</c:v>
                </c:pt>
                <c:pt idx="8">
                  <c:v>1.166666666666667</c:v>
                </c:pt>
                <c:pt idx="9">
                  <c:v>6.666666666666667</c:v>
                </c:pt>
                <c:pt idx="10">
                  <c:v>1.75</c:v>
                </c:pt>
                <c:pt idx="11">
                  <c:v>2.0</c:v>
                </c:pt>
                <c:pt idx="12">
                  <c:v>6.5</c:v>
                </c:pt>
                <c:pt idx="13">
                  <c:v>0.666666666666667</c:v>
                </c:pt>
                <c:pt idx="14">
                  <c:v>3.333333333333333</c:v>
                </c:pt>
                <c:pt idx="15">
                  <c:v>2.166666666666666</c:v>
                </c:pt>
                <c:pt idx="16">
                  <c:v>4.166666666666667</c:v>
                </c:pt>
                <c:pt idx="17">
                  <c:v>0.0</c:v>
                </c:pt>
                <c:pt idx="18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942168"/>
        <c:axId val="2112890008"/>
      </c:scatterChart>
      <c:valAx>
        <c:axId val="2112942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Mean grass height 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2890008"/>
        <c:crosses val="autoZero"/>
        <c:crossBetween val="midCat"/>
      </c:valAx>
      <c:valAx>
        <c:axId val="2112890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Mean number</a:t>
                </a:r>
                <a:r>
                  <a:rPr lang="en-US" sz="1600" baseline="0"/>
                  <a:t> of grass-shrub coincidences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2942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data'!$I$3:$I$21</c:f>
              <c:numCache>
                <c:formatCode>General</c:formatCode>
                <c:ptCount val="19"/>
                <c:pt idx="0">
                  <c:v>0.222222222222222</c:v>
                </c:pt>
                <c:pt idx="1">
                  <c:v>0.333333333333333</c:v>
                </c:pt>
                <c:pt idx="2">
                  <c:v>0.0</c:v>
                </c:pt>
                <c:pt idx="3">
                  <c:v>0.142857142857143</c:v>
                </c:pt>
                <c:pt idx="4">
                  <c:v>0.0</c:v>
                </c:pt>
                <c:pt idx="5">
                  <c:v>0.0</c:v>
                </c:pt>
                <c:pt idx="6">
                  <c:v>0.25</c:v>
                </c:pt>
                <c:pt idx="7">
                  <c:v>6.0</c:v>
                </c:pt>
                <c:pt idx="8">
                  <c:v>3.333333333333333</c:v>
                </c:pt>
                <c:pt idx="9">
                  <c:v>2.666666666666666</c:v>
                </c:pt>
                <c:pt idx="10">
                  <c:v>2.5</c:v>
                </c:pt>
                <c:pt idx="11">
                  <c:v>1.166666666666667</c:v>
                </c:pt>
                <c:pt idx="12">
                  <c:v>1.0</c:v>
                </c:pt>
                <c:pt idx="13">
                  <c:v>3.333333333333333</c:v>
                </c:pt>
                <c:pt idx="14">
                  <c:v>0.833333333333333</c:v>
                </c:pt>
                <c:pt idx="15">
                  <c:v>3.666666666666666</c:v>
                </c:pt>
                <c:pt idx="16">
                  <c:v>1.166666666666667</c:v>
                </c:pt>
                <c:pt idx="17">
                  <c:v>1.333333333333333</c:v>
                </c:pt>
                <c:pt idx="18">
                  <c:v>2.0</c:v>
                </c:pt>
              </c:numCache>
            </c:numRef>
          </c:xVal>
          <c:yVal>
            <c:numRef>
              <c:f>'Summary data'!$E$3:$E$21</c:f>
              <c:numCache>
                <c:formatCode>General</c:formatCode>
                <c:ptCount val="19"/>
                <c:pt idx="0">
                  <c:v>5.0</c:v>
                </c:pt>
                <c:pt idx="1">
                  <c:v>2.333333333333333</c:v>
                </c:pt>
                <c:pt idx="2">
                  <c:v>3.222222222222222</c:v>
                </c:pt>
                <c:pt idx="3">
                  <c:v>1.0</c:v>
                </c:pt>
                <c:pt idx="4">
                  <c:v>3.75</c:v>
                </c:pt>
                <c:pt idx="5">
                  <c:v>5.0</c:v>
                </c:pt>
                <c:pt idx="6">
                  <c:v>2.0</c:v>
                </c:pt>
                <c:pt idx="7">
                  <c:v>0.333333333333333</c:v>
                </c:pt>
                <c:pt idx="8">
                  <c:v>1.166666666666667</c:v>
                </c:pt>
                <c:pt idx="9">
                  <c:v>6.666666666666667</c:v>
                </c:pt>
                <c:pt idx="10">
                  <c:v>2.25</c:v>
                </c:pt>
                <c:pt idx="11">
                  <c:v>3.166666666666666</c:v>
                </c:pt>
                <c:pt idx="12">
                  <c:v>7.5</c:v>
                </c:pt>
                <c:pt idx="13">
                  <c:v>0.666666666666667</c:v>
                </c:pt>
                <c:pt idx="14">
                  <c:v>3.666666666666666</c:v>
                </c:pt>
                <c:pt idx="15">
                  <c:v>2.166666666666666</c:v>
                </c:pt>
                <c:pt idx="16">
                  <c:v>7.0</c:v>
                </c:pt>
                <c:pt idx="17">
                  <c:v>0.0</c:v>
                </c:pt>
                <c:pt idx="18">
                  <c:v>3.666666666666666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916984"/>
        <c:axId val="2112922728"/>
      </c:scatterChart>
      <c:valAx>
        <c:axId val="2112916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Mea</a:t>
                </a:r>
                <a:r>
                  <a:rPr lang="en-US" sz="1600" baseline="0"/>
                  <a:t>n number forb spots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2922728"/>
        <c:crosses val="autoZero"/>
        <c:crossBetween val="midCat"/>
      </c:valAx>
      <c:valAx>
        <c:axId val="2112922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Mean number of shrub spots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2916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data'!$H$3:$H$21</c:f>
              <c:numCache>
                <c:formatCode>General</c:formatCode>
                <c:ptCount val="19"/>
                <c:pt idx="0">
                  <c:v>0.111111111111111</c:v>
                </c:pt>
                <c:pt idx="1">
                  <c:v>0.0</c:v>
                </c:pt>
                <c:pt idx="2">
                  <c:v>0.0</c:v>
                </c:pt>
                <c:pt idx="3">
                  <c:v>4.142857142857143</c:v>
                </c:pt>
                <c:pt idx="4">
                  <c:v>0.0</c:v>
                </c:pt>
                <c:pt idx="5">
                  <c:v>0.0</c:v>
                </c:pt>
                <c:pt idx="6">
                  <c:v>0.5</c:v>
                </c:pt>
                <c:pt idx="7">
                  <c:v>3.333333333333333</c:v>
                </c:pt>
                <c:pt idx="8">
                  <c:v>4.333333333333332</c:v>
                </c:pt>
                <c:pt idx="9">
                  <c:v>2.666666666666666</c:v>
                </c:pt>
                <c:pt idx="10">
                  <c:v>5.75</c:v>
                </c:pt>
                <c:pt idx="11">
                  <c:v>1.5</c:v>
                </c:pt>
                <c:pt idx="12">
                  <c:v>2.5</c:v>
                </c:pt>
                <c:pt idx="13">
                  <c:v>3.833333333333333</c:v>
                </c:pt>
                <c:pt idx="14">
                  <c:v>4.166666666666667</c:v>
                </c:pt>
                <c:pt idx="15">
                  <c:v>2.666666666666666</c:v>
                </c:pt>
                <c:pt idx="16">
                  <c:v>1.0</c:v>
                </c:pt>
                <c:pt idx="17">
                  <c:v>4.333333333333332</c:v>
                </c:pt>
                <c:pt idx="18">
                  <c:v>2.166666666666666</c:v>
                </c:pt>
              </c:numCache>
            </c:numRef>
          </c:xVal>
          <c:yVal>
            <c:numRef>
              <c:f>'Summary data'!$E$3:$E$21</c:f>
              <c:numCache>
                <c:formatCode>General</c:formatCode>
                <c:ptCount val="19"/>
                <c:pt idx="0">
                  <c:v>5.0</c:v>
                </c:pt>
                <c:pt idx="1">
                  <c:v>2.333333333333333</c:v>
                </c:pt>
                <c:pt idx="2">
                  <c:v>3.222222222222222</c:v>
                </c:pt>
                <c:pt idx="3">
                  <c:v>1.0</c:v>
                </c:pt>
                <c:pt idx="4">
                  <c:v>3.75</c:v>
                </c:pt>
                <c:pt idx="5">
                  <c:v>5.0</c:v>
                </c:pt>
                <c:pt idx="6">
                  <c:v>2.0</c:v>
                </c:pt>
                <c:pt idx="7">
                  <c:v>0.333333333333333</c:v>
                </c:pt>
                <c:pt idx="8">
                  <c:v>1.166666666666667</c:v>
                </c:pt>
                <c:pt idx="9">
                  <c:v>6.666666666666667</c:v>
                </c:pt>
                <c:pt idx="10">
                  <c:v>2.25</c:v>
                </c:pt>
                <c:pt idx="11">
                  <c:v>3.166666666666666</c:v>
                </c:pt>
                <c:pt idx="12">
                  <c:v>7.5</c:v>
                </c:pt>
                <c:pt idx="13">
                  <c:v>0.666666666666667</c:v>
                </c:pt>
                <c:pt idx="14">
                  <c:v>3.666666666666666</c:v>
                </c:pt>
                <c:pt idx="15">
                  <c:v>2.166666666666666</c:v>
                </c:pt>
                <c:pt idx="16">
                  <c:v>7.0</c:v>
                </c:pt>
                <c:pt idx="17">
                  <c:v>0.0</c:v>
                </c:pt>
                <c:pt idx="18">
                  <c:v>3.666666666666666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006376"/>
        <c:axId val="2113013064"/>
      </c:scatterChart>
      <c:valAx>
        <c:axId val="2113006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Mean number</a:t>
                </a:r>
                <a:r>
                  <a:rPr lang="en-US" sz="1600" baseline="0"/>
                  <a:t> of plant litter spots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204622484689414"/>
              <c:y val="0.8657407407407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13013064"/>
        <c:crosses val="autoZero"/>
        <c:crossBetween val="midCat"/>
      </c:valAx>
      <c:valAx>
        <c:axId val="2113013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Mean number of shrub spots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3006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'Summary data'!$G$3:$G$21</c:f>
              <c:numCache>
                <c:formatCode>General</c:formatCode>
                <c:ptCount val="19"/>
                <c:pt idx="0">
                  <c:v>1.888888888888889</c:v>
                </c:pt>
                <c:pt idx="1">
                  <c:v>5.0</c:v>
                </c:pt>
                <c:pt idx="2">
                  <c:v>0.0</c:v>
                </c:pt>
                <c:pt idx="3">
                  <c:v>6.428571428571429</c:v>
                </c:pt>
                <c:pt idx="4">
                  <c:v>0.0</c:v>
                </c:pt>
                <c:pt idx="5">
                  <c:v>0.0</c:v>
                </c:pt>
                <c:pt idx="6">
                  <c:v>7.75</c:v>
                </c:pt>
                <c:pt idx="7">
                  <c:v>2.666666666666666</c:v>
                </c:pt>
                <c:pt idx="8">
                  <c:v>3.0</c:v>
                </c:pt>
                <c:pt idx="9">
                  <c:v>0.333333333333333</c:v>
                </c:pt>
                <c:pt idx="10">
                  <c:v>0.125</c:v>
                </c:pt>
                <c:pt idx="11">
                  <c:v>8.833333333333333</c:v>
                </c:pt>
                <c:pt idx="12">
                  <c:v>4.0</c:v>
                </c:pt>
                <c:pt idx="13">
                  <c:v>5.166666666666667</c:v>
                </c:pt>
                <c:pt idx="14">
                  <c:v>3.333333333333333</c:v>
                </c:pt>
                <c:pt idx="15">
                  <c:v>2.833333333333333</c:v>
                </c:pt>
                <c:pt idx="16">
                  <c:v>9.5</c:v>
                </c:pt>
                <c:pt idx="17">
                  <c:v>4.0</c:v>
                </c:pt>
                <c:pt idx="18">
                  <c:v>4.166666666666667</c:v>
                </c:pt>
              </c:numCache>
            </c:numRef>
          </c:xVal>
          <c:yVal>
            <c:numRef>
              <c:f>'Summary data'!$H$3:$H$21</c:f>
              <c:numCache>
                <c:formatCode>General</c:formatCode>
                <c:ptCount val="19"/>
                <c:pt idx="0">
                  <c:v>0.111111111111111</c:v>
                </c:pt>
                <c:pt idx="1">
                  <c:v>0.0</c:v>
                </c:pt>
                <c:pt idx="2">
                  <c:v>0.0</c:v>
                </c:pt>
                <c:pt idx="3">
                  <c:v>4.142857142857143</c:v>
                </c:pt>
                <c:pt idx="4">
                  <c:v>0.0</c:v>
                </c:pt>
                <c:pt idx="5">
                  <c:v>0.0</c:v>
                </c:pt>
                <c:pt idx="6">
                  <c:v>0.5</c:v>
                </c:pt>
                <c:pt idx="7">
                  <c:v>3.333333333333333</c:v>
                </c:pt>
                <c:pt idx="8">
                  <c:v>4.333333333333332</c:v>
                </c:pt>
                <c:pt idx="9">
                  <c:v>2.666666666666666</c:v>
                </c:pt>
                <c:pt idx="10">
                  <c:v>5.75</c:v>
                </c:pt>
                <c:pt idx="11">
                  <c:v>1.5</c:v>
                </c:pt>
                <c:pt idx="12">
                  <c:v>2.5</c:v>
                </c:pt>
                <c:pt idx="13">
                  <c:v>3.833333333333333</c:v>
                </c:pt>
                <c:pt idx="14">
                  <c:v>4.166666666666667</c:v>
                </c:pt>
                <c:pt idx="15">
                  <c:v>2.666666666666666</c:v>
                </c:pt>
                <c:pt idx="16">
                  <c:v>1.0</c:v>
                </c:pt>
                <c:pt idx="17">
                  <c:v>4.333333333333332</c:v>
                </c:pt>
                <c:pt idx="18">
                  <c:v>2.166666666666666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5688824"/>
        <c:axId val="-2135683112"/>
      </c:scatterChart>
      <c:valAx>
        <c:axId val="-2135688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Mean</a:t>
                </a:r>
                <a:r>
                  <a:rPr lang="en-US" sz="1600" baseline="0"/>
                  <a:t> number bare spots </a:t>
                </a:r>
                <a:endParaRPr lang="en-US" sz="16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5683112"/>
        <c:crosses val="autoZero"/>
        <c:crossBetween val="midCat"/>
      </c:valAx>
      <c:valAx>
        <c:axId val="-2135683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Mean number of plant litter spots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35688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24</xdr:row>
      <xdr:rowOff>0</xdr:rowOff>
    </xdr:from>
    <xdr:to>
      <xdr:col>7</xdr:col>
      <xdr:colOff>622300</xdr:colOff>
      <xdr:row>43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24</xdr:row>
      <xdr:rowOff>50800</xdr:rowOff>
    </xdr:from>
    <xdr:to>
      <xdr:col>14</xdr:col>
      <xdr:colOff>482600</xdr:colOff>
      <xdr:row>43</xdr:row>
      <xdr:rowOff>88900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609600</xdr:colOff>
      <xdr:row>24</xdr:row>
      <xdr:rowOff>101600</xdr:rowOff>
    </xdr:from>
    <xdr:to>
      <xdr:col>22</xdr:col>
      <xdr:colOff>457200</xdr:colOff>
      <xdr:row>43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571500</xdr:colOff>
      <xdr:row>24</xdr:row>
      <xdr:rowOff>50800</xdr:rowOff>
    </xdr:from>
    <xdr:to>
      <xdr:col>28</xdr:col>
      <xdr:colOff>406400</xdr:colOff>
      <xdr:row>43</xdr:row>
      <xdr:rowOff>50800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749300</xdr:colOff>
      <xdr:row>23</xdr:row>
      <xdr:rowOff>38100</xdr:rowOff>
    </xdr:from>
    <xdr:to>
      <xdr:col>33</xdr:col>
      <xdr:colOff>584200</xdr:colOff>
      <xdr:row>44</xdr:row>
      <xdr:rowOff>139700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698500</xdr:colOff>
      <xdr:row>44</xdr:row>
      <xdr:rowOff>165100</xdr:rowOff>
    </xdr:from>
    <xdr:to>
      <xdr:col>7</xdr:col>
      <xdr:colOff>558800</xdr:colOff>
      <xdr:row>60</xdr:row>
      <xdr:rowOff>25400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152400</xdr:colOff>
      <xdr:row>44</xdr:row>
      <xdr:rowOff>25400</xdr:rowOff>
    </xdr:from>
    <xdr:to>
      <xdr:col>13</xdr:col>
      <xdr:colOff>0</xdr:colOff>
      <xdr:row>66</xdr:row>
      <xdr:rowOff>114300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203200</xdr:colOff>
      <xdr:row>44</xdr:row>
      <xdr:rowOff>139700</xdr:rowOff>
    </xdr:from>
    <xdr:to>
      <xdr:col>20</xdr:col>
      <xdr:colOff>762000</xdr:colOff>
      <xdr:row>67</xdr:row>
      <xdr:rowOff>114300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127000</xdr:colOff>
      <xdr:row>47</xdr:row>
      <xdr:rowOff>76200</xdr:rowOff>
    </xdr:from>
    <xdr:to>
      <xdr:col>26</xdr:col>
      <xdr:colOff>546100</xdr:colOff>
      <xdr:row>64</xdr:row>
      <xdr:rowOff>25400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304800</xdr:colOff>
      <xdr:row>21</xdr:row>
      <xdr:rowOff>88900</xdr:rowOff>
    </xdr:from>
    <xdr:to>
      <xdr:col>16</xdr:col>
      <xdr:colOff>749300</xdr:colOff>
      <xdr:row>40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1003300</xdr:colOff>
      <xdr:row>28</xdr:row>
      <xdr:rowOff>63500</xdr:rowOff>
    </xdr:from>
    <xdr:to>
      <xdr:col>15</xdr:col>
      <xdr:colOff>12700</xdr:colOff>
      <xdr:row>42</xdr:row>
      <xdr:rowOff>139700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762000</xdr:colOff>
      <xdr:row>17</xdr:row>
      <xdr:rowOff>114300</xdr:rowOff>
    </xdr:from>
    <xdr:to>
      <xdr:col>19</xdr:col>
      <xdr:colOff>381000</xdr:colOff>
      <xdr:row>32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762000</xdr:colOff>
      <xdr:row>17</xdr:row>
      <xdr:rowOff>114300</xdr:rowOff>
    </xdr:from>
    <xdr:to>
      <xdr:col>17</xdr:col>
      <xdr:colOff>381000</xdr:colOff>
      <xdr:row>32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18.1640625" bestFit="1" customWidth="1"/>
    <col min="3" max="3" width="12.83203125" customWidth="1"/>
    <col min="4" max="4" width="11.33203125" customWidth="1"/>
    <col min="5" max="5" width="12.5" customWidth="1"/>
    <col min="6" max="6" width="7.33203125" bestFit="1" customWidth="1"/>
    <col min="7" max="7" width="8" bestFit="1" customWidth="1"/>
    <col min="8" max="8" width="7.33203125" customWidth="1"/>
    <col min="9" max="9" width="5.33203125" customWidth="1"/>
    <col min="10" max="10" width="3.1640625" bestFit="1" customWidth="1"/>
    <col min="11" max="11" width="4.6640625" customWidth="1"/>
    <col min="12" max="12" width="4.33203125" customWidth="1"/>
    <col min="13" max="13" width="4.6640625" customWidth="1"/>
    <col min="14" max="22" width="3.1640625" bestFit="1" customWidth="1"/>
    <col min="23" max="23" width="11.5" customWidth="1"/>
    <col min="25" max="25" width="8.6640625" customWidth="1"/>
    <col min="26" max="27" width="8.5" customWidth="1"/>
    <col min="28" max="28" width="5.83203125" customWidth="1"/>
    <col min="29" max="29" width="5.1640625" customWidth="1"/>
    <col min="30" max="30" width="5.5" customWidth="1"/>
    <col min="31" max="31" width="4.33203125" customWidth="1"/>
    <col min="32" max="32" width="5.1640625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s="1">
        <v>43476.479166666664</v>
      </c>
      <c r="F1" t="s">
        <v>4</v>
      </c>
      <c r="G1" t="s">
        <v>5</v>
      </c>
      <c r="H1" t="s">
        <v>6</v>
      </c>
    </row>
    <row r="2" spans="1:34"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C4" s="4"/>
      <c r="D4" s="4"/>
      <c r="E4" s="4"/>
      <c r="F4" s="4"/>
      <c r="G4" s="4"/>
      <c r="H4" s="4">
        <v>10</v>
      </c>
      <c r="I4" s="4"/>
      <c r="J4" s="4"/>
      <c r="K4" s="4"/>
      <c r="L4" s="4"/>
      <c r="M4" s="4"/>
      <c r="N4" s="4"/>
      <c r="O4" s="4">
        <v>14</v>
      </c>
      <c r="P4" s="4"/>
      <c r="Q4" s="4"/>
      <c r="R4" s="4"/>
      <c r="S4" s="4"/>
      <c r="T4" s="4">
        <v>9</v>
      </c>
      <c r="U4" s="4"/>
      <c r="V4" s="4"/>
      <c r="W4">
        <v>3</v>
      </c>
      <c r="X4">
        <f>AVERAGE(H7,O7,T7)</f>
        <v>-9.3333333333333339</v>
      </c>
      <c r="Y4">
        <v>0</v>
      </c>
      <c r="Z4">
        <v>0</v>
      </c>
      <c r="AA4">
        <v>0</v>
      </c>
      <c r="AB4" s="19">
        <f>COUNT(C4:V4)</f>
        <v>3</v>
      </c>
      <c r="AC4" s="19">
        <f>COUNT(C5:V5)</f>
        <v>19</v>
      </c>
      <c r="AD4" s="19">
        <v>1</v>
      </c>
      <c r="AE4" s="19">
        <v>0</v>
      </c>
      <c r="AF4" s="19">
        <v>0</v>
      </c>
      <c r="AG4">
        <f>AVERAGE(C4:W4)</f>
        <v>9</v>
      </c>
      <c r="AH4">
        <f>AVERAGE(D5:W5)</f>
        <v>26.5</v>
      </c>
    </row>
    <row r="5" spans="1:34">
      <c r="B5" s="5" t="s">
        <v>9</v>
      </c>
      <c r="C5" s="5">
        <v>23</v>
      </c>
      <c r="D5" s="5">
        <v>41</v>
      </c>
      <c r="E5" s="5">
        <v>22</v>
      </c>
      <c r="F5" s="5">
        <v>30</v>
      </c>
      <c r="G5" s="5">
        <v>16</v>
      </c>
      <c r="H5" s="5">
        <v>30</v>
      </c>
      <c r="I5" s="5">
        <v>49</v>
      </c>
      <c r="J5" s="5">
        <v>31</v>
      </c>
      <c r="K5" s="5">
        <v>14</v>
      </c>
      <c r="L5" s="5">
        <v>25</v>
      </c>
      <c r="M5" s="5">
        <v>20</v>
      </c>
      <c r="N5" s="5">
        <v>16</v>
      </c>
      <c r="O5" s="5">
        <v>19</v>
      </c>
      <c r="P5" s="5">
        <v>31</v>
      </c>
      <c r="Q5" s="5">
        <v>20</v>
      </c>
      <c r="R5" s="5">
        <v>18</v>
      </c>
      <c r="S5" s="5">
        <v>42</v>
      </c>
      <c r="T5" s="5">
        <v>12</v>
      </c>
      <c r="U5" s="5"/>
      <c r="V5" s="5">
        <v>41</v>
      </c>
    </row>
    <row r="6" spans="1:34">
      <c r="B6" s="6" t="s">
        <v>10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 t="s">
        <v>11</v>
      </c>
      <c r="V6" s="6"/>
      <c r="AB6" s="18">
        <f>(COUNT(C4:V4)/20)*100</f>
        <v>15</v>
      </c>
      <c r="AC6" s="18">
        <f>(COUNT(C5:V5)/20)*100</f>
        <v>95</v>
      </c>
      <c r="AD6" s="18">
        <f>100*(AD4/20)</f>
        <v>5</v>
      </c>
      <c r="AE6" s="18">
        <f>100*(AE4/20)</f>
        <v>0</v>
      </c>
      <c r="AF6" s="18">
        <f>100*(AF4/20)</f>
        <v>0</v>
      </c>
    </row>
    <row r="7" spans="1:34">
      <c r="A7" t="s">
        <v>95</v>
      </c>
      <c r="H7">
        <f>H4-H5</f>
        <v>-20</v>
      </c>
      <c r="O7">
        <f t="shared" ref="O7:T7" si="0">O4-O5</f>
        <v>-5</v>
      </c>
      <c r="T7">
        <f t="shared" si="0"/>
        <v>-3</v>
      </c>
    </row>
    <row r="8" spans="1:34">
      <c r="A8">
        <v>2</v>
      </c>
      <c r="B8" s="4" t="s">
        <v>8</v>
      </c>
      <c r="C8" s="4"/>
      <c r="D8" s="4"/>
      <c r="E8" s="4"/>
      <c r="F8" s="4">
        <v>12</v>
      </c>
      <c r="G8" s="4"/>
      <c r="H8" s="4"/>
      <c r="I8" s="4"/>
      <c r="J8" s="4">
        <v>11</v>
      </c>
      <c r="K8" s="4"/>
      <c r="L8" s="4"/>
      <c r="M8" s="4"/>
      <c r="N8" s="4"/>
      <c r="O8" s="4"/>
      <c r="P8" s="4"/>
      <c r="Q8" s="4"/>
      <c r="R8" s="4"/>
      <c r="S8" s="4"/>
      <c r="T8" s="4"/>
      <c r="U8" s="4">
        <v>15</v>
      </c>
      <c r="V8" s="4"/>
      <c r="W8">
        <v>3</v>
      </c>
      <c r="X8">
        <f>AVERAGE(F11,J11,U11)</f>
        <v>-0.33333333333333331</v>
      </c>
      <c r="Y8">
        <v>0</v>
      </c>
      <c r="Z8">
        <v>0</v>
      </c>
      <c r="AA8">
        <v>0</v>
      </c>
      <c r="AB8" s="19">
        <f>COUNT(C8:V8)</f>
        <v>3</v>
      </c>
      <c r="AC8" s="19">
        <f>COUNT(C9:V9)</f>
        <v>12</v>
      </c>
      <c r="AD8" s="19">
        <v>8</v>
      </c>
      <c r="AE8" s="19">
        <v>0</v>
      </c>
      <c r="AF8" s="19">
        <v>0</v>
      </c>
      <c r="AG8">
        <f>AVERAGE(C8:W8)</f>
        <v>10.25</v>
      </c>
      <c r="AH8">
        <f>AVERAGE(D9:W9)</f>
        <v>14.083333333333334</v>
      </c>
    </row>
    <row r="9" spans="1:34">
      <c r="B9" s="5" t="s">
        <v>9</v>
      </c>
      <c r="C9" s="5"/>
      <c r="D9" s="5"/>
      <c r="E9" s="5"/>
      <c r="F9" s="5">
        <v>11</v>
      </c>
      <c r="G9" s="5">
        <v>15</v>
      </c>
      <c r="H9" s="5"/>
      <c r="I9" s="5">
        <v>11</v>
      </c>
      <c r="J9" s="5">
        <v>14</v>
      </c>
      <c r="K9" s="5">
        <v>16</v>
      </c>
      <c r="L9" s="5">
        <v>5</v>
      </c>
      <c r="M9" s="5">
        <v>10</v>
      </c>
      <c r="N9" s="5">
        <v>12</v>
      </c>
      <c r="O9" s="5"/>
      <c r="P9" s="5"/>
      <c r="Q9" s="5"/>
      <c r="R9" s="5"/>
      <c r="S9" s="5">
        <v>20</v>
      </c>
      <c r="T9" s="5">
        <v>10</v>
      </c>
      <c r="U9" s="5">
        <v>14</v>
      </c>
      <c r="V9" s="5">
        <v>31</v>
      </c>
    </row>
    <row r="10" spans="1:34">
      <c r="B10" s="6" t="s">
        <v>10</v>
      </c>
      <c r="C10" s="6" t="s">
        <v>11</v>
      </c>
      <c r="D10" s="6" t="s">
        <v>11</v>
      </c>
      <c r="E10" s="6" t="s">
        <v>11</v>
      </c>
      <c r="F10" s="6"/>
      <c r="G10" s="6"/>
      <c r="H10" s="6" t="s">
        <v>11</v>
      </c>
      <c r="I10" s="6"/>
      <c r="J10" s="6"/>
      <c r="K10" s="6"/>
      <c r="L10" s="6"/>
      <c r="M10" s="6"/>
      <c r="N10" s="6"/>
      <c r="O10" s="6" t="s">
        <v>11</v>
      </c>
      <c r="P10" s="6" t="s">
        <v>11</v>
      </c>
      <c r="Q10" s="6" t="s">
        <v>11</v>
      </c>
      <c r="R10" s="6" t="s">
        <v>11</v>
      </c>
      <c r="S10" s="6"/>
      <c r="T10" s="6"/>
      <c r="U10" s="6"/>
      <c r="V10" s="6"/>
      <c r="AB10" s="18">
        <f>(COUNT(C8:V8)/20)*100</f>
        <v>15</v>
      </c>
      <c r="AC10" s="18">
        <f>(COUNT(C9:V9)/20)*100</f>
        <v>60</v>
      </c>
      <c r="AD10" s="18">
        <f>100*(AD8/20)</f>
        <v>40</v>
      </c>
      <c r="AE10" s="18">
        <f>100*(AE8/20)</f>
        <v>0</v>
      </c>
      <c r="AF10" s="18">
        <f>100*(AF8/20)</f>
        <v>0</v>
      </c>
    </row>
    <row r="11" spans="1:34">
      <c r="A11" t="s">
        <v>95</v>
      </c>
      <c r="F11">
        <f>F8-F9</f>
        <v>1</v>
      </c>
      <c r="J11">
        <f>J8-J9</f>
        <v>-3</v>
      </c>
      <c r="U11">
        <f>U8-U9</f>
        <v>1</v>
      </c>
    </row>
    <row r="12" spans="1:34">
      <c r="A12">
        <v>3</v>
      </c>
      <c r="B12" s="4" t="s">
        <v>8</v>
      </c>
      <c r="C12" s="4"/>
      <c r="D12" s="4"/>
      <c r="E12" s="4"/>
      <c r="F12" s="4"/>
      <c r="G12" s="4"/>
      <c r="H12" s="4"/>
      <c r="I12" s="4"/>
      <c r="J12" s="4"/>
      <c r="K12" s="4">
        <v>10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v>12</v>
      </c>
      <c r="W12">
        <v>1</v>
      </c>
      <c r="X12">
        <v>-20</v>
      </c>
      <c r="Y12" s="4">
        <v>0</v>
      </c>
      <c r="Z12" s="4">
        <v>0</v>
      </c>
      <c r="AA12" s="4">
        <v>0</v>
      </c>
      <c r="AB12" s="19">
        <f>COUNT(C12:V12)</f>
        <v>2</v>
      </c>
      <c r="AC12" s="19">
        <f>COUNT(C13:V13)</f>
        <v>16</v>
      </c>
      <c r="AD12" s="19">
        <v>3</v>
      </c>
      <c r="AE12" s="19">
        <v>0</v>
      </c>
      <c r="AF12" s="19">
        <v>0</v>
      </c>
      <c r="AG12">
        <f>AVERAGE(C12:W12)</f>
        <v>7.666666666666667</v>
      </c>
      <c r="AH12">
        <f>AVERAGE(D13:W13)</f>
        <v>14.733333333333333</v>
      </c>
    </row>
    <row r="13" spans="1:34">
      <c r="B13" s="5" t="s">
        <v>9</v>
      </c>
      <c r="C13" s="5">
        <v>36</v>
      </c>
      <c r="D13" s="5">
        <v>15</v>
      </c>
      <c r="E13" s="5">
        <v>10</v>
      </c>
      <c r="F13" s="5">
        <v>12</v>
      </c>
      <c r="G13" s="5">
        <v>21</v>
      </c>
      <c r="H13" s="5">
        <v>11</v>
      </c>
      <c r="I13" s="5"/>
      <c r="J13" s="5">
        <v>17</v>
      </c>
      <c r="K13" s="5">
        <v>22</v>
      </c>
      <c r="L13" s="5">
        <v>17</v>
      </c>
      <c r="M13" s="5">
        <v>10</v>
      </c>
      <c r="N13" s="5"/>
      <c r="O13" s="5">
        <v>15</v>
      </c>
      <c r="P13" s="5">
        <v>25</v>
      </c>
      <c r="Q13" s="5">
        <v>18</v>
      </c>
      <c r="R13" s="5">
        <v>8</v>
      </c>
      <c r="S13" s="5"/>
      <c r="T13" s="5">
        <v>17</v>
      </c>
      <c r="U13" s="5">
        <v>3</v>
      </c>
      <c r="V13" s="5"/>
    </row>
    <row r="14" spans="1:34">
      <c r="B14" s="6" t="s">
        <v>10</v>
      </c>
      <c r="C14" s="6"/>
      <c r="D14" s="6"/>
      <c r="E14" s="6"/>
      <c r="F14" s="6"/>
      <c r="G14" s="6"/>
      <c r="H14" s="6"/>
      <c r="I14" s="6" t="s">
        <v>11</v>
      </c>
      <c r="J14" s="6"/>
      <c r="K14" s="6"/>
      <c r="L14" s="6"/>
      <c r="M14" s="6"/>
      <c r="N14" s="6" t="s">
        <v>11</v>
      </c>
      <c r="O14" s="6"/>
      <c r="P14" s="6"/>
      <c r="Q14" s="6"/>
      <c r="R14" s="6"/>
      <c r="S14" s="6" t="s">
        <v>11</v>
      </c>
      <c r="T14" s="6"/>
      <c r="U14" s="6"/>
      <c r="V14" s="6"/>
      <c r="AB14" s="18">
        <f>(COUNT(C12:V12)/20)*100</f>
        <v>10</v>
      </c>
      <c r="AC14" s="18">
        <f>(COUNT(C13:V13)/20)*100</f>
        <v>80</v>
      </c>
      <c r="AD14" s="18">
        <f>100*(AD12/20)</f>
        <v>15</v>
      </c>
      <c r="AE14" s="18">
        <f>100*(AE12/20)</f>
        <v>0</v>
      </c>
      <c r="AF14" s="18">
        <f>100*(AF12/20)</f>
        <v>0</v>
      </c>
    </row>
    <row r="15" spans="1:34">
      <c r="A15" t="s">
        <v>95</v>
      </c>
      <c r="K15" s="2">
        <v>-20</v>
      </c>
    </row>
    <row r="16" spans="1:34">
      <c r="A16">
        <v>4</v>
      </c>
      <c r="B16" s="4" t="s"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>
        <v>0</v>
      </c>
      <c r="Y16">
        <v>0</v>
      </c>
      <c r="Z16">
        <v>0</v>
      </c>
      <c r="AA16">
        <v>0</v>
      </c>
      <c r="AB16" s="19">
        <f>COUNT(C16:V16)</f>
        <v>0</v>
      </c>
      <c r="AC16" s="19">
        <f>COUNT(C17:V17)</f>
        <v>19</v>
      </c>
      <c r="AD16" s="19">
        <v>1</v>
      </c>
      <c r="AE16" s="19">
        <v>0</v>
      </c>
      <c r="AF16" s="19">
        <v>0</v>
      </c>
      <c r="AG16">
        <f>AVERAGE(C16:W16)</f>
        <v>0</v>
      </c>
      <c r="AH16">
        <f>AVERAGE(D17:W17)</f>
        <v>18.666666666666668</v>
      </c>
    </row>
    <row r="17" spans="1:34">
      <c r="B17" s="5" t="s">
        <v>9</v>
      </c>
      <c r="C17" s="5">
        <v>38</v>
      </c>
      <c r="D17" s="5">
        <v>20</v>
      </c>
      <c r="E17" s="5">
        <v>28</v>
      </c>
      <c r="F17" s="5">
        <v>15</v>
      </c>
      <c r="G17" s="5">
        <v>29</v>
      </c>
      <c r="H17" s="5">
        <v>26</v>
      </c>
      <c r="I17" s="5">
        <v>18</v>
      </c>
      <c r="J17" s="5">
        <v>12</v>
      </c>
      <c r="K17" s="5">
        <v>34</v>
      </c>
      <c r="L17" s="5">
        <v>15</v>
      </c>
      <c r="M17" s="5">
        <v>17</v>
      </c>
      <c r="N17" s="5">
        <v>13</v>
      </c>
      <c r="O17" s="5">
        <v>11</v>
      </c>
      <c r="P17" s="5">
        <v>16</v>
      </c>
      <c r="Q17" s="5">
        <v>15</v>
      </c>
      <c r="R17" s="5">
        <v>9</v>
      </c>
      <c r="S17" s="5">
        <v>22</v>
      </c>
      <c r="T17" s="5"/>
      <c r="U17" s="5">
        <v>13</v>
      </c>
      <c r="V17" s="5">
        <v>23</v>
      </c>
    </row>
    <row r="18" spans="1:34">
      <c r="B18" s="6" t="s">
        <v>10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 t="s">
        <v>11</v>
      </c>
      <c r="U18" s="6"/>
      <c r="V18" s="6"/>
      <c r="AB18" s="18">
        <f>(COUNT(C16:V16)/20)*100</f>
        <v>0</v>
      </c>
      <c r="AC18" s="18">
        <f>(COUNT(C17:V17)/20)*100</f>
        <v>95</v>
      </c>
      <c r="AD18" s="18">
        <f>100*(AD16/20)</f>
        <v>5</v>
      </c>
      <c r="AE18" s="18">
        <f>100*(AE16/20)</f>
        <v>0</v>
      </c>
      <c r="AF18" s="18">
        <f>100*(AF16/20)</f>
        <v>0</v>
      </c>
    </row>
    <row r="19" spans="1:34">
      <c r="A19" t="s">
        <v>95</v>
      </c>
    </row>
    <row r="20" spans="1:34">
      <c r="A20">
        <v>5</v>
      </c>
      <c r="B20" s="4" t="s">
        <v>8</v>
      </c>
      <c r="C20" s="4">
        <v>19</v>
      </c>
      <c r="D20" s="4">
        <v>9</v>
      </c>
      <c r="E20" s="4"/>
      <c r="F20" s="4">
        <v>8</v>
      </c>
      <c r="G20" s="4">
        <v>15</v>
      </c>
      <c r="H20" s="4">
        <v>13</v>
      </c>
      <c r="I20" s="4">
        <v>11</v>
      </c>
      <c r="J20" s="4">
        <v>5</v>
      </c>
      <c r="K20" s="4">
        <v>17</v>
      </c>
      <c r="L20" s="4">
        <v>10</v>
      </c>
      <c r="M20" s="4">
        <v>11</v>
      </c>
      <c r="N20" s="4"/>
      <c r="O20" s="4">
        <v>12</v>
      </c>
      <c r="P20" s="4">
        <v>15</v>
      </c>
      <c r="Q20" s="4">
        <v>11</v>
      </c>
      <c r="R20" s="4">
        <v>4</v>
      </c>
      <c r="S20" s="4">
        <v>13</v>
      </c>
      <c r="T20" s="4">
        <v>11</v>
      </c>
      <c r="U20" s="4"/>
      <c r="V20" s="4">
        <v>5</v>
      </c>
      <c r="W20" s="4">
        <v>12</v>
      </c>
      <c r="X20">
        <f>AVERAGE(G23,J23:M23,O23:T23,V23)</f>
        <v>-1.9166666666666667</v>
      </c>
      <c r="Y20" s="4">
        <v>0</v>
      </c>
      <c r="Z20" s="4">
        <v>0</v>
      </c>
      <c r="AA20" s="4">
        <v>0</v>
      </c>
      <c r="AB20" s="19">
        <f>COUNT(C20:V20)</f>
        <v>17</v>
      </c>
      <c r="AC20" s="19">
        <f>COUNT(C21:V21)</f>
        <v>15</v>
      </c>
      <c r="AD20" s="19">
        <v>0</v>
      </c>
      <c r="AE20" s="19">
        <v>0</v>
      </c>
      <c r="AF20" s="19">
        <v>0</v>
      </c>
      <c r="AG20">
        <f>AVERAGE(D20:W20)</f>
        <v>10.705882352941176</v>
      </c>
      <c r="AH20">
        <f>AVERAGE(D21:W21)</f>
        <v>12.133333333333333</v>
      </c>
    </row>
    <row r="21" spans="1:34">
      <c r="B21" s="5" t="s">
        <v>9</v>
      </c>
      <c r="C21" s="5"/>
      <c r="D21" s="5"/>
      <c r="E21" s="5">
        <v>5</v>
      </c>
      <c r="F21" s="5"/>
      <c r="G21" s="5">
        <v>12</v>
      </c>
      <c r="H21" s="5"/>
      <c r="I21" s="5"/>
      <c r="J21" s="5">
        <v>6</v>
      </c>
      <c r="K21" s="5">
        <v>11</v>
      </c>
      <c r="L21" s="5">
        <v>13</v>
      </c>
      <c r="M21" s="5">
        <v>18</v>
      </c>
      <c r="N21" s="5">
        <v>9</v>
      </c>
      <c r="O21" s="5">
        <v>17</v>
      </c>
      <c r="P21" s="5">
        <v>17</v>
      </c>
      <c r="Q21" s="5">
        <v>4</v>
      </c>
      <c r="R21" s="5">
        <v>13</v>
      </c>
      <c r="S21" s="5">
        <v>18</v>
      </c>
      <c r="T21" s="5">
        <v>24</v>
      </c>
      <c r="U21" s="5">
        <v>5</v>
      </c>
      <c r="V21" s="5">
        <v>10</v>
      </c>
    </row>
    <row r="22" spans="1:34">
      <c r="B22" s="6" t="s">
        <v>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AB22" s="18">
        <f>(COUNT(C20:V20)/20)*100</f>
        <v>85</v>
      </c>
      <c r="AC22" s="18">
        <f>(COUNT(C21:V21)/20)*100</f>
        <v>75</v>
      </c>
      <c r="AD22" s="18">
        <f>100*(AD20/20)</f>
        <v>0</v>
      </c>
      <c r="AE22" s="18">
        <f>100*(AE20/20)</f>
        <v>0</v>
      </c>
      <c r="AF22" s="18">
        <f>100*(AF20/20)</f>
        <v>0</v>
      </c>
    </row>
    <row r="23" spans="1:34">
      <c r="A23" t="s">
        <v>95</v>
      </c>
      <c r="G23">
        <f>G20-G21</f>
        <v>3</v>
      </c>
      <c r="J23">
        <f>J20-J21</f>
        <v>-1</v>
      </c>
      <c r="K23">
        <f t="shared" ref="K23:M23" si="1">K20-K21</f>
        <v>6</v>
      </c>
      <c r="L23">
        <f t="shared" si="1"/>
        <v>-3</v>
      </c>
      <c r="M23">
        <f t="shared" si="1"/>
        <v>-7</v>
      </c>
      <c r="O23" s="2">
        <v>-3</v>
      </c>
      <c r="P23" s="2">
        <v>-3</v>
      </c>
      <c r="Q23" s="2">
        <v>-3</v>
      </c>
      <c r="R23" s="2">
        <v>-3</v>
      </c>
      <c r="S23" s="2">
        <v>-3</v>
      </c>
      <c r="T23" s="2">
        <v>-3</v>
      </c>
      <c r="V23" s="2">
        <v>-3</v>
      </c>
    </row>
    <row r="24" spans="1:34">
      <c r="A24">
        <v>6</v>
      </c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>
        <v>0</v>
      </c>
      <c r="Y24">
        <v>0</v>
      </c>
      <c r="Z24">
        <v>0</v>
      </c>
      <c r="AA24">
        <v>0</v>
      </c>
      <c r="AB24" s="19">
        <f>COUNT(C24:V24)</f>
        <v>0</v>
      </c>
      <c r="AC24" s="19">
        <f>COUNT(C25:V25)</f>
        <v>16</v>
      </c>
      <c r="AD24" s="19">
        <v>2</v>
      </c>
      <c r="AE24" s="19">
        <v>0</v>
      </c>
      <c r="AF24" s="19">
        <v>2</v>
      </c>
      <c r="AG24">
        <f t="shared" ref="AG24" si="2">AVERAGE(D24:W24)</f>
        <v>0</v>
      </c>
      <c r="AH24">
        <f>AVERAGE(D25:W25)</f>
        <v>12.125</v>
      </c>
    </row>
    <row r="25" spans="1:34">
      <c r="B25" s="5" t="s">
        <v>9</v>
      </c>
      <c r="C25" s="5"/>
      <c r="D25" s="5"/>
      <c r="E25" s="5">
        <v>4</v>
      </c>
      <c r="F25" s="5">
        <v>30</v>
      </c>
      <c r="G25" s="5"/>
      <c r="H25" s="5"/>
      <c r="I25" s="5">
        <v>5</v>
      </c>
      <c r="J25" s="5">
        <v>6</v>
      </c>
      <c r="K25" s="5">
        <v>5</v>
      </c>
      <c r="L25" s="5">
        <v>17</v>
      </c>
      <c r="M25" s="5">
        <v>24</v>
      </c>
      <c r="N25" s="5">
        <v>8</v>
      </c>
      <c r="O25" s="5">
        <v>5</v>
      </c>
      <c r="P25" s="5">
        <v>24</v>
      </c>
      <c r="Q25" s="5">
        <v>11</v>
      </c>
      <c r="R25" s="5">
        <v>11</v>
      </c>
      <c r="S25" s="5">
        <v>17</v>
      </c>
      <c r="T25" s="5">
        <v>4</v>
      </c>
      <c r="U25" s="5">
        <v>19</v>
      </c>
      <c r="V25" s="5">
        <v>4</v>
      </c>
    </row>
    <row r="26" spans="1:34">
      <c r="B26" s="6" t="s">
        <v>10</v>
      </c>
      <c r="C26" s="6" t="s">
        <v>11</v>
      </c>
      <c r="D26" s="6" t="s">
        <v>12</v>
      </c>
      <c r="E26" s="6"/>
      <c r="F26" s="6"/>
      <c r="G26" s="6" t="s">
        <v>11</v>
      </c>
      <c r="H26" s="6" t="s">
        <v>12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AB26" s="18">
        <f>(COUNT(C24:V24)/20)*100</f>
        <v>0</v>
      </c>
      <c r="AC26" s="18">
        <f>(COUNT(C25:V25)/20)*100</f>
        <v>80</v>
      </c>
      <c r="AD26" s="18">
        <f>100*(AD24/20)</f>
        <v>10</v>
      </c>
      <c r="AE26" s="18">
        <f>100*(AE24/20)</f>
        <v>0</v>
      </c>
      <c r="AF26" s="18">
        <f>100*(AF24/20)</f>
        <v>10</v>
      </c>
    </row>
    <row r="27" spans="1:34">
      <c r="A27" t="s">
        <v>95</v>
      </c>
    </row>
    <row r="28" spans="1:34">
      <c r="A28">
        <v>7</v>
      </c>
      <c r="B28" s="4" t="s">
        <v>8</v>
      </c>
      <c r="C28" s="4">
        <v>11</v>
      </c>
      <c r="D28" s="4">
        <v>15</v>
      </c>
      <c r="E28" s="4"/>
      <c r="F28" s="4"/>
      <c r="G28" s="4">
        <v>13</v>
      </c>
      <c r="H28" s="4">
        <v>20</v>
      </c>
      <c r="I28" s="4"/>
      <c r="J28" s="4"/>
      <c r="K28" s="4">
        <v>15</v>
      </c>
      <c r="L28" s="4">
        <v>20</v>
      </c>
      <c r="M28" s="4">
        <v>20</v>
      </c>
      <c r="N28" s="4"/>
      <c r="O28" s="4"/>
      <c r="P28" s="4"/>
      <c r="Q28" s="4"/>
      <c r="R28" s="4"/>
      <c r="S28" s="4"/>
      <c r="T28" s="4"/>
      <c r="U28" s="4"/>
      <c r="V28" s="4"/>
      <c r="W28">
        <v>7</v>
      </c>
      <c r="X28">
        <f>AVERAGE(C31:D31,G31,H31,K31:M31)</f>
        <v>-16.857142857142858</v>
      </c>
      <c r="Y28">
        <v>0</v>
      </c>
      <c r="Z28">
        <v>0</v>
      </c>
      <c r="AA28">
        <v>0</v>
      </c>
      <c r="AB28" s="19">
        <f>COUNT(C28:V28)</f>
        <v>7</v>
      </c>
      <c r="AC28" s="19">
        <f>COUNT(C29:V29)</f>
        <v>20</v>
      </c>
      <c r="AD28" s="19">
        <v>0</v>
      </c>
      <c r="AE28" s="19">
        <v>0</v>
      </c>
      <c r="AF28" s="19">
        <v>0</v>
      </c>
      <c r="AG28">
        <f t="shared" ref="AG28" si="3">AVERAGE(D28:W28)</f>
        <v>15.714285714285714</v>
      </c>
      <c r="AH28">
        <f>AVERAGE(D29:W29)</f>
        <v>23.842105263157894</v>
      </c>
    </row>
    <row r="29" spans="1:34">
      <c r="B29" s="5" t="s">
        <v>9</v>
      </c>
      <c r="C29" s="5">
        <v>23</v>
      </c>
      <c r="D29" s="5">
        <v>41</v>
      </c>
      <c r="E29" s="5">
        <v>38</v>
      </c>
      <c r="F29" s="5">
        <v>9</v>
      </c>
      <c r="G29" s="5">
        <v>14</v>
      </c>
      <c r="H29" s="5">
        <v>59</v>
      </c>
      <c r="I29" s="5">
        <v>39</v>
      </c>
      <c r="J29" s="5">
        <v>33</v>
      </c>
      <c r="K29" s="5">
        <v>17</v>
      </c>
      <c r="L29" s="5">
        <v>27</v>
      </c>
      <c r="M29" s="5">
        <v>51</v>
      </c>
      <c r="N29" s="5">
        <v>40</v>
      </c>
      <c r="O29" s="5">
        <v>14</v>
      </c>
      <c r="P29" s="5">
        <v>17</v>
      </c>
      <c r="Q29" s="5">
        <v>7</v>
      </c>
      <c r="R29" s="5">
        <v>9</v>
      </c>
      <c r="S29" s="5">
        <v>20</v>
      </c>
      <c r="T29" s="5">
        <v>5</v>
      </c>
      <c r="U29" s="5">
        <v>8</v>
      </c>
      <c r="V29" s="5">
        <v>5</v>
      </c>
    </row>
    <row r="30" spans="1:34">
      <c r="B30" s="6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AB30" s="18">
        <f>(COUNT(C28:V28)/20)*100</f>
        <v>35</v>
      </c>
      <c r="AC30" s="18">
        <f>(COUNT(C29:V29)/20)*100</f>
        <v>100</v>
      </c>
      <c r="AD30" s="18">
        <f>100*(AD28/20)</f>
        <v>0</v>
      </c>
      <c r="AE30" s="18">
        <f>100*(AE28/20)</f>
        <v>0</v>
      </c>
      <c r="AF30" s="18">
        <f>100*(AF28/20)</f>
        <v>0</v>
      </c>
    </row>
    <row r="31" spans="1:34">
      <c r="A31" t="s">
        <v>95</v>
      </c>
      <c r="C31">
        <f>C28-C29</f>
        <v>-12</v>
      </c>
      <c r="D31">
        <f>D28-D29</f>
        <v>-26</v>
      </c>
      <c r="G31">
        <f>G28-G29</f>
        <v>-1</v>
      </c>
      <c r="H31">
        <f>H28-H29</f>
        <v>-39</v>
      </c>
      <c r="K31">
        <f>K28-K29</f>
        <v>-2</v>
      </c>
      <c r="L31">
        <f t="shared" ref="L31:M31" si="4">L28-L29</f>
        <v>-7</v>
      </c>
      <c r="M31">
        <f t="shared" si="4"/>
        <v>-31</v>
      </c>
    </row>
    <row r="32" spans="1:34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>
        <v>0</v>
      </c>
      <c r="Y32">
        <v>0</v>
      </c>
      <c r="Z32">
        <v>0</v>
      </c>
      <c r="AA32">
        <v>0</v>
      </c>
      <c r="AB32" s="19">
        <f>COUNT(C32:V32)</f>
        <v>0</v>
      </c>
      <c r="AC32" s="19">
        <f>COUNT(C33:V33)</f>
        <v>19</v>
      </c>
      <c r="AD32" s="19">
        <v>1</v>
      </c>
      <c r="AE32" s="19">
        <v>0</v>
      </c>
      <c r="AF32" s="19">
        <v>0</v>
      </c>
      <c r="AG32">
        <f t="shared" ref="AG32" si="5">AVERAGE(D32:W32)</f>
        <v>0</v>
      </c>
      <c r="AH32">
        <f>AVERAGE(D33:W33)</f>
        <v>11.555555555555555</v>
      </c>
    </row>
    <row r="33" spans="1:34">
      <c r="B33" s="5" t="s">
        <v>9</v>
      </c>
      <c r="C33" s="5">
        <v>18</v>
      </c>
      <c r="D33" s="5">
        <v>18</v>
      </c>
      <c r="E33" s="5">
        <v>19</v>
      </c>
      <c r="F33" s="5">
        <v>17</v>
      </c>
      <c r="G33" s="5">
        <v>5</v>
      </c>
      <c r="H33" s="5">
        <v>18</v>
      </c>
      <c r="I33" s="5">
        <v>13</v>
      </c>
      <c r="J33" s="5">
        <v>6</v>
      </c>
      <c r="K33" s="5">
        <v>9</v>
      </c>
      <c r="L33" s="5">
        <v>13</v>
      </c>
      <c r="M33" s="5"/>
      <c r="N33" s="5">
        <v>14</v>
      </c>
      <c r="O33" s="5">
        <v>9</v>
      </c>
      <c r="P33" s="5">
        <v>11</v>
      </c>
      <c r="Q33" s="5">
        <v>10</v>
      </c>
      <c r="R33" s="5">
        <v>4</v>
      </c>
      <c r="S33" s="5">
        <v>14</v>
      </c>
      <c r="T33" s="5">
        <v>9</v>
      </c>
      <c r="U33" s="5">
        <v>9</v>
      </c>
      <c r="V33" s="5">
        <v>10</v>
      </c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 t="s">
        <v>11</v>
      </c>
      <c r="N34" s="6"/>
      <c r="O34" s="6"/>
      <c r="P34" s="6"/>
      <c r="Q34" s="6"/>
      <c r="R34" s="6"/>
      <c r="S34" s="6"/>
      <c r="T34" s="6"/>
      <c r="U34" s="6"/>
      <c r="V34" s="6"/>
      <c r="AB34" s="18">
        <f>(COUNT(C32:V32)/20)*100</f>
        <v>0</v>
      </c>
      <c r="AC34" s="18">
        <f>(COUNT(C33:V33)/20)*100</f>
        <v>95</v>
      </c>
      <c r="AD34" s="18">
        <f>100*(AD32/20)</f>
        <v>5</v>
      </c>
      <c r="AE34" s="18">
        <f>100*(AE32/20)</f>
        <v>0</v>
      </c>
      <c r="AF34" s="18">
        <f>100*(AF32/20)</f>
        <v>0</v>
      </c>
      <c r="AG34" s="20"/>
    </row>
    <row r="35" spans="1:34">
      <c r="A35" t="s">
        <v>95</v>
      </c>
    </row>
    <row r="36" spans="1:34">
      <c r="A36">
        <v>9</v>
      </c>
      <c r="B36" s="4" t="s">
        <v>8</v>
      </c>
      <c r="C36" s="4">
        <v>26</v>
      </c>
      <c r="D36" s="4">
        <v>28</v>
      </c>
      <c r="E36" s="4">
        <v>19</v>
      </c>
      <c r="F36" s="4">
        <v>20</v>
      </c>
      <c r="G36" s="4"/>
      <c r="H36" s="4">
        <v>14</v>
      </c>
      <c r="I36" s="4">
        <v>16</v>
      </c>
      <c r="J36" s="4"/>
      <c r="K36" s="4">
        <v>14</v>
      </c>
      <c r="L36" s="4">
        <v>17</v>
      </c>
      <c r="M36" s="4">
        <v>22</v>
      </c>
      <c r="N36" s="4"/>
      <c r="O36" s="4"/>
      <c r="P36" s="4">
        <v>16</v>
      </c>
      <c r="Q36" s="4"/>
      <c r="R36" s="4">
        <v>12</v>
      </c>
      <c r="S36" s="4"/>
      <c r="T36" s="4"/>
      <c r="U36" s="4">
        <v>26</v>
      </c>
      <c r="V36" s="4">
        <v>22</v>
      </c>
      <c r="W36" s="4">
        <v>10</v>
      </c>
      <c r="X36">
        <f>AVERAGE(C39:D39,H39:L39,P39,R39,U39:V39)</f>
        <v>-2.2999999999999998</v>
      </c>
      <c r="Y36" s="4">
        <v>0</v>
      </c>
      <c r="Z36" s="4">
        <v>0</v>
      </c>
      <c r="AA36" s="4">
        <v>0</v>
      </c>
      <c r="AB36" s="19">
        <f>COUNT(C36:V36)</f>
        <v>13</v>
      </c>
      <c r="AC36" s="19">
        <f>COUNT(C37:V37)</f>
        <v>15</v>
      </c>
      <c r="AD36" s="19">
        <v>1</v>
      </c>
      <c r="AE36" s="19">
        <v>1</v>
      </c>
      <c r="AF36" s="19">
        <v>0</v>
      </c>
      <c r="AG36">
        <f t="shared" ref="AG36" si="6">AVERAGE(D36:W36)</f>
        <v>18.153846153846153</v>
      </c>
      <c r="AH36">
        <f>AVERAGE(D37:W37)</f>
        <v>19.928571428571427</v>
      </c>
    </row>
    <row r="37" spans="1:34">
      <c r="B37" s="5" t="s">
        <v>9</v>
      </c>
      <c r="C37" s="5">
        <v>19</v>
      </c>
      <c r="D37" s="5">
        <v>25</v>
      </c>
      <c r="E37" s="5"/>
      <c r="F37" s="5"/>
      <c r="G37" s="5"/>
      <c r="H37" s="5">
        <v>14</v>
      </c>
      <c r="I37" s="5">
        <v>41</v>
      </c>
      <c r="J37" s="5">
        <v>13</v>
      </c>
      <c r="K37" s="5">
        <v>31</v>
      </c>
      <c r="L37" s="5">
        <v>14</v>
      </c>
      <c r="M37" s="5" t="s">
        <v>13</v>
      </c>
      <c r="N37" s="5"/>
      <c r="O37" s="5">
        <v>21</v>
      </c>
      <c r="P37" s="5">
        <v>20</v>
      </c>
      <c r="Q37" s="5">
        <v>18</v>
      </c>
      <c r="R37" s="5">
        <v>17</v>
      </c>
      <c r="S37" s="5">
        <v>10</v>
      </c>
      <c r="T37" s="5">
        <v>12</v>
      </c>
      <c r="U37" s="5">
        <v>21</v>
      </c>
      <c r="V37" s="5">
        <v>22</v>
      </c>
    </row>
    <row r="38" spans="1:34">
      <c r="B38" s="6" t="s">
        <v>10</v>
      </c>
      <c r="C38" s="6"/>
      <c r="D38" s="6"/>
      <c r="E38" s="6"/>
      <c r="F38" s="6"/>
      <c r="G38" s="6" t="s">
        <v>11</v>
      </c>
      <c r="H38" s="6"/>
      <c r="I38" s="6"/>
      <c r="J38" s="6"/>
      <c r="K38" s="6"/>
      <c r="L38" s="6"/>
      <c r="M38" s="6"/>
      <c r="N38" s="6" t="s">
        <v>14</v>
      </c>
      <c r="O38" s="6"/>
      <c r="P38" s="6"/>
      <c r="Q38" s="6"/>
      <c r="R38" s="6"/>
      <c r="S38" s="6"/>
      <c r="T38" s="6"/>
      <c r="U38" s="6"/>
      <c r="V38" s="6"/>
      <c r="AB38" s="18">
        <f>(COUNT(C36:V36)/20)*100</f>
        <v>65</v>
      </c>
      <c r="AC38" s="18">
        <f>(COUNT(C37:V37)/20)*100</f>
        <v>75</v>
      </c>
      <c r="AD38" s="18">
        <f>100*(AD36/20)</f>
        <v>5</v>
      </c>
      <c r="AE38" s="18">
        <f>100*(AE36/20)</f>
        <v>5</v>
      </c>
      <c r="AF38" s="18">
        <f>100*(AF36/20)</f>
        <v>0</v>
      </c>
    </row>
    <row r="39" spans="1:34">
      <c r="A39" t="s">
        <v>95</v>
      </c>
      <c r="C39">
        <f>C36-C37</f>
        <v>7</v>
      </c>
      <c r="D39">
        <f>D36-D37</f>
        <v>3</v>
      </c>
      <c r="H39">
        <f>H36-H37</f>
        <v>0</v>
      </c>
      <c r="I39">
        <f>I36-I37</f>
        <v>-25</v>
      </c>
      <c r="K39" s="2">
        <v>-7</v>
      </c>
      <c r="L39">
        <f t="shared" ref="L39" si="7">L36-L37</f>
        <v>3</v>
      </c>
      <c r="P39">
        <f t="shared" ref="P39" si="8">P36-P37</f>
        <v>-4</v>
      </c>
      <c r="R39">
        <f t="shared" ref="R39" si="9">R36-R37</f>
        <v>-5</v>
      </c>
      <c r="U39">
        <f t="shared" ref="U39:V39" si="10">U36-U37</f>
        <v>5</v>
      </c>
      <c r="V39">
        <f t="shared" si="10"/>
        <v>0</v>
      </c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>
        <f>AVERAGE(W4:W39)</f>
        <v>4</v>
      </c>
      <c r="X41" s="21">
        <f>AVERAGE(X4:X39)</f>
        <v>-8.4567460317460306</v>
      </c>
      <c r="Y41" s="21">
        <f t="shared" ref="Y41:AA41" si="11">AVERAGE(Y4:Y39)</f>
        <v>0</v>
      </c>
      <c r="Z41" s="21">
        <f t="shared" si="11"/>
        <v>0</v>
      </c>
      <c r="AA41" s="21">
        <f t="shared" si="11"/>
        <v>0</v>
      </c>
      <c r="AB41" s="21">
        <f>AVERAGE(AB4,AB8,AB12,AB16,AB20,AB24,AB28,AB32,AB36)</f>
        <v>5</v>
      </c>
      <c r="AC41" s="21">
        <f t="shared" ref="AC41:AF41" si="12">AVERAGE(AC4,AC8,AC12,AC16,AC20,AC24,AC28,AC32,AC36)</f>
        <v>16.777777777777779</v>
      </c>
      <c r="AD41" s="21">
        <f t="shared" si="12"/>
        <v>1.8888888888888888</v>
      </c>
      <c r="AE41" s="21">
        <f t="shared" si="12"/>
        <v>0.1111111111111111</v>
      </c>
      <c r="AF41" s="21">
        <f t="shared" si="12"/>
        <v>0.22222222222222221</v>
      </c>
      <c r="AG41" s="21">
        <f>AVERAGE(AG4:AG38)</f>
        <v>7.9434089875266345</v>
      </c>
      <c r="AH41" s="21">
        <f>AVERAGE(AH4:AH38)</f>
        <v>17.063099879327947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>
        <f>AVERAGE(AB6,AB10,AB14,AB18,AB22,AB26,AB30,AB34,AB38)</f>
        <v>25</v>
      </c>
      <c r="AC42" s="21">
        <f t="shared" ref="AC42:AF42" si="13">AVERAGE(AC6,AC10,AC14,AC18,AC22,AC26,AC30,AC34,AC38)</f>
        <v>83.888888888888886</v>
      </c>
      <c r="AD42" s="21">
        <f t="shared" si="13"/>
        <v>9.4444444444444446</v>
      </c>
      <c r="AE42" s="21">
        <f t="shared" si="13"/>
        <v>0.55555555555555558</v>
      </c>
      <c r="AF42" s="21">
        <f t="shared" si="13"/>
        <v>1.1111111111111112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18.1640625" bestFit="1" customWidth="1"/>
    <col min="3" max="3" width="11.83203125" bestFit="1" customWidth="1"/>
    <col min="4" max="4" width="49.33203125" customWidth="1"/>
    <col min="5" max="5" width="13.83203125" bestFit="1" customWidth="1"/>
    <col min="6" max="6" width="7.33203125" bestFit="1" customWidth="1"/>
    <col min="7" max="7" width="8" bestFit="1" customWidth="1"/>
    <col min="8" max="8" width="20.83203125" bestFit="1" customWidth="1"/>
    <col min="9" max="9" width="3.83203125" bestFit="1" customWidth="1"/>
    <col min="10" max="13" width="3.1640625" bestFit="1" customWidth="1"/>
    <col min="14" max="15" width="3.83203125" bestFit="1" customWidth="1"/>
    <col min="16" max="22" width="3.1640625" bestFit="1" customWidth="1"/>
    <col min="23" max="23" width="9.1640625" customWidth="1"/>
    <col min="28" max="28" width="6.83203125" customWidth="1"/>
    <col min="29" max="29" width="6.33203125" customWidth="1"/>
    <col min="30" max="30" width="5.33203125" customWidth="1"/>
    <col min="31" max="31" width="6.83203125" customWidth="1"/>
    <col min="32" max="32" width="5.5" customWidth="1"/>
  </cols>
  <sheetData>
    <row r="1" spans="1:34">
      <c r="A1" t="s">
        <v>113</v>
      </c>
      <c r="B1" t="s">
        <v>44</v>
      </c>
      <c r="C1" t="s">
        <v>26</v>
      </c>
      <c r="D1" t="s">
        <v>49</v>
      </c>
      <c r="E1" s="1" t="s">
        <v>50</v>
      </c>
      <c r="F1" t="s">
        <v>51</v>
      </c>
      <c r="G1" t="s">
        <v>47</v>
      </c>
      <c r="H1" t="s">
        <v>48</v>
      </c>
      <c r="W1" s="2"/>
    </row>
    <row r="2" spans="1:34"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C4" s="4"/>
      <c r="D4" s="4"/>
      <c r="E4" s="4"/>
      <c r="F4" s="4">
        <v>23</v>
      </c>
      <c r="G4" s="4">
        <v>30</v>
      </c>
      <c r="H4" s="4"/>
      <c r="I4" s="4"/>
      <c r="J4" s="4"/>
      <c r="K4" s="4"/>
      <c r="L4" s="4"/>
      <c r="M4" s="4"/>
      <c r="N4" s="4">
        <v>29</v>
      </c>
      <c r="O4" s="4">
        <v>39</v>
      </c>
      <c r="P4" s="4"/>
      <c r="Q4" s="4"/>
      <c r="R4" s="4"/>
      <c r="S4" s="4"/>
      <c r="T4" s="4">
        <v>12</v>
      </c>
      <c r="U4" s="4"/>
      <c r="V4" s="4"/>
      <c r="W4" s="2">
        <v>5</v>
      </c>
      <c r="X4">
        <f>AVERAGE(F7,G7,N7,O7,T7)</f>
        <v>-10.4</v>
      </c>
      <c r="Y4">
        <v>0</v>
      </c>
      <c r="Z4">
        <v>0</v>
      </c>
      <c r="AA4">
        <v>0</v>
      </c>
      <c r="AB4" s="19">
        <f>COUNT(C4:V4)</f>
        <v>5</v>
      </c>
      <c r="AC4" s="19">
        <f>COUNT(C5:V5)</f>
        <v>15</v>
      </c>
      <c r="AD4" s="19">
        <v>0</v>
      </c>
      <c r="AE4" s="19">
        <v>2</v>
      </c>
      <c r="AF4" s="19">
        <v>3</v>
      </c>
      <c r="AG4">
        <f>AVERAGE(B4:V4)</f>
        <v>26.6</v>
      </c>
      <c r="AH4">
        <f>AVERAGE(C5:V5)</f>
        <v>33.93333333333333</v>
      </c>
    </row>
    <row r="5" spans="1:34">
      <c r="B5" s="5" t="s">
        <v>9</v>
      </c>
      <c r="C5" s="5">
        <v>33</v>
      </c>
      <c r="D5" s="5">
        <v>29</v>
      </c>
      <c r="E5" s="5">
        <v>20</v>
      </c>
      <c r="F5" s="5">
        <v>25</v>
      </c>
      <c r="G5" s="5">
        <v>29</v>
      </c>
      <c r="H5" s="5"/>
      <c r="I5" s="5">
        <v>31</v>
      </c>
      <c r="J5" s="5">
        <v>37</v>
      </c>
      <c r="K5" s="5"/>
      <c r="L5" s="5"/>
      <c r="M5" s="5">
        <v>37</v>
      </c>
      <c r="N5" s="5">
        <v>49</v>
      </c>
      <c r="O5" s="5">
        <v>64</v>
      </c>
      <c r="P5" s="5">
        <v>31</v>
      </c>
      <c r="Q5" s="5"/>
      <c r="R5" s="5"/>
      <c r="S5" s="5">
        <v>67</v>
      </c>
      <c r="T5" s="5">
        <v>18</v>
      </c>
      <c r="U5" s="5">
        <v>7</v>
      </c>
      <c r="V5" s="5">
        <v>32</v>
      </c>
      <c r="W5" s="2"/>
    </row>
    <row r="6" spans="1:34">
      <c r="B6" s="6" t="s">
        <v>10</v>
      </c>
      <c r="C6" s="6"/>
      <c r="D6" s="6"/>
      <c r="E6" s="6"/>
      <c r="F6" s="6"/>
      <c r="G6" s="6"/>
      <c r="H6" s="6" t="s">
        <v>12</v>
      </c>
      <c r="I6" s="6"/>
      <c r="J6" s="6"/>
      <c r="K6" s="6" t="s">
        <v>14</v>
      </c>
      <c r="L6" s="6" t="s">
        <v>12</v>
      </c>
      <c r="M6" s="6"/>
      <c r="N6" s="6"/>
      <c r="O6" s="6"/>
      <c r="P6" s="6"/>
      <c r="Q6" s="6" t="s">
        <v>12</v>
      </c>
      <c r="R6" s="6" t="s">
        <v>14</v>
      </c>
      <c r="S6" s="6"/>
      <c r="T6" s="6"/>
      <c r="U6" s="6"/>
      <c r="V6" s="6"/>
      <c r="W6" s="2"/>
      <c r="AB6" s="18">
        <f>(COUNT(C4:V4)/20)*100</f>
        <v>25</v>
      </c>
      <c r="AC6" s="18">
        <f>(COUNT(C5:V5)/20)*100</f>
        <v>75</v>
      </c>
      <c r="AD6" s="18">
        <f>100*(AD4/20)</f>
        <v>0</v>
      </c>
      <c r="AE6" s="18">
        <f>100*(AE4/20)</f>
        <v>10</v>
      </c>
      <c r="AF6" s="18">
        <f>100*(AF4/20)</f>
        <v>15</v>
      </c>
    </row>
    <row r="7" spans="1:34">
      <c r="A7" t="s">
        <v>95</v>
      </c>
      <c r="F7">
        <f>F4-F5</f>
        <v>-2</v>
      </c>
      <c r="G7">
        <f>G4-G5</f>
        <v>1</v>
      </c>
      <c r="N7">
        <f>N4-N5</f>
        <v>-20</v>
      </c>
      <c r="O7">
        <f>O4-O5</f>
        <v>-25</v>
      </c>
      <c r="T7">
        <f>T4-T5</f>
        <v>-6</v>
      </c>
      <c r="W7" s="2"/>
    </row>
    <row r="8" spans="1:34">
      <c r="A8">
        <v>2</v>
      </c>
      <c r="B8" s="4" t="s">
        <v>8</v>
      </c>
      <c r="C8" s="4"/>
      <c r="D8" s="4">
        <v>22</v>
      </c>
      <c r="E8" s="4"/>
      <c r="F8" s="4"/>
      <c r="G8" s="4"/>
      <c r="H8" s="4"/>
      <c r="I8" s="4">
        <v>19</v>
      </c>
      <c r="J8" s="4"/>
      <c r="K8" s="4"/>
      <c r="L8" s="4"/>
      <c r="M8" s="4"/>
      <c r="N8" s="4">
        <v>19</v>
      </c>
      <c r="O8" s="4"/>
      <c r="P8" s="4"/>
      <c r="Q8" s="4">
        <v>15</v>
      </c>
      <c r="R8" s="4">
        <v>17</v>
      </c>
      <c r="S8" s="4"/>
      <c r="T8" s="4"/>
      <c r="U8" s="4">
        <v>11</v>
      </c>
      <c r="V8" s="4">
        <v>15</v>
      </c>
      <c r="W8" s="2">
        <v>7</v>
      </c>
      <c r="X8">
        <f>AVERAGE(D11,I11,N11,Q11,R11,U11,V11)</f>
        <v>-1.8571428571428572</v>
      </c>
      <c r="Y8">
        <v>0</v>
      </c>
      <c r="Z8">
        <v>0</v>
      </c>
      <c r="AA8">
        <v>0</v>
      </c>
      <c r="AB8" s="19">
        <f>COUNT(C8:V8)</f>
        <v>7</v>
      </c>
      <c r="AC8" s="19">
        <f>COUNT(C9:V9)</f>
        <v>12</v>
      </c>
      <c r="AD8" s="19">
        <v>0</v>
      </c>
      <c r="AE8" s="19">
        <v>4</v>
      </c>
      <c r="AF8" s="19">
        <v>4</v>
      </c>
      <c r="AG8">
        <f>AVERAGE(B8:V8)</f>
        <v>16.857142857142858</v>
      </c>
      <c r="AH8">
        <f>AVERAGE(C9:V9)</f>
        <v>17.916666666666668</v>
      </c>
    </row>
    <row r="9" spans="1:34">
      <c r="B9" s="5" t="s">
        <v>9</v>
      </c>
      <c r="C9" s="5"/>
      <c r="D9" s="5">
        <v>25</v>
      </c>
      <c r="E9" s="5">
        <v>23</v>
      </c>
      <c r="F9" s="5">
        <v>18</v>
      </c>
      <c r="G9" s="5">
        <v>18</v>
      </c>
      <c r="H9" s="5"/>
      <c r="I9" s="5">
        <v>31</v>
      </c>
      <c r="J9" s="5">
        <v>20</v>
      </c>
      <c r="K9" s="5"/>
      <c r="L9" s="5"/>
      <c r="M9" s="5"/>
      <c r="N9" s="5">
        <v>15</v>
      </c>
      <c r="O9" s="5"/>
      <c r="P9" s="5"/>
      <c r="Q9" s="5">
        <v>17</v>
      </c>
      <c r="R9" s="5">
        <v>19</v>
      </c>
      <c r="S9" s="5"/>
      <c r="T9" s="5">
        <v>5</v>
      </c>
      <c r="U9" s="5">
        <v>10</v>
      </c>
      <c r="V9" s="5">
        <v>14</v>
      </c>
      <c r="W9" s="2"/>
    </row>
    <row r="10" spans="1:34">
      <c r="B10" s="6" t="s">
        <v>10</v>
      </c>
      <c r="C10" s="6" t="s">
        <v>12</v>
      </c>
      <c r="D10" s="6"/>
      <c r="E10" s="6"/>
      <c r="F10" s="6"/>
      <c r="G10" s="6"/>
      <c r="H10" s="6" t="s">
        <v>14</v>
      </c>
      <c r="I10" s="6"/>
      <c r="J10" s="6"/>
      <c r="K10" s="6" t="s">
        <v>12</v>
      </c>
      <c r="L10" s="6" t="s">
        <v>14</v>
      </c>
      <c r="M10" s="6" t="s">
        <v>12</v>
      </c>
      <c r="N10" s="6"/>
      <c r="O10" s="6" t="s">
        <v>12</v>
      </c>
      <c r="P10" s="6" t="s">
        <v>14</v>
      </c>
      <c r="Q10" s="6"/>
      <c r="R10" s="6"/>
      <c r="S10" s="6" t="s">
        <v>14</v>
      </c>
      <c r="T10" s="6"/>
      <c r="U10" s="6"/>
      <c r="V10" s="6"/>
      <c r="W10" s="2"/>
      <c r="AB10" s="18">
        <f>(COUNT(C8:V8)/20)*100</f>
        <v>35</v>
      </c>
      <c r="AC10" s="18">
        <f>(COUNT(C9:V9)/20)*100</f>
        <v>60</v>
      </c>
      <c r="AD10" s="18">
        <f>100*(AD8/20)</f>
        <v>0</v>
      </c>
      <c r="AE10" s="18">
        <f>100*(AE8/20)</f>
        <v>20</v>
      </c>
      <c r="AF10" s="18">
        <f>100*(AF8/20)</f>
        <v>20</v>
      </c>
    </row>
    <row r="11" spans="1:34">
      <c r="A11" t="s">
        <v>95</v>
      </c>
      <c r="D11">
        <f>D8-D9</f>
        <v>-3</v>
      </c>
      <c r="I11">
        <f>I8-I9</f>
        <v>-12</v>
      </c>
      <c r="N11">
        <f>N8-N9</f>
        <v>4</v>
      </c>
      <c r="Q11">
        <f>Q8-Q9</f>
        <v>-2</v>
      </c>
      <c r="R11">
        <f>R8-R9</f>
        <v>-2</v>
      </c>
      <c r="U11">
        <f>U8-U9</f>
        <v>1</v>
      </c>
      <c r="V11">
        <f>V8-V9</f>
        <v>1</v>
      </c>
      <c r="W11" s="2"/>
    </row>
    <row r="12" spans="1:34">
      <c r="A12">
        <v>3</v>
      </c>
      <c r="B12" s="4" t="s">
        <v>8</v>
      </c>
      <c r="C12" s="4"/>
      <c r="D12" s="4">
        <v>39</v>
      </c>
      <c r="E12" s="4">
        <v>40</v>
      </c>
      <c r="F12" s="4">
        <v>46</v>
      </c>
      <c r="G12" s="4">
        <v>51</v>
      </c>
      <c r="H12" s="4">
        <v>45</v>
      </c>
      <c r="I12" s="4"/>
      <c r="J12" s="4"/>
      <c r="K12" s="4"/>
      <c r="L12" s="4"/>
      <c r="M12" s="4"/>
      <c r="N12" s="4">
        <v>46</v>
      </c>
      <c r="O12" s="4"/>
      <c r="P12" s="4"/>
      <c r="Q12" s="4"/>
      <c r="R12" s="4"/>
      <c r="S12" s="4"/>
      <c r="T12" s="4"/>
      <c r="U12" s="4">
        <v>39</v>
      </c>
      <c r="V12" s="4">
        <v>20</v>
      </c>
      <c r="W12" s="2">
        <v>8</v>
      </c>
      <c r="X12">
        <f>AVERAGE(D15,E15,F15,G15,H15,N15,U15,V15)</f>
        <v>16.875</v>
      </c>
      <c r="Y12" s="4">
        <v>0</v>
      </c>
      <c r="Z12" s="4">
        <v>0</v>
      </c>
      <c r="AA12" s="4">
        <v>0</v>
      </c>
      <c r="AB12" s="19">
        <f>COUNT(C12:V12)</f>
        <v>8</v>
      </c>
      <c r="AC12" s="19">
        <f>COUNT(C13:V13)</f>
        <v>16</v>
      </c>
      <c r="AD12" s="19">
        <v>1</v>
      </c>
      <c r="AE12" s="19">
        <v>2</v>
      </c>
      <c r="AF12" s="19">
        <v>1</v>
      </c>
      <c r="AG12">
        <f>AVERAGE(B12:V12)</f>
        <v>40.75</v>
      </c>
      <c r="AH12">
        <f>AVERAGE(C13:V13)</f>
        <v>22.1875</v>
      </c>
    </row>
    <row r="13" spans="1:34">
      <c r="B13" s="5" t="s">
        <v>9</v>
      </c>
      <c r="C13" s="5">
        <v>25</v>
      </c>
      <c r="D13" s="5">
        <v>38</v>
      </c>
      <c r="E13" s="5">
        <v>20</v>
      </c>
      <c r="F13" s="5">
        <v>28</v>
      </c>
      <c r="G13" s="5">
        <v>50</v>
      </c>
      <c r="H13" s="5">
        <v>15</v>
      </c>
      <c r="I13" s="5"/>
      <c r="J13" s="5"/>
      <c r="K13" s="5">
        <v>12</v>
      </c>
      <c r="L13" s="5">
        <v>26</v>
      </c>
      <c r="M13" s="5">
        <v>20</v>
      </c>
      <c r="N13" s="5">
        <v>22</v>
      </c>
      <c r="O13" s="5"/>
      <c r="P13" s="5">
        <v>18</v>
      </c>
      <c r="Q13" s="5">
        <v>12</v>
      </c>
      <c r="R13" s="5"/>
      <c r="S13" s="5">
        <v>10</v>
      </c>
      <c r="T13" s="5">
        <v>41</v>
      </c>
      <c r="U13" s="5">
        <v>5</v>
      </c>
      <c r="V13" s="6">
        <v>13</v>
      </c>
      <c r="W13" s="2"/>
    </row>
    <row r="14" spans="1:34">
      <c r="B14" s="6" t="s">
        <v>10</v>
      </c>
      <c r="C14" s="6"/>
      <c r="D14" s="6"/>
      <c r="E14" s="6"/>
      <c r="F14" s="6"/>
      <c r="G14" s="6"/>
      <c r="H14" s="6"/>
      <c r="I14" s="6" t="s">
        <v>14</v>
      </c>
      <c r="J14" s="6" t="s">
        <v>12</v>
      </c>
      <c r="K14" s="6"/>
      <c r="L14" s="6"/>
      <c r="M14" s="6"/>
      <c r="N14" s="6"/>
      <c r="O14" s="6" t="s">
        <v>11</v>
      </c>
      <c r="P14" s="6"/>
      <c r="Q14" s="6"/>
      <c r="R14" s="6" t="s">
        <v>14</v>
      </c>
      <c r="S14" s="6"/>
      <c r="T14" s="6"/>
      <c r="U14" s="6"/>
      <c r="W14" s="2"/>
      <c r="AB14" s="18">
        <f>(COUNT(C12:V12)/20)*100</f>
        <v>40</v>
      </c>
      <c r="AC14" s="18">
        <f>(COUNT(C13:V13)/20)*100</f>
        <v>80</v>
      </c>
      <c r="AD14" s="18">
        <f>100*(AD12/20)</f>
        <v>5</v>
      </c>
      <c r="AE14" s="18">
        <f>100*(AE12/20)</f>
        <v>10</v>
      </c>
      <c r="AF14" s="18">
        <f>100*(AF12/20)</f>
        <v>5</v>
      </c>
    </row>
    <row r="15" spans="1:34">
      <c r="A15" t="s">
        <v>95</v>
      </c>
      <c r="D15">
        <f>D12-D13</f>
        <v>1</v>
      </c>
      <c r="E15">
        <f t="shared" ref="E15:G15" si="0">E12-E13</f>
        <v>20</v>
      </c>
      <c r="F15">
        <f t="shared" si="0"/>
        <v>18</v>
      </c>
      <c r="G15">
        <f t="shared" si="0"/>
        <v>1</v>
      </c>
      <c r="H15">
        <f>H12-H13</f>
        <v>30</v>
      </c>
      <c r="N15">
        <f>N12-N13</f>
        <v>24</v>
      </c>
      <c r="U15">
        <f>U12-U13</f>
        <v>34</v>
      </c>
      <c r="V15">
        <f>V12-V13</f>
        <v>7</v>
      </c>
      <c r="W15" s="2"/>
    </row>
    <row r="16" spans="1:34">
      <c r="A16">
        <v>4</v>
      </c>
      <c r="B16" s="4" t="s"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"/>
      <c r="AB16" s="19"/>
      <c r="AC16" s="19"/>
      <c r="AD16" s="19"/>
      <c r="AE16" s="19"/>
      <c r="AF16" s="19"/>
    </row>
    <row r="17" spans="1:32">
      <c r="B17" s="5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2"/>
    </row>
    <row r="18" spans="1:32">
      <c r="B18" s="6" t="s">
        <v>10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2"/>
      <c r="AB18" s="18"/>
      <c r="AC18" s="18"/>
      <c r="AD18" s="18"/>
      <c r="AE18" s="18"/>
      <c r="AF18" s="18"/>
    </row>
    <row r="19" spans="1:32">
      <c r="A19" t="s">
        <v>95</v>
      </c>
      <c r="W19" s="2"/>
    </row>
    <row r="20" spans="1:32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10"/>
      <c r="Y20" s="4"/>
      <c r="Z20" s="4"/>
      <c r="AA20" s="4"/>
      <c r="AB20" s="19"/>
      <c r="AC20" s="19"/>
      <c r="AD20" s="19"/>
      <c r="AE20" s="19"/>
      <c r="AF20" s="19"/>
    </row>
    <row r="21" spans="1:32"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2"/>
    </row>
    <row r="22" spans="1:32">
      <c r="B22" s="6" t="s">
        <v>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"/>
      <c r="AB22" s="18"/>
      <c r="AC22" s="18"/>
      <c r="AD22" s="18"/>
      <c r="AE22" s="18"/>
      <c r="AF22" s="18"/>
    </row>
    <row r="23" spans="1:32">
      <c r="A23" t="s">
        <v>95</v>
      </c>
      <c r="W23" s="2"/>
    </row>
    <row r="24" spans="1:32">
      <c r="A24">
        <v>6</v>
      </c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2"/>
      <c r="AB24" s="19"/>
      <c r="AC24" s="19"/>
      <c r="AD24" s="19"/>
      <c r="AE24" s="19"/>
      <c r="AF24" s="19"/>
    </row>
    <row r="25" spans="1:32"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2"/>
    </row>
    <row r="26" spans="1:32">
      <c r="B26" s="6" t="s">
        <v>10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2"/>
      <c r="AB26" s="18"/>
      <c r="AC26" s="18"/>
      <c r="AD26" s="18"/>
      <c r="AE26" s="18"/>
      <c r="AF26" s="18"/>
    </row>
    <row r="27" spans="1:32">
      <c r="A27" t="s">
        <v>95</v>
      </c>
      <c r="W27" s="2"/>
    </row>
    <row r="28" spans="1:32">
      <c r="A28">
        <v>7</v>
      </c>
      <c r="B28" s="4" t="s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2"/>
      <c r="AB28" s="19"/>
      <c r="AC28" s="19"/>
      <c r="AD28" s="19"/>
      <c r="AE28" s="19"/>
      <c r="AF28" s="19"/>
    </row>
    <row r="29" spans="1:32">
      <c r="B29" s="5" t="s">
        <v>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2"/>
    </row>
    <row r="30" spans="1:32">
      <c r="B30" s="6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"/>
      <c r="AB30" s="18"/>
      <c r="AC30" s="18"/>
      <c r="AD30" s="18"/>
      <c r="AE30" s="18"/>
      <c r="AF30" s="18"/>
    </row>
    <row r="31" spans="1:32">
      <c r="A31" t="s">
        <v>95</v>
      </c>
      <c r="W31" s="2"/>
    </row>
    <row r="32" spans="1:32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"/>
      <c r="AB32" s="19"/>
      <c r="AC32" s="19"/>
      <c r="AD32" s="19"/>
      <c r="AE32" s="19"/>
      <c r="AF32" s="19"/>
    </row>
    <row r="33" spans="1:34"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2"/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"/>
      <c r="AB34" s="18"/>
      <c r="AC34" s="18"/>
      <c r="AD34" s="18"/>
      <c r="AE34" s="18"/>
      <c r="AF34" s="18"/>
      <c r="AG34" s="20"/>
    </row>
    <row r="35" spans="1:34">
      <c r="A35" t="s">
        <v>95</v>
      </c>
      <c r="W35" s="2"/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0"/>
      <c r="Y36" s="4"/>
      <c r="Z36" s="4"/>
      <c r="AA36" s="4"/>
      <c r="AB36" s="19"/>
      <c r="AC36" s="19"/>
      <c r="AD36" s="19"/>
      <c r="AE36" s="19"/>
      <c r="AF36" s="19"/>
    </row>
    <row r="37" spans="1:34">
      <c r="B37" s="5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2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  <c r="AB38" s="18"/>
      <c r="AC38" s="18"/>
      <c r="AD38" s="18"/>
      <c r="AE38" s="18"/>
      <c r="AF38" s="18"/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f>AVERAGE(W4:W12)</f>
        <v>6.666666666666667</v>
      </c>
      <c r="X41" s="21">
        <f>AVERAGE(X4:X39)</f>
        <v>1.5392857142857139</v>
      </c>
      <c r="Y41" s="21">
        <f t="shared" ref="Y41:AA41" si="1">AVERAGE(Y4:Y39)</f>
        <v>0</v>
      </c>
      <c r="Z41" s="21">
        <f t="shared" si="1"/>
        <v>0</v>
      </c>
      <c r="AA41" s="21">
        <f t="shared" si="1"/>
        <v>0</v>
      </c>
      <c r="AB41" s="21">
        <f>AVERAGE(AB4,AB8,AB12,AB16,AB20,AB24,AB28,AB32,AB36)</f>
        <v>6.666666666666667</v>
      </c>
      <c r="AC41" s="21">
        <f t="shared" ref="AC41:AF41" si="2">AVERAGE(AC4,AC8,AC12,AC16,AC20,AC24,AC28,AC32,AC36)</f>
        <v>14.333333333333334</v>
      </c>
      <c r="AD41" s="21">
        <f t="shared" si="2"/>
        <v>0.33333333333333331</v>
      </c>
      <c r="AE41" s="21">
        <f t="shared" si="2"/>
        <v>2.6666666666666665</v>
      </c>
      <c r="AF41" s="21">
        <f t="shared" si="2"/>
        <v>2.6666666666666665</v>
      </c>
      <c r="AG41" s="21">
        <f>AVERAGE(AG4:AG38)</f>
        <v>28.06904761904762</v>
      </c>
      <c r="AH41" s="21">
        <f>AVERAGE(AH4:AH38)</f>
        <v>24.679166666666664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33.333333333333336</v>
      </c>
      <c r="AC42" s="21">
        <f t="shared" ref="AC42:AF42" si="3">AVERAGE(AC6,AC10,AC14,AC18,AC22,AC26,AC30,AC34,AC38)</f>
        <v>71.666666666666671</v>
      </c>
      <c r="AD42" s="21">
        <f t="shared" si="3"/>
        <v>1.6666666666666667</v>
      </c>
      <c r="AE42" s="21">
        <f t="shared" si="3"/>
        <v>13.333333333333334</v>
      </c>
      <c r="AF42" s="21">
        <f t="shared" si="3"/>
        <v>13.333333333333334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"/>
    </sheetView>
  </sheetViews>
  <sheetFormatPr baseColWidth="10" defaultRowHeight="15" x14ac:dyDescent="0"/>
  <cols>
    <col min="1" max="1" width="6.83203125" bestFit="1" customWidth="1"/>
    <col min="2" max="2" width="20" bestFit="1" customWidth="1"/>
    <col min="4" max="4" width="9.5" bestFit="1" customWidth="1"/>
    <col min="5" max="5" width="13.83203125" bestFit="1" customWidth="1"/>
    <col min="6" max="6" width="7.33203125" bestFit="1" customWidth="1"/>
    <col min="7" max="7" width="7" bestFit="1" customWidth="1"/>
    <col min="8" max="8" width="10.6640625" bestFit="1" customWidth="1"/>
    <col min="9" max="22" width="3.1640625" bestFit="1" customWidth="1"/>
    <col min="23" max="23" width="6.83203125" customWidth="1"/>
    <col min="28" max="28" width="7" customWidth="1"/>
    <col min="29" max="29" width="5.6640625" customWidth="1"/>
    <col min="30" max="30" width="5.83203125" customWidth="1"/>
    <col min="31" max="31" width="6" customWidth="1"/>
    <col min="32" max="32" width="6.1640625" customWidth="1"/>
  </cols>
  <sheetData>
    <row r="1" spans="1:34">
      <c r="A1" t="s">
        <v>52</v>
      </c>
      <c r="B1" s="2" t="s">
        <v>53</v>
      </c>
      <c r="C1" s="2" t="s">
        <v>26</v>
      </c>
      <c r="D1" s="2" t="s">
        <v>54</v>
      </c>
      <c r="E1" s="7">
        <v>43482.5625</v>
      </c>
      <c r="F1" s="2" t="s">
        <v>55</v>
      </c>
      <c r="G1" s="8" t="s">
        <v>56</v>
      </c>
      <c r="H1" s="8" t="s">
        <v>57</v>
      </c>
      <c r="I1" s="2" t="s">
        <v>58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10" t="s">
        <v>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2">
        <v>0</v>
      </c>
      <c r="X4">
        <v>0</v>
      </c>
      <c r="Y4">
        <v>0</v>
      </c>
      <c r="Z4">
        <v>0</v>
      </c>
      <c r="AA4">
        <v>0</v>
      </c>
      <c r="AB4" s="19">
        <f>COUNT(C4:V4)</f>
        <v>0</v>
      </c>
      <c r="AC4" s="19">
        <f>COUNT(C5:V5)</f>
        <v>12</v>
      </c>
      <c r="AD4" s="19">
        <v>0</v>
      </c>
      <c r="AE4" s="19">
        <v>8</v>
      </c>
      <c r="AF4" s="19">
        <v>0</v>
      </c>
      <c r="AG4">
        <v>0</v>
      </c>
      <c r="AH4">
        <f>AVERAGE(C5:V5)</f>
        <v>64.833333333333329</v>
      </c>
    </row>
    <row r="5" spans="1:34">
      <c r="B5" s="11" t="s">
        <v>9</v>
      </c>
      <c r="C5" s="11">
        <v>71</v>
      </c>
      <c r="D5" s="11">
        <v>68</v>
      </c>
      <c r="E5" s="11">
        <v>58</v>
      </c>
      <c r="F5" s="11">
        <v>77</v>
      </c>
      <c r="G5" s="11">
        <v>55</v>
      </c>
      <c r="H5" s="11">
        <v>65</v>
      </c>
      <c r="I5" s="11">
        <v>59</v>
      </c>
      <c r="J5" s="11">
        <v>69</v>
      </c>
      <c r="K5" s="11">
        <v>69</v>
      </c>
      <c r="L5" s="11"/>
      <c r="M5" s="11"/>
      <c r="N5" s="11"/>
      <c r="O5" s="11"/>
      <c r="P5" s="11"/>
      <c r="Q5" s="11"/>
      <c r="R5" s="11">
        <v>60</v>
      </c>
      <c r="S5" s="11">
        <v>63</v>
      </c>
      <c r="T5" s="11">
        <v>64</v>
      </c>
      <c r="U5" s="11"/>
      <c r="V5" s="11"/>
      <c r="W5" s="2"/>
    </row>
    <row r="6" spans="1:34">
      <c r="B6" s="12" t="s">
        <v>10</v>
      </c>
      <c r="C6" s="12"/>
      <c r="D6" s="12"/>
      <c r="E6" s="12"/>
      <c r="F6" s="12"/>
      <c r="G6" s="12"/>
      <c r="H6" s="12"/>
      <c r="I6" s="12"/>
      <c r="J6" s="12"/>
      <c r="K6" s="12"/>
      <c r="L6" s="12" t="s">
        <v>14</v>
      </c>
      <c r="M6" s="12" t="s">
        <v>14</v>
      </c>
      <c r="N6" s="12" t="s">
        <v>14</v>
      </c>
      <c r="O6" s="12" t="s">
        <v>14</v>
      </c>
      <c r="P6" s="12" t="s">
        <v>14</v>
      </c>
      <c r="Q6" s="12" t="s">
        <v>14</v>
      </c>
      <c r="R6" s="12"/>
      <c r="S6" s="12"/>
      <c r="T6" s="12"/>
      <c r="U6" s="12" t="s">
        <v>14</v>
      </c>
      <c r="V6" s="12" t="s">
        <v>14</v>
      </c>
      <c r="W6" s="2"/>
      <c r="AB6" s="18">
        <f>(COUNT(C4:V4)/20)*100</f>
        <v>0</v>
      </c>
      <c r="AC6" s="18">
        <f>(COUNT(C5:V5)/20)*100</f>
        <v>60</v>
      </c>
      <c r="AD6" s="18">
        <f>100*(AD4/20)</f>
        <v>0</v>
      </c>
      <c r="AE6" s="18">
        <f>100*(AE4/20)</f>
        <v>40</v>
      </c>
      <c r="AF6" s="18">
        <f>100*(AF4/20)</f>
        <v>0</v>
      </c>
    </row>
    <row r="7" spans="1:34">
      <c r="A7" t="s">
        <v>95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34">
      <c r="A8">
        <v>2</v>
      </c>
      <c r="B8" s="10" t="s">
        <v>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2">
        <v>0</v>
      </c>
      <c r="X8">
        <v>0</v>
      </c>
      <c r="Y8">
        <v>0</v>
      </c>
      <c r="Z8">
        <v>0</v>
      </c>
      <c r="AA8">
        <v>0</v>
      </c>
      <c r="AB8" s="19">
        <f>COUNT(C8:V8)</f>
        <v>0</v>
      </c>
      <c r="AC8" s="19">
        <f>COUNT(C9:V9)</f>
        <v>11</v>
      </c>
      <c r="AD8" s="19">
        <v>0</v>
      </c>
      <c r="AE8" s="19">
        <v>9</v>
      </c>
      <c r="AF8" s="19">
        <v>0</v>
      </c>
      <c r="AG8">
        <v>0</v>
      </c>
      <c r="AH8">
        <f>AVERAGE(C9:V9)</f>
        <v>39.545454545454547</v>
      </c>
    </row>
    <row r="9" spans="1:34">
      <c r="B9" s="11" t="s">
        <v>9</v>
      </c>
      <c r="C9" s="11">
        <v>42</v>
      </c>
      <c r="D9" s="11"/>
      <c r="E9" s="11"/>
      <c r="F9" s="11">
        <v>37</v>
      </c>
      <c r="G9" s="11"/>
      <c r="H9" s="11"/>
      <c r="I9" s="11"/>
      <c r="J9" s="11">
        <v>32</v>
      </c>
      <c r="K9" s="11">
        <v>32</v>
      </c>
      <c r="L9" s="11">
        <v>43</v>
      </c>
      <c r="M9" s="11">
        <v>38</v>
      </c>
      <c r="N9" s="11"/>
      <c r="O9" s="11"/>
      <c r="P9" s="11">
        <v>38</v>
      </c>
      <c r="Q9" s="11">
        <v>45</v>
      </c>
      <c r="R9" s="11">
        <v>40</v>
      </c>
      <c r="S9" s="11">
        <v>49</v>
      </c>
      <c r="T9" s="11"/>
      <c r="U9" s="11"/>
      <c r="V9" s="11">
        <v>39</v>
      </c>
      <c r="W9" s="2"/>
    </row>
    <row r="10" spans="1:34">
      <c r="B10" s="12" t="s">
        <v>10</v>
      </c>
      <c r="C10" s="12"/>
      <c r="D10" s="12" t="s">
        <v>14</v>
      </c>
      <c r="E10" s="12" t="s">
        <v>14</v>
      </c>
      <c r="F10" s="12"/>
      <c r="G10" s="12" t="s">
        <v>14</v>
      </c>
      <c r="H10" s="12" t="s">
        <v>14</v>
      </c>
      <c r="I10" s="12" t="s">
        <v>14</v>
      </c>
      <c r="J10" s="12"/>
      <c r="K10" s="12"/>
      <c r="L10" s="12"/>
      <c r="M10" s="12"/>
      <c r="N10" s="12" t="s">
        <v>14</v>
      </c>
      <c r="O10" s="12" t="s">
        <v>14</v>
      </c>
      <c r="P10" s="12"/>
      <c r="Q10" s="12"/>
      <c r="R10" s="12"/>
      <c r="S10" s="12"/>
      <c r="T10" s="12" t="s">
        <v>14</v>
      </c>
      <c r="U10" s="12" t="s">
        <v>14</v>
      </c>
      <c r="V10" s="12"/>
      <c r="W10" s="2"/>
      <c r="AB10" s="18">
        <f>(COUNT(C8:V8)/20)*100</f>
        <v>0</v>
      </c>
      <c r="AC10" s="18">
        <f>(COUNT(C9:V9)/20)*100</f>
        <v>55.000000000000007</v>
      </c>
      <c r="AD10" s="18">
        <f>100*(AD8/20)</f>
        <v>0</v>
      </c>
      <c r="AE10" s="18">
        <f>100*(AE8/20)</f>
        <v>45</v>
      </c>
      <c r="AF10" s="18">
        <f>100*(AF8/20)</f>
        <v>0</v>
      </c>
    </row>
    <row r="11" spans="1:34">
      <c r="A11" t="s">
        <v>95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34">
      <c r="A12">
        <v>3</v>
      </c>
      <c r="B12" s="10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2">
        <v>0</v>
      </c>
      <c r="X12">
        <v>0</v>
      </c>
      <c r="Y12" s="4">
        <v>0</v>
      </c>
      <c r="Z12" s="4">
        <v>0</v>
      </c>
      <c r="AA12" s="4">
        <v>0</v>
      </c>
      <c r="AB12" s="19">
        <f>COUNT(C12:V12)</f>
        <v>0</v>
      </c>
      <c r="AC12" s="19">
        <f>COUNT(C13:V13)</f>
        <v>11</v>
      </c>
      <c r="AD12" s="19">
        <v>0</v>
      </c>
      <c r="AE12" s="19">
        <v>6</v>
      </c>
      <c r="AF12" s="19">
        <v>3</v>
      </c>
      <c r="AG12">
        <v>0</v>
      </c>
      <c r="AH12">
        <f>AVERAGE(C13:V13)</f>
        <v>32.81818181818182</v>
      </c>
    </row>
    <row r="13" spans="1:34">
      <c r="B13" s="11" t="s">
        <v>9</v>
      </c>
      <c r="C13" s="11"/>
      <c r="D13" s="11"/>
      <c r="E13" s="11"/>
      <c r="F13" s="11">
        <v>20</v>
      </c>
      <c r="G13" s="11"/>
      <c r="H13" s="11"/>
      <c r="I13" s="11"/>
      <c r="J13" s="11">
        <v>24</v>
      </c>
      <c r="K13" s="11"/>
      <c r="L13" s="11">
        <v>26</v>
      </c>
      <c r="M13" s="11">
        <v>34</v>
      </c>
      <c r="N13" s="11">
        <v>46</v>
      </c>
      <c r="O13" s="11">
        <v>41</v>
      </c>
      <c r="P13" s="11">
        <v>30</v>
      </c>
      <c r="Q13" s="11">
        <v>37</v>
      </c>
      <c r="R13" s="11">
        <v>36</v>
      </c>
      <c r="S13" s="11">
        <v>38</v>
      </c>
      <c r="T13" s="11">
        <v>29</v>
      </c>
      <c r="U13" s="11"/>
      <c r="V13" s="11"/>
      <c r="W13" s="2"/>
    </row>
    <row r="14" spans="1:34">
      <c r="B14" s="12" t="s">
        <v>10</v>
      </c>
      <c r="C14" s="12" t="s">
        <v>14</v>
      </c>
      <c r="D14" s="12" t="s">
        <v>14</v>
      </c>
      <c r="E14" s="12" t="s">
        <v>14</v>
      </c>
      <c r="F14" s="12"/>
      <c r="G14" s="12" t="s">
        <v>12</v>
      </c>
      <c r="H14" s="12" t="s">
        <v>12</v>
      </c>
      <c r="I14" s="12" t="s">
        <v>14</v>
      </c>
      <c r="J14" s="12"/>
      <c r="K14" s="12" t="s">
        <v>12</v>
      </c>
      <c r="L14" s="12"/>
      <c r="M14" s="12"/>
      <c r="N14" s="12"/>
      <c r="O14" s="12"/>
      <c r="P14" s="12"/>
      <c r="Q14" s="12"/>
      <c r="R14" s="12"/>
      <c r="S14" s="12"/>
      <c r="T14" s="12"/>
      <c r="U14" s="12" t="s">
        <v>14</v>
      </c>
      <c r="V14" s="12" t="s">
        <v>14</v>
      </c>
      <c r="W14" s="2"/>
      <c r="AB14" s="18">
        <f>(COUNT(C12:V12)/20)*100</f>
        <v>0</v>
      </c>
      <c r="AC14" s="18">
        <f>(COUNT(C13:V13)/20)*100</f>
        <v>55.000000000000007</v>
      </c>
      <c r="AD14" s="18">
        <f>100*(AD12/20)</f>
        <v>0</v>
      </c>
      <c r="AE14" s="18">
        <f>100*(AE12/20)</f>
        <v>30</v>
      </c>
      <c r="AF14" s="18">
        <f>100*(AF12/20)</f>
        <v>15</v>
      </c>
    </row>
    <row r="15" spans="1:34">
      <c r="A15" t="s">
        <v>95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34">
      <c r="A16">
        <v>4</v>
      </c>
      <c r="B16" s="10" t="s">
        <v>8</v>
      </c>
      <c r="C16" s="10">
        <v>36</v>
      </c>
      <c r="D16" s="10"/>
      <c r="E16" s="10">
        <v>43</v>
      </c>
      <c r="F16" s="10">
        <v>39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v>38</v>
      </c>
      <c r="T16" s="10"/>
      <c r="U16" s="10"/>
      <c r="V16" s="10">
        <v>38</v>
      </c>
      <c r="W16" s="2">
        <v>3</v>
      </c>
      <c r="X16">
        <f>AVERAGE(C19,F19,S19)</f>
        <v>2</v>
      </c>
      <c r="Y16">
        <v>0</v>
      </c>
      <c r="Z16">
        <v>0</v>
      </c>
      <c r="AA16">
        <v>0</v>
      </c>
      <c r="AB16" s="19">
        <f>COUNT(C16:V16)</f>
        <v>5</v>
      </c>
      <c r="AC16" s="19">
        <f>COUNT(C17:V17)</f>
        <v>10</v>
      </c>
      <c r="AD16" s="19">
        <v>0</v>
      </c>
      <c r="AE16" s="19">
        <v>8</v>
      </c>
      <c r="AF16" s="19">
        <v>0</v>
      </c>
      <c r="AG16">
        <f>AVERAGE(B16:V16)</f>
        <v>38.799999999999997</v>
      </c>
      <c r="AH16">
        <f>AVERAGE(C17:V17)</f>
        <v>39.5</v>
      </c>
    </row>
    <row r="17" spans="1:34">
      <c r="B17" s="11" t="s">
        <v>9</v>
      </c>
      <c r="C17" s="11">
        <v>30</v>
      </c>
      <c r="D17" s="11"/>
      <c r="E17" s="11"/>
      <c r="F17" s="11">
        <v>45</v>
      </c>
      <c r="G17" s="11">
        <v>67</v>
      </c>
      <c r="H17" s="11"/>
      <c r="I17" s="11"/>
      <c r="J17" s="11">
        <v>37</v>
      </c>
      <c r="K17" s="11">
        <v>38</v>
      </c>
      <c r="L17" s="11">
        <v>37</v>
      </c>
      <c r="M17" s="11"/>
      <c r="N17" s="11">
        <v>44</v>
      </c>
      <c r="O17" s="11"/>
      <c r="P17" s="11">
        <v>29</v>
      </c>
      <c r="Q17" s="11">
        <v>36</v>
      </c>
      <c r="R17" s="11"/>
      <c r="S17" s="11">
        <v>32</v>
      </c>
      <c r="T17" s="11"/>
      <c r="U17" s="11"/>
      <c r="V17" s="11"/>
      <c r="W17" s="2"/>
    </row>
    <row r="18" spans="1:34">
      <c r="B18" s="12" t="s">
        <v>10</v>
      </c>
      <c r="C18" s="12"/>
      <c r="D18" s="12" t="s">
        <v>14</v>
      </c>
      <c r="E18" s="12"/>
      <c r="F18" s="12"/>
      <c r="G18" s="12"/>
      <c r="H18" s="12" t="s">
        <v>14</v>
      </c>
      <c r="I18" s="12" t="s">
        <v>14</v>
      </c>
      <c r="J18" s="12"/>
      <c r="K18" s="12"/>
      <c r="L18" s="12"/>
      <c r="M18" s="12" t="s">
        <v>14</v>
      </c>
      <c r="N18" s="12"/>
      <c r="O18" s="12" t="s">
        <v>14</v>
      </c>
      <c r="P18" s="12"/>
      <c r="Q18" s="12"/>
      <c r="R18" s="12" t="s">
        <v>14</v>
      </c>
      <c r="S18" s="12"/>
      <c r="T18" s="12" t="s">
        <v>14</v>
      </c>
      <c r="U18" s="12" t="s">
        <v>14</v>
      </c>
      <c r="V18" s="12"/>
      <c r="W18" s="2"/>
      <c r="AB18" s="18">
        <f>(COUNT(C16:V16)/20)*100</f>
        <v>25</v>
      </c>
      <c r="AC18" s="18">
        <f>(COUNT(C17:V17)/20)*100</f>
        <v>50</v>
      </c>
      <c r="AD18" s="18">
        <f>100*(AD16/20)</f>
        <v>0</v>
      </c>
      <c r="AE18" s="18">
        <f>100*(AE16/20)</f>
        <v>40</v>
      </c>
      <c r="AF18" s="18">
        <f>100*(AF16/20)</f>
        <v>0</v>
      </c>
    </row>
    <row r="19" spans="1:34">
      <c r="A19" t="s">
        <v>95</v>
      </c>
      <c r="B19" s="2"/>
      <c r="C19" s="2">
        <v>6</v>
      </c>
      <c r="D19" s="2"/>
      <c r="E19" s="2"/>
      <c r="F19" s="2">
        <f>F16-F17</f>
        <v>-6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v>6</v>
      </c>
      <c r="T19" s="2"/>
      <c r="U19" s="2"/>
      <c r="V19" s="2"/>
      <c r="W19" s="2"/>
    </row>
    <row r="20" spans="1:34">
      <c r="A20">
        <v>5</v>
      </c>
      <c r="B20" s="10" t="s">
        <v>8</v>
      </c>
      <c r="C20" s="10"/>
      <c r="D20" s="10"/>
      <c r="E20" s="10"/>
      <c r="F20" s="10"/>
      <c r="G20" s="10"/>
      <c r="H20" s="10"/>
      <c r="I20" s="10"/>
      <c r="J20" s="10">
        <v>32</v>
      </c>
      <c r="K20" s="10">
        <v>36</v>
      </c>
      <c r="L20" s="10"/>
      <c r="M20" s="10"/>
      <c r="N20" s="10"/>
      <c r="O20" s="10"/>
      <c r="P20" s="10">
        <v>21</v>
      </c>
      <c r="Q20" s="10"/>
      <c r="R20" s="10"/>
      <c r="S20" s="10"/>
      <c r="T20" s="10"/>
      <c r="U20" s="10"/>
      <c r="V20" s="10"/>
      <c r="W20" s="10">
        <v>2</v>
      </c>
      <c r="X20">
        <f>AVERAGE(K23,P23)</f>
        <v>-4.5</v>
      </c>
      <c r="Y20" s="4">
        <v>0</v>
      </c>
      <c r="Z20" s="4">
        <v>0</v>
      </c>
      <c r="AA20" s="4">
        <v>0</v>
      </c>
      <c r="AB20" s="19">
        <f>COUNT(C20:V20)</f>
        <v>3</v>
      </c>
      <c r="AC20" s="19">
        <f>COUNT(C21:V21)</f>
        <v>13</v>
      </c>
      <c r="AD20" s="19">
        <v>1</v>
      </c>
      <c r="AE20" s="19">
        <v>4</v>
      </c>
      <c r="AF20" s="19">
        <v>1</v>
      </c>
      <c r="AG20">
        <f>AVERAGE(C20:V20)</f>
        <v>29.666666666666668</v>
      </c>
      <c r="AH20">
        <f>AVERAGE(C21:V21)</f>
        <v>33.846153846153847</v>
      </c>
    </row>
    <row r="21" spans="1:34">
      <c r="B21" s="11" t="s">
        <v>9</v>
      </c>
      <c r="C21" s="11">
        <v>25</v>
      </c>
      <c r="D21" s="11">
        <v>38</v>
      </c>
      <c r="E21" s="11"/>
      <c r="F21" s="11">
        <v>38</v>
      </c>
      <c r="G21" s="11">
        <v>40</v>
      </c>
      <c r="H21" s="11"/>
      <c r="I21" s="11">
        <v>38</v>
      </c>
      <c r="J21" s="11"/>
      <c r="K21" s="11">
        <v>36</v>
      </c>
      <c r="L21" s="11"/>
      <c r="M21" s="11">
        <v>34</v>
      </c>
      <c r="N21" s="11">
        <v>35</v>
      </c>
      <c r="O21" s="11">
        <v>28</v>
      </c>
      <c r="P21" s="11">
        <v>30</v>
      </c>
      <c r="Q21" s="11">
        <v>22</v>
      </c>
      <c r="R21" s="11"/>
      <c r="S21" s="11"/>
      <c r="T21" s="11">
        <v>39</v>
      </c>
      <c r="U21" s="11"/>
      <c r="V21" s="12">
        <v>37</v>
      </c>
      <c r="W21" s="2"/>
    </row>
    <row r="22" spans="1:34">
      <c r="B22" s="12" t="s">
        <v>10</v>
      </c>
      <c r="C22" s="12"/>
      <c r="D22" s="12"/>
      <c r="E22" s="12" t="s">
        <v>12</v>
      </c>
      <c r="F22" s="12"/>
      <c r="G22" s="12"/>
      <c r="H22" s="12" t="s">
        <v>14</v>
      </c>
      <c r="I22" s="12"/>
      <c r="J22" s="12"/>
      <c r="K22" s="12"/>
      <c r="L22" s="12" t="s">
        <v>14</v>
      </c>
      <c r="M22" s="12"/>
      <c r="O22" s="12"/>
      <c r="P22" s="12"/>
      <c r="Q22" s="12"/>
      <c r="R22" s="12" t="s">
        <v>14</v>
      </c>
      <c r="S22" s="12" t="s">
        <v>14</v>
      </c>
      <c r="T22" s="12"/>
      <c r="U22" s="12" t="s">
        <v>11</v>
      </c>
      <c r="W22" s="2"/>
      <c r="AB22" s="18">
        <f>(COUNT(C20:V20)/20)*100</f>
        <v>15</v>
      </c>
      <c r="AC22" s="18">
        <f>(COUNT(C21:V21)/20)*100</f>
        <v>65</v>
      </c>
      <c r="AD22" s="18">
        <f>100*(AD20/20)</f>
        <v>5</v>
      </c>
      <c r="AE22" s="18">
        <f>100*(AE20/20)</f>
        <v>20</v>
      </c>
      <c r="AF22" s="18">
        <f>100*(AF20/20)</f>
        <v>5</v>
      </c>
    </row>
    <row r="23" spans="1:34">
      <c r="A23" t="s">
        <v>95</v>
      </c>
      <c r="B23" s="2"/>
      <c r="C23" s="2"/>
      <c r="D23" s="2"/>
      <c r="E23" s="2"/>
      <c r="F23" s="2"/>
      <c r="G23" s="2"/>
      <c r="H23" s="2"/>
      <c r="I23" s="2"/>
      <c r="J23" s="2"/>
      <c r="K23" s="2">
        <v>0</v>
      </c>
      <c r="L23" s="2"/>
      <c r="M23" s="2"/>
      <c r="N23" s="2"/>
      <c r="O23" s="2"/>
      <c r="P23" s="2">
        <f>P20-P21</f>
        <v>-9</v>
      </c>
      <c r="Q23" s="2"/>
      <c r="R23" s="2"/>
      <c r="S23" s="2"/>
      <c r="T23" s="2"/>
      <c r="U23" s="2"/>
      <c r="V23" s="2"/>
      <c r="W23" s="2"/>
    </row>
    <row r="24" spans="1:34">
      <c r="A24">
        <v>6</v>
      </c>
      <c r="B24" s="10" t="s">
        <v>8</v>
      </c>
      <c r="C24" s="10"/>
      <c r="D24" s="10"/>
      <c r="E24" s="10"/>
      <c r="F24" s="10"/>
      <c r="G24" s="10"/>
      <c r="H24" s="10"/>
      <c r="I24" s="10"/>
      <c r="J24" s="10"/>
      <c r="K24" s="11">
        <v>28</v>
      </c>
      <c r="L24" s="10"/>
      <c r="M24" s="10"/>
      <c r="N24" s="10"/>
      <c r="O24" s="10">
        <v>27</v>
      </c>
      <c r="P24" s="10"/>
      <c r="Q24" s="10"/>
      <c r="R24" s="10"/>
      <c r="S24" s="10"/>
      <c r="T24" s="10"/>
      <c r="U24" s="10">
        <v>22</v>
      </c>
      <c r="V24" s="10"/>
      <c r="W24" s="2">
        <v>3</v>
      </c>
      <c r="X24">
        <f>AVERAGE(K27,O27,U27)</f>
        <v>-1</v>
      </c>
      <c r="Y24">
        <v>0</v>
      </c>
      <c r="Z24">
        <v>0</v>
      </c>
      <c r="AA24">
        <v>0</v>
      </c>
      <c r="AB24" s="19">
        <f>COUNT(C24:V24)</f>
        <v>3</v>
      </c>
      <c r="AC24" s="19">
        <f>COUNT(C25:V25)</f>
        <v>8</v>
      </c>
      <c r="AD24" s="19">
        <v>0</v>
      </c>
      <c r="AE24" s="19">
        <v>3</v>
      </c>
      <c r="AF24" s="19">
        <v>9</v>
      </c>
      <c r="AG24">
        <f t="shared" ref="AG24" si="0">AVERAGE(C24:V24)</f>
        <v>25.666666666666668</v>
      </c>
      <c r="AH24">
        <f>AVERAGE(C25:V25)</f>
        <v>28.125</v>
      </c>
    </row>
    <row r="25" spans="1:34">
      <c r="B25" s="11" t="s">
        <v>9</v>
      </c>
      <c r="C25" s="11">
        <v>23</v>
      </c>
      <c r="D25" s="11"/>
      <c r="E25" s="11"/>
      <c r="F25" s="11">
        <v>33</v>
      </c>
      <c r="G25" s="11"/>
      <c r="H25" s="11"/>
      <c r="I25" s="11"/>
      <c r="J25" s="11"/>
      <c r="K25" s="12">
        <v>33</v>
      </c>
      <c r="L25" s="11"/>
      <c r="M25" s="11">
        <v>29</v>
      </c>
      <c r="N25" s="11"/>
      <c r="O25" s="11">
        <v>31</v>
      </c>
      <c r="P25" s="11"/>
      <c r="Q25" s="11"/>
      <c r="R25" s="11"/>
      <c r="S25" s="11">
        <v>38</v>
      </c>
      <c r="T25" s="11"/>
      <c r="U25" s="11">
        <v>16</v>
      </c>
      <c r="V25" s="11">
        <v>22</v>
      </c>
      <c r="W25" s="2"/>
    </row>
    <row r="26" spans="1:34">
      <c r="B26" s="12" t="s">
        <v>10</v>
      </c>
      <c r="C26" s="12"/>
      <c r="D26" s="12" t="s">
        <v>12</v>
      </c>
      <c r="E26" s="12" t="s">
        <v>12</v>
      </c>
      <c r="F26" s="12"/>
      <c r="G26" s="12" t="s">
        <v>14</v>
      </c>
      <c r="H26" s="12" t="s">
        <v>12</v>
      </c>
      <c r="I26" s="12" t="s">
        <v>14</v>
      </c>
      <c r="J26" s="12" t="s">
        <v>14</v>
      </c>
      <c r="L26" s="12" t="s">
        <v>12</v>
      </c>
      <c r="M26" s="12"/>
      <c r="N26" s="12" t="s">
        <v>12</v>
      </c>
      <c r="O26" s="12"/>
      <c r="P26" s="12" t="s">
        <v>12</v>
      </c>
      <c r="Q26" s="12" t="s">
        <v>12</v>
      </c>
      <c r="R26" s="12" t="s">
        <v>12</v>
      </c>
      <c r="S26" s="12"/>
      <c r="T26" s="12" t="s">
        <v>12</v>
      </c>
      <c r="U26" s="12"/>
      <c r="V26" s="12"/>
      <c r="W26" s="2"/>
      <c r="AB26" s="18">
        <f>(COUNT(C24:V24)/20)*100</f>
        <v>15</v>
      </c>
      <c r="AC26" s="18">
        <f>(COUNT(C25:V25)/20)*100</f>
        <v>40</v>
      </c>
      <c r="AD26" s="18">
        <f>100*(AD24/20)</f>
        <v>0</v>
      </c>
      <c r="AE26" s="18">
        <f>100*(AE24/20)</f>
        <v>15</v>
      </c>
      <c r="AF26" s="18">
        <f>100*(AF24/20)</f>
        <v>45</v>
      </c>
    </row>
    <row r="27" spans="1:34">
      <c r="A27" t="s">
        <v>95</v>
      </c>
      <c r="B27" s="2"/>
      <c r="C27" s="2"/>
      <c r="D27" s="2"/>
      <c r="E27" s="2"/>
      <c r="F27" s="2"/>
      <c r="G27" s="2"/>
      <c r="H27" s="2"/>
      <c r="I27" s="2"/>
      <c r="J27" s="2"/>
      <c r="K27" s="2">
        <f>K24-K25</f>
        <v>-5</v>
      </c>
      <c r="L27" s="2"/>
      <c r="M27" s="2"/>
      <c r="N27" s="2"/>
      <c r="O27" s="2">
        <f>O24-O25</f>
        <v>-4</v>
      </c>
      <c r="P27" s="2"/>
      <c r="Q27" s="2"/>
      <c r="R27" s="2"/>
      <c r="S27" s="2"/>
      <c r="T27" s="2"/>
      <c r="U27" s="2">
        <f>U24-U25</f>
        <v>6</v>
      </c>
      <c r="V27" s="2"/>
      <c r="W27" s="2"/>
    </row>
    <row r="28" spans="1:34">
      <c r="A28">
        <v>7</v>
      </c>
      <c r="B28" s="10" t="s">
        <v>8</v>
      </c>
      <c r="C28" s="10"/>
      <c r="D28" s="10"/>
      <c r="E28" s="10"/>
      <c r="F28" s="10"/>
      <c r="G28" s="10"/>
      <c r="H28" s="10"/>
      <c r="I28" s="10">
        <v>12</v>
      </c>
      <c r="J28" s="10"/>
      <c r="K28" s="10">
        <v>40</v>
      </c>
      <c r="L28" s="10"/>
      <c r="M28" s="10"/>
      <c r="N28" s="10"/>
      <c r="O28" s="10">
        <v>46</v>
      </c>
      <c r="P28" s="10"/>
      <c r="Q28" s="10">
        <v>55</v>
      </c>
      <c r="R28" s="10">
        <v>45</v>
      </c>
      <c r="S28" s="10"/>
      <c r="T28" s="10"/>
      <c r="U28" s="10">
        <v>48</v>
      </c>
      <c r="V28" s="10">
        <v>47</v>
      </c>
      <c r="W28" s="2">
        <v>6</v>
      </c>
      <c r="X28">
        <f>AVERAGE(I31,K31,O31,Q31,R31,U31)</f>
        <v>24.5</v>
      </c>
      <c r="Y28">
        <v>0</v>
      </c>
      <c r="Z28" s="10">
        <v>0</v>
      </c>
      <c r="AA28" s="10">
        <v>0</v>
      </c>
      <c r="AB28" s="19">
        <f>COUNT(C28:V28)</f>
        <v>7</v>
      </c>
      <c r="AC28" s="19">
        <f>COUNT(C29:V29)</f>
        <v>8</v>
      </c>
      <c r="AD28" s="19">
        <v>0</v>
      </c>
      <c r="AE28" s="19">
        <v>5</v>
      </c>
      <c r="AF28" s="19">
        <v>6</v>
      </c>
      <c r="AG28">
        <f t="shared" ref="AG28" si="1">AVERAGE(C28:V28)</f>
        <v>41.857142857142854</v>
      </c>
      <c r="AH28">
        <f>AVERAGE(C29:V29)</f>
        <v>17.5</v>
      </c>
    </row>
    <row r="29" spans="1:34">
      <c r="B29" s="11" t="s">
        <v>9</v>
      </c>
      <c r="C29" s="11"/>
      <c r="D29" s="11"/>
      <c r="E29" s="11"/>
      <c r="F29" s="11">
        <v>26</v>
      </c>
      <c r="G29" s="11"/>
      <c r="H29" s="11"/>
      <c r="I29" s="11">
        <v>9</v>
      </c>
      <c r="J29" s="11">
        <v>15</v>
      </c>
      <c r="K29" s="11">
        <v>18</v>
      </c>
      <c r="L29" s="11"/>
      <c r="M29" s="11"/>
      <c r="N29" s="11"/>
      <c r="O29" s="11">
        <v>23</v>
      </c>
      <c r="P29" s="11"/>
      <c r="Q29" s="11">
        <v>15</v>
      </c>
      <c r="R29" s="11">
        <v>11</v>
      </c>
      <c r="S29" s="11"/>
      <c r="T29" s="11"/>
      <c r="U29" s="11">
        <v>23</v>
      </c>
      <c r="V29" s="11"/>
      <c r="W29" s="2"/>
    </row>
    <row r="30" spans="1:34">
      <c r="B30" s="12" t="s">
        <v>10</v>
      </c>
      <c r="C30" s="12" t="s">
        <v>14</v>
      </c>
      <c r="D30" s="12" t="s">
        <v>14</v>
      </c>
      <c r="E30" s="12" t="s">
        <v>12</v>
      </c>
      <c r="F30" s="12"/>
      <c r="G30" s="12" t="s">
        <v>12</v>
      </c>
      <c r="H30" s="12" t="s">
        <v>12</v>
      </c>
      <c r="I30" s="12"/>
      <c r="J30" s="12"/>
      <c r="K30" s="12"/>
      <c r="L30" s="12" t="s">
        <v>14</v>
      </c>
      <c r="M30" s="12" t="s">
        <v>12</v>
      </c>
      <c r="N30" s="12" t="s">
        <v>12</v>
      </c>
      <c r="O30" s="12"/>
      <c r="P30" s="12" t="s">
        <v>12</v>
      </c>
      <c r="Q30" s="12"/>
      <c r="R30" s="12"/>
      <c r="S30" s="12" t="s">
        <v>14</v>
      </c>
      <c r="T30" s="12" t="s">
        <v>14</v>
      </c>
      <c r="U30" s="12"/>
      <c r="V30" s="12"/>
      <c r="W30" s="2"/>
      <c r="AB30" s="18">
        <f>(COUNT(C28:V28)/20)*100</f>
        <v>35</v>
      </c>
      <c r="AC30" s="18">
        <f>(COUNT(C29:V29)/20)*100</f>
        <v>40</v>
      </c>
      <c r="AD30" s="18">
        <f>100*(AD28/20)</f>
        <v>0</v>
      </c>
      <c r="AE30" s="18">
        <f>100*(AE28/20)</f>
        <v>25</v>
      </c>
      <c r="AF30" s="18">
        <f>100*(AF28/20)</f>
        <v>30</v>
      </c>
    </row>
    <row r="31" spans="1:34">
      <c r="A31" t="s">
        <v>95</v>
      </c>
      <c r="B31" s="2"/>
      <c r="C31" s="2"/>
      <c r="D31" s="2"/>
      <c r="E31" s="2"/>
      <c r="F31" s="2"/>
      <c r="G31" s="2"/>
      <c r="H31" s="2"/>
      <c r="I31" s="2">
        <f>I28-I29</f>
        <v>3</v>
      </c>
      <c r="J31" s="2"/>
      <c r="K31" s="2">
        <f>K28-K29</f>
        <v>22</v>
      </c>
      <c r="L31" s="2"/>
      <c r="M31" s="2"/>
      <c r="N31" s="2"/>
      <c r="O31" s="2">
        <f>O28-O29</f>
        <v>23</v>
      </c>
      <c r="P31" s="2"/>
      <c r="Q31" s="2">
        <f>Q28-Q29</f>
        <v>40</v>
      </c>
      <c r="R31" s="2">
        <f>R28-R29</f>
        <v>34</v>
      </c>
      <c r="S31" s="2"/>
      <c r="T31" s="2"/>
      <c r="U31" s="2">
        <f>U28-U29</f>
        <v>25</v>
      </c>
      <c r="V31" s="2"/>
      <c r="W31" s="2"/>
    </row>
    <row r="32" spans="1:34">
      <c r="A32">
        <v>8</v>
      </c>
      <c r="B32" s="10" t="s">
        <v>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2">
        <v>0</v>
      </c>
      <c r="X32">
        <v>0</v>
      </c>
      <c r="Y32">
        <v>0</v>
      </c>
      <c r="Z32">
        <v>0</v>
      </c>
      <c r="AA32">
        <v>0</v>
      </c>
      <c r="AB32" s="19">
        <f>COUNT(C32:V32)</f>
        <v>0</v>
      </c>
      <c r="AC32" s="19">
        <f>COUNT(C33:V33)</f>
        <v>15</v>
      </c>
      <c r="AD32" s="19">
        <v>0</v>
      </c>
      <c r="AE32" s="19">
        <v>3</v>
      </c>
      <c r="AF32" s="19">
        <v>1</v>
      </c>
      <c r="AG32">
        <v>0</v>
      </c>
      <c r="AH32">
        <f>AVERAGE(C33:V33)</f>
        <v>36.666666666666664</v>
      </c>
    </row>
    <row r="33" spans="1:34">
      <c r="B33" s="11" t="s">
        <v>9</v>
      </c>
      <c r="C33" s="11">
        <v>24</v>
      </c>
      <c r="D33" s="11"/>
      <c r="E33" s="11">
        <v>22</v>
      </c>
      <c r="F33" s="11">
        <v>36</v>
      </c>
      <c r="G33" s="11">
        <v>29</v>
      </c>
      <c r="H33" s="11">
        <v>51</v>
      </c>
      <c r="I33" s="11"/>
      <c r="J33" s="11">
        <v>27</v>
      </c>
      <c r="K33" s="11">
        <v>17</v>
      </c>
      <c r="L33" s="11">
        <v>34</v>
      </c>
      <c r="M33" s="11">
        <v>44</v>
      </c>
      <c r="N33" s="11">
        <v>49</v>
      </c>
      <c r="O33" s="11"/>
      <c r="P33" s="11"/>
      <c r="Q33" s="11">
        <v>47</v>
      </c>
      <c r="R33" s="11">
        <v>49</v>
      </c>
      <c r="S33" s="11">
        <v>15</v>
      </c>
      <c r="T33" s="11">
        <v>80</v>
      </c>
      <c r="U33" s="11"/>
      <c r="V33" s="11">
        <v>26</v>
      </c>
      <c r="W33" s="2"/>
    </row>
    <row r="34" spans="1:34">
      <c r="B34" s="12" t="s">
        <v>10</v>
      </c>
      <c r="C34" s="12"/>
      <c r="D34" s="12" t="s">
        <v>14</v>
      </c>
      <c r="E34" s="12"/>
      <c r="F34" s="12"/>
      <c r="G34" s="12"/>
      <c r="H34" s="12"/>
      <c r="I34" s="12" t="s">
        <v>14</v>
      </c>
      <c r="J34" s="12"/>
      <c r="K34" s="12"/>
      <c r="L34" s="12"/>
      <c r="M34" s="12"/>
      <c r="N34" s="12"/>
      <c r="O34" s="12" t="s">
        <v>12</v>
      </c>
      <c r="P34" s="12" t="s">
        <v>14</v>
      </c>
      <c r="Q34" s="12"/>
      <c r="R34" s="12"/>
      <c r="S34" s="12"/>
      <c r="T34" s="12"/>
      <c r="U34" s="12" t="s">
        <v>14</v>
      </c>
      <c r="V34" s="12"/>
      <c r="W34" s="2"/>
      <c r="AB34" s="18">
        <f>(COUNT(C32:V32)/20)*100</f>
        <v>0</v>
      </c>
      <c r="AC34" s="18">
        <f>(COUNT(C33:V33)/20)*100</f>
        <v>75</v>
      </c>
      <c r="AD34" s="18">
        <f>100*(AD32/20)</f>
        <v>0</v>
      </c>
      <c r="AE34" s="18">
        <f>100*(AE32/20)</f>
        <v>15</v>
      </c>
      <c r="AF34" s="18">
        <f>100*(AF32/20)</f>
        <v>5</v>
      </c>
      <c r="AG34" s="20"/>
    </row>
    <row r="35" spans="1:34">
      <c r="A35" t="s">
        <v>95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34">
      <c r="A36">
        <v>9</v>
      </c>
      <c r="B36" s="10" t="s">
        <v>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4"/>
      <c r="Z36" s="4"/>
      <c r="AA36" s="4"/>
      <c r="AB36" s="19"/>
      <c r="AC36" s="19"/>
      <c r="AD36" s="19"/>
      <c r="AE36" s="19"/>
      <c r="AF36" s="19"/>
    </row>
    <row r="37" spans="1:34">
      <c r="B37" s="11" t="s">
        <v>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"/>
    </row>
    <row r="38" spans="1:34">
      <c r="B38" s="12" t="s">
        <v>10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2"/>
      <c r="AB38" s="18"/>
      <c r="AC38" s="18"/>
      <c r="AD38" s="18"/>
      <c r="AE38" s="18"/>
      <c r="AF38" s="18"/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f>AVERAGE(W4:W32)</f>
        <v>1.75</v>
      </c>
      <c r="X41" s="21">
        <f>AVERAGE(X4:X39)</f>
        <v>2.625</v>
      </c>
      <c r="Y41" s="21">
        <f t="shared" ref="Y41:AA41" si="2">AVERAGE(Y4:Y39)</f>
        <v>0</v>
      </c>
      <c r="Z41" s="21">
        <f t="shared" si="2"/>
        <v>0</v>
      </c>
      <c r="AA41" s="21">
        <f t="shared" si="2"/>
        <v>0</v>
      </c>
      <c r="AB41" s="21">
        <f>AVERAGE(AB4,AB8,AB12,AB16,AB20,AB24,AB28,AB32,AB36)</f>
        <v>2.25</v>
      </c>
      <c r="AC41" s="21">
        <f t="shared" ref="AC41:AF41" si="3">AVERAGE(AC4,AC8,AC12,AC16,AC20,AC24,AC28,AC32,AC36)</f>
        <v>11</v>
      </c>
      <c r="AD41" s="21">
        <f t="shared" si="3"/>
        <v>0.125</v>
      </c>
      <c r="AE41" s="21">
        <f t="shared" si="3"/>
        <v>5.75</v>
      </c>
      <c r="AF41" s="21">
        <f t="shared" si="3"/>
        <v>2.5</v>
      </c>
      <c r="AG41" s="21">
        <f>AVERAGE(AG4:AG38)</f>
        <v>16.998809523809523</v>
      </c>
      <c r="AH41" s="21">
        <f>AVERAGE(AH4:AH38)</f>
        <v>36.60434877622378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11.25</v>
      </c>
      <c r="AC42" s="21">
        <f t="shared" ref="AC42:AF42" si="4">AVERAGE(AC6,AC10,AC14,AC18,AC22,AC26,AC30,AC34,AC38)</f>
        <v>55</v>
      </c>
      <c r="AD42" s="21">
        <f t="shared" si="4"/>
        <v>0.625</v>
      </c>
      <c r="AE42" s="21">
        <f t="shared" si="4"/>
        <v>28.75</v>
      </c>
      <c r="AF42" s="21">
        <f t="shared" si="4"/>
        <v>12.5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6.83203125" bestFit="1" customWidth="1"/>
    <col min="2" max="2" width="20" bestFit="1" customWidth="1"/>
    <col min="4" max="4" width="46.6640625" customWidth="1"/>
    <col min="5" max="5" width="13.83203125" bestFit="1" customWidth="1"/>
    <col min="6" max="6" width="7.33203125" bestFit="1" customWidth="1"/>
    <col min="7" max="7" width="7" bestFit="1" customWidth="1"/>
    <col min="8" max="8" width="10.6640625" bestFit="1" customWidth="1"/>
    <col min="9" max="22" width="3.1640625" bestFit="1" customWidth="1"/>
    <col min="23" max="23" width="7.5" customWidth="1"/>
    <col min="28" max="28" width="6.6640625" customWidth="1"/>
    <col min="29" max="29" width="5.83203125" customWidth="1"/>
    <col min="30" max="30" width="5.1640625" customWidth="1"/>
    <col min="31" max="31" width="6.1640625" customWidth="1"/>
    <col min="32" max="32" width="6.33203125" customWidth="1"/>
  </cols>
  <sheetData>
    <row r="1" spans="1:34">
      <c r="A1" t="s">
        <v>59</v>
      </c>
      <c r="B1" s="2" t="s">
        <v>60</v>
      </c>
      <c r="C1" s="2" t="s">
        <v>26</v>
      </c>
      <c r="D1" s="2" t="s">
        <v>61</v>
      </c>
      <c r="E1" s="7">
        <v>43483.5625</v>
      </c>
      <c r="F1" s="2" t="s">
        <v>62</v>
      </c>
      <c r="G1" s="13" t="s">
        <v>63</v>
      </c>
      <c r="H1" s="13" t="s">
        <v>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10" t="s">
        <v>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2">
        <v>0</v>
      </c>
      <c r="X4">
        <v>0</v>
      </c>
      <c r="Y4">
        <v>0</v>
      </c>
      <c r="Z4">
        <v>0</v>
      </c>
      <c r="AA4">
        <v>0</v>
      </c>
      <c r="AB4" s="19">
        <f>COUNT(C4:V4)</f>
        <v>0</v>
      </c>
      <c r="AC4" s="19">
        <f>COUNT(C5:V5)</f>
        <v>7</v>
      </c>
      <c r="AD4" s="19">
        <v>8</v>
      </c>
      <c r="AE4" s="19">
        <v>1</v>
      </c>
      <c r="AF4" s="19">
        <v>4</v>
      </c>
      <c r="AG4">
        <v>0</v>
      </c>
      <c r="AH4">
        <f>AVERAGE(C5:V5)</f>
        <v>22.571428571428573</v>
      </c>
    </row>
    <row r="5" spans="1:34">
      <c r="B5" s="11" t="s">
        <v>9</v>
      </c>
      <c r="C5" s="11">
        <v>32</v>
      </c>
      <c r="D5" s="11">
        <v>21</v>
      </c>
      <c r="E5" s="11">
        <v>15</v>
      </c>
      <c r="F5" s="11"/>
      <c r="G5" s="11"/>
      <c r="H5" s="11"/>
      <c r="I5" s="11">
        <v>35</v>
      </c>
      <c r="J5">
        <v>35</v>
      </c>
      <c r="K5" s="11"/>
      <c r="L5" s="11"/>
      <c r="M5" s="11"/>
      <c r="N5" s="11"/>
      <c r="O5" s="11">
        <v>11</v>
      </c>
      <c r="P5" s="11"/>
      <c r="Q5" s="11"/>
      <c r="R5" s="11"/>
      <c r="S5" s="11"/>
      <c r="T5" s="11">
        <v>9</v>
      </c>
      <c r="U5" s="11"/>
      <c r="V5" s="11"/>
      <c r="W5" s="2"/>
    </row>
    <row r="6" spans="1:34">
      <c r="B6" s="12" t="s">
        <v>10</v>
      </c>
      <c r="C6" s="12"/>
      <c r="D6" s="12"/>
      <c r="E6" s="12"/>
      <c r="F6" s="12" t="s">
        <v>11</v>
      </c>
      <c r="G6" s="12" t="s">
        <v>11</v>
      </c>
      <c r="H6" s="12" t="s">
        <v>11</v>
      </c>
      <c r="I6" s="12"/>
      <c r="K6" s="12" t="s">
        <v>12</v>
      </c>
      <c r="L6" s="12" t="s">
        <v>14</v>
      </c>
      <c r="M6" s="12" t="s">
        <v>11</v>
      </c>
      <c r="N6" s="12" t="s">
        <v>11</v>
      </c>
      <c r="O6" s="12"/>
      <c r="P6" s="12" t="s">
        <v>12</v>
      </c>
      <c r="Q6" s="12" t="s">
        <v>12</v>
      </c>
      <c r="R6" s="12" t="s">
        <v>11</v>
      </c>
      <c r="S6" s="12" t="s">
        <v>11</v>
      </c>
      <c r="T6" s="12"/>
      <c r="U6" s="12" t="s">
        <v>11</v>
      </c>
      <c r="V6" s="12" t="s">
        <v>12</v>
      </c>
      <c r="W6" s="2"/>
      <c r="AB6" s="18">
        <f>(COUNT(C4:V4)/20)*100</f>
        <v>0</v>
      </c>
      <c r="AC6" s="18">
        <f>(COUNT(C5:V5)/20)*100</f>
        <v>35</v>
      </c>
      <c r="AD6" s="18">
        <f>100*(AD4/20)</f>
        <v>40</v>
      </c>
      <c r="AE6" s="18">
        <f>100*(AE4/20)</f>
        <v>5</v>
      </c>
      <c r="AF6" s="18">
        <f>100*(AF4/20)</f>
        <v>20</v>
      </c>
    </row>
    <row r="7" spans="1:34">
      <c r="A7" t="s">
        <v>95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34">
      <c r="A8">
        <v>2</v>
      </c>
      <c r="B8" s="10" t="s">
        <v>8</v>
      </c>
      <c r="C8" s="10"/>
      <c r="D8" s="10"/>
      <c r="E8" s="10"/>
      <c r="F8" s="10"/>
      <c r="G8" s="10"/>
      <c r="H8" s="10"/>
      <c r="I8" s="10"/>
      <c r="J8" s="10"/>
      <c r="K8" s="10"/>
      <c r="L8" s="10">
        <v>20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2">
        <v>1</v>
      </c>
      <c r="X8">
        <f>AVERAGE(L11)</f>
        <v>2</v>
      </c>
      <c r="Y8">
        <v>0</v>
      </c>
      <c r="Z8">
        <v>0</v>
      </c>
      <c r="AA8">
        <v>0</v>
      </c>
      <c r="AB8" s="19">
        <f>COUNT(C8:V8)</f>
        <v>1</v>
      </c>
      <c r="AC8" s="19">
        <f>COUNT(C9:V9)</f>
        <v>5</v>
      </c>
      <c r="AD8" s="19">
        <v>9</v>
      </c>
      <c r="AE8" s="19">
        <v>5</v>
      </c>
      <c r="AF8" s="19">
        <v>1</v>
      </c>
      <c r="AG8">
        <f>AVERAGE(B8:V8)</f>
        <v>20</v>
      </c>
      <c r="AH8">
        <f>AVERAGE(C9:V9)</f>
        <v>15.4</v>
      </c>
    </row>
    <row r="9" spans="1:34">
      <c r="B9" s="11" t="s">
        <v>9</v>
      </c>
      <c r="C9" s="11"/>
      <c r="D9" s="11"/>
      <c r="E9" s="11"/>
      <c r="F9" s="11"/>
      <c r="G9" s="11"/>
      <c r="H9" s="11"/>
      <c r="I9" s="11"/>
      <c r="J9" s="11"/>
      <c r="K9" s="11"/>
      <c r="L9" s="11">
        <v>18</v>
      </c>
      <c r="M9" s="11"/>
      <c r="N9" s="11">
        <v>12</v>
      </c>
      <c r="O9" s="11"/>
      <c r="P9" s="11">
        <v>14</v>
      </c>
      <c r="Q9" s="11"/>
      <c r="R9" s="11"/>
      <c r="S9" s="11"/>
      <c r="T9" s="11"/>
      <c r="U9" s="11">
        <v>17</v>
      </c>
      <c r="V9" s="11">
        <v>16</v>
      </c>
      <c r="W9" s="2"/>
    </row>
    <row r="10" spans="1:34">
      <c r="B10" s="12" t="s">
        <v>10</v>
      </c>
      <c r="C10" s="12" t="s">
        <v>11</v>
      </c>
      <c r="D10" s="12" t="s">
        <v>14</v>
      </c>
      <c r="E10" s="12" t="s">
        <v>11</v>
      </c>
      <c r="F10" s="12" t="s">
        <v>14</v>
      </c>
      <c r="G10" s="12" t="s">
        <v>11</v>
      </c>
      <c r="H10" s="12" t="s">
        <v>11</v>
      </c>
      <c r="I10" s="12" t="s">
        <v>11</v>
      </c>
      <c r="J10" s="12" t="s">
        <v>11</v>
      </c>
      <c r="K10" s="12" t="s">
        <v>11</v>
      </c>
      <c r="L10" s="12"/>
      <c r="M10" s="12" t="s">
        <v>14</v>
      </c>
      <c r="N10" s="12"/>
      <c r="O10" s="12" t="s">
        <v>14</v>
      </c>
      <c r="P10" s="12"/>
      <c r="Q10" s="12" t="s">
        <v>12</v>
      </c>
      <c r="R10" s="12" t="s">
        <v>14</v>
      </c>
      <c r="S10" s="12" t="s">
        <v>11</v>
      </c>
      <c r="T10" s="12" t="s">
        <v>11</v>
      </c>
      <c r="U10" s="12"/>
      <c r="V10" s="12"/>
      <c r="W10" s="2"/>
      <c r="AB10" s="18">
        <f>(COUNT(C8:V8)/20)*100</f>
        <v>5</v>
      </c>
      <c r="AC10" s="18">
        <f>(COUNT(C9:V9)/20)*100</f>
        <v>25</v>
      </c>
      <c r="AD10" s="18">
        <f>100*(AD8/20)</f>
        <v>45</v>
      </c>
      <c r="AE10" s="18">
        <f>100*(AE8/20)</f>
        <v>25</v>
      </c>
      <c r="AF10" s="18">
        <f>100*(AF8/20)</f>
        <v>5</v>
      </c>
    </row>
    <row r="11" spans="1:34">
      <c r="A11" t="s">
        <v>95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f>L8-L9</f>
        <v>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34">
      <c r="A12">
        <v>3</v>
      </c>
      <c r="B12" s="10" t="s">
        <v>8</v>
      </c>
      <c r="C12" s="10">
        <v>21</v>
      </c>
      <c r="D12" s="10">
        <v>31</v>
      </c>
      <c r="E12" s="10"/>
      <c r="F12" s="10"/>
      <c r="G12" s="10"/>
      <c r="H12" s="10"/>
      <c r="I12" s="10">
        <v>47</v>
      </c>
      <c r="J12" s="10"/>
      <c r="K12" s="10"/>
      <c r="L12" s="10">
        <v>31</v>
      </c>
      <c r="M12" s="10">
        <v>20</v>
      </c>
      <c r="N12" s="10"/>
      <c r="O12" s="10"/>
      <c r="P12" s="10">
        <v>24</v>
      </c>
      <c r="Q12" s="10">
        <v>27</v>
      </c>
      <c r="R12" s="10">
        <v>21</v>
      </c>
      <c r="S12" s="10"/>
      <c r="T12" s="10"/>
      <c r="U12" s="10">
        <v>18</v>
      </c>
      <c r="V12" s="10">
        <v>32</v>
      </c>
      <c r="W12" s="2">
        <v>4</v>
      </c>
      <c r="X12">
        <f>AVERAGE(C15,R15,U15,V15)</f>
        <v>0</v>
      </c>
      <c r="Y12" s="4">
        <v>0</v>
      </c>
      <c r="Z12" s="4">
        <v>0</v>
      </c>
      <c r="AA12" s="4">
        <v>0</v>
      </c>
      <c r="AB12" s="19">
        <f>COUNT(C12:V12)</f>
        <v>10</v>
      </c>
      <c r="AC12" s="19">
        <f>COUNT(C13:V13)</f>
        <v>4</v>
      </c>
      <c r="AD12" s="19">
        <v>9</v>
      </c>
      <c r="AE12" s="19">
        <v>1</v>
      </c>
      <c r="AF12" s="19">
        <v>0</v>
      </c>
      <c r="AG12">
        <f>AVERAGE(B12:V12)</f>
        <v>27.2</v>
      </c>
      <c r="AH12">
        <f>AVERAGE(C13:V13)</f>
        <v>23</v>
      </c>
    </row>
    <row r="13" spans="1:34">
      <c r="B13" s="11" t="s">
        <v>9</v>
      </c>
      <c r="C13" s="11">
        <v>33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>
        <v>16</v>
      </c>
      <c r="S13" s="11"/>
      <c r="T13" s="11"/>
      <c r="U13" s="11">
        <v>15</v>
      </c>
      <c r="V13" s="11">
        <v>28</v>
      </c>
      <c r="W13" s="2"/>
    </row>
    <row r="14" spans="1:34">
      <c r="B14" s="12" t="s">
        <v>10</v>
      </c>
      <c r="C14" s="12"/>
      <c r="D14" s="12"/>
      <c r="E14" s="12" t="s">
        <v>11</v>
      </c>
      <c r="F14" s="12" t="s">
        <v>11</v>
      </c>
      <c r="G14" s="12" t="s">
        <v>11</v>
      </c>
      <c r="H14" s="12" t="s">
        <v>11</v>
      </c>
      <c r="I14" s="12"/>
      <c r="J14" s="12" t="s">
        <v>14</v>
      </c>
      <c r="K14" s="12" t="s">
        <v>11</v>
      </c>
      <c r="L14" s="12"/>
      <c r="M14" s="12"/>
      <c r="N14" s="12" t="s">
        <v>11</v>
      </c>
      <c r="O14" s="12" t="s">
        <v>11</v>
      </c>
      <c r="P14" s="12"/>
      <c r="Q14" s="12"/>
      <c r="R14" s="12"/>
      <c r="S14" s="12" t="s">
        <v>11</v>
      </c>
      <c r="T14" s="12" t="s">
        <v>11</v>
      </c>
      <c r="U14" s="12"/>
      <c r="V14" s="12"/>
      <c r="W14" s="2"/>
      <c r="AB14" s="18">
        <f>(COUNT(C12:V12)/20)*100</f>
        <v>50</v>
      </c>
      <c r="AC14" s="18">
        <f>(COUNT(C13:V13)/20)*100</f>
        <v>20</v>
      </c>
      <c r="AD14" s="18">
        <f>100*(AD12/20)</f>
        <v>45</v>
      </c>
      <c r="AE14" s="18">
        <f>100*(AE12/20)</f>
        <v>5</v>
      </c>
      <c r="AF14" s="18">
        <f>100*(AF12/20)</f>
        <v>0</v>
      </c>
    </row>
    <row r="15" spans="1:34">
      <c r="A15" t="s">
        <v>95</v>
      </c>
      <c r="B15" s="2"/>
      <c r="C15" s="2">
        <f>C12-C13</f>
        <v>-12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>R12-R13</f>
        <v>5</v>
      </c>
      <c r="S15" s="2"/>
      <c r="T15" s="2"/>
      <c r="U15" s="2">
        <f>U12-U13</f>
        <v>3</v>
      </c>
      <c r="V15" s="2">
        <f>V12-V13</f>
        <v>4</v>
      </c>
      <c r="W15" s="2"/>
    </row>
    <row r="16" spans="1:34">
      <c r="A16">
        <v>4</v>
      </c>
      <c r="B16" s="10" t="s">
        <v>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2">
        <v>0</v>
      </c>
      <c r="X16">
        <v>0</v>
      </c>
      <c r="Y16">
        <v>0</v>
      </c>
      <c r="Z16">
        <v>0</v>
      </c>
      <c r="AA16">
        <v>0</v>
      </c>
      <c r="AB16" s="19">
        <f>COUNT(C16:V16)</f>
        <v>0</v>
      </c>
      <c r="AC16" s="19">
        <f>COUNT(C17:V17)</f>
        <v>6</v>
      </c>
      <c r="AD16" s="19">
        <v>12</v>
      </c>
      <c r="AE16" s="19">
        <v>0</v>
      </c>
      <c r="AF16" s="19">
        <v>2</v>
      </c>
      <c r="AG16">
        <v>0</v>
      </c>
      <c r="AH16">
        <f>AVERAGE(C17:V17)</f>
        <v>10.5</v>
      </c>
    </row>
    <row r="17" spans="1:34">
      <c r="B17" s="11" t="s">
        <v>9</v>
      </c>
      <c r="C17" s="11"/>
      <c r="D17" s="11">
        <v>10</v>
      </c>
      <c r="E17" s="11"/>
      <c r="F17" s="11"/>
      <c r="G17" s="11">
        <v>7</v>
      </c>
      <c r="H17" s="11">
        <v>10</v>
      </c>
      <c r="I17" s="11"/>
      <c r="J17" s="11"/>
      <c r="K17" s="11"/>
      <c r="L17" s="11"/>
      <c r="M17" s="11">
        <v>15</v>
      </c>
      <c r="N17" s="11"/>
      <c r="O17" s="11"/>
      <c r="P17" s="11">
        <v>10</v>
      </c>
      <c r="Q17" s="11"/>
      <c r="R17" s="11"/>
      <c r="S17" s="11"/>
      <c r="T17" s="11"/>
      <c r="U17" s="11"/>
      <c r="V17" s="11">
        <v>11</v>
      </c>
      <c r="W17" s="2"/>
    </row>
    <row r="18" spans="1:34">
      <c r="B18" s="12" t="s">
        <v>10</v>
      </c>
      <c r="C18" s="12" t="s">
        <v>11</v>
      </c>
      <c r="D18" s="12"/>
      <c r="E18" s="12" t="s">
        <v>11</v>
      </c>
      <c r="F18" s="12" t="s">
        <v>11</v>
      </c>
      <c r="G18" s="12"/>
      <c r="H18" s="12"/>
      <c r="I18" s="12" t="s">
        <v>11</v>
      </c>
      <c r="J18" s="12" t="s">
        <v>11</v>
      </c>
      <c r="K18" s="12" t="s">
        <v>11</v>
      </c>
      <c r="L18" s="12" t="s">
        <v>11</v>
      </c>
      <c r="M18" s="12"/>
      <c r="N18" s="12" t="s">
        <v>12</v>
      </c>
      <c r="O18" s="12" t="s">
        <v>12</v>
      </c>
      <c r="P18" s="12"/>
      <c r="Q18" s="12" t="s">
        <v>11</v>
      </c>
      <c r="R18" s="12" t="s">
        <v>11</v>
      </c>
      <c r="S18" s="12" t="s">
        <v>11</v>
      </c>
      <c r="T18" s="12" t="s">
        <v>11</v>
      </c>
      <c r="U18" s="12" t="s">
        <v>11</v>
      </c>
      <c r="V18" s="12"/>
      <c r="W18" s="2"/>
      <c r="AB18" s="18">
        <f>(COUNT(C16:V16)/20)*100</f>
        <v>0</v>
      </c>
      <c r="AC18" s="18">
        <f>(COUNT(C17:V17)/20)*100</f>
        <v>30</v>
      </c>
      <c r="AD18" s="18">
        <f>100*(AD16/20)</f>
        <v>60</v>
      </c>
      <c r="AE18" s="18">
        <f>100*(AE16/20)</f>
        <v>0</v>
      </c>
      <c r="AF18" s="18">
        <f>100*(AF16/20)</f>
        <v>10</v>
      </c>
    </row>
    <row r="19" spans="1:34">
      <c r="A19" t="s">
        <v>95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34">
      <c r="A20">
        <v>5</v>
      </c>
      <c r="B20" s="10" t="s">
        <v>8</v>
      </c>
      <c r="C20" s="10"/>
      <c r="D20" s="10"/>
      <c r="E20" s="10">
        <v>16</v>
      </c>
      <c r="F20" s="10">
        <v>10</v>
      </c>
      <c r="G20" s="10"/>
      <c r="H20" s="10">
        <v>14</v>
      </c>
      <c r="I20" s="10"/>
      <c r="J20" s="10"/>
      <c r="K20" s="10"/>
      <c r="L20" s="10"/>
      <c r="M20" s="10">
        <v>9</v>
      </c>
      <c r="N20" s="10"/>
      <c r="O20" s="10"/>
      <c r="P20" s="10">
        <v>15</v>
      </c>
      <c r="Q20" s="10"/>
      <c r="R20" s="10"/>
      <c r="S20" s="10"/>
      <c r="T20" s="10"/>
      <c r="U20" s="10"/>
      <c r="V20" s="10">
        <v>20</v>
      </c>
      <c r="W20" s="10">
        <v>6</v>
      </c>
      <c r="X20">
        <f>AVERAGE(E23,F23,H23,M23,P23,V23)</f>
        <v>3.5</v>
      </c>
      <c r="Y20" s="4">
        <v>0</v>
      </c>
      <c r="Z20" s="4">
        <v>0</v>
      </c>
      <c r="AA20" s="4">
        <v>0</v>
      </c>
      <c r="AB20" s="19">
        <f>COUNT(C20:V20)</f>
        <v>6</v>
      </c>
      <c r="AC20" s="19">
        <f>COUNT(C21:V21)</f>
        <v>15</v>
      </c>
      <c r="AD20" s="19">
        <v>3</v>
      </c>
      <c r="AE20" s="19">
        <v>2</v>
      </c>
      <c r="AF20" s="19">
        <v>0</v>
      </c>
      <c r="AG20">
        <f>AVERAGE(C20:V20)</f>
        <v>14</v>
      </c>
      <c r="AH20">
        <f>AVERAGE(C21:V21)</f>
        <v>8.8666666666666671</v>
      </c>
    </row>
    <row r="21" spans="1:34">
      <c r="B21" s="11" t="s">
        <v>9</v>
      </c>
      <c r="C21" s="11"/>
      <c r="D21" s="11">
        <v>8</v>
      </c>
      <c r="E21" s="11">
        <v>4</v>
      </c>
      <c r="F21" s="11">
        <v>9</v>
      </c>
      <c r="G21" s="11"/>
      <c r="H21" s="11">
        <v>16</v>
      </c>
      <c r="I21" s="11"/>
      <c r="J21" s="11">
        <v>7</v>
      </c>
      <c r="K21" s="11">
        <v>10</v>
      </c>
      <c r="L21" s="11">
        <v>4</v>
      </c>
      <c r="M21" s="11">
        <v>14</v>
      </c>
      <c r="N21" s="11"/>
      <c r="O21" s="11">
        <v>7</v>
      </c>
      <c r="P21" s="11">
        <v>9</v>
      </c>
      <c r="Q21" s="11">
        <v>9</v>
      </c>
      <c r="R21" s="11">
        <v>14</v>
      </c>
      <c r="S21" s="11">
        <v>5</v>
      </c>
      <c r="T21" s="11"/>
      <c r="U21" s="11">
        <v>6</v>
      </c>
      <c r="V21" s="11">
        <v>11</v>
      </c>
      <c r="W21" s="2"/>
    </row>
    <row r="22" spans="1:34">
      <c r="B22" s="12" t="s">
        <v>10</v>
      </c>
      <c r="C22" s="12" t="s">
        <v>14</v>
      </c>
      <c r="D22" s="12"/>
      <c r="E22" s="12"/>
      <c r="F22" s="12"/>
      <c r="G22" s="12" t="s">
        <v>14</v>
      </c>
      <c r="H22" s="12"/>
      <c r="I22" s="12" t="s">
        <v>11</v>
      </c>
      <c r="J22" s="12"/>
      <c r="K22" s="12"/>
      <c r="L22" s="12"/>
      <c r="M22" s="12"/>
      <c r="N22" s="6" t="s">
        <v>11</v>
      </c>
      <c r="O22" s="12"/>
      <c r="P22" s="12"/>
      <c r="Q22" s="12"/>
      <c r="R22" s="12"/>
      <c r="S22" s="12"/>
      <c r="T22" s="12" t="s">
        <v>11</v>
      </c>
      <c r="U22" s="12"/>
      <c r="V22" s="12"/>
      <c r="W22" s="2"/>
      <c r="AB22" s="18">
        <f>(COUNT(C20:V20)/20)*100</f>
        <v>30</v>
      </c>
      <c r="AC22" s="18">
        <f>(COUNT(C21:V21)/20)*100</f>
        <v>75</v>
      </c>
      <c r="AD22" s="18">
        <f>100*(AD20/20)</f>
        <v>15</v>
      </c>
      <c r="AE22" s="18">
        <f>100*(AE20/20)</f>
        <v>10</v>
      </c>
      <c r="AF22" s="18">
        <f>100*(AF20/20)</f>
        <v>0</v>
      </c>
    </row>
    <row r="23" spans="1:34">
      <c r="A23" t="s">
        <v>95</v>
      </c>
      <c r="B23" s="2"/>
      <c r="C23" s="2"/>
      <c r="D23" s="2"/>
      <c r="E23" s="2">
        <f>E20-E21</f>
        <v>12</v>
      </c>
      <c r="F23" s="2">
        <f>F20-F21</f>
        <v>1</v>
      </c>
      <c r="G23" s="2"/>
      <c r="H23" s="2">
        <f>H20-H21</f>
        <v>-2</v>
      </c>
      <c r="I23" s="2"/>
      <c r="J23" s="2"/>
      <c r="K23" s="2"/>
      <c r="L23" s="2"/>
      <c r="M23" s="2">
        <f>M20-M21</f>
        <v>-5</v>
      </c>
      <c r="N23" s="2"/>
      <c r="O23" s="2"/>
      <c r="P23" s="2">
        <f>P20-P21</f>
        <v>6</v>
      </c>
      <c r="Q23" s="2"/>
      <c r="R23" s="2"/>
      <c r="S23" s="2"/>
      <c r="T23" s="2"/>
      <c r="U23" s="2"/>
      <c r="V23" s="2">
        <f>V20-V21</f>
        <v>9</v>
      </c>
      <c r="W23" s="2"/>
    </row>
    <row r="24" spans="1:34">
      <c r="A24">
        <v>6</v>
      </c>
      <c r="B24" s="10" t="s">
        <v>8</v>
      </c>
      <c r="C24" s="10">
        <v>9</v>
      </c>
      <c r="D24" s="10"/>
      <c r="E24" s="10"/>
      <c r="F24" s="10"/>
      <c r="G24" s="10"/>
      <c r="H24" s="10"/>
      <c r="I24" s="10"/>
      <c r="J24" s="10"/>
      <c r="K24" s="14"/>
      <c r="L24" s="10"/>
      <c r="M24" s="10"/>
      <c r="N24" s="10">
        <v>16</v>
      </c>
      <c r="O24" s="10"/>
      <c r="P24" s="10"/>
      <c r="Q24" s="10"/>
      <c r="R24" s="10"/>
      <c r="S24" s="10"/>
      <c r="T24" s="10"/>
      <c r="U24" s="10"/>
      <c r="V24" s="10"/>
      <c r="W24" s="2">
        <v>1</v>
      </c>
      <c r="X24">
        <v>7</v>
      </c>
      <c r="Y24">
        <v>0</v>
      </c>
      <c r="Z24">
        <v>0</v>
      </c>
      <c r="AA24">
        <v>0</v>
      </c>
      <c r="AB24" s="19">
        <f>COUNT(C24:V24)</f>
        <v>2</v>
      </c>
      <c r="AC24" s="19">
        <f>COUNT(C25:V25)</f>
        <v>7</v>
      </c>
      <c r="AD24" s="19">
        <v>12</v>
      </c>
      <c r="AE24" s="19">
        <v>0</v>
      </c>
      <c r="AF24" s="19">
        <v>0</v>
      </c>
      <c r="AG24">
        <f t="shared" ref="AG24" si="0">AVERAGE(C24:V24)</f>
        <v>12.5</v>
      </c>
      <c r="AH24">
        <f>AVERAGE(C25:V25)</f>
        <v>8.8571428571428577</v>
      </c>
    </row>
    <row r="25" spans="1:34">
      <c r="B25" s="11" t="s">
        <v>9</v>
      </c>
      <c r="C25" s="11"/>
      <c r="D25" s="11">
        <v>9</v>
      </c>
      <c r="E25" s="11"/>
      <c r="F25" s="11"/>
      <c r="G25" s="11"/>
      <c r="H25" s="11"/>
      <c r="I25" s="11"/>
      <c r="J25" s="11"/>
      <c r="K25" s="11">
        <v>5</v>
      </c>
      <c r="L25" s="11"/>
      <c r="M25" s="11">
        <v>5</v>
      </c>
      <c r="N25" s="11">
        <v>9</v>
      </c>
      <c r="O25" s="11"/>
      <c r="P25" s="11"/>
      <c r="Q25" s="11"/>
      <c r="R25" s="11">
        <v>10</v>
      </c>
      <c r="S25" s="11">
        <v>9</v>
      </c>
      <c r="T25" s="11"/>
      <c r="U25" s="11">
        <v>15</v>
      </c>
      <c r="V25" s="11"/>
      <c r="W25" s="2"/>
    </row>
    <row r="26" spans="1:34">
      <c r="B26" s="12" t="s">
        <v>10</v>
      </c>
      <c r="C26" s="12"/>
      <c r="D26" s="12"/>
      <c r="E26" s="12" t="s">
        <v>11</v>
      </c>
      <c r="F26" s="12" t="s">
        <v>11</v>
      </c>
      <c r="G26" s="12" t="s">
        <v>11</v>
      </c>
      <c r="H26" s="12" t="s">
        <v>11</v>
      </c>
      <c r="I26" s="12" t="s">
        <v>11</v>
      </c>
      <c r="J26" s="12" t="s">
        <v>11</v>
      </c>
      <c r="K26" s="6"/>
      <c r="L26" s="12" t="s">
        <v>11</v>
      </c>
      <c r="M26" s="12"/>
      <c r="N26" s="12"/>
      <c r="O26" s="12" t="s">
        <v>11</v>
      </c>
      <c r="P26" s="12" t="s">
        <v>11</v>
      </c>
      <c r="Q26" s="12" t="s">
        <v>11</v>
      </c>
      <c r="R26" s="12"/>
      <c r="S26" s="12"/>
      <c r="T26" s="12" t="s">
        <v>11</v>
      </c>
      <c r="U26" s="12"/>
      <c r="V26" s="12" t="s">
        <v>11</v>
      </c>
      <c r="W26" s="2"/>
      <c r="AB26" s="18">
        <f>(COUNT(C24:V24)/20)*100</f>
        <v>10</v>
      </c>
      <c r="AC26" s="18">
        <f>(COUNT(C25:V25)/20)*100</f>
        <v>35</v>
      </c>
      <c r="AD26" s="18">
        <f>100*(AD24/20)</f>
        <v>60</v>
      </c>
      <c r="AE26" s="18">
        <f>100*(AE24/20)</f>
        <v>0</v>
      </c>
      <c r="AF26" s="18">
        <f>100*(AF24/20)</f>
        <v>0</v>
      </c>
    </row>
    <row r="27" spans="1:34">
      <c r="A27" t="s">
        <v>95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>
        <f>N24-N25</f>
        <v>7</v>
      </c>
      <c r="O27" s="2"/>
      <c r="P27" s="2"/>
      <c r="Q27" s="2"/>
      <c r="R27" s="2"/>
      <c r="S27" s="2"/>
      <c r="T27" s="2"/>
      <c r="U27" s="2"/>
      <c r="V27" s="2"/>
      <c r="W27" s="2"/>
    </row>
    <row r="28" spans="1:34">
      <c r="A28">
        <v>7</v>
      </c>
      <c r="B28" s="10" t="s">
        <v>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2"/>
      <c r="AB28" s="19"/>
      <c r="AC28" s="19"/>
      <c r="AD28" s="19"/>
      <c r="AE28" s="19"/>
      <c r="AF28" s="19"/>
    </row>
    <row r="29" spans="1:34">
      <c r="B29" s="11" t="s">
        <v>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2"/>
    </row>
    <row r="30" spans="1:34">
      <c r="B30" s="12" t="s">
        <v>10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2"/>
      <c r="AB30" s="18"/>
      <c r="AC30" s="18"/>
      <c r="AD30" s="18"/>
      <c r="AE30" s="18"/>
      <c r="AF30" s="18"/>
    </row>
    <row r="31" spans="1:34">
      <c r="A31" t="s">
        <v>95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34">
      <c r="A32">
        <v>8</v>
      </c>
      <c r="B32" s="10" t="s">
        <v>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2"/>
      <c r="AB32" s="19"/>
      <c r="AC32" s="19"/>
      <c r="AD32" s="19"/>
      <c r="AE32" s="19"/>
      <c r="AF32" s="19"/>
    </row>
    <row r="33" spans="1:34">
      <c r="B33" s="11" t="s">
        <v>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2"/>
    </row>
    <row r="34" spans="1:34">
      <c r="B34" s="12" t="s">
        <v>10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2"/>
      <c r="AB34" s="18"/>
      <c r="AC34" s="18"/>
      <c r="AD34" s="18"/>
      <c r="AE34" s="18"/>
      <c r="AF34" s="18"/>
      <c r="AG34" s="20"/>
    </row>
    <row r="35" spans="1:34">
      <c r="A35" t="s">
        <v>95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34">
      <c r="A36">
        <v>9</v>
      </c>
      <c r="B36" s="10" t="s">
        <v>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Y36" s="4"/>
      <c r="Z36" s="4"/>
      <c r="AA36" s="4"/>
      <c r="AB36" s="19"/>
      <c r="AC36" s="19"/>
      <c r="AD36" s="19"/>
      <c r="AE36" s="19"/>
      <c r="AF36" s="19"/>
    </row>
    <row r="37" spans="1:34">
      <c r="B37" s="11" t="s">
        <v>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"/>
    </row>
    <row r="38" spans="1:34">
      <c r="B38" s="12" t="s">
        <v>10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2"/>
      <c r="AB38" s="18"/>
      <c r="AC38" s="18"/>
      <c r="AD38" s="18"/>
      <c r="AE38" s="18"/>
      <c r="AF38" s="18"/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f>AVERAGE(W4:W24)</f>
        <v>2</v>
      </c>
      <c r="X41" s="21">
        <f>AVERAGE(X4:X39)</f>
        <v>2.0833333333333335</v>
      </c>
      <c r="Y41" s="21">
        <f t="shared" ref="Y41:AA41" si="1">AVERAGE(Y4:Y39)</f>
        <v>0</v>
      </c>
      <c r="Z41" s="21">
        <f t="shared" si="1"/>
        <v>0</v>
      </c>
      <c r="AA41" s="21">
        <f t="shared" si="1"/>
        <v>0</v>
      </c>
      <c r="AB41" s="21">
        <f>AVERAGE(AB4,AB8,AB12,AB16,AB20,AB24,AB28,AB32,AB36)</f>
        <v>3.1666666666666665</v>
      </c>
      <c r="AC41" s="21">
        <f t="shared" ref="AC41:AF41" si="2">AVERAGE(AC4,AC8,AC12,AC16,AC20,AC24,AC28,AC32,AC36)</f>
        <v>7.333333333333333</v>
      </c>
      <c r="AD41" s="21">
        <f t="shared" si="2"/>
        <v>8.8333333333333339</v>
      </c>
      <c r="AE41" s="21">
        <f t="shared" si="2"/>
        <v>1.5</v>
      </c>
      <c r="AF41" s="21">
        <f t="shared" si="2"/>
        <v>1.1666666666666667</v>
      </c>
      <c r="AG41" s="21">
        <f>AVERAGE(AG4:AG38)</f>
        <v>12.283333333333333</v>
      </c>
      <c r="AH41" s="21">
        <f>AVERAGE(AH4:AH38)</f>
        <v>14.865873015873015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15.833333333333334</v>
      </c>
      <c r="AC42" s="21">
        <f t="shared" ref="AC42:AF42" si="3">AVERAGE(AC6,AC10,AC14,AC18,AC22,AC26,AC30,AC34,AC38)</f>
        <v>36.666666666666664</v>
      </c>
      <c r="AD42" s="21">
        <f t="shared" si="3"/>
        <v>44.166666666666664</v>
      </c>
      <c r="AE42" s="21">
        <f t="shared" si="3"/>
        <v>7.5</v>
      </c>
      <c r="AF42" s="21">
        <f t="shared" si="3"/>
        <v>5.833333333333333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workbookViewId="0">
      <selection activeCell="F1" sqref="F1:G1"/>
    </sheetView>
  </sheetViews>
  <sheetFormatPr baseColWidth="10" defaultRowHeight="15" x14ac:dyDescent="0"/>
  <cols>
    <col min="1" max="1" width="6.83203125" bestFit="1" customWidth="1"/>
    <col min="2" max="2" width="20" bestFit="1" customWidth="1"/>
    <col min="4" max="4" width="23.5" customWidth="1"/>
    <col min="5" max="5" width="13.83203125" bestFit="1" customWidth="1"/>
    <col min="6" max="6" width="7.33203125" bestFit="1" customWidth="1"/>
    <col min="7" max="7" width="7" bestFit="1" customWidth="1"/>
    <col min="8" max="8" width="10.6640625" bestFit="1" customWidth="1"/>
    <col min="9" max="22" width="3.1640625" bestFit="1" customWidth="1"/>
    <col min="29" max="29" width="6.6640625" customWidth="1"/>
    <col min="30" max="31" width="6" customWidth="1"/>
    <col min="32" max="32" width="5.5" customWidth="1"/>
    <col min="33" max="33" width="5.33203125" customWidth="1"/>
  </cols>
  <sheetData>
    <row r="1" spans="1:35">
      <c r="A1" t="s">
        <v>64</v>
      </c>
      <c r="B1" s="2" t="s">
        <v>60</v>
      </c>
      <c r="C1" s="2" t="s">
        <v>26</v>
      </c>
      <c r="D1" s="2" t="s">
        <v>65</v>
      </c>
      <c r="E1" s="7">
        <v>43482.5625</v>
      </c>
      <c r="F1" s="2" t="s">
        <v>66</v>
      </c>
      <c r="G1" s="13" t="s">
        <v>67</v>
      </c>
      <c r="H1" s="13" t="s">
        <v>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AC2" s="17" t="s">
        <v>106</v>
      </c>
      <c r="AD2" s="17" t="s">
        <v>107</v>
      </c>
      <c r="AE2" s="17" t="s">
        <v>103</v>
      </c>
      <c r="AF2" s="17" t="s">
        <v>104</v>
      </c>
      <c r="AG2" s="17" t="s">
        <v>105</v>
      </c>
    </row>
    <row r="3" spans="1:35">
      <c r="A3" t="s">
        <v>7</v>
      </c>
      <c r="B3" s="2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2"/>
      <c r="X3" s="2" t="s">
        <v>108</v>
      </c>
      <c r="Y3" t="s">
        <v>94</v>
      </c>
      <c r="Z3" t="s">
        <v>109</v>
      </c>
      <c r="AA3" t="s">
        <v>110</v>
      </c>
      <c r="AB3" t="s">
        <v>111</v>
      </c>
      <c r="AC3" s="18" t="s">
        <v>96</v>
      </c>
      <c r="AD3" s="18" t="s">
        <v>97</v>
      </c>
      <c r="AE3" s="18" t="s">
        <v>98</v>
      </c>
      <c r="AF3" s="18" t="s">
        <v>99</v>
      </c>
      <c r="AG3" s="18" t="s">
        <v>100</v>
      </c>
      <c r="AH3" t="s">
        <v>101</v>
      </c>
      <c r="AI3" t="s">
        <v>102</v>
      </c>
    </row>
    <row r="4" spans="1:35">
      <c r="A4">
        <v>1</v>
      </c>
      <c r="B4" s="10" t="s">
        <v>8</v>
      </c>
      <c r="C4" s="10">
        <v>37</v>
      </c>
      <c r="D4" s="10"/>
      <c r="E4" s="10">
        <v>35</v>
      </c>
      <c r="F4" s="10">
        <v>36</v>
      </c>
      <c r="G4" s="10">
        <v>17</v>
      </c>
      <c r="H4" s="10">
        <v>33</v>
      </c>
      <c r="I4" s="10">
        <v>16</v>
      </c>
      <c r="J4" s="10">
        <v>25</v>
      </c>
      <c r="K4" s="10">
        <v>16</v>
      </c>
      <c r="L4" s="10"/>
      <c r="M4" s="10"/>
      <c r="N4" s="10"/>
      <c r="O4" s="10"/>
      <c r="P4" s="10"/>
      <c r="Q4" s="10"/>
      <c r="R4" s="10">
        <v>14</v>
      </c>
      <c r="S4" s="10"/>
      <c r="T4" s="10">
        <v>34</v>
      </c>
      <c r="U4" s="10"/>
      <c r="V4" s="10"/>
      <c r="W4" s="2"/>
      <c r="X4" s="2">
        <v>10</v>
      </c>
      <c r="Y4">
        <f>AVERAGE(C7,E7:K7,R7,T7)</f>
        <v>6.1</v>
      </c>
      <c r="Z4">
        <v>0</v>
      </c>
      <c r="AA4">
        <v>0</v>
      </c>
      <c r="AB4">
        <v>0</v>
      </c>
      <c r="AC4" s="19">
        <f>COUNT(C4:V4)</f>
        <v>10</v>
      </c>
      <c r="AD4" s="19">
        <f>COUNT(C5:V5)</f>
        <v>12</v>
      </c>
      <c r="AE4" s="19">
        <v>6</v>
      </c>
      <c r="AF4" s="19">
        <v>0</v>
      </c>
      <c r="AG4" s="19">
        <v>2</v>
      </c>
      <c r="AH4">
        <f>AVERAGE(C4:W4)</f>
        <v>26.3</v>
      </c>
      <c r="AI4">
        <f>AVERAGE(D5:W5)</f>
        <v>16.636363636363637</v>
      </c>
    </row>
    <row r="5" spans="1:35">
      <c r="B5" s="11" t="s">
        <v>9</v>
      </c>
      <c r="C5" s="11">
        <v>29</v>
      </c>
      <c r="D5" s="11"/>
      <c r="E5" s="11">
        <v>35</v>
      </c>
      <c r="F5" s="11">
        <v>37</v>
      </c>
      <c r="G5" s="11">
        <v>9</v>
      </c>
      <c r="H5" s="11">
        <v>11</v>
      </c>
      <c r="I5" s="11">
        <v>21</v>
      </c>
      <c r="J5" s="11">
        <v>19</v>
      </c>
      <c r="K5" s="11">
        <v>20</v>
      </c>
      <c r="L5" s="11">
        <v>7</v>
      </c>
      <c r="M5" s="11"/>
      <c r="N5" s="11"/>
      <c r="O5" s="11"/>
      <c r="P5" s="11"/>
      <c r="Q5" s="11">
        <v>3</v>
      </c>
      <c r="R5" s="11">
        <v>12</v>
      </c>
      <c r="S5" s="11"/>
      <c r="T5" s="11">
        <v>9</v>
      </c>
      <c r="U5" s="11"/>
      <c r="V5" s="11"/>
      <c r="W5" s="2"/>
      <c r="X5" s="2"/>
    </row>
    <row r="6" spans="1:35">
      <c r="B6" s="12" t="s">
        <v>10</v>
      </c>
      <c r="C6" s="12"/>
      <c r="D6" s="12" t="s">
        <v>12</v>
      </c>
      <c r="E6" s="12"/>
      <c r="F6" s="12"/>
      <c r="G6" s="12"/>
      <c r="H6" s="12"/>
      <c r="I6" s="12"/>
      <c r="J6" s="12"/>
      <c r="K6" s="12"/>
      <c r="L6" s="12"/>
      <c r="M6" s="12" t="s">
        <v>11</v>
      </c>
      <c r="N6" s="12" t="s">
        <v>11</v>
      </c>
      <c r="O6" s="12" t="s">
        <v>11</v>
      </c>
      <c r="P6" s="12" t="s">
        <v>11</v>
      </c>
      <c r="Q6" s="12"/>
      <c r="R6" s="12"/>
      <c r="S6" s="12" t="s">
        <v>11</v>
      </c>
      <c r="T6" s="12"/>
      <c r="U6" s="12" t="s">
        <v>11</v>
      </c>
      <c r="V6" s="12" t="s">
        <v>12</v>
      </c>
      <c r="W6" s="2"/>
      <c r="X6" s="2"/>
      <c r="AC6" s="18">
        <f>(COUNT(C4:V4)/20)*100</f>
        <v>50</v>
      </c>
      <c r="AD6" s="18">
        <f>(COUNT(C5:V5)/20)*100</f>
        <v>60</v>
      </c>
      <c r="AE6" s="18">
        <f>100*(AE4/20)</f>
        <v>30</v>
      </c>
      <c r="AF6" s="18">
        <f>100*(AF4/20)</f>
        <v>0</v>
      </c>
      <c r="AG6" s="18">
        <f>100*(AG4/20)</f>
        <v>10</v>
      </c>
    </row>
    <row r="7" spans="1:35">
      <c r="A7" t="s">
        <v>95</v>
      </c>
      <c r="B7" s="2"/>
      <c r="C7" s="2">
        <f>C4-C5</f>
        <v>8</v>
      </c>
      <c r="D7" s="2"/>
      <c r="E7" s="2">
        <f>E4-E5</f>
        <v>0</v>
      </c>
      <c r="F7" s="2">
        <f t="shared" ref="F7:K7" si="0">F4-F5</f>
        <v>-1</v>
      </c>
      <c r="G7" s="2">
        <f t="shared" si="0"/>
        <v>8</v>
      </c>
      <c r="H7" s="2">
        <f t="shared" si="0"/>
        <v>22</v>
      </c>
      <c r="I7" s="2">
        <f t="shared" si="0"/>
        <v>-5</v>
      </c>
      <c r="J7" s="2">
        <f t="shared" si="0"/>
        <v>6</v>
      </c>
      <c r="K7" s="2">
        <f t="shared" si="0"/>
        <v>-4</v>
      </c>
      <c r="L7" s="2"/>
      <c r="M7" s="2"/>
      <c r="N7" s="2"/>
      <c r="O7" s="2"/>
      <c r="P7" s="2"/>
      <c r="Q7" s="2"/>
      <c r="R7" s="2">
        <f>R4-R5</f>
        <v>2</v>
      </c>
      <c r="S7" s="2"/>
      <c r="T7" s="2">
        <f>T4-T5</f>
        <v>25</v>
      </c>
      <c r="U7" s="2"/>
      <c r="V7" s="2"/>
      <c r="W7" s="2"/>
      <c r="X7" s="2"/>
    </row>
    <row r="8" spans="1:35">
      <c r="A8">
        <v>2</v>
      </c>
      <c r="B8" s="10" t="s">
        <v>8</v>
      </c>
      <c r="C8" s="10">
        <v>7</v>
      </c>
      <c r="D8" s="10"/>
      <c r="E8" s="10"/>
      <c r="F8" s="10">
        <v>27</v>
      </c>
      <c r="G8" s="10"/>
      <c r="H8" s="10"/>
      <c r="I8" s="10">
        <v>7</v>
      </c>
      <c r="J8" s="10">
        <v>11</v>
      </c>
      <c r="K8" s="10"/>
      <c r="L8" s="10">
        <v>8</v>
      </c>
      <c r="M8" s="10">
        <v>5</v>
      </c>
      <c r="N8" s="10">
        <v>17</v>
      </c>
      <c r="O8" s="10"/>
      <c r="P8" s="10">
        <v>14</v>
      </c>
      <c r="Q8" s="10">
        <v>11</v>
      </c>
      <c r="R8" s="10"/>
      <c r="S8" s="10"/>
      <c r="T8" s="10"/>
      <c r="U8" s="10"/>
      <c r="V8" s="10"/>
      <c r="W8" s="2"/>
      <c r="X8" s="2">
        <v>6</v>
      </c>
      <c r="Y8">
        <f>AVERAGE(F11,J11,L11,M11,P11,Q11)</f>
        <v>5</v>
      </c>
      <c r="Z8">
        <v>0</v>
      </c>
      <c r="AA8">
        <v>0</v>
      </c>
      <c r="AB8">
        <v>0</v>
      </c>
      <c r="AC8" s="19">
        <f>COUNT(C8:V8)</f>
        <v>9</v>
      </c>
      <c r="AD8" s="19">
        <f>COUNT(C9:V9)</f>
        <v>10</v>
      </c>
      <c r="AE8" s="19">
        <v>4</v>
      </c>
      <c r="AF8" s="19">
        <v>3</v>
      </c>
      <c r="AG8" s="19">
        <v>0</v>
      </c>
      <c r="AH8">
        <f>AVERAGE(C8:W8)</f>
        <v>11.888888888888889</v>
      </c>
      <c r="AI8">
        <f>AVERAGE(D9:W9)</f>
        <v>9.1999999999999993</v>
      </c>
    </row>
    <row r="9" spans="1:35">
      <c r="B9" s="11" t="s">
        <v>9</v>
      </c>
      <c r="C9" s="11"/>
      <c r="D9" s="11"/>
      <c r="E9" s="11">
        <v>4</v>
      </c>
      <c r="F9" s="11">
        <v>7</v>
      </c>
      <c r="G9" s="11">
        <v>6</v>
      </c>
      <c r="H9" s="11"/>
      <c r="I9" s="11"/>
      <c r="J9" s="11">
        <v>6</v>
      </c>
      <c r="K9" s="11">
        <v>24</v>
      </c>
      <c r="L9" s="11">
        <v>5</v>
      </c>
      <c r="M9" s="11">
        <v>4</v>
      </c>
      <c r="N9" s="11"/>
      <c r="O9" s="11">
        <v>12</v>
      </c>
      <c r="P9" s="11">
        <v>19</v>
      </c>
      <c r="Q9" s="11">
        <v>5</v>
      </c>
      <c r="R9" s="11"/>
      <c r="S9" s="11"/>
      <c r="T9" s="11"/>
      <c r="U9" s="11"/>
      <c r="V9" s="11"/>
      <c r="W9" s="2"/>
      <c r="X9" s="2"/>
    </row>
    <row r="10" spans="1:35">
      <c r="B10" s="12" t="s">
        <v>10</v>
      </c>
      <c r="C10" s="12"/>
      <c r="D10" s="12" t="s">
        <v>11</v>
      </c>
      <c r="E10" s="12"/>
      <c r="F10" s="12"/>
      <c r="G10" s="12"/>
      <c r="H10" s="12" t="s">
        <v>14</v>
      </c>
      <c r="I10" s="12"/>
      <c r="J10" s="12"/>
      <c r="K10" s="12"/>
      <c r="L10" s="12"/>
      <c r="M10" s="12"/>
      <c r="N10" s="12"/>
      <c r="O10" s="12"/>
      <c r="P10" s="12"/>
      <c r="Q10" s="12"/>
      <c r="R10" s="12" t="s">
        <v>14</v>
      </c>
      <c r="S10" s="12" t="s">
        <v>11</v>
      </c>
      <c r="T10" s="12" t="s">
        <v>11</v>
      </c>
      <c r="U10" s="12" t="s">
        <v>11</v>
      </c>
      <c r="V10" s="12" t="s">
        <v>14</v>
      </c>
      <c r="W10" s="2"/>
      <c r="X10" s="2"/>
      <c r="AC10" s="18">
        <f>(COUNT(C8:V8)/20)*100</f>
        <v>45</v>
      </c>
      <c r="AD10" s="18">
        <f>(COUNT(C9:V9)/20)*100</f>
        <v>50</v>
      </c>
      <c r="AE10" s="18">
        <f>100*(AE8/20)</f>
        <v>20</v>
      </c>
      <c r="AF10" s="18">
        <f>100*(AF8/20)</f>
        <v>15</v>
      </c>
      <c r="AG10" s="18">
        <f>100*(AG8/20)</f>
        <v>0</v>
      </c>
    </row>
    <row r="11" spans="1:35">
      <c r="A11" t="s">
        <v>95</v>
      </c>
      <c r="B11" s="2"/>
      <c r="C11" s="2"/>
      <c r="D11" s="2"/>
      <c r="E11" s="2"/>
      <c r="F11" s="2">
        <v>20</v>
      </c>
      <c r="G11" s="2"/>
      <c r="H11" s="2"/>
      <c r="I11" s="2"/>
      <c r="J11" s="2">
        <v>5</v>
      </c>
      <c r="K11" s="2"/>
      <c r="L11" s="2">
        <v>3</v>
      </c>
      <c r="M11" s="2">
        <v>1</v>
      </c>
      <c r="N11" s="2"/>
      <c r="O11" s="2"/>
      <c r="P11" s="2">
        <f>P8-P9</f>
        <v>-5</v>
      </c>
      <c r="Q11" s="2">
        <f>Q8-Q9</f>
        <v>6</v>
      </c>
      <c r="R11" s="2"/>
      <c r="S11" s="2"/>
      <c r="T11" s="2"/>
      <c r="U11" s="2"/>
      <c r="V11" s="2"/>
      <c r="W11" s="2"/>
      <c r="X11" s="2"/>
    </row>
    <row r="12" spans="1:35">
      <c r="A12">
        <v>3</v>
      </c>
      <c r="B12" s="10" t="s">
        <v>8</v>
      </c>
      <c r="C12" s="10"/>
      <c r="D12" s="10"/>
      <c r="E12" s="10">
        <v>38</v>
      </c>
      <c r="F12" s="10">
        <v>40</v>
      </c>
      <c r="G12" s="10"/>
      <c r="H12" s="10">
        <v>35</v>
      </c>
      <c r="I12" s="10"/>
      <c r="J12" s="10">
        <v>30</v>
      </c>
      <c r="K12" s="10">
        <v>31</v>
      </c>
      <c r="L12" s="10">
        <v>21</v>
      </c>
      <c r="M12" s="10"/>
      <c r="N12" s="15">
        <v>46</v>
      </c>
      <c r="O12" s="15">
        <v>37</v>
      </c>
      <c r="P12" s="10"/>
      <c r="Q12" s="10"/>
      <c r="R12" s="10">
        <v>21</v>
      </c>
      <c r="S12" s="10"/>
      <c r="T12" s="10"/>
      <c r="U12" s="10"/>
      <c r="V12" s="15">
        <v>42</v>
      </c>
      <c r="W12" s="16" t="s">
        <v>68</v>
      </c>
      <c r="X12" s="2">
        <v>9</v>
      </c>
      <c r="Y12">
        <f>AVERAGE(G15,J15:K15,P15,R15,V15)</f>
        <v>24.75</v>
      </c>
      <c r="Z12" s="4">
        <v>0</v>
      </c>
      <c r="AA12" s="4">
        <v>0</v>
      </c>
      <c r="AB12" s="4">
        <v>0</v>
      </c>
      <c r="AC12" s="19">
        <f>COUNT(C12:V12)</f>
        <v>10</v>
      </c>
      <c r="AD12" s="19">
        <f>COUNT(C13:V13)</f>
        <v>14</v>
      </c>
      <c r="AE12" s="19">
        <v>1</v>
      </c>
      <c r="AF12" s="19">
        <v>4</v>
      </c>
      <c r="AG12" s="19">
        <v>0</v>
      </c>
      <c r="AH12">
        <f>AVERAGE(C12:W12)</f>
        <v>34.1</v>
      </c>
      <c r="AI12">
        <f>AVERAGE(D13:W13)</f>
        <v>7.2142857142857144</v>
      </c>
    </row>
    <row r="13" spans="1:35">
      <c r="B13" s="11" t="s">
        <v>9</v>
      </c>
      <c r="C13" s="11"/>
      <c r="D13" s="11">
        <v>2</v>
      </c>
      <c r="E13" s="11">
        <v>4</v>
      </c>
      <c r="F13" s="11">
        <v>5</v>
      </c>
      <c r="G13" s="11">
        <v>26</v>
      </c>
      <c r="H13" s="11">
        <v>4</v>
      </c>
      <c r="I13" s="11">
        <v>4</v>
      </c>
      <c r="J13" s="11">
        <v>8</v>
      </c>
      <c r="K13" s="11">
        <v>8</v>
      </c>
      <c r="L13" s="11"/>
      <c r="M13" s="11"/>
      <c r="N13" s="11">
        <v>4</v>
      </c>
      <c r="O13" s="11">
        <v>17</v>
      </c>
      <c r="P13" s="11"/>
      <c r="Q13" s="11">
        <v>2</v>
      </c>
      <c r="R13" s="11">
        <v>5</v>
      </c>
      <c r="S13" s="11"/>
      <c r="T13" s="11"/>
      <c r="U13" s="11">
        <v>8</v>
      </c>
      <c r="V13" s="11">
        <v>4</v>
      </c>
      <c r="W13" s="2"/>
      <c r="X13" s="2"/>
    </row>
    <row r="14" spans="1:35">
      <c r="B14" s="12" t="s">
        <v>10</v>
      </c>
      <c r="C14" s="12" t="s">
        <v>14</v>
      </c>
      <c r="D14" s="12"/>
      <c r="E14" s="12"/>
      <c r="F14" s="12"/>
      <c r="G14" s="12"/>
      <c r="H14" s="12"/>
      <c r="I14" s="12"/>
      <c r="J14" s="12"/>
      <c r="K14" s="12"/>
      <c r="L14" s="12"/>
      <c r="M14" s="12" t="s">
        <v>14</v>
      </c>
      <c r="N14" s="12"/>
      <c r="O14" s="12"/>
      <c r="P14" s="12" t="s">
        <v>14</v>
      </c>
      <c r="Q14" s="12"/>
      <c r="R14" s="12"/>
      <c r="S14" s="12" t="s">
        <v>14</v>
      </c>
      <c r="T14" s="12" t="s">
        <v>11</v>
      </c>
      <c r="U14" s="12"/>
      <c r="V14" s="12"/>
      <c r="W14" s="2"/>
      <c r="X14" s="2"/>
      <c r="AC14" s="18">
        <f>(COUNT(C12:V12)/20)*100</f>
        <v>50</v>
      </c>
      <c r="AD14" s="18">
        <f>(COUNT(C13:V13)/20)*100</f>
        <v>70</v>
      </c>
      <c r="AE14" s="18">
        <f>100*(AE12/20)</f>
        <v>5</v>
      </c>
      <c r="AF14" s="18">
        <f>100*(AF12/20)</f>
        <v>20</v>
      </c>
      <c r="AG14" s="18">
        <f>100*(AG12/20)</f>
        <v>0</v>
      </c>
    </row>
    <row r="15" spans="1:35">
      <c r="A15" t="s">
        <v>95</v>
      </c>
      <c r="B15" s="2"/>
      <c r="C15" s="2"/>
      <c r="D15" s="2"/>
      <c r="E15" s="2">
        <v>34</v>
      </c>
      <c r="F15" s="2">
        <v>35</v>
      </c>
      <c r="G15" s="2"/>
      <c r="H15" s="2">
        <v>31</v>
      </c>
      <c r="I15" s="2"/>
      <c r="J15" s="2">
        <v>22</v>
      </c>
      <c r="K15" s="2">
        <v>23</v>
      </c>
      <c r="L15" s="2"/>
      <c r="M15" s="2"/>
      <c r="N15" s="2">
        <v>42</v>
      </c>
      <c r="O15" s="2">
        <v>20</v>
      </c>
      <c r="P15" s="2"/>
      <c r="Q15" s="2"/>
      <c r="R15" s="2">
        <v>16</v>
      </c>
      <c r="S15" s="2"/>
      <c r="T15" s="2"/>
      <c r="U15" s="2"/>
      <c r="V15" s="2">
        <v>38</v>
      </c>
      <c r="W15" s="2"/>
      <c r="X15" s="2"/>
    </row>
    <row r="16" spans="1:35">
      <c r="A16">
        <v>4</v>
      </c>
      <c r="B16" s="10" t="s">
        <v>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2"/>
      <c r="X16" s="2">
        <v>0</v>
      </c>
      <c r="Y16">
        <f>AVERAGE(U18+V18)</f>
        <v>0</v>
      </c>
      <c r="Z16">
        <v>0</v>
      </c>
      <c r="AA16">
        <v>0</v>
      </c>
      <c r="AB16">
        <v>0</v>
      </c>
      <c r="AC16" s="19">
        <f>COUNT(C16:V16)</f>
        <v>0</v>
      </c>
      <c r="AD16" s="19">
        <f>COUNT(C17:V17)</f>
        <v>13</v>
      </c>
      <c r="AE16" s="19">
        <v>3</v>
      </c>
      <c r="AF16" s="19">
        <v>4</v>
      </c>
      <c r="AG16" s="19">
        <v>0</v>
      </c>
      <c r="AH16">
        <v>0</v>
      </c>
      <c r="AI16">
        <f>AVERAGE(D17:W17)</f>
        <v>2.8461538461538463</v>
      </c>
    </row>
    <row r="17" spans="1:35">
      <c r="B17" s="11" t="s">
        <v>9</v>
      </c>
      <c r="C17" s="11"/>
      <c r="D17" s="11">
        <v>3</v>
      </c>
      <c r="E17" s="11"/>
      <c r="F17" s="11">
        <v>3</v>
      </c>
      <c r="G17" s="11"/>
      <c r="H17" s="11">
        <v>3</v>
      </c>
      <c r="I17" s="11">
        <v>3</v>
      </c>
      <c r="J17" s="11"/>
      <c r="K17" s="11">
        <v>3</v>
      </c>
      <c r="L17" s="11">
        <v>2</v>
      </c>
      <c r="M17" s="11"/>
      <c r="N17" s="11"/>
      <c r="O17" s="11">
        <v>3</v>
      </c>
      <c r="P17" s="11">
        <v>3</v>
      </c>
      <c r="Q17" s="11">
        <v>4</v>
      </c>
      <c r="R17" s="11">
        <v>2</v>
      </c>
      <c r="S17" s="11">
        <v>1</v>
      </c>
      <c r="T17" s="11"/>
      <c r="U17" s="11">
        <v>5</v>
      </c>
      <c r="V17" s="11">
        <v>2</v>
      </c>
      <c r="W17" s="2"/>
      <c r="X17" s="2"/>
    </row>
    <row r="18" spans="1:35">
      <c r="B18" s="12" t="s">
        <v>10</v>
      </c>
      <c r="C18" s="12" t="s">
        <v>14</v>
      </c>
      <c r="D18" s="12"/>
      <c r="E18" s="12" t="s">
        <v>14</v>
      </c>
      <c r="F18" s="12"/>
      <c r="G18" s="12" t="s">
        <v>14</v>
      </c>
      <c r="H18" s="12"/>
      <c r="I18" s="12"/>
      <c r="J18" s="12" t="s">
        <v>14</v>
      </c>
      <c r="K18" s="12"/>
      <c r="L18" s="12"/>
      <c r="M18" s="12" t="s">
        <v>11</v>
      </c>
      <c r="N18" s="12" t="s">
        <v>11</v>
      </c>
      <c r="O18" s="12"/>
      <c r="P18" s="12"/>
      <c r="Q18" s="12"/>
      <c r="R18" s="12"/>
      <c r="S18" s="12"/>
      <c r="T18" s="12" t="s">
        <v>11</v>
      </c>
      <c r="U18" s="12"/>
      <c r="V18" s="12"/>
      <c r="W18" s="2"/>
      <c r="X18" s="2"/>
      <c r="AC18" s="18">
        <f>(COUNT(C16:V16)/20)*100</f>
        <v>0</v>
      </c>
      <c r="AD18" s="18">
        <f>(COUNT(C17:V17)/20)*100</f>
        <v>65</v>
      </c>
      <c r="AE18" s="18">
        <f>100*(AE16/20)</f>
        <v>15</v>
      </c>
      <c r="AF18" s="18">
        <f>100*(AF16/20)</f>
        <v>20</v>
      </c>
      <c r="AG18" s="18">
        <f>100*(AG16/20)</f>
        <v>0</v>
      </c>
    </row>
    <row r="19" spans="1:35">
      <c r="A19" t="s">
        <v>95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5">
      <c r="A20">
        <v>5</v>
      </c>
      <c r="B20" s="10" t="s">
        <v>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>
        <v>7</v>
      </c>
      <c r="O20" s="10">
        <v>32</v>
      </c>
      <c r="P20" s="10"/>
      <c r="Q20" s="10">
        <v>26</v>
      </c>
      <c r="R20" s="10"/>
      <c r="S20" s="10"/>
      <c r="T20" s="10">
        <v>17</v>
      </c>
      <c r="U20" s="10">
        <v>37</v>
      </c>
      <c r="V20" s="10">
        <v>28</v>
      </c>
      <c r="W20" s="2"/>
      <c r="X20" s="10">
        <v>5</v>
      </c>
      <c r="Y20">
        <f>AVERAGE(N23,O23,T23,U23,V23)</f>
        <v>10.8</v>
      </c>
      <c r="Z20" s="4">
        <v>0</v>
      </c>
      <c r="AA20" s="4">
        <v>0</v>
      </c>
      <c r="AB20" s="4">
        <v>0</v>
      </c>
      <c r="AC20" s="19">
        <f>COUNT(C20:V20)</f>
        <v>6</v>
      </c>
      <c r="AD20" s="19">
        <f>COUNT(C21:V21)</f>
        <v>9</v>
      </c>
      <c r="AE20" s="19">
        <v>6</v>
      </c>
      <c r="AF20" s="19">
        <v>2</v>
      </c>
      <c r="AG20" s="19">
        <v>2</v>
      </c>
      <c r="AH20">
        <f>AVERAGE(D20:W20)</f>
        <v>24.5</v>
      </c>
      <c r="AI20">
        <f>AVERAGE(D21:W21)</f>
        <v>9.5</v>
      </c>
    </row>
    <row r="21" spans="1:35">
      <c r="B21" s="11" t="s">
        <v>9</v>
      </c>
      <c r="C21" s="11">
        <v>4</v>
      </c>
      <c r="D21" s="11"/>
      <c r="E21" s="11"/>
      <c r="F21" s="11">
        <v>4</v>
      </c>
      <c r="G21" s="11"/>
      <c r="H21" s="11"/>
      <c r="I21" s="11"/>
      <c r="J21" s="11"/>
      <c r="K21" s="11"/>
      <c r="L21" s="11">
        <v>2</v>
      </c>
      <c r="M21" s="11"/>
      <c r="N21" s="11">
        <v>8</v>
      </c>
      <c r="O21" s="11">
        <v>4</v>
      </c>
      <c r="P21" s="11"/>
      <c r="Q21" s="11"/>
      <c r="R21" s="11">
        <v>3</v>
      </c>
      <c r="S21" s="11"/>
      <c r="T21" s="11">
        <v>9</v>
      </c>
      <c r="U21" s="11">
        <v>44</v>
      </c>
      <c r="V21" s="11">
        <v>2</v>
      </c>
      <c r="W21" s="2"/>
      <c r="X21" s="2"/>
    </row>
    <row r="22" spans="1:35">
      <c r="B22" s="12" t="s">
        <v>10</v>
      </c>
      <c r="C22" s="12"/>
      <c r="D22" s="12" t="s">
        <v>12</v>
      </c>
      <c r="E22" s="12" t="s">
        <v>11</v>
      </c>
      <c r="F22" s="12"/>
      <c r="G22" s="12" t="s">
        <v>11</v>
      </c>
      <c r="H22" s="12" t="s">
        <v>11</v>
      </c>
      <c r="I22" s="12" t="s">
        <v>14</v>
      </c>
      <c r="J22" s="12" t="s">
        <v>11</v>
      </c>
      <c r="K22" s="12" t="s">
        <v>11</v>
      </c>
      <c r="L22" s="12"/>
      <c r="M22" s="12" t="s">
        <v>12</v>
      </c>
      <c r="N22" s="6"/>
      <c r="O22" s="12"/>
      <c r="P22" s="12" t="s">
        <v>14</v>
      </c>
      <c r="Q22" s="12"/>
      <c r="R22" s="12"/>
      <c r="S22" s="12" t="s">
        <v>11</v>
      </c>
      <c r="T22" s="12"/>
      <c r="U22" s="12"/>
      <c r="V22" s="12"/>
      <c r="W22" s="2"/>
      <c r="X22" s="2"/>
      <c r="AC22" s="18">
        <f>(COUNT(C20:V20)/20)*100</f>
        <v>30</v>
      </c>
      <c r="AD22" s="18">
        <f>(COUNT(C21:V21)/20)*100</f>
        <v>45</v>
      </c>
      <c r="AE22" s="18">
        <f>100*(AE20/20)</f>
        <v>30</v>
      </c>
      <c r="AF22" s="18">
        <f>100*(AF20/20)</f>
        <v>10</v>
      </c>
      <c r="AG22" s="18">
        <f>100*(AG20/20)</f>
        <v>10</v>
      </c>
    </row>
    <row r="23" spans="1:35">
      <c r="A23" t="s">
        <v>95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f>N20-N21</f>
        <v>-1</v>
      </c>
      <c r="O23" s="2">
        <f>O20-O21</f>
        <v>28</v>
      </c>
      <c r="P23" s="2"/>
      <c r="Q23" s="2"/>
      <c r="R23" s="2"/>
      <c r="S23" s="2"/>
      <c r="T23" s="2">
        <f>T20-T21</f>
        <v>8</v>
      </c>
      <c r="U23" s="2">
        <f t="shared" ref="U23:V23" si="1">U20-U21</f>
        <v>-7</v>
      </c>
      <c r="V23" s="2">
        <f t="shared" si="1"/>
        <v>26</v>
      </c>
      <c r="W23" s="2"/>
      <c r="X23" s="2"/>
    </row>
    <row r="24" spans="1:35">
      <c r="A24">
        <v>6</v>
      </c>
      <c r="B24" s="10" t="s">
        <v>8</v>
      </c>
      <c r="C24" s="10"/>
      <c r="D24" s="10"/>
      <c r="E24" s="10">
        <v>24</v>
      </c>
      <c r="F24" s="10"/>
      <c r="G24" s="10">
        <v>27</v>
      </c>
      <c r="H24" s="10">
        <v>22</v>
      </c>
      <c r="I24" s="10"/>
      <c r="J24" s="10"/>
      <c r="K24" s="14"/>
      <c r="L24" s="10"/>
      <c r="M24" s="10"/>
      <c r="N24" s="10">
        <v>21</v>
      </c>
      <c r="O24" s="10">
        <v>27</v>
      </c>
      <c r="P24" s="10">
        <v>8</v>
      </c>
      <c r="Q24" s="10">
        <v>35</v>
      </c>
      <c r="R24" s="10">
        <v>33</v>
      </c>
      <c r="S24" s="10"/>
      <c r="T24" s="10">
        <v>15</v>
      </c>
      <c r="U24" s="10"/>
      <c r="V24" s="10">
        <v>34</v>
      </c>
      <c r="W24" s="2"/>
      <c r="X24" s="2">
        <v>9</v>
      </c>
      <c r="Y24">
        <f>AVERAGE(G27,H27,N27,O27,P27,Q27,R27,T27,V27)</f>
        <v>16.111111111111111</v>
      </c>
      <c r="Z24">
        <v>0</v>
      </c>
      <c r="AA24">
        <v>0</v>
      </c>
      <c r="AB24">
        <v>0</v>
      </c>
      <c r="AC24" s="19">
        <f>COUNT(C24:V24)</f>
        <v>10</v>
      </c>
      <c r="AD24" s="19">
        <f>COUNT(C25:V25)</f>
        <v>11</v>
      </c>
      <c r="AE24" s="19">
        <v>4</v>
      </c>
      <c r="AF24" s="19">
        <v>2</v>
      </c>
      <c r="AG24" s="19">
        <v>2</v>
      </c>
      <c r="AH24">
        <f t="shared" ref="AH24" si="2">AVERAGE(D24:W24)</f>
        <v>24.6</v>
      </c>
      <c r="AI24">
        <f>AVERAGE(D25:W25)</f>
        <v>7.4545454545454541</v>
      </c>
    </row>
    <row r="25" spans="1:35">
      <c r="B25" s="11" t="s">
        <v>9</v>
      </c>
      <c r="C25" s="11"/>
      <c r="D25" s="11">
        <v>2</v>
      </c>
      <c r="E25" s="11"/>
      <c r="F25" s="11"/>
      <c r="G25" s="11">
        <v>12</v>
      </c>
      <c r="H25" s="11">
        <v>9</v>
      </c>
      <c r="I25" s="11"/>
      <c r="J25" s="11"/>
      <c r="K25" s="11">
        <v>3</v>
      </c>
      <c r="L25" s="11"/>
      <c r="M25" s="11"/>
      <c r="N25" s="11">
        <v>14</v>
      </c>
      <c r="O25" s="11">
        <v>9</v>
      </c>
      <c r="P25" s="11">
        <v>3</v>
      </c>
      <c r="Q25" s="11">
        <v>3</v>
      </c>
      <c r="R25" s="11">
        <v>5</v>
      </c>
      <c r="S25" s="11"/>
      <c r="T25" s="11">
        <v>3</v>
      </c>
      <c r="U25" s="11"/>
      <c r="V25" s="11">
        <v>19</v>
      </c>
      <c r="W25" s="2"/>
      <c r="X25" s="2"/>
    </row>
    <row r="26" spans="1:35">
      <c r="B26" s="12" t="s">
        <v>10</v>
      </c>
      <c r="C26" s="12" t="s">
        <v>12</v>
      </c>
      <c r="D26" s="12"/>
      <c r="E26" s="12"/>
      <c r="F26" s="12" t="s">
        <v>14</v>
      </c>
      <c r="G26" s="12"/>
      <c r="H26" s="12"/>
      <c r="I26" s="12" t="s">
        <v>11</v>
      </c>
      <c r="J26" s="12" t="s">
        <v>14</v>
      </c>
      <c r="K26" s="6"/>
      <c r="L26" s="12" t="s">
        <v>12</v>
      </c>
      <c r="M26" s="12" t="s">
        <v>11</v>
      </c>
      <c r="N26" s="12"/>
      <c r="O26" s="12"/>
      <c r="P26" s="12"/>
      <c r="Q26" s="12"/>
      <c r="R26" s="12"/>
      <c r="S26" s="12" t="s">
        <v>11</v>
      </c>
      <c r="T26" s="12"/>
      <c r="U26" s="12" t="s">
        <v>11</v>
      </c>
      <c r="V26" s="12"/>
      <c r="W26" s="2"/>
      <c r="X26" s="2"/>
      <c r="AC26" s="18">
        <f>(COUNT(C24:V24)/20)*100</f>
        <v>50</v>
      </c>
      <c r="AD26" s="18">
        <f>(COUNT(C25:V25)/20)*100</f>
        <v>55.000000000000007</v>
      </c>
      <c r="AE26" s="18">
        <f>100*(AE24/20)</f>
        <v>20</v>
      </c>
      <c r="AF26" s="18">
        <f>100*(AF24/20)</f>
        <v>10</v>
      </c>
      <c r="AG26" s="18">
        <f>100*(AG24/20)</f>
        <v>10</v>
      </c>
    </row>
    <row r="27" spans="1:35">
      <c r="A27" t="s">
        <v>95</v>
      </c>
      <c r="B27" s="2"/>
      <c r="C27" s="2"/>
      <c r="D27" s="2"/>
      <c r="E27" s="2"/>
      <c r="F27" s="2"/>
      <c r="G27" s="2">
        <v>15</v>
      </c>
      <c r="H27" s="2">
        <v>13</v>
      </c>
      <c r="I27" s="2"/>
      <c r="J27" s="2"/>
      <c r="K27" s="2"/>
      <c r="L27" s="2"/>
      <c r="M27" s="2"/>
      <c r="N27" s="2">
        <f>N24-N25</f>
        <v>7</v>
      </c>
      <c r="O27" s="2">
        <f t="shared" ref="O27:R27" si="3">O24-O25</f>
        <v>18</v>
      </c>
      <c r="P27" s="2">
        <f t="shared" si="3"/>
        <v>5</v>
      </c>
      <c r="Q27" s="2">
        <f t="shared" si="3"/>
        <v>32</v>
      </c>
      <c r="R27" s="2">
        <f t="shared" si="3"/>
        <v>28</v>
      </c>
      <c r="S27" s="2"/>
      <c r="T27" s="2">
        <f>T24-T25</f>
        <v>12</v>
      </c>
      <c r="U27" s="2"/>
      <c r="V27" s="2">
        <f>V24-V25</f>
        <v>15</v>
      </c>
      <c r="W27" s="2"/>
      <c r="X27" s="2"/>
    </row>
    <row r="28" spans="1:35">
      <c r="A28">
        <v>7</v>
      </c>
      <c r="B28" s="10" t="s">
        <v>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2"/>
      <c r="X28" s="2"/>
      <c r="AC28" s="19"/>
      <c r="AD28" s="19"/>
      <c r="AE28" s="19"/>
      <c r="AF28" s="19"/>
      <c r="AG28" s="19"/>
    </row>
    <row r="29" spans="1:35">
      <c r="B29" s="11" t="s">
        <v>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2"/>
      <c r="X29" s="2"/>
    </row>
    <row r="30" spans="1:35">
      <c r="B30" s="12" t="s">
        <v>10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2"/>
      <c r="X30" s="2"/>
      <c r="AC30" s="18"/>
      <c r="AD30" s="18"/>
      <c r="AE30" s="18"/>
      <c r="AF30" s="18"/>
      <c r="AG30" s="18"/>
    </row>
    <row r="31" spans="1:35">
      <c r="A31" t="s">
        <v>95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5">
      <c r="A32">
        <v>8</v>
      </c>
      <c r="B32" s="10" t="s">
        <v>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2"/>
      <c r="X32" s="2"/>
      <c r="AC32" s="19"/>
      <c r="AD32" s="19"/>
      <c r="AE32" s="19"/>
      <c r="AF32" s="19"/>
      <c r="AG32" s="19"/>
    </row>
    <row r="33" spans="1:35">
      <c r="B33" s="11" t="s">
        <v>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2"/>
      <c r="X33" s="2"/>
    </row>
    <row r="34" spans="1:35">
      <c r="B34" s="12" t="s">
        <v>10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2"/>
      <c r="X34" s="2"/>
      <c r="AC34" s="18"/>
      <c r="AD34" s="18"/>
      <c r="AE34" s="18"/>
      <c r="AF34" s="18"/>
      <c r="AG34" s="18"/>
      <c r="AH34" s="20"/>
    </row>
    <row r="35" spans="1:35">
      <c r="A35" t="s">
        <v>95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35">
      <c r="A36">
        <v>9</v>
      </c>
      <c r="B36" s="10" t="s">
        <v>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2"/>
      <c r="X36" s="10"/>
      <c r="Z36" s="4"/>
      <c r="AA36" s="4"/>
      <c r="AB36" s="4"/>
      <c r="AC36" s="19"/>
      <c r="AD36" s="19"/>
      <c r="AE36" s="19"/>
      <c r="AF36" s="19"/>
      <c r="AG36" s="19"/>
    </row>
    <row r="37" spans="1:35">
      <c r="B37" s="11" t="s">
        <v>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"/>
      <c r="X37" s="2"/>
    </row>
    <row r="38" spans="1:35">
      <c r="B38" s="12" t="s">
        <v>10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2"/>
      <c r="X38" s="2"/>
      <c r="AC38" s="18"/>
      <c r="AD38" s="18"/>
      <c r="AE38" s="18"/>
      <c r="AF38" s="18"/>
      <c r="AG38" s="18"/>
    </row>
    <row r="39" spans="1:35">
      <c r="A39" t="s">
        <v>95</v>
      </c>
      <c r="K39" s="2"/>
      <c r="X39" s="2"/>
    </row>
    <row r="40" spans="1:35">
      <c r="X40" s="2"/>
    </row>
    <row r="41" spans="1:35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2">
        <f>AVERAGE(X4:X24)</f>
        <v>6.5</v>
      </c>
      <c r="Y41" s="21">
        <f>AVERAGE(Y4:Y39)</f>
        <v>10.460185185185187</v>
      </c>
      <c r="Z41" s="21">
        <f t="shared" ref="Z41:AB41" si="4">AVERAGE(Z4:Z39)</f>
        <v>0</v>
      </c>
      <c r="AA41" s="21">
        <f t="shared" si="4"/>
        <v>0</v>
      </c>
      <c r="AB41" s="21">
        <f t="shared" si="4"/>
        <v>0</v>
      </c>
      <c r="AC41" s="21">
        <f>AVERAGE(AC4,AC8,AC12,AC16,AC20,AC24,AC28,AC32,AC36)</f>
        <v>7.5</v>
      </c>
      <c r="AD41" s="21">
        <f t="shared" ref="AD41:AG41" si="5">AVERAGE(AD4,AD8,AD12,AD16,AD20,AD24,AD28,AD32,AD36)</f>
        <v>11.5</v>
      </c>
      <c r="AE41" s="21">
        <f t="shared" si="5"/>
        <v>4</v>
      </c>
      <c r="AF41" s="21">
        <f t="shared" si="5"/>
        <v>2.5</v>
      </c>
      <c r="AG41" s="21">
        <f t="shared" si="5"/>
        <v>1</v>
      </c>
      <c r="AH41" s="21">
        <f>AVERAGE(AH4:AH38)</f>
        <v>20.231481481481481</v>
      </c>
      <c r="AI41" s="21">
        <f>AVERAGE(AI4:AI38)</f>
        <v>8.8085581085581079</v>
      </c>
    </row>
    <row r="42" spans="1: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2"/>
      <c r="Y42" s="21"/>
      <c r="Z42" s="21"/>
      <c r="AA42" s="21"/>
      <c r="AB42" s="21"/>
      <c r="AC42" s="21">
        <f>AVERAGE(AC6,AC10,AC14,AC18,AC22,AC26,AC30,AC34,AC38)</f>
        <v>37.5</v>
      </c>
      <c r="AD42" s="21">
        <f t="shared" ref="AD42:AG42" si="6">AVERAGE(AD6,AD10,AD14,AD18,AD22,AD26,AD30,AD34,AD38)</f>
        <v>57.5</v>
      </c>
      <c r="AE42" s="21">
        <f t="shared" si="6"/>
        <v>20</v>
      </c>
      <c r="AF42" s="21">
        <f t="shared" si="6"/>
        <v>12.5</v>
      </c>
      <c r="AG42" s="21">
        <f t="shared" si="6"/>
        <v>5</v>
      </c>
      <c r="AH42" s="21"/>
      <c r="AI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6.83203125" bestFit="1" customWidth="1"/>
    <col min="2" max="2" width="20" bestFit="1" customWidth="1"/>
    <col min="4" max="4" width="48.83203125" customWidth="1"/>
    <col min="5" max="5" width="13.83203125" bestFit="1" customWidth="1"/>
    <col min="6" max="6" width="7.33203125" bestFit="1" customWidth="1"/>
    <col min="7" max="7" width="7" bestFit="1" customWidth="1"/>
    <col min="8" max="8" width="10.6640625" bestFit="1" customWidth="1"/>
    <col min="9" max="18" width="3.1640625" bestFit="1" customWidth="1"/>
    <col min="19" max="19" width="3.83203125" bestFit="1" customWidth="1"/>
    <col min="20" max="22" width="3.1640625" bestFit="1" customWidth="1"/>
    <col min="28" max="28" width="6.1640625" customWidth="1"/>
    <col min="29" max="29" width="5.6640625" customWidth="1"/>
    <col min="30" max="30" width="5.5" customWidth="1"/>
    <col min="31" max="31" width="5.33203125" customWidth="1"/>
    <col min="32" max="32" width="6" customWidth="1"/>
  </cols>
  <sheetData>
    <row r="1" spans="1:34">
      <c r="A1" t="s">
        <v>69</v>
      </c>
      <c r="B1" s="2" t="s">
        <v>60</v>
      </c>
      <c r="C1" s="2" t="s">
        <v>26</v>
      </c>
      <c r="D1" s="2" t="s">
        <v>70</v>
      </c>
      <c r="E1" s="7">
        <v>43483.541666666664</v>
      </c>
      <c r="F1" s="2" t="s">
        <v>71</v>
      </c>
      <c r="G1" s="13" t="s">
        <v>72</v>
      </c>
      <c r="H1" s="13" t="s">
        <v>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10" t="s">
        <v>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>
        <v>0</v>
      </c>
      <c r="X4">
        <v>0</v>
      </c>
      <c r="Y4">
        <v>0</v>
      </c>
      <c r="Z4">
        <v>0</v>
      </c>
      <c r="AA4">
        <v>0</v>
      </c>
      <c r="AB4" s="19">
        <f>COUNT(C4:V4)</f>
        <v>0</v>
      </c>
      <c r="AC4" s="19">
        <f>COUNT(C5:V5)</f>
        <v>8</v>
      </c>
      <c r="AD4" s="19">
        <v>2</v>
      </c>
      <c r="AE4" s="19">
        <v>1</v>
      </c>
      <c r="AF4" s="19">
        <v>9</v>
      </c>
      <c r="AG4">
        <f>AVERAGE(C4:W4)</f>
        <v>0</v>
      </c>
      <c r="AH4">
        <f>AVERAGE(D5:W5)</f>
        <v>12.857142857142858</v>
      </c>
    </row>
    <row r="5" spans="1:34">
      <c r="B5" s="11" t="s">
        <v>9</v>
      </c>
      <c r="C5" s="11">
        <v>17</v>
      </c>
      <c r="D5" s="11"/>
      <c r="E5" s="11"/>
      <c r="F5" s="11"/>
      <c r="G5" s="11">
        <v>7</v>
      </c>
      <c r="H5" s="11"/>
      <c r="I5" s="11"/>
      <c r="J5" s="11"/>
      <c r="K5" s="11">
        <v>18</v>
      </c>
      <c r="L5" s="11">
        <v>41</v>
      </c>
      <c r="M5" s="11">
        <v>3</v>
      </c>
      <c r="N5" s="11">
        <v>7</v>
      </c>
      <c r="O5" s="11">
        <v>4</v>
      </c>
      <c r="P5" s="11"/>
      <c r="Q5" s="11"/>
      <c r="R5" s="11"/>
      <c r="S5" s="11"/>
      <c r="T5" s="11"/>
      <c r="U5" s="11"/>
      <c r="V5" s="11">
        <v>10</v>
      </c>
    </row>
    <row r="6" spans="1:34">
      <c r="B6" s="12" t="s">
        <v>10</v>
      </c>
      <c r="C6" s="12"/>
      <c r="D6" s="12" t="s">
        <v>12</v>
      </c>
      <c r="E6" s="12" t="s">
        <v>11</v>
      </c>
      <c r="F6" s="12" t="s">
        <v>14</v>
      </c>
      <c r="G6" s="12"/>
      <c r="H6" s="12" t="s">
        <v>12</v>
      </c>
      <c r="I6" s="12" t="s">
        <v>12</v>
      </c>
      <c r="J6" s="12" t="s">
        <v>12</v>
      </c>
      <c r="K6" s="12"/>
      <c r="L6" s="12"/>
      <c r="M6" s="12"/>
      <c r="N6" s="12"/>
      <c r="O6" s="12"/>
      <c r="P6" s="12" t="s">
        <v>12</v>
      </c>
      <c r="Q6" s="12" t="s">
        <v>12</v>
      </c>
      <c r="R6" s="12" t="s">
        <v>12</v>
      </c>
      <c r="S6" s="12" t="s">
        <v>12</v>
      </c>
      <c r="T6" s="12" t="s">
        <v>11</v>
      </c>
      <c r="U6" s="12" t="s">
        <v>12</v>
      </c>
      <c r="V6" s="12"/>
      <c r="AB6" s="18">
        <f>(COUNT(C4:V4)/20)*100</f>
        <v>0</v>
      </c>
      <c r="AC6" s="18">
        <f>(COUNT(C5:V5)/20)*100</f>
        <v>40</v>
      </c>
      <c r="AD6" s="18">
        <f>100*(AD4/20)</f>
        <v>10</v>
      </c>
      <c r="AE6" s="18">
        <f>100*(AE4/20)</f>
        <v>5</v>
      </c>
      <c r="AF6" s="18">
        <f>100*(AF4/20)</f>
        <v>45</v>
      </c>
    </row>
    <row r="7" spans="1:34">
      <c r="A7" t="s">
        <v>95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34">
      <c r="A8">
        <v>2</v>
      </c>
      <c r="B8" s="10" t="s">
        <v>8</v>
      </c>
      <c r="C8" s="10"/>
      <c r="D8" s="10"/>
      <c r="E8" s="10"/>
      <c r="F8" s="10"/>
      <c r="G8" s="10"/>
      <c r="H8" s="10"/>
      <c r="I8" s="10"/>
      <c r="J8" s="10">
        <v>30</v>
      </c>
      <c r="K8" s="10">
        <v>12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>
        <v>2</v>
      </c>
      <c r="X8">
        <f>AVERAGE(J11:K11)</f>
        <v>12.5</v>
      </c>
      <c r="Y8">
        <v>0</v>
      </c>
      <c r="Z8">
        <v>0</v>
      </c>
      <c r="AA8">
        <v>0</v>
      </c>
      <c r="AB8" s="19">
        <f>COUNT(C8:V8)</f>
        <v>2</v>
      </c>
      <c r="AC8" s="19">
        <f>COUNT(C9:V9)</f>
        <v>11</v>
      </c>
      <c r="AD8" s="19">
        <v>3</v>
      </c>
      <c r="AE8" s="19">
        <v>2</v>
      </c>
      <c r="AF8" s="19">
        <v>4</v>
      </c>
      <c r="AG8">
        <f>AVERAGE(C8:W8)</f>
        <v>14.666666666666666</v>
      </c>
      <c r="AH8">
        <f>AVERAGE(D9:W9)</f>
        <v>9.8000000000000007</v>
      </c>
    </row>
    <row r="9" spans="1:34">
      <c r="B9" s="11" t="s">
        <v>9</v>
      </c>
      <c r="C9" s="11">
        <v>3</v>
      </c>
      <c r="D9" s="11"/>
      <c r="E9" s="11"/>
      <c r="F9" s="11">
        <v>19</v>
      </c>
      <c r="G9" s="11"/>
      <c r="H9" s="11">
        <v>14</v>
      </c>
      <c r="I9" s="11">
        <v>3</v>
      </c>
      <c r="J9" s="11">
        <v>14</v>
      </c>
      <c r="K9" s="11">
        <v>3</v>
      </c>
      <c r="L9" s="11"/>
      <c r="M9" s="11"/>
      <c r="N9" s="11"/>
      <c r="O9" s="11">
        <v>9</v>
      </c>
      <c r="P9" s="11">
        <v>6</v>
      </c>
      <c r="Q9" s="11"/>
      <c r="R9" s="11">
        <v>5</v>
      </c>
      <c r="S9" s="11"/>
      <c r="T9" s="11">
        <v>13</v>
      </c>
      <c r="U9" s="11"/>
      <c r="V9" s="11">
        <v>12</v>
      </c>
    </row>
    <row r="10" spans="1:34">
      <c r="B10" s="12" t="s">
        <v>10</v>
      </c>
      <c r="C10" s="12"/>
      <c r="D10" s="12" t="s">
        <v>12</v>
      </c>
      <c r="E10" s="12" t="s">
        <v>12</v>
      </c>
      <c r="F10" s="12"/>
      <c r="G10" s="12" t="s">
        <v>14</v>
      </c>
      <c r="H10" s="12"/>
      <c r="I10" s="12"/>
      <c r="J10" s="12"/>
      <c r="K10" s="12"/>
      <c r="L10" s="12" t="s">
        <v>11</v>
      </c>
      <c r="M10" s="12" t="s">
        <v>12</v>
      </c>
      <c r="N10" s="12" t="s">
        <v>11</v>
      </c>
      <c r="O10" s="12"/>
      <c r="P10" s="12"/>
      <c r="Q10" s="12" t="s">
        <v>11</v>
      </c>
      <c r="R10" s="12"/>
      <c r="S10" s="12" t="s">
        <v>12</v>
      </c>
      <c r="T10" s="12"/>
      <c r="U10" s="12" t="s">
        <v>14</v>
      </c>
      <c r="V10" s="12"/>
      <c r="AB10" s="18">
        <f>(COUNT(C8:V8)/20)*100</f>
        <v>10</v>
      </c>
      <c r="AC10" s="18">
        <f>(COUNT(C9:V9)/20)*100</f>
        <v>55.000000000000007</v>
      </c>
      <c r="AD10" s="18">
        <f>100*(AD8/20)</f>
        <v>15</v>
      </c>
      <c r="AE10" s="18">
        <f>100*(AE8/20)</f>
        <v>10</v>
      </c>
      <c r="AF10" s="18">
        <f>100*(AF8/20)</f>
        <v>20</v>
      </c>
    </row>
    <row r="11" spans="1:34">
      <c r="A11" t="s">
        <v>95</v>
      </c>
      <c r="B11" s="2"/>
      <c r="C11" s="2"/>
      <c r="D11" s="2"/>
      <c r="E11" s="2"/>
      <c r="F11" s="2"/>
      <c r="G11" s="2"/>
      <c r="H11" s="2"/>
      <c r="I11" s="2"/>
      <c r="J11" s="2">
        <v>16</v>
      </c>
      <c r="K11" s="2">
        <v>9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34">
      <c r="A12">
        <v>3</v>
      </c>
      <c r="B12" s="10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>
        <v>0</v>
      </c>
      <c r="X12">
        <v>0</v>
      </c>
      <c r="Y12" s="4">
        <v>0</v>
      </c>
      <c r="Z12" s="4">
        <v>0</v>
      </c>
      <c r="AA12" s="4">
        <v>0</v>
      </c>
      <c r="AB12" s="19">
        <f>COUNT(C12:V12)</f>
        <v>0</v>
      </c>
      <c r="AC12" s="19">
        <f>COUNT(C13:V13)</f>
        <v>9</v>
      </c>
      <c r="AD12" s="19">
        <v>8</v>
      </c>
      <c r="AE12" s="19">
        <v>3</v>
      </c>
      <c r="AF12" s="19">
        <v>0</v>
      </c>
      <c r="AG12">
        <f>AVERAGE(C12:W12)</f>
        <v>0</v>
      </c>
      <c r="AH12">
        <f>AVERAGE(D13:W13)</f>
        <v>9.5555555555555554</v>
      </c>
    </row>
    <row r="13" spans="1:34">
      <c r="B13" s="11" t="s">
        <v>9</v>
      </c>
      <c r="C13" s="11"/>
      <c r="D13" s="11">
        <v>7</v>
      </c>
      <c r="E13" s="11">
        <v>12</v>
      </c>
      <c r="F13" s="11">
        <v>5</v>
      </c>
      <c r="G13" s="11"/>
      <c r="H13" s="11"/>
      <c r="I13" s="11"/>
      <c r="J13" s="11">
        <v>4</v>
      </c>
      <c r="K13" s="11"/>
      <c r="L13" s="11">
        <v>8</v>
      </c>
      <c r="M13" s="11"/>
      <c r="N13" s="11"/>
      <c r="O13" s="11">
        <v>16</v>
      </c>
      <c r="P13" s="11"/>
      <c r="Q13" s="11"/>
      <c r="R13" s="11">
        <v>17</v>
      </c>
      <c r="S13" s="11">
        <v>4</v>
      </c>
      <c r="T13" s="11">
        <v>13</v>
      </c>
      <c r="U13" s="11"/>
      <c r="V13" s="11"/>
    </row>
    <row r="14" spans="1:34">
      <c r="B14" s="12" t="s">
        <v>10</v>
      </c>
      <c r="C14" s="12" t="s">
        <v>11</v>
      </c>
      <c r="D14" s="12"/>
      <c r="E14" s="12"/>
      <c r="F14" s="12"/>
      <c r="G14" s="12" t="s">
        <v>11</v>
      </c>
      <c r="H14" s="12" t="s">
        <v>14</v>
      </c>
      <c r="I14" s="12" t="s">
        <v>14</v>
      </c>
      <c r="J14" s="12"/>
      <c r="K14" s="12" t="s">
        <v>11</v>
      </c>
      <c r="L14" s="12"/>
      <c r="M14" s="12" t="s">
        <v>11</v>
      </c>
      <c r="N14" s="12" t="s">
        <v>11</v>
      </c>
      <c r="O14" s="12"/>
      <c r="P14" s="12" t="s">
        <v>11</v>
      </c>
      <c r="Q14" s="12" t="s">
        <v>11</v>
      </c>
      <c r="R14" s="12"/>
      <c r="S14" s="12"/>
      <c r="T14" s="12"/>
      <c r="U14" s="12" t="s">
        <v>11</v>
      </c>
      <c r="V14" s="12" t="s">
        <v>14</v>
      </c>
      <c r="AB14" s="18">
        <f>(COUNT(C12:V12)/20)*100</f>
        <v>0</v>
      </c>
      <c r="AC14" s="18">
        <f>(COUNT(C13:V13)/20)*100</f>
        <v>45</v>
      </c>
      <c r="AD14" s="18">
        <f>100*(AD12/20)</f>
        <v>40</v>
      </c>
      <c r="AE14" s="18">
        <f>100*(AE12/20)</f>
        <v>15</v>
      </c>
      <c r="AF14" s="18">
        <f>100*(AF12/20)</f>
        <v>0</v>
      </c>
    </row>
    <row r="15" spans="1:34">
      <c r="A15" t="s">
        <v>95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34">
      <c r="A16">
        <v>4</v>
      </c>
      <c r="B16" s="10" t="s">
        <v>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v>12</v>
      </c>
      <c r="S16" s="10"/>
      <c r="T16" s="10"/>
      <c r="U16" s="10"/>
      <c r="V16" s="10"/>
      <c r="W16">
        <v>1</v>
      </c>
      <c r="X16">
        <v>4</v>
      </c>
      <c r="Y16">
        <v>0</v>
      </c>
      <c r="Z16">
        <v>0</v>
      </c>
      <c r="AA16">
        <v>0</v>
      </c>
      <c r="AB16" s="19">
        <f>COUNT(C16:V16)</f>
        <v>1</v>
      </c>
      <c r="AC16" s="19">
        <f>COUNT(C17:V17)</f>
        <v>8</v>
      </c>
      <c r="AD16" s="19">
        <v>2</v>
      </c>
      <c r="AE16" s="19">
        <v>8</v>
      </c>
      <c r="AF16" s="19">
        <v>2</v>
      </c>
      <c r="AG16">
        <f>AVERAGE(C16:W16)</f>
        <v>6.5</v>
      </c>
      <c r="AH16">
        <f>AVERAGE(D17:W17)</f>
        <v>11.5</v>
      </c>
    </row>
    <row r="17" spans="1:34">
      <c r="B17" s="11" t="s">
        <v>9</v>
      </c>
      <c r="C17" s="11"/>
      <c r="D17" s="11"/>
      <c r="E17" s="11"/>
      <c r="F17" s="11">
        <v>9</v>
      </c>
      <c r="G17" s="11">
        <v>3</v>
      </c>
      <c r="H17" s="11"/>
      <c r="I17" s="11">
        <v>31</v>
      </c>
      <c r="J17" s="11">
        <v>19</v>
      </c>
      <c r="K17" s="11"/>
      <c r="L17" s="11">
        <v>7</v>
      </c>
      <c r="M17" s="11">
        <v>5</v>
      </c>
      <c r="N17" s="11"/>
      <c r="O17" s="11"/>
      <c r="P17" s="11">
        <v>10</v>
      </c>
      <c r="Q17" s="11"/>
      <c r="R17" s="11">
        <v>8</v>
      </c>
      <c r="S17" s="11"/>
      <c r="T17" s="11"/>
      <c r="U17" s="11"/>
      <c r="V17" s="11"/>
    </row>
    <row r="18" spans="1:34">
      <c r="B18" s="12" t="s">
        <v>10</v>
      </c>
      <c r="C18" s="12" t="s">
        <v>14</v>
      </c>
      <c r="D18" s="12" t="s">
        <v>12</v>
      </c>
      <c r="E18" s="12" t="s">
        <v>14</v>
      </c>
      <c r="F18" s="12"/>
      <c r="G18" s="12"/>
      <c r="H18" s="12" t="s">
        <v>14</v>
      </c>
      <c r="I18" s="12"/>
      <c r="J18" s="12"/>
      <c r="K18" s="12" t="s">
        <v>14</v>
      </c>
      <c r="L18" s="12"/>
      <c r="M18" s="12"/>
      <c r="N18" s="12" t="s">
        <v>14</v>
      </c>
      <c r="O18" s="12" t="s">
        <v>14</v>
      </c>
      <c r="P18" s="12"/>
      <c r="Q18" s="12" t="s">
        <v>14</v>
      </c>
      <c r="R18" s="12"/>
      <c r="S18" s="12" t="s">
        <v>11</v>
      </c>
      <c r="T18" s="12" t="s">
        <v>14</v>
      </c>
      <c r="U18" s="12" t="s">
        <v>12</v>
      </c>
      <c r="V18" s="12" t="s">
        <v>11</v>
      </c>
      <c r="AB18" s="18">
        <f>(COUNT(C16:V16)/20)*100</f>
        <v>5</v>
      </c>
      <c r="AC18" s="18">
        <f>(COUNT(C17:V17)/20)*100</f>
        <v>40</v>
      </c>
      <c r="AD18" s="18">
        <f>100*(AD16/20)</f>
        <v>10</v>
      </c>
      <c r="AE18" s="18">
        <f>100*(AE16/20)</f>
        <v>40</v>
      </c>
      <c r="AF18" s="18">
        <f>100*(AF16/20)</f>
        <v>10</v>
      </c>
    </row>
    <row r="19" spans="1:34">
      <c r="A19" t="s">
        <v>95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4</v>
      </c>
      <c r="S19" s="2"/>
      <c r="T19" s="2"/>
      <c r="U19" s="2"/>
      <c r="V19" s="2"/>
    </row>
    <row r="20" spans="1:34">
      <c r="A20">
        <v>5</v>
      </c>
      <c r="B20" s="10" t="s">
        <v>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>
        <v>8</v>
      </c>
      <c r="T20" s="10"/>
      <c r="U20" s="10"/>
      <c r="V20" s="10"/>
      <c r="W20" s="4">
        <v>1</v>
      </c>
      <c r="X20">
        <f>AVERAGE(S23)</f>
        <v>-10</v>
      </c>
      <c r="Y20" s="4">
        <v>0</v>
      </c>
      <c r="Z20" s="4">
        <v>0</v>
      </c>
      <c r="AA20" s="4">
        <v>0</v>
      </c>
      <c r="AB20" s="19">
        <f>COUNT(C20:V20)</f>
        <v>1</v>
      </c>
      <c r="AC20" s="19">
        <f>COUNT(C21:V21)</f>
        <v>3</v>
      </c>
      <c r="AD20" s="19">
        <v>10</v>
      </c>
      <c r="AE20" s="19">
        <v>4</v>
      </c>
      <c r="AF20" s="19">
        <v>3</v>
      </c>
      <c r="AG20">
        <f>AVERAGE(D20:W20)</f>
        <v>4.5</v>
      </c>
      <c r="AH20">
        <f>AVERAGE(D21:W21)</f>
        <v>13.666666666666666</v>
      </c>
    </row>
    <row r="21" spans="1:34">
      <c r="B21" s="11" t="s">
        <v>9</v>
      </c>
      <c r="C21" s="11"/>
      <c r="D21" s="11"/>
      <c r="E21" s="11"/>
      <c r="F21" s="11"/>
      <c r="G21" s="11"/>
      <c r="H21" s="11">
        <v>10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>
        <v>18</v>
      </c>
      <c r="T21" s="11">
        <v>13</v>
      </c>
      <c r="U21" s="11"/>
      <c r="V21" s="11"/>
    </row>
    <row r="22" spans="1:34">
      <c r="B22" s="12" t="s">
        <v>10</v>
      </c>
      <c r="C22" s="12" t="s">
        <v>14</v>
      </c>
      <c r="D22" s="12" t="s">
        <v>11</v>
      </c>
      <c r="E22" s="12" t="s">
        <v>14</v>
      </c>
      <c r="F22" s="12" t="s">
        <v>12</v>
      </c>
      <c r="G22" s="12" t="s">
        <v>12</v>
      </c>
      <c r="H22" s="12"/>
      <c r="I22" s="12" t="s">
        <v>11</v>
      </c>
      <c r="J22" s="12" t="s">
        <v>11</v>
      </c>
      <c r="K22" s="12" t="s">
        <v>11</v>
      </c>
      <c r="L22" s="12" t="s">
        <v>11</v>
      </c>
      <c r="M22" s="12" t="s">
        <v>14</v>
      </c>
      <c r="N22" s="6" t="s">
        <v>11</v>
      </c>
      <c r="O22" s="12" t="s">
        <v>12</v>
      </c>
      <c r="P22" s="12" t="s">
        <v>14</v>
      </c>
      <c r="Q22" s="12" t="s">
        <v>11</v>
      </c>
      <c r="R22" s="12" t="s">
        <v>11</v>
      </c>
      <c r="S22" s="12"/>
      <c r="T22" s="12"/>
      <c r="U22" s="12" t="s">
        <v>11</v>
      </c>
      <c r="V22" s="12" t="s">
        <v>11</v>
      </c>
      <c r="AB22" s="18">
        <f>(COUNT(C20:V20)/20)*100</f>
        <v>5</v>
      </c>
      <c r="AC22" s="18">
        <f>(COUNT(C21:V21)/20)*100</f>
        <v>15</v>
      </c>
      <c r="AD22" s="18">
        <f>100*(AD20/20)</f>
        <v>50</v>
      </c>
      <c r="AE22" s="18">
        <f>100*(AE20/20)</f>
        <v>20</v>
      </c>
      <c r="AF22" s="18">
        <f>100*(AF20/20)</f>
        <v>15</v>
      </c>
    </row>
    <row r="23" spans="1:34">
      <c r="A23" t="s">
        <v>95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f>S20-S21</f>
        <v>-10</v>
      </c>
      <c r="T23" s="2"/>
      <c r="U23" s="2"/>
      <c r="V23" s="2"/>
    </row>
    <row r="24" spans="1:34">
      <c r="A24">
        <v>6</v>
      </c>
      <c r="B24" s="10" t="s">
        <v>8</v>
      </c>
      <c r="C24" s="10"/>
      <c r="D24" s="10"/>
      <c r="E24" s="10"/>
      <c r="F24" s="10"/>
      <c r="G24" s="10"/>
      <c r="H24" s="10"/>
      <c r="I24" s="10"/>
      <c r="J24" s="10"/>
      <c r="K24" s="14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>
        <v>0</v>
      </c>
      <c r="X24">
        <f>AVERAGE(U26+V26)</f>
        <v>0</v>
      </c>
      <c r="Y24">
        <v>0</v>
      </c>
      <c r="Z24">
        <v>0</v>
      </c>
      <c r="AA24">
        <v>0</v>
      </c>
      <c r="AB24" s="19">
        <f>COUNT(C24:V24)</f>
        <v>0</v>
      </c>
      <c r="AC24" s="19">
        <f>COUNT(C25:V25)</f>
        <v>7</v>
      </c>
      <c r="AD24" s="19">
        <v>6</v>
      </c>
      <c r="AE24" s="19">
        <v>5</v>
      </c>
      <c r="AF24" s="19">
        <v>2</v>
      </c>
      <c r="AG24">
        <f t="shared" ref="AG24" si="0">AVERAGE(D24:W24)</f>
        <v>0</v>
      </c>
      <c r="AH24">
        <f>AVERAGE(D25:W25)</f>
        <v>10.166666666666666</v>
      </c>
    </row>
    <row r="25" spans="1:34">
      <c r="B25" s="11" t="s">
        <v>9</v>
      </c>
      <c r="C25" s="11">
        <v>11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v>10</v>
      </c>
      <c r="P25" s="11">
        <v>8</v>
      </c>
      <c r="Q25" s="11"/>
      <c r="R25" s="11"/>
      <c r="S25" s="11">
        <v>12</v>
      </c>
      <c r="T25" s="11">
        <v>10</v>
      </c>
      <c r="U25" s="11">
        <v>16</v>
      </c>
      <c r="V25" s="11">
        <v>5</v>
      </c>
    </row>
    <row r="26" spans="1:34">
      <c r="B26" s="12" t="s">
        <v>10</v>
      </c>
      <c r="C26" s="12"/>
      <c r="D26" s="12" t="s">
        <v>11</v>
      </c>
      <c r="E26" s="12" t="s">
        <v>14</v>
      </c>
      <c r="F26" s="12" t="s">
        <v>14</v>
      </c>
      <c r="G26" s="12" t="s">
        <v>14</v>
      </c>
      <c r="H26" s="12" t="s">
        <v>11</v>
      </c>
      <c r="I26" s="12" t="s">
        <v>12</v>
      </c>
      <c r="J26" s="12" t="s">
        <v>11</v>
      </c>
      <c r="K26" s="6" t="s">
        <v>12</v>
      </c>
      <c r="L26" s="12" t="s">
        <v>14</v>
      </c>
      <c r="M26" s="12" t="s">
        <v>14</v>
      </c>
      <c r="N26" s="12" t="s">
        <v>11</v>
      </c>
      <c r="O26" s="12"/>
      <c r="P26" s="12"/>
      <c r="Q26" s="12" t="s">
        <v>11</v>
      </c>
      <c r="R26" s="12" t="s">
        <v>11</v>
      </c>
      <c r="S26" s="12"/>
      <c r="T26" s="12"/>
      <c r="U26" s="12"/>
      <c r="V26" s="12"/>
      <c r="AB26" s="18">
        <f>(COUNT(C24:V24)/20)*100</f>
        <v>0</v>
      </c>
      <c r="AC26" s="18">
        <f>(COUNT(C25:V25)/20)*100</f>
        <v>35</v>
      </c>
      <c r="AD26" s="18">
        <f>100*(AD24/20)</f>
        <v>30</v>
      </c>
      <c r="AE26" s="18">
        <f>100*(AE24/20)</f>
        <v>25</v>
      </c>
      <c r="AF26" s="18">
        <f>100*(AF24/20)</f>
        <v>10</v>
      </c>
    </row>
    <row r="27" spans="1:34">
      <c r="A27" t="s">
        <v>95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34">
      <c r="A28">
        <v>7</v>
      </c>
      <c r="B28" s="10" t="s">
        <v>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B28" s="19"/>
      <c r="AC28" s="19"/>
      <c r="AD28" s="19"/>
      <c r="AE28" s="19"/>
      <c r="AF28" s="19"/>
    </row>
    <row r="29" spans="1:34">
      <c r="B29" s="11" t="s">
        <v>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34">
      <c r="B30" s="12" t="s">
        <v>10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AB30" s="18"/>
      <c r="AC30" s="18"/>
      <c r="AD30" s="18"/>
      <c r="AE30" s="18"/>
      <c r="AF30" s="18"/>
    </row>
    <row r="31" spans="1:34">
      <c r="A31" t="s">
        <v>95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34">
      <c r="A32">
        <v>8</v>
      </c>
      <c r="B32" s="10" t="s">
        <v>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AB32" s="19"/>
      <c r="AC32" s="19"/>
      <c r="AD32" s="19"/>
      <c r="AE32" s="19"/>
      <c r="AF32" s="19"/>
    </row>
    <row r="33" spans="1:34">
      <c r="B33" s="11" t="s">
        <v>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34">
      <c r="B34" s="12" t="s">
        <v>10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AB34" s="18"/>
      <c r="AC34" s="18"/>
      <c r="AD34" s="18"/>
      <c r="AE34" s="18"/>
      <c r="AF34" s="18"/>
      <c r="AG34" s="20"/>
    </row>
    <row r="35" spans="1:34">
      <c r="A35" t="s">
        <v>95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4">
      <c r="A36">
        <v>9</v>
      </c>
      <c r="B36" s="10" t="s">
        <v>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4"/>
      <c r="Y36" s="4"/>
      <c r="Z36" s="4"/>
      <c r="AA36" s="4"/>
      <c r="AB36" s="19"/>
      <c r="AC36" s="19"/>
      <c r="AD36" s="19"/>
      <c r="AE36" s="19"/>
      <c r="AF36" s="19"/>
    </row>
    <row r="37" spans="1:34">
      <c r="B37" s="11" t="s">
        <v>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34">
      <c r="B38" s="12" t="s">
        <v>10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AB38" s="18"/>
      <c r="AC38" s="18"/>
      <c r="AD38" s="18"/>
      <c r="AE38" s="18"/>
      <c r="AF38" s="18"/>
    </row>
    <row r="39" spans="1:34">
      <c r="A39" t="s">
        <v>95</v>
      </c>
      <c r="K39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>
        <f>AVERAGE(W4:W39)</f>
        <v>0.66666666666666663</v>
      </c>
      <c r="X41" s="21">
        <f>AVERAGE(X4:X39)</f>
        <v>1.0833333333333333</v>
      </c>
      <c r="Y41" s="21">
        <f t="shared" ref="Y41:AA41" si="1">AVERAGE(Y4:Y39)</f>
        <v>0</v>
      </c>
      <c r="Z41" s="21">
        <f t="shared" si="1"/>
        <v>0</v>
      </c>
      <c r="AA41" s="21">
        <f t="shared" si="1"/>
        <v>0</v>
      </c>
      <c r="AB41" s="21">
        <f>AVERAGE(AB4,AB8,AB12,AB16,AB20,AB24,AB28,AB32,AB36)</f>
        <v>0.66666666666666663</v>
      </c>
      <c r="AC41" s="21">
        <f t="shared" ref="AC41:AF41" si="2">AVERAGE(AC4,AC8,AC12,AC16,AC20,AC24,AC28,AC32,AC36)</f>
        <v>7.666666666666667</v>
      </c>
      <c r="AD41" s="21">
        <f t="shared" si="2"/>
        <v>5.166666666666667</v>
      </c>
      <c r="AE41" s="21">
        <f t="shared" si="2"/>
        <v>3.8333333333333335</v>
      </c>
      <c r="AF41" s="21">
        <f t="shared" si="2"/>
        <v>3.3333333333333335</v>
      </c>
      <c r="AG41" s="21">
        <f>AVERAGE(AG4:AG38)</f>
        <v>4.2777777777777777</v>
      </c>
      <c r="AH41" s="21">
        <f>AVERAGE(AH4:AH38)</f>
        <v>11.257671957671958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>
        <f>AVERAGE(AB6,AB10,AB14,AB18,AB22,AB26,AB30,AB34,AB38)</f>
        <v>3.3333333333333335</v>
      </c>
      <c r="AC42" s="21">
        <f t="shared" ref="AC42:AF42" si="3">AVERAGE(AC6,AC10,AC14,AC18,AC22,AC26,AC30,AC34,AC38)</f>
        <v>38.333333333333336</v>
      </c>
      <c r="AD42" s="21">
        <f t="shared" si="3"/>
        <v>25.833333333333332</v>
      </c>
      <c r="AE42" s="21">
        <f t="shared" si="3"/>
        <v>19.166666666666668</v>
      </c>
      <c r="AF42" s="21">
        <f t="shared" si="3"/>
        <v>16.666666666666668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6.83203125" bestFit="1" customWidth="1"/>
    <col min="2" max="2" width="20" bestFit="1" customWidth="1"/>
    <col min="4" max="4" width="52" customWidth="1"/>
    <col min="5" max="5" width="13.83203125" bestFit="1" customWidth="1"/>
    <col min="6" max="6" width="7.33203125" bestFit="1" customWidth="1"/>
    <col min="7" max="7" width="7" bestFit="1" customWidth="1"/>
    <col min="8" max="8" width="10.6640625" bestFit="1" customWidth="1"/>
    <col min="9" max="22" width="3.1640625" bestFit="1" customWidth="1"/>
    <col min="28" max="28" width="6.83203125" customWidth="1"/>
    <col min="29" max="29" width="6" customWidth="1"/>
    <col min="30" max="30" width="5.6640625" customWidth="1"/>
    <col min="31" max="31" width="6" customWidth="1"/>
    <col min="32" max="32" width="5.83203125" customWidth="1"/>
  </cols>
  <sheetData>
    <row r="1" spans="1:34">
      <c r="A1" t="s">
        <v>73</v>
      </c>
      <c r="B1" s="2" t="s">
        <v>60</v>
      </c>
      <c r="C1" s="2" t="s">
        <v>26</v>
      </c>
      <c r="D1" s="2" t="s">
        <v>74</v>
      </c>
      <c r="E1" s="7">
        <v>43483.625</v>
      </c>
      <c r="F1" s="2" t="s">
        <v>75</v>
      </c>
      <c r="G1" s="13" t="s">
        <v>63</v>
      </c>
      <c r="H1" s="13" t="s">
        <v>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10" t="s">
        <v>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11</v>
      </c>
      <c r="N4" s="10">
        <v>11</v>
      </c>
      <c r="O4" s="10"/>
      <c r="P4" s="10">
        <v>29</v>
      </c>
      <c r="Q4" s="10"/>
      <c r="R4" s="10"/>
      <c r="S4" s="10"/>
      <c r="T4" s="10"/>
      <c r="U4" s="10"/>
      <c r="V4" s="10"/>
      <c r="W4">
        <v>3</v>
      </c>
      <c r="X4">
        <f>AVERAGE(M7,N7,P7)</f>
        <v>6.666666666666667</v>
      </c>
      <c r="Y4">
        <v>0</v>
      </c>
      <c r="Z4">
        <v>0</v>
      </c>
      <c r="AA4">
        <v>0</v>
      </c>
      <c r="AB4" s="19">
        <f>COUNT(C4:V4)</f>
        <v>3</v>
      </c>
      <c r="AC4" s="19">
        <f>COUNT(C5:V5)</f>
        <v>11</v>
      </c>
      <c r="AD4" s="19">
        <v>2</v>
      </c>
      <c r="AE4" s="19">
        <v>6</v>
      </c>
      <c r="AF4" s="19">
        <v>1</v>
      </c>
      <c r="AG4">
        <f>AVERAGE(C4:W4)</f>
        <v>13.5</v>
      </c>
      <c r="AH4">
        <f>AVERAGE(D5:W5)</f>
        <v>11.454545454545455</v>
      </c>
    </row>
    <row r="5" spans="1:34">
      <c r="B5" s="11" t="s">
        <v>9</v>
      </c>
      <c r="C5" s="11"/>
      <c r="D5" s="11">
        <v>13</v>
      </c>
      <c r="E5" s="11">
        <v>16</v>
      </c>
      <c r="F5" s="11"/>
      <c r="G5" s="11"/>
      <c r="H5" s="11"/>
      <c r="I5" s="11">
        <v>17</v>
      </c>
      <c r="J5" s="11">
        <v>20</v>
      </c>
      <c r="K5" s="11">
        <v>5</v>
      </c>
      <c r="L5" s="11"/>
      <c r="M5" s="11">
        <v>12</v>
      </c>
      <c r="N5" s="11">
        <v>9</v>
      </c>
      <c r="O5" s="11"/>
      <c r="P5" s="11">
        <v>10</v>
      </c>
      <c r="Q5" s="11"/>
      <c r="R5" s="11">
        <v>7</v>
      </c>
      <c r="S5" s="11"/>
      <c r="T5" s="11">
        <v>9</v>
      </c>
      <c r="U5" s="11"/>
      <c r="V5" s="11">
        <v>8</v>
      </c>
    </row>
    <row r="6" spans="1:34">
      <c r="B6" s="12" t="s">
        <v>10</v>
      </c>
      <c r="C6" s="12" t="s">
        <v>14</v>
      </c>
      <c r="D6" s="12"/>
      <c r="E6" s="12"/>
      <c r="F6" s="12" t="s">
        <v>14</v>
      </c>
      <c r="G6" s="12" t="s">
        <v>14</v>
      </c>
      <c r="H6" s="12" t="s">
        <v>11</v>
      </c>
      <c r="I6" s="12"/>
      <c r="J6" s="12"/>
      <c r="K6" s="12"/>
      <c r="L6" s="12" t="s">
        <v>14</v>
      </c>
      <c r="M6" s="12"/>
      <c r="N6" s="12"/>
      <c r="O6" s="12" t="s">
        <v>14</v>
      </c>
      <c r="P6" s="12"/>
      <c r="Q6" s="12" t="s">
        <v>12</v>
      </c>
      <c r="R6" s="12"/>
      <c r="S6" s="12" t="s">
        <v>14</v>
      </c>
      <c r="T6" s="12"/>
      <c r="U6" s="12" t="s">
        <v>11</v>
      </c>
      <c r="V6" s="12"/>
      <c r="AB6" s="18">
        <f>(COUNT(C4:V4)/20)*100</f>
        <v>15</v>
      </c>
      <c r="AC6" s="18">
        <f>(COUNT(C5:V5)/20)*100</f>
        <v>55.000000000000007</v>
      </c>
      <c r="AD6" s="18">
        <f>100*(AD4/20)</f>
        <v>10</v>
      </c>
      <c r="AE6" s="18">
        <f>100*(AE4/20)</f>
        <v>30</v>
      </c>
      <c r="AF6" s="18">
        <f>100*(AF4/20)</f>
        <v>5</v>
      </c>
    </row>
    <row r="7" spans="1:34">
      <c r="A7" t="s">
        <v>95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f>M4-M5</f>
        <v>-1</v>
      </c>
      <c r="N7" s="2">
        <f>N4-N5</f>
        <v>2</v>
      </c>
      <c r="O7" s="2"/>
      <c r="P7" s="2">
        <f>P4-P5</f>
        <v>19</v>
      </c>
      <c r="Q7" s="2"/>
      <c r="R7" s="2"/>
      <c r="S7" s="2"/>
      <c r="T7" s="2"/>
      <c r="U7" s="2"/>
      <c r="V7" s="2"/>
    </row>
    <row r="8" spans="1:34">
      <c r="A8">
        <v>2</v>
      </c>
      <c r="B8" s="10" t="s">
        <v>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>
        <v>20</v>
      </c>
      <c r="U8" s="10"/>
      <c r="V8" s="10"/>
      <c r="W8">
        <v>1</v>
      </c>
      <c r="X8">
        <f>AVERAGE(T11)</f>
        <v>3</v>
      </c>
      <c r="Y8">
        <v>0</v>
      </c>
      <c r="Z8">
        <v>0</v>
      </c>
      <c r="AA8">
        <v>0</v>
      </c>
      <c r="AB8" s="19">
        <f>COUNT(C8:V8)</f>
        <v>1</v>
      </c>
      <c r="AC8" s="19">
        <f>COUNT(C9:V9)</f>
        <v>13</v>
      </c>
      <c r="AD8" s="19">
        <v>1</v>
      </c>
      <c r="AE8" s="19">
        <v>5</v>
      </c>
      <c r="AF8" s="19">
        <v>1</v>
      </c>
      <c r="AG8">
        <f>AVERAGE(C8:W8)</f>
        <v>10.5</v>
      </c>
      <c r="AH8">
        <f>AVERAGE(D9:W9)</f>
        <v>16.25</v>
      </c>
    </row>
    <row r="9" spans="1:34">
      <c r="B9" s="11" t="s">
        <v>9</v>
      </c>
      <c r="C9" s="11">
        <v>20</v>
      </c>
      <c r="D9" s="11"/>
      <c r="E9" s="11">
        <v>16</v>
      </c>
      <c r="F9" s="11"/>
      <c r="G9" s="11"/>
      <c r="H9" s="11">
        <v>21</v>
      </c>
      <c r="I9" s="11">
        <v>19</v>
      </c>
      <c r="J9" s="11"/>
      <c r="K9" s="11"/>
      <c r="L9" s="11">
        <v>19</v>
      </c>
      <c r="M9" s="11">
        <v>18</v>
      </c>
      <c r="N9" s="11"/>
      <c r="O9" s="11">
        <v>19</v>
      </c>
      <c r="P9" s="11">
        <v>12</v>
      </c>
      <c r="Q9" s="11">
        <v>9</v>
      </c>
      <c r="R9" s="11">
        <v>12</v>
      </c>
      <c r="S9" s="11">
        <v>11</v>
      </c>
      <c r="T9" s="11">
        <v>17</v>
      </c>
      <c r="U9" s="11">
        <v>22</v>
      </c>
      <c r="V9" s="11"/>
    </row>
    <row r="10" spans="1:34">
      <c r="B10" s="12" t="s">
        <v>10</v>
      </c>
      <c r="C10" s="12"/>
      <c r="D10" s="12" t="s">
        <v>14</v>
      </c>
      <c r="E10" s="12"/>
      <c r="F10" s="12" t="s">
        <v>12</v>
      </c>
      <c r="G10" s="12" t="s">
        <v>14</v>
      </c>
      <c r="H10" s="12"/>
      <c r="I10" s="12"/>
      <c r="J10" s="12" t="s">
        <v>14</v>
      </c>
      <c r="K10" s="12" t="s">
        <v>14</v>
      </c>
      <c r="L10" s="12"/>
      <c r="M10" s="12"/>
      <c r="N10" s="12" t="s">
        <v>14</v>
      </c>
      <c r="O10" s="12"/>
      <c r="P10" s="12"/>
      <c r="Q10" s="12"/>
      <c r="R10" s="12"/>
      <c r="S10" s="12"/>
      <c r="T10" s="12"/>
      <c r="U10" s="12"/>
      <c r="V10" s="12" t="s">
        <v>11</v>
      </c>
      <c r="AB10" s="18">
        <f>(COUNT(C8:V8)/20)*100</f>
        <v>5</v>
      </c>
      <c r="AC10" s="18">
        <f>(COUNT(C9:V9)/20)*100</f>
        <v>65</v>
      </c>
      <c r="AD10" s="18">
        <f>100*(AD8/20)</f>
        <v>5</v>
      </c>
      <c r="AE10" s="18">
        <f>100*(AE8/20)</f>
        <v>25</v>
      </c>
      <c r="AF10" s="18">
        <f>100*(AF8/20)</f>
        <v>5</v>
      </c>
    </row>
    <row r="11" spans="1:34">
      <c r="A11" t="s">
        <v>95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>
        <v>3</v>
      </c>
      <c r="U11" s="2"/>
      <c r="V11" s="2"/>
    </row>
    <row r="12" spans="1:34">
      <c r="A12">
        <v>3</v>
      </c>
      <c r="B12" s="10" t="s">
        <v>8</v>
      </c>
      <c r="C12" s="10"/>
      <c r="D12" s="10">
        <v>24</v>
      </c>
      <c r="E12" s="10">
        <v>24</v>
      </c>
      <c r="F12" s="10"/>
      <c r="G12" s="10"/>
      <c r="H12" s="10"/>
      <c r="I12" s="10"/>
      <c r="J12" s="10"/>
      <c r="K12" s="10"/>
      <c r="L12" s="10">
        <v>24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>
        <v>3</v>
      </c>
      <c r="X12">
        <f>AVERAGE(D15,E15,L15)</f>
        <v>1.3333333333333333</v>
      </c>
      <c r="Y12" s="4">
        <v>0</v>
      </c>
      <c r="Z12" s="4">
        <v>0</v>
      </c>
      <c r="AA12" s="4">
        <v>0</v>
      </c>
      <c r="AB12" s="19">
        <f>COUNT(C12:V12)</f>
        <v>3</v>
      </c>
      <c r="AC12" s="19">
        <f>COUNT(C13:V13)</f>
        <v>13</v>
      </c>
      <c r="AD12" s="19">
        <v>3</v>
      </c>
      <c r="AE12" s="19">
        <v>4</v>
      </c>
      <c r="AF12" s="19">
        <v>0</v>
      </c>
      <c r="AG12">
        <f>AVERAGE(C12:W12)</f>
        <v>18.75</v>
      </c>
      <c r="AH12">
        <f>AVERAGE(D13:W13)</f>
        <v>19.53846153846154</v>
      </c>
    </row>
    <row r="13" spans="1:34">
      <c r="B13" s="11" t="s">
        <v>9</v>
      </c>
      <c r="C13" s="11"/>
      <c r="D13" s="11">
        <v>19</v>
      </c>
      <c r="E13" s="11">
        <v>24</v>
      </c>
      <c r="F13" s="11">
        <v>19</v>
      </c>
      <c r="G13" s="11">
        <v>6</v>
      </c>
      <c r="H13" s="11">
        <v>24</v>
      </c>
      <c r="I13" s="11"/>
      <c r="J13" s="11"/>
      <c r="K13" s="11"/>
      <c r="L13" s="11">
        <v>25</v>
      </c>
      <c r="M13" s="11">
        <v>20</v>
      </c>
      <c r="N13" s="11">
        <v>11</v>
      </c>
      <c r="O13" s="11">
        <v>30</v>
      </c>
      <c r="P13" s="11">
        <v>21</v>
      </c>
      <c r="Q13" s="11">
        <v>29</v>
      </c>
      <c r="R13" s="11"/>
      <c r="S13" s="11"/>
      <c r="T13" s="11">
        <v>17</v>
      </c>
      <c r="U13" s="11">
        <v>9</v>
      </c>
      <c r="V13" s="11"/>
    </row>
    <row r="14" spans="1:34">
      <c r="B14" s="12" t="s">
        <v>10</v>
      </c>
      <c r="C14" s="12" t="s">
        <v>14</v>
      </c>
      <c r="D14" s="12"/>
      <c r="E14" s="12"/>
      <c r="F14" s="12"/>
      <c r="G14" s="12"/>
      <c r="H14" s="12"/>
      <c r="I14" s="12" t="s">
        <v>14</v>
      </c>
      <c r="J14" s="12" t="s">
        <v>14</v>
      </c>
      <c r="K14" s="12" t="s">
        <v>11</v>
      </c>
      <c r="L14" s="12"/>
      <c r="M14" s="12"/>
      <c r="N14" s="12"/>
      <c r="O14" s="12"/>
      <c r="P14" s="12"/>
      <c r="Q14" s="12"/>
      <c r="R14" s="12" t="s">
        <v>11</v>
      </c>
      <c r="S14" s="12" t="s">
        <v>14</v>
      </c>
      <c r="T14" s="12"/>
      <c r="U14" s="12"/>
      <c r="V14" s="12" t="s">
        <v>11</v>
      </c>
      <c r="AB14" s="18">
        <f>(COUNT(C12:V12)/20)*100</f>
        <v>15</v>
      </c>
      <c r="AC14" s="18">
        <f>(COUNT(C13:V13)/20)*100</f>
        <v>65</v>
      </c>
      <c r="AD14" s="18">
        <f>100*(AD12/20)</f>
        <v>15</v>
      </c>
      <c r="AE14" s="18">
        <f>100*(AE12/20)</f>
        <v>20</v>
      </c>
      <c r="AF14" s="18">
        <f>100*(AF12/20)</f>
        <v>0</v>
      </c>
    </row>
    <row r="15" spans="1:34">
      <c r="A15" t="s">
        <v>95</v>
      </c>
      <c r="B15" s="2"/>
      <c r="C15" s="2"/>
      <c r="D15" s="2">
        <f>D12-D13</f>
        <v>5</v>
      </c>
      <c r="E15" s="2">
        <f>E12-E13</f>
        <v>0</v>
      </c>
      <c r="F15" s="2"/>
      <c r="G15" s="2"/>
      <c r="H15" s="2"/>
      <c r="I15" s="2"/>
      <c r="J15" s="2"/>
      <c r="K15" s="2"/>
      <c r="L15" s="2">
        <f>L12-L13</f>
        <v>-1</v>
      </c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34">
      <c r="A16">
        <v>4</v>
      </c>
      <c r="B16" s="10" t="s">
        <v>8</v>
      </c>
      <c r="C16" s="10"/>
      <c r="D16" s="10"/>
      <c r="E16" s="10"/>
      <c r="F16" s="10"/>
      <c r="G16" s="10">
        <v>18</v>
      </c>
      <c r="H16" s="10"/>
      <c r="I16" s="10"/>
      <c r="J16" s="10"/>
      <c r="K16" s="10"/>
      <c r="L16" s="10"/>
      <c r="M16" s="10"/>
      <c r="N16" s="10">
        <v>14</v>
      </c>
      <c r="O16" s="10"/>
      <c r="P16" s="10"/>
      <c r="Q16" s="10"/>
      <c r="R16" s="10"/>
      <c r="S16" s="10"/>
      <c r="T16" s="10"/>
      <c r="U16" s="10"/>
      <c r="V16" s="10"/>
      <c r="W16">
        <v>1</v>
      </c>
      <c r="X16">
        <v>2</v>
      </c>
      <c r="Y16">
        <v>0</v>
      </c>
      <c r="Z16">
        <v>0</v>
      </c>
      <c r="AA16">
        <v>0</v>
      </c>
      <c r="AB16" s="19">
        <f>COUNT(C16:V16)</f>
        <v>2</v>
      </c>
      <c r="AC16" s="19">
        <f>COUNT(C17:V17)</f>
        <v>8</v>
      </c>
      <c r="AD16" s="19">
        <v>8</v>
      </c>
      <c r="AE16" s="19">
        <v>2</v>
      </c>
      <c r="AF16" s="19">
        <v>1</v>
      </c>
      <c r="AG16">
        <f>AVERAGE(C16:W16)</f>
        <v>11</v>
      </c>
      <c r="AH16">
        <f>AVERAGE(D17:W17)</f>
        <v>10</v>
      </c>
    </row>
    <row r="17" spans="1:34">
      <c r="B17" s="11" t="s">
        <v>9</v>
      </c>
      <c r="C17" s="11"/>
      <c r="D17" s="11">
        <v>7</v>
      </c>
      <c r="E17" s="11">
        <v>11</v>
      </c>
      <c r="F17" s="11"/>
      <c r="G17" s="11"/>
      <c r="H17" s="11">
        <v>16</v>
      </c>
      <c r="I17" s="11">
        <v>5</v>
      </c>
      <c r="J17" s="11"/>
      <c r="K17" s="11"/>
      <c r="L17" s="11"/>
      <c r="M17" s="11">
        <v>9</v>
      </c>
      <c r="N17" s="11">
        <v>12</v>
      </c>
      <c r="O17" s="11">
        <v>6</v>
      </c>
      <c r="P17" s="11"/>
      <c r="Q17" s="11"/>
      <c r="R17" s="11"/>
      <c r="S17" s="11"/>
      <c r="T17" s="11"/>
      <c r="U17" s="11">
        <v>14</v>
      </c>
      <c r="V17" s="11"/>
    </row>
    <row r="18" spans="1:34">
      <c r="B18" s="12" t="s">
        <v>10</v>
      </c>
      <c r="C18" s="12" t="s">
        <v>11</v>
      </c>
      <c r="D18" s="12"/>
      <c r="E18" s="12"/>
      <c r="F18" s="12" t="s">
        <v>14</v>
      </c>
      <c r="G18" s="12"/>
      <c r="H18" s="12"/>
      <c r="I18" s="12"/>
      <c r="J18" s="12" t="s">
        <v>11</v>
      </c>
      <c r="K18" s="12" t="s">
        <v>11</v>
      </c>
      <c r="L18" s="12" t="s">
        <v>11</v>
      </c>
      <c r="M18" s="12"/>
      <c r="N18" s="12"/>
      <c r="O18" s="12"/>
      <c r="P18" s="12" t="s">
        <v>11</v>
      </c>
      <c r="Q18" s="12" t="s">
        <v>12</v>
      </c>
      <c r="R18" s="12" t="s">
        <v>11</v>
      </c>
      <c r="S18" s="12" t="s">
        <v>11</v>
      </c>
      <c r="T18" s="12" t="s">
        <v>11</v>
      </c>
      <c r="U18" s="12"/>
      <c r="V18" s="12" t="s">
        <v>14</v>
      </c>
      <c r="AB18" s="18">
        <f>(COUNT(C16:V16)/20)*100</f>
        <v>10</v>
      </c>
      <c r="AC18" s="18">
        <f>(COUNT(C17:V17)/20)*100</f>
        <v>40</v>
      </c>
      <c r="AD18" s="18">
        <f>100*(AD16/20)</f>
        <v>40</v>
      </c>
      <c r="AE18" s="18">
        <f>100*(AE16/20)</f>
        <v>10</v>
      </c>
      <c r="AF18" s="18">
        <f>100*(AF16/20)</f>
        <v>5</v>
      </c>
    </row>
    <row r="19" spans="1:34">
      <c r="A19" t="s">
        <v>95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2</v>
      </c>
      <c r="O19" s="2"/>
      <c r="P19" s="2"/>
      <c r="Q19" s="2"/>
      <c r="R19" s="2"/>
      <c r="S19" s="2"/>
      <c r="T19" s="2"/>
      <c r="U19" s="2"/>
      <c r="V19" s="2"/>
    </row>
    <row r="20" spans="1:34">
      <c r="A20">
        <v>5</v>
      </c>
      <c r="B20" s="10" t="s">
        <v>8</v>
      </c>
      <c r="C20" s="10">
        <v>29</v>
      </c>
      <c r="D20" s="10">
        <v>36</v>
      </c>
      <c r="E20" s="10">
        <v>40</v>
      </c>
      <c r="F20" s="10">
        <v>43</v>
      </c>
      <c r="G20" s="10">
        <v>42</v>
      </c>
      <c r="H20" s="10"/>
      <c r="I20" s="10">
        <v>34</v>
      </c>
      <c r="J20" s="10"/>
      <c r="K20" s="10"/>
      <c r="L20" s="10"/>
      <c r="M20" s="10"/>
      <c r="N20" s="10"/>
      <c r="O20" s="10"/>
      <c r="P20" s="10">
        <v>25</v>
      </c>
      <c r="Q20" s="10"/>
      <c r="R20" s="10"/>
      <c r="S20" s="10"/>
      <c r="T20" s="10"/>
      <c r="U20" s="10">
        <v>48</v>
      </c>
      <c r="V20" s="10"/>
      <c r="W20" s="4">
        <v>7</v>
      </c>
      <c r="X20">
        <f>AVERAGE(D23:G23,I23,P23,U23)</f>
        <v>16.714285714285715</v>
      </c>
      <c r="Y20" s="4">
        <v>0</v>
      </c>
      <c r="Z20" s="4">
        <v>0</v>
      </c>
      <c r="AA20" s="4">
        <v>0</v>
      </c>
      <c r="AB20" s="19">
        <f>COUNT(C20:V20)</f>
        <v>8</v>
      </c>
      <c r="AC20" s="19">
        <f>COUNT(C21:V21)</f>
        <v>11</v>
      </c>
      <c r="AD20" s="19">
        <v>2</v>
      </c>
      <c r="AE20" s="19">
        <v>4</v>
      </c>
      <c r="AF20" s="19">
        <v>2</v>
      </c>
      <c r="AG20">
        <f>AVERAGE(D20:W20)</f>
        <v>34.375</v>
      </c>
      <c r="AH20">
        <f>AVERAGE(D21:W21)</f>
        <v>21.636363636363637</v>
      </c>
    </row>
    <row r="21" spans="1:34">
      <c r="B21" s="11" t="s">
        <v>9</v>
      </c>
      <c r="C21" s="11"/>
      <c r="D21" s="11">
        <v>16</v>
      </c>
      <c r="E21" s="11">
        <v>25</v>
      </c>
      <c r="F21" s="11">
        <v>31</v>
      </c>
      <c r="G21" s="11">
        <v>26</v>
      </c>
      <c r="H21" s="11">
        <v>33</v>
      </c>
      <c r="I21" s="11">
        <v>20</v>
      </c>
      <c r="J21" s="11"/>
      <c r="K21" s="11"/>
      <c r="L21" s="11"/>
      <c r="M21" s="11">
        <v>10</v>
      </c>
      <c r="N21" s="11"/>
      <c r="O21" s="11"/>
      <c r="P21" s="11">
        <v>5</v>
      </c>
      <c r="Q21" s="11"/>
      <c r="R21" s="11">
        <v>22</v>
      </c>
      <c r="S21" s="11">
        <v>22</v>
      </c>
      <c r="T21" s="11"/>
      <c r="U21" s="11">
        <v>28</v>
      </c>
      <c r="V21" s="11"/>
    </row>
    <row r="22" spans="1:34">
      <c r="B22" s="12" t="s">
        <v>10</v>
      </c>
      <c r="C22" s="12"/>
      <c r="D22" s="12"/>
      <c r="E22" s="12"/>
      <c r="F22" s="12"/>
      <c r="G22" s="12"/>
      <c r="H22" s="12"/>
      <c r="I22" s="12"/>
      <c r="J22" s="12" t="s">
        <v>12</v>
      </c>
      <c r="K22" s="12" t="s">
        <v>12</v>
      </c>
      <c r="L22" s="12" t="s">
        <v>11</v>
      </c>
      <c r="M22" s="12"/>
      <c r="N22" s="6" t="s">
        <v>14</v>
      </c>
      <c r="O22" s="12" t="s">
        <v>14</v>
      </c>
      <c r="P22" s="12"/>
      <c r="Q22" s="12" t="s">
        <v>11</v>
      </c>
      <c r="R22" s="12"/>
      <c r="S22" s="12"/>
      <c r="T22" s="12" t="s">
        <v>14</v>
      </c>
      <c r="U22" s="12"/>
      <c r="V22" s="12" t="s">
        <v>14</v>
      </c>
      <c r="AB22" s="18">
        <f>(COUNT(C20:V20)/20)*100</f>
        <v>40</v>
      </c>
      <c r="AC22" s="18">
        <f>(COUNT(C21:V21)/20)*100</f>
        <v>55.000000000000007</v>
      </c>
      <c r="AD22" s="18">
        <f>100*(AD20/20)</f>
        <v>10</v>
      </c>
      <c r="AE22" s="18">
        <f>100*(AE20/20)</f>
        <v>20</v>
      </c>
      <c r="AF22" s="18">
        <f>100*(AF20/20)</f>
        <v>10</v>
      </c>
    </row>
    <row r="23" spans="1:34">
      <c r="A23" t="s">
        <v>95</v>
      </c>
      <c r="B23" s="2"/>
      <c r="C23" s="2"/>
      <c r="D23" s="2">
        <f>D20-D21</f>
        <v>20</v>
      </c>
      <c r="E23" s="2">
        <f t="shared" ref="E23:G23" si="0">E20-E21</f>
        <v>15</v>
      </c>
      <c r="F23" s="2">
        <f t="shared" si="0"/>
        <v>12</v>
      </c>
      <c r="G23" s="2">
        <f t="shared" si="0"/>
        <v>16</v>
      </c>
      <c r="H23" s="2"/>
      <c r="I23" s="2">
        <v>14</v>
      </c>
      <c r="J23" s="2"/>
      <c r="K23" s="2"/>
      <c r="L23" s="2"/>
      <c r="M23" s="2"/>
      <c r="N23" s="2"/>
      <c r="O23" s="2"/>
      <c r="P23" s="2">
        <v>20</v>
      </c>
      <c r="Q23" s="2"/>
      <c r="R23" s="2"/>
      <c r="S23" s="2"/>
      <c r="T23" s="2"/>
      <c r="U23" s="2">
        <v>20</v>
      </c>
      <c r="V23" s="2"/>
    </row>
    <row r="24" spans="1:34">
      <c r="A24">
        <v>6</v>
      </c>
      <c r="B24" s="10" t="s">
        <v>8</v>
      </c>
      <c r="C24" s="10"/>
      <c r="D24" s="10"/>
      <c r="E24" s="10"/>
      <c r="F24" s="10"/>
      <c r="G24" s="10"/>
      <c r="H24" s="10"/>
      <c r="I24" s="10"/>
      <c r="J24" s="10">
        <v>11</v>
      </c>
      <c r="K24" s="14">
        <v>15</v>
      </c>
      <c r="L24" s="10">
        <v>20</v>
      </c>
      <c r="M24" s="10"/>
      <c r="N24" s="10"/>
      <c r="O24" s="10"/>
      <c r="P24" s="10"/>
      <c r="Q24" s="10">
        <v>22</v>
      </c>
      <c r="R24" s="10">
        <v>14</v>
      </c>
      <c r="S24" s="10"/>
      <c r="T24" s="10"/>
      <c r="U24" s="10"/>
      <c r="V24" s="10"/>
      <c r="W24">
        <v>5</v>
      </c>
      <c r="X24">
        <f>AVERAGE(J27:L27,Q27:R27)</f>
        <v>3.4</v>
      </c>
      <c r="Y24">
        <v>0</v>
      </c>
      <c r="Z24">
        <v>0</v>
      </c>
      <c r="AA24">
        <v>0</v>
      </c>
      <c r="AB24" s="19">
        <f>COUNT(C24:V24)</f>
        <v>5</v>
      </c>
      <c r="AC24" s="19">
        <f>COUNT(C25:V25)</f>
        <v>12</v>
      </c>
      <c r="AD24" s="19">
        <v>4</v>
      </c>
      <c r="AE24" s="19">
        <v>4</v>
      </c>
      <c r="AF24" s="19">
        <v>0</v>
      </c>
      <c r="AG24">
        <f t="shared" ref="AG24" si="1">AVERAGE(D24:W24)</f>
        <v>14.5</v>
      </c>
      <c r="AH24">
        <f>AVERAGE(D25:W25)</f>
        <v>14.181818181818182</v>
      </c>
    </row>
    <row r="25" spans="1:34">
      <c r="B25" s="11" t="s">
        <v>9</v>
      </c>
      <c r="C25" s="11">
        <v>15</v>
      </c>
      <c r="D25" s="11"/>
      <c r="E25" s="11">
        <v>11</v>
      </c>
      <c r="F25" s="11">
        <v>15</v>
      </c>
      <c r="G25" s="11"/>
      <c r="H25" s="11">
        <v>17</v>
      </c>
      <c r="I25" s="11"/>
      <c r="J25" s="11">
        <v>12</v>
      </c>
      <c r="K25" s="11">
        <v>8</v>
      </c>
      <c r="L25" s="11">
        <v>6</v>
      </c>
      <c r="M25" s="11"/>
      <c r="N25" s="11"/>
      <c r="O25" s="11"/>
      <c r="P25" s="11">
        <v>18</v>
      </c>
      <c r="Q25" s="11">
        <v>23</v>
      </c>
      <c r="R25" s="11">
        <v>16</v>
      </c>
      <c r="S25" s="11">
        <v>24</v>
      </c>
      <c r="T25" s="11"/>
      <c r="U25" s="11"/>
      <c r="V25" s="11">
        <v>6</v>
      </c>
    </row>
    <row r="26" spans="1:34">
      <c r="B26" s="12" t="s">
        <v>10</v>
      </c>
      <c r="C26" s="12"/>
      <c r="D26" s="12" t="s">
        <v>11</v>
      </c>
      <c r="E26" s="12"/>
      <c r="F26" s="12"/>
      <c r="G26" s="12" t="s">
        <v>14</v>
      </c>
      <c r="H26" s="12"/>
      <c r="I26" s="12" t="s">
        <v>14</v>
      </c>
      <c r="J26" s="12"/>
      <c r="K26" s="6"/>
      <c r="L26" s="12"/>
      <c r="M26" s="12" t="s">
        <v>14</v>
      </c>
      <c r="N26" s="12" t="s">
        <v>14</v>
      </c>
      <c r="O26" s="12" t="s">
        <v>11</v>
      </c>
      <c r="P26" s="12"/>
      <c r="Q26" s="12"/>
      <c r="R26" s="12"/>
      <c r="S26" s="12"/>
      <c r="T26" s="12" t="s">
        <v>11</v>
      </c>
      <c r="U26" s="12" t="s">
        <v>11</v>
      </c>
      <c r="V26" s="12"/>
      <c r="AB26" s="18">
        <f>(COUNT(C24:V24)/20)*100</f>
        <v>25</v>
      </c>
      <c r="AC26" s="18">
        <f>(COUNT(C25:V25)/20)*100</f>
        <v>60</v>
      </c>
      <c r="AD26" s="18">
        <f>100*(AD24/20)</f>
        <v>20</v>
      </c>
      <c r="AE26" s="18">
        <f>100*(AE24/20)</f>
        <v>20</v>
      </c>
      <c r="AF26" s="18">
        <f>100*(AF24/20)</f>
        <v>0</v>
      </c>
    </row>
    <row r="27" spans="1:34">
      <c r="A27" t="s">
        <v>95</v>
      </c>
      <c r="B27" s="2"/>
      <c r="C27" s="2"/>
      <c r="D27" s="2"/>
      <c r="E27" s="2"/>
      <c r="F27" s="2"/>
      <c r="G27" s="2"/>
      <c r="H27" s="2"/>
      <c r="I27" s="2"/>
      <c r="J27" s="2">
        <f>J24-J25</f>
        <v>-1</v>
      </c>
      <c r="K27" s="2">
        <f t="shared" ref="K27:L27" si="2">K24-K25</f>
        <v>7</v>
      </c>
      <c r="L27" s="2">
        <f t="shared" si="2"/>
        <v>14</v>
      </c>
      <c r="M27" s="2"/>
      <c r="N27" s="2"/>
      <c r="O27" s="2"/>
      <c r="P27" s="2"/>
      <c r="Q27" s="2">
        <f>Q24-Q25</f>
        <v>-1</v>
      </c>
      <c r="R27" s="2">
        <f>R24-R25</f>
        <v>-2</v>
      </c>
      <c r="S27" s="2"/>
      <c r="T27" s="2"/>
      <c r="U27" s="2"/>
      <c r="V27" s="2"/>
    </row>
    <row r="28" spans="1:34">
      <c r="A28">
        <v>7</v>
      </c>
      <c r="B28" s="10" t="s">
        <v>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B28" s="19"/>
      <c r="AC28" s="19"/>
      <c r="AD28" s="19"/>
      <c r="AE28" s="19"/>
      <c r="AF28" s="19"/>
    </row>
    <row r="29" spans="1:34">
      <c r="B29" s="11" t="s">
        <v>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34">
      <c r="B30" s="12" t="s">
        <v>10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AB30" s="18"/>
      <c r="AC30" s="18"/>
      <c r="AD30" s="18"/>
      <c r="AE30" s="18"/>
      <c r="AF30" s="18"/>
    </row>
    <row r="31" spans="1:34">
      <c r="A31" t="s">
        <v>95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34">
      <c r="A32">
        <v>8</v>
      </c>
      <c r="B32" s="10" t="s">
        <v>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AB32" s="19"/>
      <c r="AC32" s="19"/>
      <c r="AD32" s="19"/>
      <c r="AE32" s="19"/>
      <c r="AF32" s="19"/>
    </row>
    <row r="33" spans="1:34">
      <c r="B33" s="11" t="s">
        <v>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34">
      <c r="B34" s="12" t="s">
        <v>10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AB34" s="18"/>
      <c r="AC34" s="18"/>
      <c r="AD34" s="18"/>
      <c r="AE34" s="18"/>
      <c r="AF34" s="18"/>
      <c r="AG34" s="20"/>
    </row>
    <row r="35" spans="1:34">
      <c r="A35" t="s">
        <v>95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4">
      <c r="A36">
        <v>9</v>
      </c>
      <c r="B36" s="10" t="s">
        <v>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4"/>
      <c r="Y36" s="4"/>
      <c r="Z36" s="4"/>
      <c r="AA36" s="4"/>
      <c r="AB36" s="19"/>
      <c r="AC36" s="19"/>
      <c r="AD36" s="19"/>
      <c r="AE36" s="19"/>
      <c r="AF36" s="19"/>
    </row>
    <row r="37" spans="1:34">
      <c r="B37" s="11" t="s">
        <v>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34">
      <c r="B38" s="12" t="s">
        <v>10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AB38" s="18"/>
      <c r="AC38" s="18"/>
      <c r="AD38" s="18"/>
      <c r="AE38" s="18"/>
      <c r="AF38" s="18"/>
    </row>
    <row r="39" spans="1:34">
      <c r="A39" t="s">
        <v>95</v>
      </c>
      <c r="K39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>
        <f>AVERAGE(W4:W39)</f>
        <v>3.3333333333333335</v>
      </c>
      <c r="X41" s="21">
        <f>AVERAGE(X4:X39)</f>
        <v>5.519047619047619</v>
      </c>
      <c r="Y41" s="21">
        <f t="shared" ref="Y41:AA41" si="3">AVERAGE(Y4:Y39)</f>
        <v>0</v>
      </c>
      <c r="Z41" s="21">
        <f t="shared" si="3"/>
        <v>0</v>
      </c>
      <c r="AA41" s="21">
        <f t="shared" si="3"/>
        <v>0</v>
      </c>
      <c r="AB41" s="21">
        <f>AVERAGE(AB4,AB8,AB12,AB16,AB20,AB24,AB28,AB32,AB36)</f>
        <v>3.6666666666666665</v>
      </c>
      <c r="AC41" s="21">
        <f t="shared" ref="AC41:AF41" si="4">AVERAGE(AC4,AC8,AC12,AC16,AC20,AC24,AC28,AC32,AC36)</f>
        <v>11.333333333333334</v>
      </c>
      <c r="AD41" s="21">
        <f t="shared" si="4"/>
        <v>3.3333333333333335</v>
      </c>
      <c r="AE41" s="21">
        <f t="shared" si="4"/>
        <v>4.166666666666667</v>
      </c>
      <c r="AF41" s="21">
        <f t="shared" si="4"/>
        <v>0.83333333333333337</v>
      </c>
      <c r="AG41" s="21">
        <f>AVERAGE(AG4:AG38)</f>
        <v>17.104166666666668</v>
      </c>
      <c r="AH41" s="21">
        <f>AVERAGE(AH4:AH38)</f>
        <v>15.510198135198136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>
        <f>AVERAGE(AB6,AB10,AB14,AB18,AB22,AB26,AB30,AB34,AB38)</f>
        <v>18.333333333333332</v>
      </c>
      <c r="AC42" s="21">
        <f t="shared" ref="AC42:AF42" si="5">AVERAGE(AC6,AC10,AC14,AC18,AC22,AC26,AC30,AC34,AC38)</f>
        <v>56.666666666666664</v>
      </c>
      <c r="AD42" s="21">
        <f t="shared" si="5"/>
        <v>16.666666666666668</v>
      </c>
      <c r="AE42" s="21">
        <f t="shared" si="5"/>
        <v>20.833333333333332</v>
      </c>
      <c r="AF42" s="21">
        <f t="shared" si="5"/>
        <v>4.166666666666667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6.83203125" bestFit="1" customWidth="1"/>
    <col min="2" max="2" width="20" bestFit="1" customWidth="1"/>
    <col min="4" max="4" width="43.83203125" customWidth="1"/>
    <col min="5" max="5" width="13.83203125" bestFit="1" customWidth="1"/>
    <col min="6" max="6" width="7.33203125" bestFit="1" customWidth="1"/>
    <col min="7" max="7" width="7" bestFit="1" customWidth="1"/>
    <col min="8" max="8" width="10.6640625" bestFit="1" customWidth="1"/>
    <col min="9" max="22" width="3.1640625" bestFit="1" customWidth="1"/>
    <col min="28" max="28" width="7" customWidth="1"/>
    <col min="29" max="29" width="6" customWidth="1"/>
    <col min="30" max="30" width="5" customWidth="1"/>
    <col min="31" max="31" width="5.83203125" customWidth="1"/>
    <col min="32" max="32" width="6.5" customWidth="1"/>
  </cols>
  <sheetData>
    <row r="1" spans="1:34">
      <c r="A1" t="s">
        <v>76</v>
      </c>
      <c r="B1" s="2" t="s">
        <v>77</v>
      </c>
      <c r="C1" s="2" t="s">
        <v>26</v>
      </c>
      <c r="D1" s="2" t="s">
        <v>78</v>
      </c>
      <c r="E1" s="7">
        <v>43484.489583333336</v>
      </c>
      <c r="F1" s="2" t="s">
        <v>79</v>
      </c>
      <c r="G1" s="13" t="s">
        <v>67</v>
      </c>
      <c r="H1" s="13" t="s">
        <v>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10" t="s">
        <v>8</v>
      </c>
      <c r="C4" s="10"/>
      <c r="D4" s="10"/>
      <c r="E4" s="10"/>
      <c r="F4" s="10"/>
      <c r="G4" s="10">
        <v>31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>
        <v>1</v>
      </c>
      <c r="X4">
        <f>AVERAGE(G7)</f>
        <v>15</v>
      </c>
      <c r="Y4">
        <v>0</v>
      </c>
      <c r="Z4">
        <v>0</v>
      </c>
      <c r="AA4">
        <v>0</v>
      </c>
      <c r="AB4" s="19">
        <f>COUNT(C4:V4)</f>
        <v>1</v>
      </c>
      <c r="AC4" s="19">
        <f>COUNT(C5:V5)</f>
        <v>9</v>
      </c>
      <c r="AD4" s="19">
        <v>0</v>
      </c>
      <c r="AE4" s="19">
        <v>6</v>
      </c>
      <c r="AF4" s="19">
        <v>5</v>
      </c>
      <c r="AG4">
        <f>AVERAGE(C4:W4)</f>
        <v>16</v>
      </c>
      <c r="AH4">
        <f>AVERAGE(D5:W5)</f>
        <v>8.875</v>
      </c>
    </row>
    <row r="5" spans="1:34">
      <c r="B5" s="11" t="s">
        <v>9</v>
      </c>
      <c r="C5" s="11">
        <v>6</v>
      </c>
      <c r="D5" s="11"/>
      <c r="E5" s="11"/>
      <c r="F5" s="11">
        <v>13</v>
      </c>
      <c r="G5" s="11">
        <v>16</v>
      </c>
      <c r="H5" s="11">
        <v>15</v>
      </c>
      <c r="I5" s="11">
        <v>7</v>
      </c>
      <c r="J5" s="11"/>
      <c r="K5" s="11"/>
      <c r="L5" s="11"/>
      <c r="M5" s="11"/>
      <c r="N5" s="11">
        <v>6</v>
      </c>
      <c r="O5" s="11"/>
      <c r="P5" s="11"/>
      <c r="Q5" s="11">
        <v>4</v>
      </c>
      <c r="R5" s="11">
        <v>5</v>
      </c>
      <c r="S5" s="11"/>
      <c r="T5" s="11"/>
      <c r="U5" s="11">
        <v>5</v>
      </c>
      <c r="V5" s="11"/>
    </row>
    <row r="6" spans="1:34">
      <c r="B6" s="12" t="s">
        <v>10</v>
      </c>
      <c r="C6" s="12"/>
      <c r="D6" s="12" t="s">
        <v>14</v>
      </c>
      <c r="E6" s="12" t="s">
        <v>14</v>
      </c>
      <c r="F6" s="12"/>
      <c r="G6" s="12"/>
      <c r="H6" s="12"/>
      <c r="I6" s="12"/>
      <c r="J6" s="12" t="s">
        <v>12</v>
      </c>
      <c r="K6" s="12" t="s">
        <v>14</v>
      </c>
      <c r="L6" s="12" t="s">
        <v>12</v>
      </c>
      <c r="M6" s="12" t="s">
        <v>12</v>
      </c>
      <c r="N6" s="12"/>
      <c r="O6" s="12" t="s">
        <v>14</v>
      </c>
      <c r="P6" s="12" t="s">
        <v>14</v>
      </c>
      <c r="Q6" s="12"/>
      <c r="R6" s="12"/>
      <c r="S6" s="12" t="s">
        <v>12</v>
      </c>
      <c r="T6" s="12" t="s">
        <v>12</v>
      </c>
      <c r="U6" s="12"/>
      <c r="V6" s="12" t="s">
        <v>14</v>
      </c>
      <c r="AB6" s="18">
        <f>(COUNT(C4:V4)/20)*100</f>
        <v>5</v>
      </c>
      <c r="AC6" s="18">
        <f>(COUNT(C5:V5)/20)*100</f>
        <v>45</v>
      </c>
      <c r="AD6" s="18">
        <f>100*(AD4/20)</f>
        <v>0</v>
      </c>
      <c r="AE6" s="18">
        <f>100*(AE4/20)</f>
        <v>30</v>
      </c>
      <c r="AF6" s="18">
        <f>100*(AF4/20)</f>
        <v>25</v>
      </c>
    </row>
    <row r="7" spans="1:34">
      <c r="A7" t="s">
        <v>95</v>
      </c>
      <c r="B7" s="2"/>
      <c r="C7" s="2"/>
      <c r="D7" s="2"/>
      <c r="E7" s="2"/>
      <c r="F7" s="2"/>
      <c r="G7" s="2">
        <f>G4-G5</f>
        <v>15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34">
      <c r="A8">
        <v>2</v>
      </c>
      <c r="B8" s="10" t="s">
        <v>8</v>
      </c>
      <c r="C8" s="10"/>
      <c r="D8" s="10"/>
      <c r="E8" s="10"/>
      <c r="F8" s="10"/>
      <c r="G8" s="10"/>
      <c r="H8" s="10"/>
      <c r="I8" s="10"/>
      <c r="J8" s="10"/>
      <c r="K8" s="10">
        <v>25</v>
      </c>
      <c r="L8" s="10">
        <v>23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>
        <v>2</v>
      </c>
      <c r="X8">
        <f>AVERAGE(K11,L11)</f>
        <v>10</v>
      </c>
      <c r="Y8">
        <v>0</v>
      </c>
      <c r="Z8">
        <v>0</v>
      </c>
      <c r="AA8">
        <v>0</v>
      </c>
      <c r="AB8" s="19">
        <f>COUNT(C8:V8)</f>
        <v>2</v>
      </c>
      <c r="AC8" s="19">
        <f>COUNT(C9:V9)</f>
        <v>13</v>
      </c>
      <c r="AD8" s="19">
        <v>0</v>
      </c>
      <c r="AE8" s="19">
        <v>3</v>
      </c>
      <c r="AF8" s="19">
        <v>4</v>
      </c>
      <c r="AG8">
        <f>AVERAGE(C8:W8)</f>
        <v>16.666666666666668</v>
      </c>
      <c r="AH8">
        <f>AVERAGE(D9:W9)</f>
        <v>11.583333333333334</v>
      </c>
    </row>
    <row r="9" spans="1:34">
      <c r="B9" s="11" t="s">
        <v>9</v>
      </c>
      <c r="C9" s="11">
        <v>9</v>
      </c>
      <c r="D9" s="11"/>
      <c r="E9" s="11">
        <v>3</v>
      </c>
      <c r="F9" s="11">
        <v>10</v>
      </c>
      <c r="G9" s="11"/>
      <c r="H9" s="11">
        <v>7</v>
      </c>
      <c r="I9" s="11">
        <v>5</v>
      </c>
      <c r="J9" s="11">
        <v>9</v>
      </c>
      <c r="K9" s="11">
        <v>12</v>
      </c>
      <c r="L9" s="11">
        <v>16</v>
      </c>
      <c r="M9" s="11">
        <v>16</v>
      </c>
      <c r="N9" s="11"/>
      <c r="O9" s="11"/>
      <c r="P9" s="11"/>
      <c r="Q9" s="11">
        <v>19</v>
      </c>
      <c r="R9" s="11">
        <v>18</v>
      </c>
      <c r="S9" s="11"/>
      <c r="T9" s="11">
        <v>17</v>
      </c>
      <c r="U9" s="11">
        <v>7</v>
      </c>
      <c r="V9" s="11"/>
    </row>
    <row r="10" spans="1:34">
      <c r="B10" s="12" t="s">
        <v>10</v>
      </c>
      <c r="C10" s="12"/>
      <c r="D10" s="12" t="s">
        <v>14</v>
      </c>
      <c r="E10" s="12"/>
      <c r="F10" s="12"/>
      <c r="G10" s="12" t="s">
        <v>12</v>
      </c>
      <c r="H10" s="12"/>
      <c r="I10" s="12"/>
      <c r="J10" s="12"/>
      <c r="K10" s="12"/>
      <c r="L10" s="12"/>
      <c r="M10" s="12"/>
      <c r="N10" s="12" t="s">
        <v>12</v>
      </c>
      <c r="O10" s="12" t="s">
        <v>12</v>
      </c>
      <c r="P10" s="12" t="s">
        <v>14</v>
      </c>
      <c r="Q10" s="12"/>
      <c r="R10" s="12"/>
      <c r="S10" s="12" t="s">
        <v>12</v>
      </c>
      <c r="T10" s="12"/>
      <c r="U10" s="12"/>
      <c r="V10" s="12" t="s">
        <v>14</v>
      </c>
      <c r="AB10" s="18">
        <f>(COUNT(C8:V8)/20)*100</f>
        <v>10</v>
      </c>
      <c r="AC10" s="18">
        <f>(COUNT(C9:V9)/20)*100</f>
        <v>65</v>
      </c>
      <c r="AD10" s="18">
        <f>100*(AD8/20)</f>
        <v>0</v>
      </c>
      <c r="AE10" s="18">
        <f>100*(AE8/20)</f>
        <v>15</v>
      </c>
      <c r="AF10" s="18">
        <f>100*(AF8/20)</f>
        <v>20</v>
      </c>
    </row>
    <row r="11" spans="1:34">
      <c r="A11" t="s">
        <v>95</v>
      </c>
      <c r="B11" s="2"/>
      <c r="C11" s="2"/>
      <c r="D11" s="2"/>
      <c r="E11" s="2"/>
      <c r="F11" s="2"/>
      <c r="G11" s="2"/>
      <c r="H11" s="2"/>
      <c r="I11" s="2"/>
      <c r="J11" s="2"/>
      <c r="K11" s="2">
        <f>K8-K9</f>
        <v>13</v>
      </c>
      <c r="L11" s="2">
        <f>L8-L9</f>
        <v>7</v>
      </c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34">
      <c r="A12">
        <v>3</v>
      </c>
      <c r="B12" s="10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>
        <v>0</v>
      </c>
      <c r="X12">
        <v>0</v>
      </c>
      <c r="Y12" s="4">
        <v>0</v>
      </c>
      <c r="Z12" s="4">
        <v>0</v>
      </c>
      <c r="AA12" s="4">
        <v>0</v>
      </c>
      <c r="AB12" s="19">
        <f>COUNT(C12:V12)</f>
        <v>0</v>
      </c>
      <c r="AC12" s="19">
        <f>COUNT(C13:V13)</f>
        <v>7</v>
      </c>
      <c r="AD12" s="19">
        <v>8</v>
      </c>
      <c r="AE12" s="19">
        <v>2</v>
      </c>
      <c r="AF12" s="19">
        <v>2</v>
      </c>
      <c r="AG12">
        <f>AVERAGE(C12:W12)</f>
        <v>0</v>
      </c>
      <c r="AH12">
        <f>AVERAGE(D13:W13)</f>
        <v>6.7142857142857144</v>
      </c>
    </row>
    <row r="13" spans="1:34">
      <c r="B13" s="11" t="s">
        <v>9</v>
      </c>
      <c r="C13" s="11"/>
      <c r="D13" s="11"/>
      <c r="E13" s="11">
        <v>5</v>
      </c>
      <c r="F13" s="11"/>
      <c r="G13" s="11"/>
      <c r="H13" s="11"/>
      <c r="I13" s="11"/>
      <c r="J13" s="11"/>
      <c r="K13" s="11"/>
      <c r="L13" s="11">
        <v>8</v>
      </c>
      <c r="M13" s="11">
        <v>6</v>
      </c>
      <c r="N13" s="11"/>
      <c r="O13" s="11"/>
      <c r="P13" s="11">
        <v>9</v>
      </c>
      <c r="Q13" s="11">
        <v>11</v>
      </c>
      <c r="R13" s="11">
        <v>5</v>
      </c>
      <c r="S13" s="11"/>
      <c r="T13" s="11"/>
      <c r="U13" s="11">
        <v>3</v>
      </c>
      <c r="V13" s="11"/>
    </row>
    <row r="14" spans="1:34">
      <c r="B14" s="12" t="s">
        <v>10</v>
      </c>
      <c r="C14" s="12" t="s">
        <v>12</v>
      </c>
      <c r="D14" s="12" t="s">
        <v>11</v>
      </c>
      <c r="E14" s="12"/>
      <c r="F14" s="12" t="s">
        <v>11</v>
      </c>
      <c r="G14" s="12" t="s">
        <v>11</v>
      </c>
      <c r="H14" s="12" t="s">
        <v>12</v>
      </c>
      <c r="I14" s="12" t="s">
        <v>11</v>
      </c>
      <c r="J14" s="12" t="s">
        <v>14</v>
      </c>
      <c r="K14" s="12" t="s">
        <v>11</v>
      </c>
      <c r="L14" s="12"/>
      <c r="M14" s="12"/>
      <c r="N14" s="12" t="s">
        <v>11</v>
      </c>
      <c r="O14" s="12" t="s">
        <v>11</v>
      </c>
      <c r="P14" s="12"/>
      <c r="Q14" s="12"/>
      <c r="R14" s="12"/>
      <c r="S14" s="12" t="s">
        <v>11</v>
      </c>
      <c r="T14" s="12" t="s">
        <v>11</v>
      </c>
      <c r="U14" s="12"/>
      <c r="V14" s="12" t="s">
        <v>14</v>
      </c>
      <c r="AB14" s="18">
        <f>(COUNT(C12:V12)/20)*100</f>
        <v>0</v>
      </c>
      <c r="AC14" s="18">
        <f>(COUNT(C13:V13)/20)*100</f>
        <v>35</v>
      </c>
      <c r="AD14" s="18">
        <f>100*(AD12/20)</f>
        <v>40</v>
      </c>
      <c r="AE14" s="18">
        <f>100*(AE12/20)</f>
        <v>10</v>
      </c>
      <c r="AF14" s="18">
        <f>100*(AF12/20)</f>
        <v>10</v>
      </c>
    </row>
    <row r="15" spans="1:34">
      <c r="A15" t="s">
        <v>95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34">
      <c r="A16">
        <v>4</v>
      </c>
      <c r="B16" s="10" t="s">
        <v>8</v>
      </c>
      <c r="C16" s="10"/>
      <c r="D16" s="10"/>
      <c r="E16" s="10">
        <v>18</v>
      </c>
      <c r="F16" s="10">
        <v>21</v>
      </c>
      <c r="G16" s="10"/>
      <c r="H16" s="10">
        <v>19</v>
      </c>
      <c r="I16" s="10">
        <v>20</v>
      </c>
      <c r="J16" s="10">
        <v>12</v>
      </c>
      <c r="K16" s="10">
        <v>9</v>
      </c>
      <c r="L16" s="10"/>
      <c r="M16" s="10"/>
      <c r="N16" s="10"/>
      <c r="O16" s="10"/>
      <c r="P16" s="10"/>
      <c r="Q16" s="10"/>
      <c r="R16" s="10">
        <v>23</v>
      </c>
      <c r="S16" s="10"/>
      <c r="T16" s="10"/>
      <c r="U16" s="10"/>
      <c r="V16" s="10"/>
      <c r="W16">
        <v>7</v>
      </c>
      <c r="X16">
        <f>AVERAGE(E19,F19,H19:K19,R19)</f>
        <v>3.2857142857142856</v>
      </c>
      <c r="Y16">
        <v>0</v>
      </c>
      <c r="Z16">
        <v>0</v>
      </c>
      <c r="AA16">
        <v>0</v>
      </c>
      <c r="AB16" s="19">
        <f>COUNT(C16:V16)</f>
        <v>7</v>
      </c>
      <c r="AC16" s="19">
        <f>COUNT(C17:V17)</f>
        <v>14</v>
      </c>
      <c r="AD16" s="19">
        <v>3</v>
      </c>
      <c r="AE16" s="19">
        <v>2</v>
      </c>
      <c r="AF16" s="19">
        <v>1</v>
      </c>
      <c r="AG16">
        <f>AVERAGE(C16:W16)</f>
        <v>16.125</v>
      </c>
      <c r="AH16">
        <f>AVERAGE(D17:W17)</f>
        <v>11.615384615384615</v>
      </c>
    </row>
    <row r="17" spans="1:34">
      <c r="B17" s="11" t="s">
        <v>9</v>
      </c>
      <c r="C17" s="11">
        <v>14</v>
      </c>
      <c r="D17" s="11">
        <v>4</v>
      </c>
      <c r="E17" s="11">
        <v>24</v>
      </c>
      <c r="F17" s="11">
        <v>15</v>
      </c>
      <c r="G17" s="11">
        <v>16</v>
      </c>
      <c r="H17" s="11">
        <v>12</v>
      </c>
      <c r="I17" s="11">
        <v>11</v>
      </c>
      <c r="J17" s="11">
        <v>15</v>
      </c>
      <c r="K17" s="11">
        <v>10</v>
      </c>
      <c r="L17" s="11">
        <v>12</v>
      </c>
      <c r="M17" s="11">
        <v>11</v>
      </c>
      <c r="N17" s="11"/>
      <c r="O17" s="11"/>
      <c r="P17" s="11">
        <v>4</v>
      </c>
      <c r="Q17" s="11"/>
      <c r="R17" s="11">
        <v>12</v>
      </c>
      <c r="S17" s="11"/>
      <c r="T17" s="11"/>
      <c r="U17" s="11">
        <v>5</v>
      </c>
      <c r="V17" s="11"/>
    </row>
    <row r="18" spans="1:34">
      <c r="B18" s="12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 t="s">
        <v>11</v>
      </c>
      <c r="O18" s="12" t="s">
        <v>14</v>
      </c>
      <c r="P18" s="12"/>
      <c r="Q18" s="12" t="s">
        <v>14</v>
      </c>
      <c r="R18" s="12"/>
      <c r="S18" s="12" t="s">
        <v>11</v>
      </c>
      <c r="T18" s="12" t="s">
        <v>11</v>
      </c>
      <c r="U18" s="12"/>
      <c r="V18" s="12" t="s">
        <v>12</v>
      </c>
      <c r="AB18" s="18">
        <f>(COUNT(C16:V16)/20)*100</f>
        <v>35</v>
      </c>
      <c r="AC18" s="18">
        <f>(COUNT(C17:V17)/20)*100</f>
        <v>70</v>
      </c>
      <c r="AD18" s="18">
        <f>100*(AD16/20)</f>
        <v>15</v>
      </c>
      <c r="AE18" s="18">
        <f>100*(AE16/20)</f>
        <v>10</v>
      </c>
      <c r="AF18" s="18">
        <f>100*(AF16/20)</f>
        <v>5</v>
      </c>
    </row>
    <row r="19" spans="1:34">
      <c r="A19" t="s">
        <v>95</v>
      </c>
      <c r="B19" s="2"/>
      <c r="C19" s="2"/>
      <c r="D19" s="2"/>
      <c r="E19" s="2">
        <f>E16-E17</f>
        <v>-6</v>
      </c>
      <c r="F19" s="2">
        <f>F16-F17</f>
        <v>6</v>
      </c>
      <c r="G19" s="2"/>
      <c r="H19" s="2">
        <f>H16-H17</f>
        <v>7</v>
      </c>
      <c r="I19" s="2">
        <f t="shared" ref="I19:K19" si="0">I16-I17</f>
        <v>9</v>
      </c>
      <c r="J19" s="2">
        <f t="shared" si="0"/>
        <v>-3</v>
      </c>
      <c r="K19" s="2">
        <f t="shared" si="0"/>
        <v>-1</v>
      </c>
      <c r="L19" s="2"/>
      <c r="M19" s="2"/>
      <c r="N19" s="2"/>
      <c r="O19" s="2"/>
      <c r="P19" s="2"/>
      <c r="Q19" s="2"/>
      <c r="R19" s="2">
        <f>R16-R17</f>
        <v>11</v>
      </c>
      <c r="S19" s="2"/>
      <c r="T19" s="2"/>
      <c r="U19" s="2"/>
      <c r="V19" s="2"/>
    </row>
    <row r="20" spans="1:34">
      <c r="A20">
        <v>5</v>
      </c>
      <c r="B20" s="10" t="s">
        <v>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4">
        <v>0</v>
      </c>
      <c r="X20">
        <v>0</v>
      </c>
      <c r="Y20" s="4">
        <v>0</v>
      </c>
      <c r="Z20" s="4">
        <v>0</v>
      </c>
      <c r="AA20" s="4">
        <v>0</v>
      </c>
      <c r="AB20" s="19">
        <f>COUNT(C20:V20)</f>
        <v>0</v>
      </c>
      <c r="AC20" s="19">
        <f>COUNT(C21:V21)</f>
        <v>11</v>
      </c>
      <c r="AD20" s="19">
        <v>4</v>
      </c>
      <c r="AE20" s="19">
        <v>0</v>
      </c>
      <c r="AF20" s="19">
        <v>5</v>
      </c>
      <c r="AG20">
        <f>AVERAGE(D20:W20)</f>
        <v>0</v>
      </c>
      <c r="AH20">
        <f>AVERAGE(D21:W21)</f>
        <v>6</v>
      </c>
    </row>
    <row r="21" spans="1:34">
      <c r="B21" s="11" t="s">
        <v>9</v>
      </c>
      <c r="C21" s="11">
        <v>17</v>
      </c>
      <c r="D21" s="11"/>
      <c r="E21" s="11"/>
      <c r="F21" s="11"/>
      <c r="G21" s="11"/>
      <c r="H21" s="11">
        <v>3</v>
      </c>
      <c r="I21" s="11">
        <v>15</v>
      </c>
      <c r="J21" s="11"/>
      <c r="K21" s="11"/>
      <c r="L21" s="11"/>
      <c r="M21" s="11">
        <v>3</v>
      </c>
      <c r="N21" s="11">
        <v>5</v>
      </c>
      <c r="O21" s="11">
        <v>9</v>
      </c>
      <c r="P21" s="11">
        <v>3</v>
      </c>
      <c r="Q21" s="11"/>
      <c r="R21" s="11">
        <v>6</v>
      </c>
      <c r="S21" s="11">
        <v>6</v>
      </c>
      <c r="T21" s="11">
        <v>6</v>
      </c>
      <c r="U21" s="11">
        <v>4</v>
      </c>
      <c r="V21" s="11"/>
    </row>
    <row r="22" spans="1:34">
      <c r="B22" s="12" t="s">
        <v>10</v>
      </c>
      <c r="C22" s="12"/>
      <c r="D22" s="12" t="s">
        <v>11</v>
      </c>
      <c r="E22" s="12" t="s">
        <v>12</v>
      </c>
      <c r="F22" s="12" t="s">
        <v>11</v>
      </c>
      <c r="G22" s="12" t="s">
        <v>11</v>
      </c>
      <c r="H22" s="12"/>
      <c r="I22" s="12"/>
      <c r="J22" s="12" t="s">
        <v>11</v>
      </c>
      <c r="K22" s="12" t="s">
        <v>12</v>
      </c>
      <c r="L22" s="12" t="s">
        <v>12</v>
      </c>
      <c r="M22" s="12"/>
      <c r="N22" s="6"/>
      <c r="O22" s="12"/>
      <c r="P22" s="12"/>
      <c r="Q22" s="12" t="s">
        <v>12</v>
      </c>
      <c r="R22" s="12"/>
      <c r="S22" s="12"/>
      <c r="T22" s="12"/>
      <c r="U22" s="12"/>
      <c r="V22" s="12" t="s">
        <v>12</v>
      </c>
      <c r="AB22" s="18">
        <f>(COUNT(C20:V20)/20)*100</f>
        <v>0</v>
      </c>
      <c r="AC22" s="18">
        <f>(COUNT(C21:V21)/20)*100</f>
        <v>55.000000000000007</v>
      </c>
      <c r="AD22" s="18">
        <f>100*(AD20/20)</f>
        <v>20</v>
      </c>
      <c r="AE22" s="18">
        <f>100*(AE20/20)</f>
        <v>0</v>
      </c>
      <c r="AF22" s="18">
        <f>100*(AF20/20)</f>
        <v>25</v>
      </c>
    </row>
    <row r="23" spans="1:34">
      <c r="A23" t="s">
        <v>95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34">
      <c r="A24">
        <v>6</v>
      </c>
      <c r="B24" s="10" t="s">
        <v>8</v>
      </c>
      <c r="C24" s="10"/>
      <c r="D24" s="10">
        <v>17</v>
      </c>
      <c r="E24" s="10">
        <v>17</v>
      </c>
      <c r="F24" s="10"/>
      <c r="G24" s="10"/>
      <c r="H24" s="10"/>
      <c r="I24" s="10"/>
      <c r="J24" s="10"/>
      <c r="K24" s="10"/>
      <c r="L24" s="10"/>
      <c r="M24" s="10"/>
      <c r="N24" s="10"/>
      <c r="O24" s="10">
        <v>18</v>
      </c>
      <c r="P24" s="10"/>
      <c r="Q24" s="10"/>
      <c r="R24" s="10"/>
      <c r="S24" s="10"/>
      <c r="T24" s="10"/>
      <c r="U24" s="10"/>
      <c r="V24" s="10"/>
      <c r="W24">
        <v>3</v>
      </c>
      <c r="X24">
        <f>AVERAGE(D27,E27,O27)</f>
        <v>5.666666666666667</v>
      </c>
      <c r="Y24">
        <v>0</v>
      </c>
      <c r="Z24">
        <v>0</v>
      </c>
      <c r="AA24">
        <v>0</v>
      </c>
      <c r="AB24" s="19">
        <f>COUNT(C24:V24)</f>
        <v>3</v>
      </c>
      <c r="AC24" s="19">
        <f>COUNT(C25:V25)</f>
        <v>10</v>
      </c>
      <c r="AD24" s="19">
        <v>2</v>
      </c>
      <c r="AE24" s="19">
        <v>3</v>
      </c>
      <c r="AF24" s="19">
        <v>5</v>
      </c>
      <c r="AG24">
        <f t="shared" ref="AG24" si="1">AVERAGE(D24:W24)</f>
        <v>13.75</v>
      </c>
      <c r="AH24">
        <f>AVERAGE(D25:W25)</f>
        <v>8.6</v>
      </c>
    </row>
    <row r="25" spans="1:34">
      <c r="B25" s="11" t="s">
        <v>9</v>
      </c>
      <c r="C25" s="11"/>
      <c r="D25" s="11">
        <v>7</v>
      </c>
      <c r="E25" s="11">
        <v>18</v>
      </c>
      <c r="F25" s="11">
        <v>9</v>
      </c>
      <c r="G25" s="11"/>
      <c r="H25" s="11"/>
      <c r="I25" s="11"/>
      <c r="J25" s="11">
        <v>7</v>
      </c>
      <c r="K25" s="11">
        <v>5</v>
      </c>
      <c r="L25" s="11">
        <v>6</v>
      </c>
      <c r="M25" s="11">
        <v>11</v>
      </c>
      <c r="N25" s="11">
        <v>9</v>
      </c>
      <c r="O25" s="11">
        <v>10</v>
      </c>
      <c r="P25" s="11"/>
      <c r="Q25" s="11"/>
      <c r="R25" s="11"/>
      <c r="S25" s="11"/>
      <c r="T25" s="11"/>
      <c r="U25" s="11"/>
      <c r="V25" s="11">
        <v>4</v>
      </c>
    </row>
    <row r="26" spans="1:34">
      <c r="B26" s="12" t="s">
        <v>10</v>
      </c>
      <c r="C26" s="12" t="s">
        <v>12</v>
      </c>
      <c r="D26" s="12"/>
      <c r="E26" s="12"/>
      <c r="F26" s="12"/>
      <c r="G26" s="12" t="s">
        <v>12</v>
      </c>
      <c r="H26" s="12" t="s">
        <v>14</v>
      </c>
      <c r="I26" s="12" t="s">
        <v>14</v>
      </c>
      <c r="J26" s="12"/>
      <c r="K26" s="12"/>
      <c r="L26" s="12"/>
      <c r="M26" s="12"/>
      <c r="N26" s="12"/>
      <c r="O26" s="12"/>
      <c r="P26" s="12" t="s">
        <v>12</v>
      </c>
      <c r="Q26" s="12" t="s">
        <v>12</v>
      </c>
      <c r="R26" s="12" t="s">
        <v>12</v>
      </c>
      <c r="S26" s="12" t="s">
        <v>14</v>
      </c>
      <c r="T26" s="12" t="s">
        <v>11</v>
      </c>
      <c r="U26" s="12" t="s">
        <v>11</v>
      </c>
      <c r="V26" s="12"/>
      <c r="AB26" s="18">
        <f>(COUNT(C24:V24)/20)*100</f>
        <v>15</v>
      </c>
      <c r="AC26" s="18">
        <f>(COUNT(C25:V25)/20)*100</f>
        <v>50</v>
      </c>
      <c r="AD26" s="18">
        <f>100*(AD24/20)</f>
        <v>10</v>
      </c>
      <c r="AE26" s="18">
        <f>100*(AE24/20)</f>
        <v>15</v>
      </c>
      <c r="AF26" s="18">
        <f>100*(AF24/20)</f>
        <v>25</v>
      </c>
    </row>
    <row r="27" spans="1:34">
      <c r="A27" t="s">
        <v>95</v>
      </c>
      <c r="B27" s="2"/>
      <c r="C27" s="2"/>
      <c r="D27" s="2">
        <v>10</v>
      </c>
      <c r="E27" s="2">
        <f>E24-E25</f>
        <v>-1</v>
      </c>
      <c r="F27" s="2"/>
      <c r="G27" s="2"/>
      <c r="H27" s="2"/>
      <c r="I27" s="2"/>
      <c r="J27" s="2"/>
      <c r="K27" s="2"/>
      <c r="L27" s="2"/>
      <c r="M27" s="2"/>
      <c r="N27" s="2"/>
      <c r="O27" s="2">
        <v>8</v>
      </c>
      <c r="P27" s="2"/>
      <c r="Q27" s="2"/>
      <c r="R27" s="2"/>
      <c r="S27" s="2"/>
      <c r="T27" s="2"/>
      <c r="U27" s="2"/>
      <c r="V27" s="2"/>
    </row>
    <row r="28" spans="1:34">
      <c r="A28">
        <v>7</v>
      </c>
      <c r="B28" s="10" t="s">
        <v>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B28" s="19"/>
      <c r="AC28" s="19"/>
      <c r="AD28" s="19"/>
      <c r="AE28" s="19"/>
      <c r="AF28" s="19"/>
    </row>
    <row r="29" spans="1:34">
      <c r="B29" s="11" t="s">
        <v>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34">
      <c r="B30" s="12" t="s">
        <v>10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AB30" s="18"/>
      <c r="AC30" s="18"/>
      <c r="AD30" s="18"/>
      <c r="AE30" s="18"/>
      <c r="AF30" s="18"/>
    </row>
    <row r="31" spans="1:34">
      <c r="A31" t="s">
        <v>95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34">
      <c r="A32">
        <v>8</v>
      </c>
      <c r="B32" s="10" t="s">
        <v>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AB32" s="19"/>
      <c r="AC32" s="19"/>
      <c r="AD32" s="19"/>
      <c r="AE32" s="19"/>
      <c r="AF32" s="19"/>
    </row>
    <row r="33" spans="1:34">
      <c r="B33" s="11" t="s">
        <v>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34">
      <c r="B34" s="12" t="s">
        <v>10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AB34" s="18"/>
      <c r="AC34" s="18"/>
      <c r="AD34" s="18"/>
      <c r="AE34" s="18"/>
      <c r="AF34" s="18"/>
      <c r="AG34" s="20"/>
    </row>
    <row r="35" spans="1:34">
      <c r="A35" t="s">
        <v>95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4">
      <c r="A36">
        <v>9</v>
      </c>
      <c r="B36" s="10" t="s">
        <v>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4"/>
      <c r="Y36" s="4"/>
      <c r="Z36" s="4"/>
      <c r="AA36" s="4"/>
      <c r="AB36" s="19"/>
      <c r="AC36" s="19"/>
      <c r="AD36" s="19"/>
      <c r="AE36" s="19"/>
      <c r="AF36" s="19"/>
    </row>
    <row r="37" spans="1:34">
      <c r="B37" s="11" t="s">
        <v>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34">
      <c r="B38" s="12" t="s">
        <v>10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AB38" s="18"/>
      <c r="AC38" s="18"/>
      <c r="AD38" s="18"/>
      <c r="AE38" s="18"/>
      <c r="AF38" s="18"/>
    </row>
    <row r="39" spans="1:34">
      <c r="A39" t="s">
        <v>95</v>
      </c>
      <c r="K39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>
        <f>AVERAGE(W4:W39)</f>
        <v>2.1666666666666665</v>
      </c>
      <c r="X41" s="21">
        <f>AVERAGE(X4:X39)</f>
        <v>5.6587301587301582</v>
      </c>
      <c r="Y41" s="21">
        <f t="shared" ref="Y41:AA41" si="2">AVERAGE(Y4:Y39)</f>
        <v>0</v>
      </c>
      <c r="Z41" s="21">
        <f t="shared" si="2"/>
        <v>0</v>
      </c>
      <c r="AA41" s="21">
        <f t="shared" si="2"/>
        <v>0</v>
      </c>
      <c r="AB41" s="21">
        <f>AVERAGE(AB4,AB8,AB12,AB16,AB20,AB24,AB28,AB32,AB36)</f>
        <v>2.1666666666666665</v>
      </c>
      <c r="AC41" s="21">
        <f t="shared" ref="AC41:AF41" si="3">AVERAGE(AC4,AC8,AC12,AC16,AC20,AC24,AC28,AC32,AC36)</f>
        <v>10.666666666666666</v>
      </c>
      <c r="AD41" s="21">
        <f t="shared" si="3"/>
        <v>2.8333333333333335</v>
      </c>
      <c r="AE41" s="21">
        <f t="shared" si="3"/>
        <v>2.6666666666666665</v>
      </c>
      <c r="AF41" s="21">
        <f t="shared" si="3"/>
        <v>3.6666666666666665</v>
      </c>
      <c r="AG41" s="21">
        <f>AVERAGE(AG4:AG38)</f>
        <v>10.423611111111112</v>
      </c>
      <c r="AH41" s="21">
        <f>AVERAGE(AH4:AH38)</f>
        <v>8.8980006105006115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>
        <f>AVERAGE(AB6,AB10,AB14,AB18,AB22,AB26,AB30,AB34,AB38)</f>
        <v>10.833333333333334</v>
      </c>
      <c r="AC42" s="21">
        <f t="shared" ref="AC42:AF42" si="4">AVERAGE(AC6,AC10,AC14,AC18,AC22,AC26,AC30,AC34,AC38)</f>
        <v>53.333333333333336</v>
      </c>
      <c r="AD42" s="21">
        <f t="shared" si="4"/>
        <v>14.166666666666666</v>
      </c>
      <c r="AE42" s="21">
        <f t="shared" si="4"/>
        <v>13.333333333333334</v>
      </c>
      <c r="AF42" s="21">
        <f t="shared" si="4"/>
        <v>18.333333333333332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2" max="2" width="26" customWidth="1"/>
    <col min="4" max="4" width="31.1640625" customWidth="1"/>
    <col min="5" max="5" width="8.1640625" customWidth="1"/>
    <col min="6" max="6" width="6" customWidth="1"/>
    <col min="7" max="7" width="5.6640625" customWidth="1"/>
    <col min="8" max="8" width="5.5" customWidth="1"/>
    <col min="9" max="9" width="5" customWidth="1"/>
    <col min="10" max="10" width="6.83203125" customWidth="1"/>
    <col min="11" max="11" width="5.6640625" customWidth="1"/>
    <col min="12" max="13" width="4.33203125" customWidth="1"/>
    <col min="14" max="14" width="4.83203125" customWidth="1"/>
    <col min="15" max="16" width="4" customWidth="1"/>
    <col min="17" max="17" width="4.5" customWidth="1"/>
    <col min="18" max="18" width="4" customWidth="1"/>
    <col min="19" max="19" width="4.6640625" customWidth="1"/>
    <col min="20" max="20" width="4.33203125" customWidth="1"/>
    <col min="21" max="21" width="5.5" customWidth="1"/>
    <col min="22" max="22" width="4.83203125" customWidth="1"/>
    <col min="28" max="28" width="7" customWidth="1"/>
    <col min="29" max="29" width="6.6640625" customWidth="1"/>
    <col min="30" max="30" width="6" customWidth="1"/>
    <col min="31" max="31" width="6.1640625" customWidth="1"/>
    <col min="32" max="32" width="6.5" customWidth="1"/>
  </cols>
  <sheetData>
    <row r="1" spans="1:34">
      <c r="A1" t="s">
        <v>80</v>
      </c>
      <c r="B1" s="2" t="s">
        <v>81</v>
      </c>
      <c r="C1" s="2" t="s">
        <v>26</v>
      </c>
      <c r="D1" s="8" t="s">
        <v>82</v>
      </c>
      <c r="E1" s="7">
        <v>43484.625</v>
      </c>
      <c r="F1" s="2" t="s">
        <v>83</v>
      </c>
      <c r="G1" s="13" t="s">
        <v>84</v>
      </c>
      <c r="H1" s="13" t="s">
        <v>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10" t="s">
        <v>8</v>
      </c>
      <c r="C4" s="10"/>
      <c r="D4" s="10"/>
      <c r="E4" s="10">
        <v>25</v>
      </c>
      <c r="F4" s="10">
        <v>16</v>
      </c>
      <c r="G4" s="10">
        <v>24</v>
      </c>
      <c r="H4" s="10"/>
      <c r="I4" s="10"/>
      <c r="J4" s="10">
        <v>24</v>
      </c>
      <c r="K4" s="10">
        <v>22</v>
      </c>
      <c r="L4" s="10"/>
      <c r="M4" s="10"/>
      <c r="N4" s="10">
        <v>29</v>
      </c>
      <c r="O4" s="10"/>
      <c r="P4" s="10">
        <v>24</v>
      </c>
      <c r="Q4" s="10"/>
      <c r="R4" s="10"/>
      <c r="S4" s="10"/>
      <c r="T4" s="10"/>
      <c r="U4" s="10"/>
      <c r="V4" s="10">
        <v>9</v>
      </c>
      <c r="W4">
        <v>2</v>
      </c>
      <c r="X4">
        <f>AVERAGE(J7:K7)</f>
        <v>20.5</v>
      </c>
      <c r="Y4">
        <v>0</v>
      </c>
      <c r="Z4">
        <v>0</v>
      </c>
      <c r="AA4">
        <v>0</v>
      </c>
      <c r="AB4" s="19">
        <f>COUNT(C4:V4)</f>
        <v>8</v>
      </c>
      <c r="AC4" s="19">
        <f>COUNT(C5:V5)</f>
        <v>2</v>
      </c>
      <c r="AD4" s="19">
        <v>11</v>
      </c>
      <c r="AE4" s="19">
        <v>0</v>
      </c>
      <c r="AF4" s="19">
        <v>1</v>
      </c>
      <c r="AG4">
        <f>AVERAGE(C4:W4)</f>
        <v>19.444444444444443</v>
      </c>
      <c r="AH4">
        <f>AVERAGE(D5:W5)</f>
        <v>2.5</v>
      </c>
    </row>
    <row r="5" spans="1:34">
      <c r="B5" s="11" t="s">
        <v>9</v>
      </c>
      <c r="C5" s="11"/>
      <c r="D5" s="11"/>
      <c r="E5" s="11"/>
      <c r="F5" s="11"/>
      <c r="G5" s="11"/>
      <c r="H5" s="11"/>
      <c r="I5" s="11"/>
      <c r="J5" s="11">
        <v>2</v>
      </c>
      <c r="K5" s="11">
        <v>3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34">
      <c r="B6" s="12" t="s">
        <v>10</v>
      </c>
      <c r="C6" s="12" t="s">
        <v>11</v>
      </c>
      <c r="D6" s="12" t="s">
        <v>11</v>
      </c>
      <c r="E6" s="12"/>
      <c r="F6" s="12"/>
      <c r="G6" s="12"/>
      <c r="H6" s="12" t="s">
        <v>11</v>
      </c>
      <c r="I6" s="12" t="s">
        <v>11</v>
      </c>
      <c r="J6" s="12"/>
      <c r="K6" s="12"/>
      <c r="L6" s="12" t="s">
        <v>11</v>
      </c>
      <c r="M6" s="12" t="s">
        <v>12</v>
      </c>
      <c r="N6" s="12"/>
      <c r="O6" s="12" t="s">
        <v>11</v>
      </c>
      <c r="P6" s="12"/>
      <c r="Q6" s="12" t="s">
        <v>11</v>
      </c>
      <c r="R6" s="12" t="s">
        <v>11</v>
      </c>
      <c r="S6" s="12" t="s">
        <v>11</v>
      </c>
      <c r="T6" s="12" t="s">
        <v>11</v>
      </c>
      <c r="U6" s="12" t="s">
        <v>11</v>
      </c>
      <c r="V6" s="12"/>
      <c r="AB6" s="18">
        <f>(COUNT(C4:V4)/20)*100</f>
        <v>40</v>
      </c>
      <c r="AC6" s="18">
        <f>(COUNT(C5:V5)/20)*100</f>
        <v>10</v>
      </c>
      <c r="AD6" s="18">
        <f>100*(AD4/20)</f>
        <v>55.000000000000007</v>
      </c>
      <c r="AE6" s="18">
        <f>100*(AE4/20)</f>
        <v>0</v>
      </c>
      <c r="AF6" s="18">
        <f>100*(AF4/20)</f>
        <v>5</v>
      </c>
    </row>
    <row r="7" spans="1:34">
      <c r="A7" t="s">
        <v>95</v>
      </c>
      <c r="B7" s="2"/>
      <c r="C7" s="2"/>
      <c r="D7" s="2"/>
      <c r="E7" s="2"/>
      <c r="F7" s="2"/>
      <c r="G7" s="2"/>
      <c r="H7" s="2"/>
      <c r="I7" s="2"/>
      <c r="J7" s="2">
        <v>22</v>
      </c>
      <c r="K7" s="2">
        <v>19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34">
      <c r="A8">
        <v>2</v>
      </c>
      <c r="B8" s="10" t="s">
        <v>8</v>
      </c>
      <c r="C8" s="10"/>
      <c r="D8" s="10">
        <v>10</v>
      </c>
      <c r="E8" s="10">
        <v>14</v>
      </c>
      <c r="F8" s="10"/>
      <c r="G8" s="10"/>
      <c r="H8" s="10">
        <v>16</v>
      </c>
      <c r="I8" s="10"/>
      <c r="J8" s="10"/>
      <c r="K8" s="10"/>
      <c r="L8" s="10"/>
      <c r="M8" s="10"/>
      <c r="N8" s="10"/>
      <c r="O8" s="10"/>
      <c r="P8" s="10"/>
      <c r="Q8" s="10">
        <v>15</v>
      </c>
      <c r="R8" s="10"/>
      <c r="S8" s="10"/>
      <c r="T8" s="10"/>
      <c r="U8" s="10"/>
      <c r="V8" s="10"/>
      <c r="W8">
        <v>2</v>
      </c>
      <c r="X8">
        <f>AVERAGE(H11,Q11)</f>
        <v>12</v>
      </c>
      <c r="Y8">
        <v>0</v>
      </c>
      <c r="Z8">
        <v>0</v>
      </c>
      <c r="AA8">
        <v>0</v>
      </c>
      <c r="AB8" s="19">
        <f>COUNT(C8:V8)</f>
        <v>4</v>
      </c>
      <c r="AC8" s="19">
        <f>COUNT(C9:V9)</f>
        <v>4</v>
      </c>
      <c r="AD8" s="19">
        <v>12</v>
      </c>
      <c r="AE8" s="19">
        <v>0</v>
      </c>
      <c r="AF8" s="19">
        <v>2</v>
      </c>
      <c r="AG8">
        <f>AVERAGE(C8:W8)</f>
        <v>11.4</v>
      </c>
      <c r="AH8">
        <f>AVERAGE(D9:W9)</f>
        <v>3.25</v>
      </c>
    </row>
    <row r="9" spans="1:34">
      <c r="B9" s="11" t="s">
        <v>9</v>
      </c>
      <c r="C9" s="11"/>
      <c r="D9" s="11"/>
      <c r="E9" s="11"/>
      <c r="F9" s="11"/>
      <c r="G9" s="11"/>
      <c r="H9" s="11">
        <v>4</v>
      </c>
      <c r="I9" s="11"/>
      <c r="J9" s="11"/>
      <c r="K9" s="11"/>
      <c r="L9" s="11"/>
      <c r="M9" s="11"/>
      <c r="N9" s="11">
        <v>3</v>
      </c>
      <c r="O9" s="11"/>
      <c r="P9" s="11"/>
      <c r="Q9" s="11">
        <v>3</v>
      </c>
      <c r="R9" s="11"/>
      <c r="S9" s="11"/>
      <c r="T9" s="11"/>
      <c r="U9" s="11"/>
      <c r="V9" s="11">
        <v>3</v>
      </c>
    </row>
    <row r="10" spans="1:34">
      <c r="B10" s="12" t="s">
        <v>10</v>
      </c>
      <c r="C10" s="12" t="s">
        <v>12</v>
      </c>
      <c r="D10" s="12"/>
      <c r="E10" s="12"/>
      <c r="F10" s="12" t="s">
        <v>11</v>
      </c>
      <c r="G10" s="12" t="s">
        <v>11</v>
      </c>
      <c r="H10" s="12"/>
      <c r="I10" s="12" t="s">
        <v>11</v>
      </c>
      <c r="J10" s="12" t="s">
        <v>12</v>
      </c>
      <c r="K10" s="12" t="s">
        <v>11</v>
      </c>
      <c r="L10" s="12" t="s">
        <v>11</v>
      </c>
      <c r="M10" s="12" t="s">
        <v>11</v>
      </c>
      <c r="N10" s="12"/>
      <c r="O10" s="12" t="s">
        <v>11</v>
      </c>
      <c r="P10" s="12" t="s">
        <v>11</v>
      </c>
      <c r="Q10" s="12"/>
      <c r="R10" s="12" t="s">
        <v>11</v>
      </c>
      <c r="S10" s="12" t="s">
        <v>11</v>
      </c>
      <c r="T10" s="12" t="s">
        <v>11</v>
      </c>
      <c r="U10" s="12" t="s">
        <v>11</v>
      </c>
      <c r="V10" s="12"/>
      <c r="AB10" s="18">
        <f>(COUNT(C8:V8)/20)*100</f>
        <v>20</v>
      </c>
      <c r="AC10" s="18">
        <f>(COUNT(C9:V9)/20)*100</f>
        <v>20</v>
      </c>
      <c r="AD10" s="18">
        <f>100*(AD8/20)</f>
        <v>60</v>
      </c>
      <c r="AE10" s="18">
        <f>100*(AE8/20)</f>
        <v>0</v>
      </c>
      <c r="AF10" s="18">
        <f>100*(AF8/20)</f>
        <v>10</v>
      </c>
    </row>
    <row r="11" spans="1:34">
      <c r="A11" t="s">
        <v>95</v>
      </c>
      <c r="B11" s="2"/>
      <c r="C11" s="2"/>
      <c r="D11" s="2"/>
      <c r="E11" s="2"/>
      <c r="F11" s="2"/>
      <c r="G11" s="2"/>
      <c r="H11" s="2">
        <v>12</v>
      </c>
      <c r="I11" s="2"/>
      <c r="J11" s="2"/>
      <c r="K11" s="2"/>
      <c r="L11" s="2"/>
      <c r="M11" s="2"/>
      <c r="N11" s="2"/>
      <c r="O11" s="2"/>
      <c r="P11" s="2"/>
      <c r="Q11" s="2">
        <v>12</v>
      </c>
      <c r="R11" s="2"/>
      <c r="S11" s="2"/>
      <c r="T11" s="2"/>
      <c r="U11" s="2"/>
      <c r="V11" s="2"/>
    </row>
    <row r="12" spans="1:34">
      <c r="A12">
        <v>3</v>
      </c>
      <c r="B12" s="10" t="s">
        <v>8</v>
      </c>
      <c r="C12" s="10"/>
      <c r="D12" s="10"/>
      <c r="E12" s="10">
        <v>15</v>
      </c>
      <c r="F12" s="10"/>
      <c r="G12" s="10">
        <v>17</v>
      </c>
      <c r="H12" s="10">
        <v>15</v>
      </c>
      <c r="I12" s="10">
        <v>16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v>11</v>
      </c>
      <c r="U12" s="10"/>
      <c r="V12" s="10"/>
      <c r="W12">
        <v>3</v>
      </c>
      <c r="X12">
        <f>AVERAGE(E15,H15,I15)</f>
        <v>8.6666666666666661</v>
      </c>
      <c r="Y12" s="4">
        <v>0</v>
      </c>
      <c r="Z12" s="4">
        <v>0</v>
      </c>
      <c r="AA12" s="4">
        <v>0</v>
      </c>
      <c r="AB12" s="19">
        <f>COUNT(C12:V12)</f>
        <v>5</v>
      </c>
      <c r="AC12" s="19">
        <f>COUNT(C13:V13)</f>
        <v>6</v>
      </c>
      <c r="AD12" s="19">
        <v>9</v>
      </c>
      <c r="AE12" s="19">
        <v>2</v>
      </c>
      <c r="AF12" s="19">
        <v>1</v>
      </c>
      <c r="AG12">
        <f>AVERAGE(C12:W12)</f>
        <v>12.833333333333334</v>
      </c>
      <c r="AH12">
        <f>AVERAGE(D13:W13)</f>
        <v>5.666666666666667</v>
      </c>
    </row>
    <row r="13" spans="1:34">
      <c r="B13" s="11" t="s">
        <v>9</v>
      </c>
      <c r="C13" s="11"/>
      <c r="D13" s="11">
        <v>5</v>
      </c>
      <c r="E13" s="11">
        <v>9</v>
      </c>
      <c r="F13" s="11"/>
      <c r="G13" s="11"/>
      <c r="H13" s="11">
        <v>8</v>
      </c>
      <c r="I13" s="11">
        <v>3</v>
      </c>
      <c r="J13" s="11"/>
      <c r="K13" s="11"/>
      <c r="L13" s="11"/>
      <c r="M13" s="11"/>
      <c r="N13" s="11"/>
      <c r="O13" s="11">
        <v>3</v>
      </c>
      <c r="P13" s="11"/>
      <c r="Q13" s="11"/>
      <c r="R13" s="11"/>
      <c r="S13" s="11"/>
      <c r="T13" s="11"/>
      <c r="U13" s="11">
        <v>6</v>
      </c>
      <c r="V13" s="11"/>
    </row>
    <row r="14" spans="1:34">
      <c r="B14" s="12" t="s">
        <v>10</v>
      </c>
      <c r="C14" s="12" t="s">
        <v>14</v>
      </c>
      <c r="D14" s="12"/>
      <c r="E14" s="12"/>
      <c r="F14" s="12" t="s">
        <v>11</v>
      </c>
      <c r="G14" s="12"/>
      <c r="H14" s="12"/>
      <c r="I14" s="12"/>
      <c r="J14" s="12" t="s">
        <v>11</v>
      </c>
      <c r="K14" s="12" t="s">
        <v>11</v>
      </c>
      <c r="L14" s="12" t="s">
        <v>11</v>
      </c>
      <c r="M14" s="12" t="s">
        <v>14</v>
      </c>
      <c r="N14" s="12" t="s">
        <v>12</v>
      </c>
      <c r="O14" s="12"/>
      <c r="P14" s="12" t="s">
        <v>11</v>
      </c>
      <c r="Q14" s="12" t="s">
        <v>11</v>
      </c>
      <c r="R14" s="12" t="s">
        <v>11</v>
      </c>
      <c r="S14" s="12" t="s">
        <v>11</v>
      </c>
      <c r="T14" s="12"/>
      <c r="U14" s="12"/>
      <c r="V14" s="12" t="s">
        <v>11</v>
      </c>
      <c r="AB14" s="18">
        <f>(COUNT(C12:V12)/20)*100</f>
        <v>25</v>
      </c>
      <c r="AC14" s="18">
        <f>(COUNT(C13:V13)/20)*100</f>
        <v>30</v>
      </c>
      <c r="AD14" s="18">
        <f>100*(AD12/20)</f>
        <v>45</v>
      </c>
      <c r="AE14" s="18">
        <f>100*(AE12/20)</f>
        <v>10</v>
      </c>
      <c r="AF14" s="18">
        <f>100*(AF12/20)</f>
        <v>5</v>
      </c>
    </row>
    <row r="15" spans="1:34">
      <c r="A15" t="s">
        <v>95</v>
      </c>
      <c r="B15" s="2"/>
      <c r="C15" s="2"/>
      <c r="D15" s="2"/>
      <c r="E15" s="2">
        <v>6</v>
      </c>
      <c r="F15" s="2"/>
      <c r="G15" s="2"/>
      <c r="H15" s="2">
        <v>7</v>
      </c>
      <c r="I15" s="2">
        <v>13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34">
      <c r="A16">
        <v>4</v>
      </c>
      <c r="B16" s="10" t="s">
        <v>8</v>
      </c>
      <c r="C16" s="10">
        <v>10</v>
      </c>
      <c r="D16" s="10"/>
      <c r="E16" s="10"/>
      <c r="F16" s="10">
        <v>22</v>
      </c>
      <c r="G16" s="10">
        <v>29</v>
      </c>
      <c r="H16" s="10"/>
      <c r="I16" s="10">
        <v>11</v>
      </c>
      <c r="J16" s="10"/>
      <c r="K16" s="10"/>
      <c r="L16" s="10"/>
      <c r="M16" s="10"/>
      <c r="N16" s="10"/>
      <c r="O16" s="10"/>
      <c r="P16" s="10">
        <v>6</v>
      </c>
      <c r="Q16" s="10"/>
      <c r="R16" s="10"/>
      <c r="S16" s="10"/>
      <c r="T16" s="10"/>
      <c r="U16" s="10"/>
      <c r="V16" s="10">
        <v>35</v>
      </c>
      <c r="W16">
        <v>5</v>
      </c>
      <c r="X16">
        <f>AVERAGE(C19,F19,I19,P19,V19)</f>
        <v>13.6</v>
      </c>
      <c r="Y16">
        <v>0</v>
      </c>
      <c r="Z16">
        <v>0</v>
      </c>
      <c r="AA16">
        <v>0</v>
      </c>
      <c r="AB16" s="19">
        <f>COUNT(C16:V16)</f>
        <v>6</v>
      </c>
      <c r="AC16" s="19">
        <f>COUNT(C17:V17)</f>
        <v>6</v>
      </c>
      <c r="AD16" s="19">
        <v>10</v>
      </c>
      <c r="AE16" s="19">
        <v>1</v>
      </c>
      <c r="AF16" s="19">
        <v>2</v>
      </c>
      <c r="AG16">
        <f>AVERAGE(C16:W16)</f>
        <v>16.857142857142858</v>
      </c>
      <c r="AH16">
        <f>AVERAGE(D17:W17)</f>
        <v>3.6</v>
      </c>
    </row>
    <row r="17" spans="1:34">
      <c r="B17" s="11" t="s">
        <v>9</v>
      </c>
      <c r="C17" s="11">
        <v>3</v>
      </c>
      <c r="D17" s="11"/>
      <c r="E17" s="11">
        <v>5</v>
      </c>
      <c r="F17" s="11">
        <v>3</v>
      </c>
      <c r="G17" s="11"/>
      <c r="H17" s="11"/>
      <c r="I17" s="11">
        <v>5</v>
      </c>
      <c r="J17" s="11"/>
      <c r="K17" s="11"/>
      <c r="L17" s="11"/>
      <c r="M17" s="11"/>
      <c r="N17" s="11"/>
      <c r="O17" s="11"/>
      <c r="P17" s="11">
        <v>3</v>
      </c>
      <c r="Q17" s="11"/>
      <c r="R17" s="11"/>
      <c r="S17" s="11"/>
      <c r="T17" s="11"/>
      <c r="U17" s="11"/>
      <c r="V17" s="11">
        <v>2</v>
      </c>
    </row>
    <row r="18" spans="1:34">
      <c r="B18" s="12" t="s">
        <v>10</v>
      </c>
      <c r="C18" s="12"/>
      <c r="D18" s="12" t="s">
        <v>11</v>
      </c>
      <c r="E18" s="12"/>
      <c r="F18" s="12"/>
      <c r="G18" s="12"/>
      <c r="H18" s="12" t="s">
        <v>12</v>
      </c>
      <c r="I18" s="12"/>
      <c r="J18" s="12" t="s">
        <v>11</v>
      </c>
      <c r="K18" s="12" t="s">
        <v>11</v>
      </c>
      <c r="L18" s="12" t="s">
        <v>11</v>
      </c>
      <c r="M18" s="12" t="s">
        <v>12</v>
      </c>
      <c r="N18" s="12" t="s">
        <v>11</v>
      </c>
      <c r="O18" s="12" t="s">
        <v>11</v>
      </c>
      <c r="P18" s="12"/>
      <c r="Q18" s="12" t="s">
        <v>14</v>
      </c>
      <c r="R18" s="12" t="s">
        <v>11</v>
      </c>
      <c r="S18" s="12" t="s">
        <v>11</v>
      </c>
      <c r="T18" s="12" t="s">
        <v>11</v>
      </c>
      <c r="U18" s="12" t="s">
        <v>11</v>
      </c>
      <c r="V18" s="12"/>
      <c r="AB18" s="18">
        <f>(COUNT(C16:V16)/20)*100</f>
        <v>30</v>
      </c>
      <c r="AC18" s="18">
        <f>(COUNT(C17:V17)/20)*100</f>
        <v>30</v>
      </c>
      <c r="AD18" s="18">
        <f>100*(AD16/20)</f>
        <v>50</v>
      </c>
      <c r="AE18" s="18">
        <f>100*(AE16/20)</f>
        <v>5</v>
      </c>
      <c r="AF18" s="18">
        <f>100*(AF16/20)</f>
        <v>10</v>
      </c>
    </row>
    <row r="19" spans="1:34">
      <c r="A19" t="s">
        <v>95</v>
      </c>
      <c r="B19" s="2"/>
      <c r="C19" s="2">
        <v>7</v>
      </c>
      <c r="D19" s="2"/>
      <c r="E19" s="2"/>
      <c r="F19" s="2">
        <v>19</v>
      </c>
      <c r="G19" s="2"/>
      <c r="H19" s="2"/>
      <c r="I19" s="2">
        <v>6</v>
      </c>
      <c r="J19" s="2"/>
      <c r="K19" s="2"/>
      <c r="L19" s="2"/>
      <c r="M19" s="2"/>
      <c r="N19" s="2"/>
      <c r="O19" s="2"/>
      <c r="P19" s="2">
        <v>3</v>
      </c>
      <c r="Q19" s="2"/>
      <c r="R19" s="2"/>
      <c r="S19" s="2"/>
      <c r="T19" s="2"/>
      <c r="U19" s="2"/>
      <c r="V19" s="2">
        <v>33</v>
      </c>
    </row>
    <row r="20" spans="1:34">
      <c r="A20">
        <v>5</v>
      </c>
      <c r="B20" s="10" t="s">
        <v>8</v>
      </c>
      <c r="C20" s="10">
        <v>20</v>
      </c>
      <c r="D20" s="10"/>
      <c r="E20" s="10">
        <v>22</v>
      </c>
      <c r="F20" s="10"/>
      <c r="G20" s="10"/>
      <c r="H20" s="10"/>
      <c r="I20" s="10"/>
      <c r="J20" s="10"/>
      <c r="K20" s="10"/>
      <c r="L20" s="10"/>
      <c r="M20" s="10"/>
      <c r="N20" s="10">
        <v>20</v>
      </c>
      <c r="O20" s="10"/>
      <c r="P20" s="10"/>
      <c r="Q20" s="10"/>
      <c r="R20" s="10"/>
      <c r="S20" s="10">
        <v>16</v>
      </c>
      <c r="T20" s="10"/>
      <c r="U20" s="10">
        <v>28</v>
      </c>
      <c r="V20" s="10"/>
      <c r="W20" s="4">
        <v>4</v>
      </c>
      <c r="X20">
        <f>AVERAGE(C23,E23,N23,U23)</f>
        <v>17.25</v>
      </c>
      <c r="Y20" s="4">
        <v>0</v>
      </c>
      <c r="Z20" s="4">
        <v>0</v>
      </c>
      <c r="AA20" s="4">
        <v>0</v>
      </c>
      <c r="AB20" s="19">
        <f>COUNT(C20:V20)</f>
        <v>5</v>
      </c>
      <c r="AC20" s="19">
        <f>COUNT(C21:V21)</f>
        <v>5</v>
      </c>
      <c r="AD20" s="19">
        <v>10</v>
      </c>
      <c r="AE20" s="19">
        <v>3</v>
      </c>
      <c r="AF20" s="19">
        <v>1</v>
      </c>
      <c r="AG20">
        <f>AVERAGE(D20:W20)</f>
        <v>18</v>
      </c>
      <c r="AH20">
        <f>AVERAGE(D21:W21)</f>
        <v>5.5</v>
      </c>
    </row>
    <row r="21" spans="1:34">
      <c r="B21" s="11" t="s">
        <v>9</v>
      </c>
      <c r="C21" s="11">
        <v>3</v>
      </c>
      <c r="D21" s="11"/>
      <c r="E21" s="11">
        <v>6</v>
      </c>
      <c r="F21" s="11"/>
      <c r="G21" s="11"/>
      <c r="H21" s="11"/>
      <c r="I21" s="11"/>
      <c r="J21" s="11"/>
      <c r="K21" s="11"/>
      <c r="L21" s="11"/>
      <c r="M21" s="11">
        <v>4</v>
      </c>
      <c r="N21" s="11">
        <v>9</v>
      </c>
      <c r="O21" s="11"/>
      <c r="P21" s="11"/>
      <c r="Q21" s="11"/>
      <c r="R21" s="11"/>
      <c r="S21" s="11"/>
      <c r="T21" s="11"/>
      <c r="U21" s="11">
        <v>3</v>
      </c>
      <c r="V21" s="11"/>
    </row>
    <row r="22" spans="1:34">
      <c r="B22" s="12" t="s">
        <v>10</v>
      </c>
      <c r="C22" s="12"/>
      <c r="D22" s="12" t="s">
        <v>11</v>
      </c>
      <c r="E22" s="12"/>
      <c r="F22" s="12" t="s">
        <v>14</v>
      </c>
      <c r="G22" s="12" t="s">
        <v>11</v>
      </c>
      <c r="H22" s="12" t="s">
        <v>11</v>
      </c>
      <c r="I22" s="12" t="s">
        <v>11</v>
      </c>
      <c r="J22" s="12" t="s">
        <v>11</v>
      </c>
      <c r="K22" s="12" t="s">
        <v>11</v>
      </c>
      <c r="L22" s="12" t="s">
        <v>14</v>
      </c>
      <c r="M22" s="12"/>
      <c r="N22" s="6"/>
      <c r="O22" s="12" t="s">
        <v>11</v>
      </c>
      <c r="P22" s="12" t="s">
        <v>11</v>
      </c>
      <c r="Q22" s="12" t="s">
        <v>11</v>
      </c>
      <c r="R22" s="12" t="s">
        <v>12</v>
      </c>
      <c r="S22" s="12"/>
      <c r="T22" s="12" t="s">
        <v>11</v>
      </c>
      <c r="U22" s="12"/>
      <c r="V22" s="12" t="s">
        <v>14</v>
      </c>
      <c r="AB22" s="18">
        <f>(COUNT(C20:V20)/20)*100</f>
        <v>25</v>
      </c>
      <c r="AC22" s="18">
        <f>(COUNT(C21:V21)/20)*100</f>
        <v>25</v>
      </c>
      <c r="AD22" s="18">
        <f>100*(AD20/20)</f>
        <v>50</v>
      </c>
      <c r="AE22" s="18">
        <f>100*(AE20/20)</f>
        <v>15</v>
      </c>
      <c r="AF22" s="18">
        <f>100*(AF20/20)</f>
        <v>5</v>
      </c>
    </row>
    <row r="23" spans="1:34">
      <c r="A23" t="s">
        <v>95</v>
      </c>
      <c r="B23" s="2"/>
      <c r="C23" s="2">
        <v>17</v>
      </c>
      <c r="D23" s="2"/>
      <c r="E23" s="2">
        <v>16</v>
      </c>
      <c r="F23" s="2"/>
      <c r="G23" s="2"/>
      <c r="H23" s="2"/>
      <c r="I23" s="2"/>
      <c r="J23" s="2"/>
      <c r="K23" s="2"/>
      <c r="L23" s="2"/>
      <c r="M23" s="2"/>
      <c r="N23" s="2">
        <v>11</v>
      </c>
      <c r="O23" s="2"/>
      <c r="P23" s="2"/>
      <c r="Q23" s="2"/>
      <c r="R23" s="2"/>
      <c r="S23" s="2"/>
      <c r="T23" s="2"/>
      <c r="U23" s="2">
        <v>25</v>
      </c>
      <c r="V23" s="2"/>
    </row>
    <row r="24" spans="1:34">
      <c r="A24">
        <v>6</v>
      </c>
      <c r="B24" s="10" t="s">
        <v>8</v>
      </c>
      <c r="C24" s="10"/>
      <c r="D24" s="10">
        <v>20</v>
      </c>
      <c r="E24" s="10">
        <v>31</v>
      </c>
      <c r="F24" s="10">
        <v>40</v>
      </c>
      <c r="G24" s="10">
        <v>44</v>
      </c>
      <c r="H24" s="10">
        <v>39</v>
      </c>
      <c r="I24" s="10">
        <v>39</v>
      </c>
      <c r="J24" s="10">
        <v>37</v>
      </c>
      <c r="K24" s="14"/>
      <c r="L24" s="10">
        <v>34</v>
      </c>
      <c r="M24" s="10"/>
      <c r="N24" s="10">
        <v>34</v>
      </c>
      <c r="O24" s="10">
        <v>39</v>
      </c>
      <c r="P24" s="10">
        <v>30</v>
      </c>
      <c r="Q24" s="10"/>
      <c r="R24" s="10"/>
      <c r="S24" s="10"/>
      <c r="T24" s="10">
        <v>46</v>
      </c>
      <c r="U24" s="10">
        <v>27</v>
      </c>
      <c r="V24" s="10">
        <v>23</v>
      </c>
      <c r="W24">
        <v>9</v>
      </c>
      <c r="X24">
        <f>AVERAGE(D27,G27:J27,L27,N27:P27)</f>
        <v>19.666666666666668</v>
      </c>
      <c r="Y24">
        <v>0</v>
      </c>
      <c r="Z24">
        <v>0</v>
      </c>
      <c r="AA24">
        <v>0</v>
      </c>
      <c r="AB24" s="19">
        <f>COUNT(C24:V24)</f>
        <v>14</v>
      </c>
      <c r="AC24" s="19">
        <f>COUNT(C25:V25)</f>
        <v>10</v>
      </c>
      <c r="AD24" s="19">
        <v>5</v>
      </c>
      <c r="AE24" s="19">
        <v>0</v>
      </c>
      <c r="AF24" s="19">
        <v>0</v>
      </c>
      <c r="AG24">
        <f t="shared" ref="AG24" si="0">AVERAGE(D24:W24)</f>
        <v>32.799999999999997</v>
      </c>
      <c r="AH24">
        <f>AVERAGE(D25:W25)</f>
        <v>14.3</v>
      </c>
    </row>
    <row r="25" spans="1:34">
      <c r="B25" s="11" t="s">
        <v>9</v>
      </c>
      <c r="C25" s="11"/>
      <c r="D25" s="11">
        <v>3</v>
      </c>
      <c r="E25" s="11"/>
      <c r="F25" s="11"/>
      <c r="G25" s="11">
        <v>45</v>
      </c>
      <c r="H25" s="11">
        <v>11</v>
      </c>
      <c r="I25" s="11">
        <v>10</v>
      </c>
      <c r="J25" s="11">
        <v>7</v>
      </c>
      <c r="K25" s="11"/>
      <c r="L25" s="11">
        <v>6</v>
      </c>
      <c r="M25" s="11"/>
      <c r="N25" s="11">
        <v>37</v>
      </c>
      <c r="O25" s="11">
        <v>11</v>
      </c>
      <c r="P25" s="11">
        <v>9</v>
      </c>
      <c r="Q25" s="11">
        <v>4</v>
      </c>
      <c r="R25" s="11"/>
      <c r="S25" s="11"/>
      <c r="T25" s="11"/>
      <c r="U25" s="11"/>
      <c r="V25" s="11"/>
    </row>
    <row r="26" spans="1:34">
      <c r="B26" s="12" t="s">
        <v>10</v>
      </c>
      <c r="C26" s="12" t="s">
        <v>11</v>
      </c>
      <c r="D26" s="12"/>
      <c r="E26" s="12"/>
      <c r="F26" s="12"/>
      <c r="G26" s="12"/>
      <c r="H26" s="12"/>
      <c r="I26" s="12"/>
      <c r="J26" s="12"/>
      <c r="K26" s="6" t="s">
        <v>11</v>
      </c>
      <c r="L26" s="12"/>
      <c r="M26" s="12" t="s">
        <v>11</v>
      </c>
      <c r="N26" s="12"/>
      <c r="O26" s="12"/>
      <c r="P26" s="12"/>
      <c r="Q26" s="12"/>
      <c r="R26" s="12" t="s">
        <v>11</v>
      </c>
      <c r="S26" s="12" t="s">
        <v>11</v>
      </c>
      <c r="T26" s="12"/>
      <c r="U26" s="12"/>
      <c r="V26" s="12"/>
      <c r="AB26" s="18">
        <f>(COUNT(C24:V24)/20)*100</f>
        <v>70</v>
      </c>
      <c r="AC26" s="18">
        <f>(COUNT(C25:V25)/20)*100</f>
        <v>50</v>
      </c>
      <c r="AD26" s="18">
        <f>100*(AD24/20)</f>
        <v>25</v>
      </c>
      <c r="AE26" s="18">
        <f>100*(AE24/20)</f>
        <v>0</v>
      </c>
      <c r="AF26" s="18">
        <f>100*(AF24/20)</f>
        <v>0</v>
      </c>
    </row>
    <row r="27" spans="1:34">
      <c r="A27" t="s">
        <v>95</v>
      </c>
      <c r="B27" s="2"/>
      <c r="C27" s="2"/>
      <c r="D27" s="2">
        <v>17</v>
      </c>
      <c r="E27" s="2"/>
      <c r="F27" s="2"/>
      <c r="G27" s="2">
        <f>G24-G25</f>
        <v>-1</v>
      </c>
      <c r="H27" s="2">
        <f t="shared" ref="H27:J27" si="1">H24-H25</f>
        <v>28</v>
      </c>
      <c r="I27" s="2">
        <f t="shared" si="1"/>
        <v>29</v>
      </c>
      <c r="J27" s="2">
        <f t="shared" si="1"/>
        <v>30</v>
      </c>
      <c r="K27" s="2"/>
      <c r="L27" s="2">
        <v>28</v>
      </c>
      <c r="M27" s="2"/>
      <c r="N27" s="2">
        <f>N24-N25</f>
        <v>-3</v>
      </c>
      <c r="O27" s="2">
        <f t="shared" ref="O27:P27" si="2">O24-O25</f>
        <v>28</v>
      </c>
      <c r="P27" s="2">
        <f t="shared" si="2"/>
        <v>21</v>
      </c>
      <c r="Q27" s="2"/>
      <c r="R27" s="2"/>
      <c r="S27" s="2"/>
      <c r="T27" s="2"/>
      <c r="U27" s="2"/>
      <c r="V27" s="2"/>
    </row>
    <row r="28" spans="1:34">
      <c r="A28">
        <v>7</v>
      </c>
      <c r="B28" s="10" t="s">
        <v>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B28" s="19"/>
      <c r="AC28" s="19"/>
      <c r="AD28" s="19"/>
      <c r="AE28" s="19"/>
      <c r="AF28" s="19"/>
    </row>
    <row r="29" spans="1:34">
      <c r="B29" s="11" t="s">
        <v>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34">
      <c r="B30" s="12" t="s">
        <v>10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AB30" s="18"/>
      <c r="AC30" s="18"/>
      <c r="AD30" s="18"/>
      <c r="AE30" s="18"/>
      <c r="AF30" s="18"/>
    </row>
    <row r="31" spans="1:34">
      <c r="A31" t="s">
        <v>95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34">
      <c r="A32">
        <v>8</v>
      </c>
      <c r="B32" s="10" t="s">
        <v>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AB32" s="19"/>
      <c r="AC32" s="19"/>
      <c r="AD32" s="19"/>
      <c r="AE32" s="19"/>
      <c r="AF32" s="19"/>
    </row>
    <row r="33" spans="1:34">
      <c r="B33" s="11" t="s">
        <v>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34">
      <c r="B34" s="12" t="s">
        <v>10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AB34" s="18"/>
      <c r="AC34" s="18"/>
      <c r="AD34" s="18"/>
      <c r="AE34" s="18"/>
      <c r="AF34" s="18"/>
      <c r="AG34" s="20"/>
    </row>
    <row r="35" spans="1:34">
      <c r="A35" t="s">
        <v>95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4">
      <c r="A36">
        <v>9</v>
      </c>
      <c r="B36" s="10" t="s">
        <v>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4"/>
      <c r="Y36" s="4"/>
      <c r="Z36" s="4"/>
      <c r="AA36" s="4"/>
      <c r="AB36" s="19"/>
      <c r="AC36" s="19"/>
      <c r="AD36" s="19"/>
      <c r="AE36" s="19"/>
      <c r="AF36" s="19"/>
    </row>
    <row r="37" spans="1:34">
      <c r="B37" s="11" t="s">
        <v>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34">
      <c r="B38" s="12" t="s">
        <v>10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AB38" s="18"/>
      <c r="AC38" s="18"/>
      <c r="AD38" s="18"/>
      <c r="AE38" s="18"/>
      <c r="AF38" s="18"/>
    </row>
    <row r="39" spans="1:34">
      <c r="A39" t="s">
        <v>95</v>
      </c>
      <c r="K39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>
        <f>AVERAGE(W4:W39)</f>
        <v>4.166666666666667</v>
      </c>
      <c r="X41" s="21">
        <f>AVERAGE(X4:X39)</f>
        <v>15.280555555555557</v>
      </c>
      <c r="Y41" s="21">
        <f t="shared" ref="Y41:AA41" si="3">AVERAGE(Y4:Y39)</f>
        <v>0</v>
      </c>
      <c r="Z41" s="21">
        <f t="shared" si="3"/>
        <v>0</v>
      </c>
      <c r="AA41" s="21">
        <f t="shared" si="3"/>
        <v>0</v>
      </c>
      <c r="AB41" s="21">
        <f>AVERAGE(AB4,AB8,AB12,AB16,AB20,AB24,AB28,AB32,AB36)</f>
        <v>7</v>
      </c>
      <c r="AC41" s="21">
        <f t="shared" ref="AC41:AF41" si="4">AVERAGE(AC4,AC8,AC12,AC16,AC20,AC24,AC28,AC32,AC36)</f>
        <v>5.5</v>
      </c>
      <c r="AD41" s="21">
        <f t="shared" si="4"/>
        <v>9.5</v>
      </c>
      <c r="AE41" s="21">
        <f t="shared" si="4"/>
        <v>1</v>
      </c>
      <c r="AF41" s="21">
        <f t="shared" si="4"/>
        <v>1.1666666666666667</v>
      </c>
      <c r="AG41" s="21">
        <f>AVERAGE(AG4:AG38)</f>
        <v>18.555820105820107</v>
      </c>
      <c r="AH41" s="21">
        <f>AVERAGE(AH4:AH38)</f>
        <v>5.8027777777777771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>
        <f>AVERAGE(AB6,AB10,AB14,AB18,AB22,AB26,AB30,AB34,AB38)</f>
        <v>35</v>
      </c>
      <c r="AC42" s="21">
        <f t="shared" ref="AC42:AF42" si="5">AVERAGE(AC6,AC10,AC14,AC18,AC22,AC26,AC30,AC34,AC38)</f>
        <v>27.5</v>
      </c>
      <c r="AD42" s="21">
        <f t="shared" si="5"/>
        <v>47.5</v>
      </c>
      <c r="AE42" s="21">
        <f t="shared" si="5"/>
        <v>5</v>
      </c>
      <c r="AF42" s="21">
        <f t="shared" si="5"/>
        <v>5.833333333333333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6.83203125" bestFit="1" customWidth="1"/>
    <col min="2" max="2" width="37.83203125" customWidth="1"/>
    <col min="4" max="4" width="23.6640625" customWidth="1"/>
    <col min="5" max="5" width="13.83203125" bestFit="1" customWidth="1"/>
    <col min="6" max="6" width="7.33203125" bestFit="1" customWidth="1"/>
    <col min="7" max="7" width="7" bestFit="1" customWidth="1"/>
    <col min="8" max="8" width="10.6640625" bestFit="1" customWidth="1"/>
    <col min="9" max="22" width="3.1640625" bestFit="1" customWidth="1"/>
    <col min="28" max="28" width="6.5" customWidth="1"/>
    <col min="29" max="29" width="5.83203125" customWidth="1"/>
    <col min="30" max="30" width="6.33203125" customWidth="1"/>
    <col min="31" max="31" width="5.6640625" customWidth="1"/>
    <col min="32" max="32" width="5.83203125" customWidth="1"/>
  </cols>
  <sheetData>
    <row r="1" spans="1:34">
      <c r="A1" t="s">
        <v>85</v>
      </c>
      <c r="B1" s="2" t="s">
        <v>86</v>
      </c>
      <c r="C1" s="2" t="s">
        <v>26</v>
      </c>
      <c r="D1" s="2" t="s">
        <v>87</v>
      </c>
      <c r="E1" s="7">
        <v>43484.6875</v>
      </c>
      <c r="F1" s="2" t="s">
        <v>88</v>
      </c>
      <c r="G1" s="13" t="s">
        <v>63</v>
      </c>
      <c r="H1" s="13" t="s">
        <v>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10" t="s">
        <v>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>
        <v>0</v>
      </c>
      <c r="X4">
        <v>0</v>
      </c>
      <c r="Y4">
        <v>0</v>
      </c>
      <c r="Z4">
        <v>0</v>
      </c>
      <c r="AA4">
        <v>0</v>
      </c>
      <c r="AB4" s="19">
        <f>COUNT(C4:V4)</f>
        <v>0</v>
      </c>
      <c r="AC4" s="19">
        <f>COUNT(C5:V5)</f>
        <v>8</v>
      </c>
      <c r="AD4" s="19">
        <v>3</v>
      </c>
      <c r="AE4" s="19">
        <v>6</v>
      </c>
      <c r="AF4" s="19">
        <v>3</v>
      </c>
      <c r="AG4">
        <f>AVERAGE(C4:W4)</f>
        <v>0</v>
      </c>
      <c r="AH4">
        <f>AVERAGE(D5:W5)</f>
        <v>2.125</v>
      </c>
    </row>
    <row r="5" spans="1:34">
      <c r="B5" s="11" t="s">
        <v>9</v>
      </c>
      <c r="C5" s="11"/>
      <c r="D5" s="11"/>
      <c r="E5" s="11"/>
      <c r="F5" s="11"/>
      <c r="G5" s="11">
        <v>1</v>
      </c>
      <c r="H5" s="11"/>
      <c r="I5" s="11"/>
      <c r="J5" s="11">
        <v>2</v>
      </c>
      <c r="K5" s="11"/>
      <c r="L5" s="11">
        <v>1</v>
      </c>
      <c r="M5" s="11">
        <v>3</v>
      </c>
      <c r="N5" s="11">
        <v>3</v>
      </c>
      <c r="O5" s="11"/>
      <c r="P5" s="11">
        <v>2</v>
      </c>
      <c r="Q5" s="11"/>
      <c r="R5" s="11"/>
      <c r="S5" s="11"/>
      <c r="T5" s="11">
        <v>3</v>
      </c>
      <c r="U5" s="11"/>
      <c r="V5" s="11">
        <v>2</v>
      </c>
    </row>
    <row r="6" spans="1:34">
      <c r="B6" s="12" t="s">
        <v>10</v>
      </c>
      <c r="C6" s="12" t="s">
        <v>11</v>
      </c>
      <c r="D6" s="12" t="s">
        <v>12</v>
      </c>
      <c r="E6" s="12" t="s">
        <v>11</v>
      </c>
      <c r="F6" s="12" t="s">
        <v>12</v>
      </c>
      <c r="G6" s="12"/>
      <c r="H6" s="12" t="s">
        <v>12</v>
      </c>
      <c r="I6" s="12" t="s">
        <v>14</v>
      </c>
      <c r="J6" s="12"/>
      <c r="K6" s="12" t="s">
        <v>14</v>
      </c>
      <c r="L6" s="12"/>
      <c r="M6" s="12"/>
      <c r="N6" s="12"/>
      <c r="O6" s="12" t="s">
        <v>14</v>
      </c>
      <c r="P6" s="12"/>
      <c r="Q6" s="12" t="s">
        <v>14</v>
      </c>
      <c r="R6" s="12" t="s">
        <v>14</v>
      </c>
      <c r="S6" s="12" t="s">
        <v>11</v>
      </c>
      <c r="T6" s="12"/>
      <c r="U6" s="12" t="s">
        <v>14</v>
      </c>
      <c r="V6" s="12"/>
      <c r="AB6" s="18">
        <f>(COUNT(C4:V4)/20)*100</f>
        <v>0</v>
      </c>
      <c r="AC6" s="18">
        <f>(COUNT(C5:V5)/20)*100</f>
        <v>40</v>
      </c>
      <c r="AD6" s="18">
        <f>100*(AD4/20)</f>
        <v>15</v>
      </c>
      <c r="AE6" s="18">
        <f>100*(AE4/20)</f>
        <v>30</v>
      </c>
      <c r="AF6" s="18">
        <f>100*(AF4/20)</f>
        <v>15</v>
      </c>
    </row>
    <row r="7" spans="1:34">
      <c r="A7" t="s">
        <v>95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34">
      <c r="A8">
        <v>2</v>
      </c>
      <c r="B8" s="10" t="s">
        <v>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>
        <v>0</v>
      </c>
      <c r="X8">
        <v>0</v>
      </c>
      <c r="Y8">
        <v>0</v>
      </c>
      <c r="Z8">
        <v>0</v>
      </c>
      <c r="AA8">
        <v>0</v>
      </c>
      <c r="AB8" s="19">
        <f>COUNT(C8:V8)</f>
        <v>0</v>
      </c>
      <c r="AC8" s="19">
        <f>COUNT(C9:V9)</f>
        <v>12</v>
      </c>
      <c r="AD8" s="19">
        <v>4</v>
      </c>
      <c r="AE8" s="19">
        <v>3</v>
      </c>
      <c r="AF8" s="19">
        <v>1</v>
      </c>
      <c r="AG8">
        <f>AVERAGE(C8:W8)</f>
        <v>0</v>
      </c>
      <c r="AH8">
        <f>AVERAGE(D9:W9)</f>
        <v>2.7272727272727271</v>
      </c>
    </row>
    <row r="9" spans="1:34">
      <c r="B9" s="11" t="s">
        <v>9</v>
      </c>
      <c r="C9" s="11">
        <v>2</v>
      </c>
      <c r="D9" s="11">
        <v>3</v>
      </c>
      <c r="E9" s="11">
        <v>3</v>
      </c>
      <c r="F9" s="11"/>
      <c r="G9" s="11"/>
      <c r="H9" s="11">
        <v>2</v>
      </c>
      <c r="I9" s="11">
        <v>3</v>
      </c>
      <c r="J9" s="11"/>
      <c r="K9" s="11">
        <v>4</v>
      </c>
      <c r="L9" s="11">
        <v>4</v>
      </c>
      <c r="M9" s="11"/>
      <c r="N9" s="11">
        <v>1</v>
      </c>
      <c r="O9" s="11"/>
      <c r="P9" s="11">
        <v>3</v>
      </c>
      <c r="Q9" s="11"/>
      <c r="R9" s="11"/>
      <c r="S9" s="11">
        <v>3</v>
      </c>
      <c r="T9" s="11">
        <v>2</v>
      </c>
      <c r="U9" s="11">
        <v>2</v>
      </c>
      <c r="V9" s="11"/>
    </row>
    <row r="10" spans="1:34">
      <c r="B10" s="12" t="s">
        <v>10</v>
      </c>
      <c r="C10" s="12"/>
      <c r="D10" s="12"/>
      <c r="E10" s="12"/>
      <c r="F10" s="12" t="s">
        <v>14</v>
      </c>
      <c r="G10" s="12" t="s">
        <v>14</v>
      </c>
      <c r="H10" s="12"/>
      <c r="I10" s="12"/>
      <c r="J10" s="12" t="s">
        <v>11</v>
      </c>
      <c r="K10" s="12"/>
      <c r="L10" s="12"/>
      <c r="M10" s="12" t="s">
        <v>11</v>
      </c>
      <c r="N10" s="12"/>
      <c r="O10" s="12" t="s">
        <v>11</v>
      </c>
      <c r="P10" s="12"/>
      <c r="Q10" s="12" t="s">
        <v>12</v>
      </c>
      <c r="R10" s="12" t="s">
        <v>11</v>
      </c>
      <c r="S10" s="12"/>
      <c r="T10" s="12"/>
      <c r="U10" s="12"/>
      <c r="V10" s="12" t="s">
        <v>14</v>
      </c>
      <c r="AB10" s="18">
        <f>(COUNT(C8:V8)/20)*100</f>
        <v>0</v>
      </c>
      <c r="AC10" s="18">
        <f>(COUNT(C9:V9)/20)*100</f>
        <v>60</v>
      </c>
      <c r="AD10" s="18">
        <f>100*(AD8/20)</f>
        <v>20</v>
      </c>
      <c r="AE10" s="18">
        <f>100*(AE8/20)</f>
        <v>15</v>
      </c>
      <c r="AF10" s="18">
        <f>100*(AF8/20)</f>
        <v>5</v>
      </c>
    </row>
    <row r="11" spans="1:34">
      <c r="A11" t="s">
        <v>95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34">
      <c r="A12">
        <v>3</v>
      </c>
      <c r="B12" s="10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>
        <v>0</v>
      </c>
      <c r="X12">
        <v>0</v>
      </c>
      <c r="Y12" s="4">
        <v>0</v>
      </c>
      <c r="Z12" s="4">
        <v>0</v>
      </c>
      <c r="AA12" s="4">
        <v>0</v>
      </c>
      <c r="AB12" s="19">
        <f>COUNT(C12:V12)</f>
        <v>0</v>
      </c>
      <c r="AC12" s="19">
        <f>COUNT(C13:V13)</f>
        <v>11</v>
      </c>
      <c r="AD12" s="19">
        <v>5</v>
      </c>
      <c r="AE12" s="19">
        <v>4</v>
      </c>
      <c r="AF12" s="19">
        <v>0</v>
      </c>
      <c r="AG12">
        <f>AVERAGE(C12:W12)</f>
        <v>0</v>
      </c>
      <c r="AH12">
        <f>AVERAGE(D13:W13)</f>
        <v>2.6363636363636362</v>
      </c>
    </row>
    <row r="13" spans="1:34">
      <c r="B13" s="11" t="s">
        <v>9</v>
      </c>
      <c r="C13" s="11"/>
      <c r="D13" s="11">
        <v>2</v>
      </c>
      <c r="E13" s="11">
        <v>2</v>
      </c>
      <c r="F13" s="11"/>
      <c r="G13" s="11">
        <v>1</v>
      </c>
      <c r="H13" s="11"/>
      <c r="I13" s="11"/>
      <c r="J13" s="11">
        <v>8</v>
      </c>
      <c r="K13" s="11">
        <v>2</v>
      </c>
      <c r="L13" s="11">
        <v>1</v>
      </c>
      <c r="M13" s="11"/>
      <c r="N13" s="11">
        <v>3</v>
      </c>
      <c r="O13" s="11">
        <v>1</v>
      </c>
      <c r="P13" s="11"/>
      <c r="Q13" s="11">
        <v>3</v>
      </c>
      <c r="R13" s="11">
        <v>2</v>
      </c>
      <c r="S13" s="11"/>
      <c r="T13" s="11"/>
      <c r="U13" s="11"/>
      <c r="V13" s="11">
        <v>4</v>
      </c>
    </row>
    <row r="14" spans="1:34">
      <c r="B14" s="12" t="s">
        <v>10</v>
      </c>
      <c r="C14" s="12" t="s">
        <v>11</v>
      </c>
      <c r="D14" s="12"/>
      <c r="E14" s="12"/>
      <c r="F14" s="12" t="s">
        <v>11</v>
      </c>
      <c r="G14" s="12"/>
      <c r="H14" s="12" t="s">
        <v>14</v>
      </c>
      <c r="I14" s="12" t="s">
        <v>14</v>
      </c>
      <c r="J14" s="12"/>
      <c r="K14" s="12"/>
      <c r="L14" s="12"/>
      <c r="M14" s="12" t="s">
        <v>11</v>
      </c>
      <c r="N14" s="12"/>
      <c r="O14" s="12"/>
      <c r="P14" s="12" t="s">
        <v>14</v>
      </c>
      <c r="Q14" s="12"/>
      <c r="R14" s="12"/>
      <c r="S14" s="12" t="s">
        <v>14</v>
      </c>
      <c r="T14" s="12" t="s">
        <v>11</v>
      </c>
      <c r="U14" s="12" t="s">
        <v>11</v>
      </c>
      <c r="V14" s="12"/>
      <c r="AB14" s="18">
        <f>(COUNT(C12:V12)/20)*100</f>
        <v>0</v>
      </c>
      <c r="AC14" s="18">
        <f>(COUNT(C13:V13)/20)*100</f>
        <v>55.000000000000007</v>
      </c>
      <c r="AD14" s="18">
        <f>100*(AD12/20)</f>
        <v>25</v>
      </c>
      <c r="AE14" s="18">
        <f>100*(AE12/20)</f>
        <v>20</v>
      </c>
      <c r="AF14" s="18">
        <f>100*(AF12/20)</f>
        <v>0</v>
      </c>
    </row>
    <row r="15" spans="1:34">
      <c r="A15" t="s">
        <v>95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34">
      <c r="A16">
        <v>4</v>
      </c>
      <c r="B16" s="10" t="s">
        <v>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AB16" s="19"/>
      <c r="AC16" s="19"/>
      <c r="AD16" s="19"/>
      <c r="AE16" s="19"/>
      <c r="AF16" s="19"/>
    </row>
    <row r="17" spans="1:32">
      <c r="B17" s="11" t="s">
        <v>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32">
      <c r="B18" s="12" t="s">
        <v>10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AB18" s="18"/>
      <c r="AC18" s="18"/>
      <c r="AD18" s="18"/>
      <c r="AE18" s="18"/>
      <c r="AF18" s="18"/>
    </row>
    <row r="19" spans="1:32">
      <c r="A19" t="s">
        <v>95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32">
      <c r="A20">
        <v>5</v>
      </c>
      <c r="B20" s="10" t="s">
        <v>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4"/>
      <c r="Y20" s="4"/>
      <c r="Z20" s="4"/>
      <c r="AA20" s="4"/>
      <c r="AB20" s="19"/>
      <c r="AC20" s="19"/>
      <c r="AD20" s="19"/>
      <c r="AE20" s="19"/>
      <c r="AF20" s="19"/>
    </row>
    <row r="21" spans="1:32">
      <c r="B21" s="11" t="s">
        <v>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32">
      <c r="B22" s="12" t="s">
        <v>10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6"/>
      <c r="O22" s="12"/>
      <c r="P22" s="12"/>
      <c r="Q22" s="12"/>
      <c r="R22" s="12"/>
      <c r="S22" s="12"/>
      <c r="T22" s="12"/>
      <c r="U22" s="12"/>
      <c r="V22" s="12"/>
      <c r="AB22" s="18"/>
      <c r="AC22" s="18"/>
      <c r="AD22" s="18"/>
      <c r="AE22" s="18"/>
      <c r="AF22" s="18"/>
    </row>
    <row r="23" spans="1:32">
      <c r="A23" t="s">
        <v>95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32">
      <c r="A24">
        <v>6</v>
      </c>
      <c r="B24" s="10" t="s">
        <v>8</v>
      </c>
      <c r="C24" s="10"/>
      <c r="D24" s="10"/>
      <c r="E24" s="10"/>
      <c r="F24" s="10"/>
      <c r="G24" s="10"/>
      <c r="H24" s="10"/>
      <c r="I24" s="10"/>
      <c r="J24" s="10"/>
      <c r="K24" s="14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AB24" s="19"/>
      <c r="AC24" s="19"/>
      <c r="AD24" s="19"/>
      <c r="AE24" s="19"/>
      <c r="AF24" s="19"/>
    </row>
    <row r="25" spans="1:32">
      <c r="B25" s="11" t="s">
        <v>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32">
      <c r="B26" s="12" t="s">
        <v>10</v>
      </c>
      <c r="C26" s="12"/>
      <c r="D26" s="12"/>
      <c r="E26" s="12"/>
      <c r="F26" s="12"/>
      <c r="G26" s="12"/>
      <c r="H26" s="12"/>
      <c r="I26" s="12"/>
      <c r="J26" s="12"/>
      <c r="K26" s="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AB26" s="18"/>
      <c r="AC26" s="18"/>
      <c r="AD26" s="18"/>
      <c r="AE26" s="18"/>
      <c r="AF26" s="18"/>
    </row>
    <row r="27" spans="1:32">
      <c r="A27" t="s">
        <v>95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32">
      <c r="A28">
        <v>7</v>
      </c>
      <c r="B28" s="10" t="s">
        <v>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AB28" s="19"/>
      <c r="AC28" s="19"/>
      <c r="AD28" s="19"/>
      <c r="AE28" s="19"/>
      <c r="AF28" s="19"/>
    </row>
    <row r="29" spans="1:32">
      <c r="B29" s="11" t="s">
        <v>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32">
      <c r="B30" s="12" t="s">
        <v>10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AB30" s="18"/>
      <c r="AC30" s="18"/>
      <c r="AD30" s="18"/>
      <c r="AE30" s="18"/>
      <c r="AF30" s="18"/>
    </row>
    <row r="31" spans="1:32">
      <c r="A31" t="s">
        <v>95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32">
      <c r="A32">
        <v>8</v>
      </c>
      <c r="B32" s="10" t="s">
        <v>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AB32" s="19"/>
      <c r="AC32" s="19"/>
      <c r="AD32" s="19"/>
      <c r="AE32" s="19"/>
      <c r="AF32" s="19"/>
    </row>
    <row r="33" spans="1:34">
      <c r="B33" s="11" t="s">
        <v>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34">
      <c r="B34" s="12" t="s">
        <v>10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AB34" s="18"/>
      <c r="AC34" s="18"/>
      <c r="AD34" s="18"/>
      <c r="AE34" s="18"/>
      <c r="AF34" s="18"/>
      <c r="AG34" s="20"/>
    </row>
    <row r="35" spans="1:34">
      <c r="A35" t="s">
        <v>95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4">
      <c r="A36">
        <v>9</v>
      </c>
      <c r="B36" s="10" t="s">
        <v>8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4"/>
      <c r="Y36" s="4"/>
      <c r="Z36" s="4"/>
      <c r="AA36" s="4"/>
      <c r="AB36" s="19"/>
      <c r="AC36" s="19"/>
      <c r="AD36" s="19"/>
      <c r="AE36" s="19"/>
      <c r="AF36" s="19"/>
    </row>
    <row r="37" spans="1:34">
      <c r="B37" s="11" t="s">
        <v>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34">
      <c r="B38" s="12" t="s">
        <v>10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AB38" s="18"/>
      <c r="AC38" s="18"/>
      <c r="AD38" s="18"/>
      <c r="AE38" s="18"/>
      <c r="AF38" s="18"/>
    </row>
    <row r="39" spans="1:34">
      <c r="A39" t="s">
        <v>95</v>
      </c>
      <c r="K39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>
        <f>AVERAGE(W4:W39)</f>
        <v>0</v>
      </c>
      <c r="X41" s="21">
        <f>AVERAGE(X4:X39)</f>
        <v>0</v>
      </c>
      <c r="Y41" s="21">
        <f t="shared" ref="Y41:AA41" si="0">AVERAGE(Y4:Y39)</f>
        <v>0</v>
      </c>
      <c r="Z41" s="21">
        <f t="shared" si="0"/>
        <v>0</v>
      </c>
      <c r="AA41" s="21">
        <f t="shared" si="0"/>
        <v>0</v>
      </c>
      <c r="AB41" s="21">
        <f>AVERAGE(AB4,AB8,AB12,AB16,AB20,AB24,AB28,AB32,AB36)</f>
        <v>0</v>
      </c>
      <c r="AC41" s="21">
        <f t="shared" ref="AC41:AF41" si="1">AVERAGE(AC4,AC8,AC12,AC16,AC20,AC24,AC28,AC32,AC36)</f>
        <v>10.333333333333334</v>
      </c>
      <c r="AD41" s="21">
        <f t="shared" si="1"/>
        <v>4</v>
      </c>
      <c r="AE41" s="21">
        <f t="shared" si="1"/>
        <v>4.333333333333333</v>
      </c>
      <c r="AF41" s="21">
        <f t="shared" si="1"/>
        <v>1.3333333333333333</v>
      </c>
      <c r="AG41" s="21">
        <f>AVERAGE(AG4:AG38)</f>
        <v>0</v>
      </c>
      <c r="AH41" s="21">
        <f>AVERAGE(AH4:AH38)</f>
        <v>2.4962121212121211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>
        <f>AVERAGE(AB6,AB10,AB14,AB18,AB22,AB26,AB30,AB34,AB38)</f>
        <v>0</v>
      </c>
      <c r="AC42" s="21">
        <f t="shared" ref="AC42:AF42" si="2">AVERAGE(AC6,AC10,AC14,AC18,AC22,AC26,AC30,AC34,AC38)</f>
        <v>51.666666666666664</v>
      </c>
      <c r="AD42" s="21">
        <f t="shared" si="2"/>
        <v>20</v>
      </c>
      <c r="AE42" s="21">
        <f t="shared" si="2"/>
        <v>21.666666666666668</v>
      </c>
      <c r="AF42" s="21">
        <f t="shared" si="2"/>
        <v>6.666666666666667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2" max="2" width="22.6640625" customWidth="1"/>
    <col min="4" max="4" width="20.1640625" customWidth="1"/>
    <col min="5" max="5" width="4.83203125" customWidth="1"/>
    <col min="6" max="6" width="5.83203125" customWidth="1"/>
    <col min="7" max="7" width="5.6640625" customWidth="1"/>
    <col min="8" max="8" width="4.6640625" customWidth="1"/>
    <col min="9" max="9" width="4.83203125" customWidth="1"/>
    <col min="10" max="10" width="5.5" customWidth="1"/>
    <col min="11" max="12" width="4.83203125" customWidth="1"/>
    <col min="13" max="13" width="4.1640625" customWidth="1"/>
    <col min="14" max="14" width="5" customWidth="1"/>
    <col min="15" max="16" width="4.6640625" customWidth="1"/>
    <col min="17" max="17" width="4.1640625" customWidth="1"/>
    <col min="18" max="18" width="4.5" customWidth="1"/>
    <col min="19" max="19" width="4.33203125" customWidth="1"/>
    <col min="20" max="20" width="4.1640625" customWidth="1"/>
    <col min="21" max="22" width="4.83203125" customWidth="1"/>
    <col min="28" max="28" width="6.33203125" customWidth="1"/>
    <col min="29" max="29" width="6.1640625" customWidth="1"/>
    <col min="30" max="30" width="5.83203125" customWidth="1"/>
    <col min="31" max="31" width="5.5" customWidth="1"/>
    <col min="32" max="32" width="5.6640625" customWidth="1"/>
  </cols>
  <sheetData>
    <row r="1" spans="1:34">
      <c r="A1" t="s">
        <v>89</v>
      </c>
      <c r="B1" s="2" t="s">
        <v>90</v>
      </c>
      <c r="C1" s="2" t="s">
        <v>26</v>
      </c>
      <c r="D1" s="2" t="s">
        <v>91</v>
      </c>
      <c r="E1" s="7">
        <v>43485.479166666664</v>
      </c>
      <c r="F1" s="2" t="s">
        <v>92</v>
      </c>
      <c r="G1" s="2" t="s">
        <v>93</v>
      </c>
      <c r="H1" s="2" t="s">
        <v>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10" t="s">
        <v>8</v>
      </c>
      <c r="C4" s="10"/>
      <c r="D4" s="10"/>
      <c r="E4" s="10"/>
      <c r="F4" s="10"/>
      <c r="G4" s="10"/>
      <c r="H4" s="10">
        <v>14</v>
      </c>
      <c r="I4" s="10">
        <v>12</v>
      </c>
      <c r="J4" s="10">
        <v>14</v>
      </c>
      <c r="K4" s="10">
        <v>16</v>
      </c>
      <c r="L4" s="10">
        <v>15</v>
      </c>
      <c r="M4" s="10">
        <v>11</v>
      </c>
      <c r="N4" s="10">
        <v>9</v>
      </c>
      <c r="O4" s="10"/>
      <c r="P4" s="10"/>
      <c r="Q4" s="10">
        <v>5</v>
      </c>
      <c r="R4" s="10"/>
      <c r="S4" s="10"/>
      <c r="T4" s="10"/>
      <c r="U4" s="10"/>
      <c r="V4" s="10"/>
      <c r="W4">
        <v>0</v>
      </c>
      <c r="X4">
        <f>AVERAGE(H7:N7,Q7)</f>
        <v>2.375</v>
      </c>
      <c r="Y4">
        <v>0</v>
      </c>
      <c r="Z4">
        <v>0</v>
      </c>
      <c r="AA4">
        <v>0</v>
      </c>
      <c r="AB4" s="19">
        <f>COUNT(C4:V4)</f>
        <v>8</v>
      </c>
      <c r="AC4" s="19">
        <f>COUNT(C5:V5)</f>
        <v>13</v>
      </c>
      <c r="AD4" s="19">
        <v>1</v>
      </c>
      <c r="AE4" s="19">
        <v>1</v>
      </c>
      <c r="AF4" s="19">
        <v>5</v>
      </c>
      <c r="AG4">
        <f>AVERAGE(C4:W4)</f>
        <v>10.666666666666666</v>
      </c>
      <c r="AH4">
        <f>AVERAGE(D5:W5)</f>
        <v>9.4166666666666661</v>
      </c>
    </row>
    <row r="5" spans="1:34">
      <c r="B5" s="11" t="s">
        <v>9</v>
      </c>
      <c r="C5" s="11">
        <v>10</v>
      </c>
      <c r="D5" s="11"/>
      <c r="E5" s="11"/>
      <c r="F5" s="11">
        <v>12</v>
      </c>
      <c r="G5" s="11"/>
      <c r="H5" s="11">
        <v>13</v>
      </c>
      <c r="I5" s="11">
        <v>5</v>
      </c>
      <c r="J5" s="11">
        <v>9</v>
      </c>
      <c r="K5" s="11">
        <v>17</v>
      </c>
      <c r="L5" s="11">
        <v>4</v>
      </c>
      <c r="M5" s="11">
        <v>15</v>
      </c>
      <c r="N5" s="11">
        <v>10</v>
      </c>
      <c r="O5" s="11">
        <v>5</v>
      </c>
      <c r="P5" s="11"/>
      <c r="Q5" s="11">
        <v>4</v>
      </c>
      <c r="R5" s="11"/>
      <c r="S5" s="11">
        <v>5</v>
      </c>
      <c r="T5" s="11"/>
      <c r="U5" s="11">
        <v>14</v>
      </c>
      <c r="V5" s="11"/>
    </row>
    <row r="6" spans="1:34">
      <c r="B6" s="12" t="s">
        <v>10</v>
      </c>
      <c r="C6" s="12"/>
      <c r="D6" s="12" t="s">
        <v>12</v>
      </c>
      <c r="E6" s="12" t="s">
        <v>12</v>
      </c>
      <c r="F6" s="12"/>
      <c r="G6" s="12" t="s">
        <v>12</v>
      </c>
      <c r="H6" s="12"/>
      <c r="I6" s="12"/>
      <c r="J6" s="12"/>
      <c r="K6" s="12"/>
      <c r="L6" s="12"/>
      <c r="M6" s="12"/>
      <c r="N6" s="12"/>
      <c r="O6" s="12"/>
      <c r="P6" s="12" t="s">
        <v>14</v>
      </c>
      <c r="Q6" s="12"/>
      <c r="R6" s="12" t="s">
        <v>12</v>
      </c>
      <c r="S6" s="12"/>
      <c r="T6" s="12" t="s">
        <v>12</v>
      </c>
      <c r="U6" s="12"/>
      <c r="V6" s="12" t="s">
        <v>11</v>
      </c>
      <c r="AB6" s="18">
        <f>(COUNT(C4:V4)/20)*100</f>
        <v>40</v>
      </c>
      <c r="AC6" s="18">
        <f>(COUNT(C5:V5)/20)*100</f>
        <v>65</v>
      </c>
      <c r="AD6" s="18">
        <f>100*(AD4/20)</f>
        <v>5</v>
      </c>
      <c r="AE6" s="18">
        <f>100*(AE4/20)</f>
        <v>5</v>
      </c>
      <c r="AF6" s="18">
        <f>100*(AF4/20)</f>
        <v>25</v>
      </c>
    </row>
    <row r="7" spans="1:34">
      <c r="A7" t="s">
        <v>95</v>
      </c>
      <c r="B7" s="2"/>
      <c r="C7" s="2"/>
      <c r="D7" s="2"/>
      <c r="E7" s="2"/>
      <c r="F7" s="2"/>
      <c r="G7" s="2"/>
      <c r="H7" s="2">
        <f>H4-H5</f>
        <v>1</v>
      </c>
      <c r="I7" s="2">
        <f t="shared" ref="I7:N7" si="0">I4-I5</f>
        <v>7</v>
      </c>
      <c r="J7" s="2">
        <f t="shared" si="0"/>
        <v>5</v>
      </c>
      <c r="K7" s="2">
        <f t="shared" si="0"/>
        <v>-1</v>
      </c>
      <c r="L7" s="2">
        <f t="shared" si="0"/>
        <v>11</v>
      </c>
      <c r="M7" s="2">
        <f t="shared" si="0"/>
        <v>-4</v>
      </c>
      <c r="N7" s="2">
        <f t="shared" si="0"/>
        <v>-1</v>
      </c>
      <c r="O7" s="2"/>
      <c r="P7" s="2"/>
      <c r="Q7" s="2">
        <v>1</v>
      </c>
      <c r="R7" s="2"/>
      <c r="S7" s="2"/>
      <c r="T7" s="2"/>
      <c r="U7" s="2"/>
      <c r="V7" s="2"/>
    </row>
    <row r="8" spans="1:34">
      <c r="A8">
        <v>2</v>
      </c>
      <c r="B8" s="10" t="s">
        <v>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>
        <v>0</v>
      </c>
      <c r="X8">
        <v>0</v>
      </c>
      <c r="Y8">
        <v>0</v>
      </c>
      <c r="Z8">
        <v>0</v>
      </c>
      <c r="AA8">
        <v>0</v>
      </c>
      <c r="AB8" s="19">
        <f>COUNT(C8:V8)</f>
        <v>0</v>
      </c>
      <c r="AC8" s="19">
        <f>COUNT(C9:V9)</f>
        <v>7</v>
      </c>
      <c r="AD8" s="19">
        <v>9</v>
      </c>
      <c r="AE8" s="19">
        <v>3</v>
      </c>
      <c r="AF8" s="19">
        <v>1</v>
      </c>
      <c r="AG8">
        <f>AVERAGE(C8:W8)</f>
        <v>0</v>
      </c>
      <c r="AH8">
        <f>AVERAGE(D9:W9)</f>
        <v>4.7142857142857144</v>
      </c>
    </row>
    <row r="9" spans="1:34">
      <c r="B9" s="11" t="s">
        <v>9</v>
      </c>
      <c r="C9" s="11"/>
      <c r="D9" s="11"/>
      <c r="E9" s="11">
        <v>5</v>
      </c>
      <c r="F9" s="11"/>
      <c r="G9" s="11"/>
      <c r="H9" s="11">
        <v>6</v>
      </c>
      <c r="I9" s="11"/>
      <c r="J9" s="11"/>
      <c r="K9" s="11">
        <v>1</v>
      </c>
      <c r="L9" s="11">
        <v>7</v>
      </c>
      <c r="M9" s="11"/>
      <c r="N9" s="11">
        <v>10</v>
      </c>
      <c r="O9" s="11">
        <v>2</v>
      </c>
      <c r="P9" s="11"/>
      <c r="Q9" s="11"/>
      <c r="R9" s="11">
        <v>2</v>
      </c>
      <c r="S9" s="11"/>
      <c r="T9" s="11"/>
      <c r="U9" s="11"/>
      <c r="V9" s="11"/>
    </row>
    <row r="10" spans="1:34">
      <c r="B10" s="12" t="s">
        <v>10</v>
      </c>
      <c r="C10" s="12" t="s">
        <v>11</v>
      </c>
      <c r="D10" s="12" t="s">
        <v>11</v>
      </c>
      <c r="E10" s="12"/>
      <c r="F10" s="12" t="s">
        <v>11</v>
      </c>
      <c r="G10" s="12" t="s">
        <v>11</v>
      </c>
      <c r="H10" s="12"/>
      <c r="I10" s="12" t="s">
        <v>11</v>
      </c>
      <c r="J10" s="12" t="s">
        <v>11</v>
      </c>
      <c r="K10" s="12"/>
      <c r="L10" s="12"/>
      <c r="M10" s="12" t="s">
        <v>11</v>
      </c>
      <c r="N10" s="12"/>
      <c r="O10" s="12"/>
      <c r="P10" s="12" t="s">
        <v>14</v>
      </c>
      <c r="Q10" s="12" t="s">
        <v>14</v>
      </c>
      <c r="R10" s="12"/>
      <c r="S10" s="12" t="s">
        <v>11</v>
      </c>
      <c r="T10" s="12" t="s">
        <v>12</v>
      </c>
      <c r="U10" s="12" t="s">
        <v>11</v>
      </c>
      <c r="V10" s="12" t="s">
        <v>14</v>
      </c>
      <c r="AB10" s="18">
        <f>(COUNT(C8:V8)/20)*100</f>
        <v>0</v>
      </c>
      <c r="AC10" s="18">
        <f>(COUNT(C9:V9)/20)*100</f>
        <v>35</v>
      </c>
      <c r="AD10" s="18">
        <f>100*(AD8/20)</f>
        <v>45</v>
      </c>
      <c r="AE10" s="18">
        <f>100*(AE8/20)</f>
        <v>15</v>
      </c>
      <c r="AF10" s="18">
        <f>100*(AF8/20)</f>
        <v>5</v>
      </c>
    </row>
    <row r="11" spans="1:34">
      <c r="A11" t="s">
        <v>95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34">
      <c r="A12">
        <v>3</v>
      </c>
      <c r="B12" s="10" t="s">
        <v>8</v>
      </c>
      <c r="C12" s="10"/>
      <c r="D12" s="10"/>
      <c r="E12" s="10"/>
      <c r="F12" s="10"/>
      <c r="G12" s="10">
        <v>8</v>
      </c>
      <c r="H12" s="10">
        <v>15</v>
      </c>
      <c r="I12" s="10"/>
      <c r="J12" s="10"/>
      <c r="K12" s="10"/>
      <c r="L12" s="10"/>
      <c r="M12" s="10">
        <v>11</v>
      </c>
      <c r="N12" s="10">
        <v>8</v>
      </c>
      <c r="O12" s="10"/>
      <c r="P12" s="10"/>
      <c r="Q12" s="10"/>
      <c r="R12" s="10"/>
      <c r="S12" s="10"/>
      <c r="T12" s="10"/>
      <c r="U12" s="10"/>
      <c r="V12" s="10"/>
      <c r="W12">
        <v>0</v>
      </c>
      <c r="X12">
        <f>AVERAGE(N15,M15,H15,G15)</f>
        <v>2</v>
      </c>
      <c r="Y12" s="4">
        <v>0</v>
      </c>
      <c r="Z12" s="4">
        <v>0</v>
      </c>
      <c r="AA12" s="4">
        <v>0</v>
      </c>
      <c r="AB12" s="19">
        <f>COUNT(C12:V12)</f>
        <v>4</v>
      </c>
      <c r="AC12" s="19">
        <f>COUNT(C13:V13)</f>
        <v>12</v>
      </c>
      <c r="AD12" s="19">
        <v>4</v>
      </c>
      <c r="AE12" s="19">
        <v>2</v>
      </c>
      <c r="AF12" s="19">
        <v>2</v>
      </c>
      <c r="AG12">
        <f>AVERAGE(C12:W12)</f>
        <v>8.4</v>
      </c>
      <c r="AH12">
        <f>AVERAGE(D13:W13)</f>
        <v>13.916666666666666</v>
      </c>
    </row>
    <row r="13" spans="1:34">
      <c r="B13" s="11" t="s">
        <v>9</v>
      </c>
      <c r="C13" s="11"/>
      <c r="D13" s="11"/>
      <c r="E13" s="11">
        <v>38</v>
      </c>
      <c r="F13" s="11">
        <v>4</v>
      </c>
      <c r="G13" s="11">
        <v>6</v>
      </c>
      <c r="H13" s="11">
        <v>2</v>
      </c>
      <c r="I13" s="11"/>
      <c r="J13" s="11"/>
      <c r="K13" s="11"/>
      <c r="L13" s="11"/>
      <c r="M13" s="11">
        <v>17</v>
      </c>
      <c r="N13" s="11">
        <v>9</v>
      </c>
      <c r="O13" s="11">
        <v>34</v>
      </c>
      <c r="P13" s="11">
        <v>30</v>
      </c>
      <c r="Q13" s="11">
        <v>5</v>
      </c>
      <c r="R13" s="11"/>
      <c r="S13" s="11">
        <v>14</v>
      </c>
      <c r="T13" s="11">
        <v>7</v>
      </c>
      <c r="U13" s="11"/>
      <c r="V13" s="11">
        <v>1</v>
      </c>
    </row>
    <row r="14" spans="1:34">
      <c r="B14" s="12" t="s">
        <v>10</v>
      </c>
      <c r="C14" s="12" t="s">
        <v>11</v>
      </c>
      <c r="D14" s="12" t="s">
        <v>12</v>
      </c>
      <c r="E14" s="12"/>
      <c r="F14" s="12"/>
      <c r="G14" s="12"/>
      <c r="H14" s="12"/>
      <c r="I14" s="12" t="s">
        <v>11</v>
      </c>
      <c r="J14" s="12" t="s">
        <v>14</v>
      </c>
      <c r="K14" s="12" t="s">
        <v>11</v>
      </c>
      <c r="L14" s="12" t="s">
        <v>12</v>
      </c>
      <c r="M14" s="12"/>
      <c r="N14" s="12"/>
      <c r="O14" s="12"/>
      <c r="P14" s="12"/>
      <c r="Q14" s="12"/>
      <c r="R14" s="12" t="s">
        <v>14</v>
      </c>
      <c r="S14" s="12"/>
      <c r="T14" s="12"/>
      <c r="U14" s="12" t="s">
        <v>11</v>
      </c>
      <c r="V14" s="12"/>
      <c r="AB14" s="18">
        <f>(COUNT(C12:V12)/20)*100</f>
        <v>20</v>
      </c>
      <c r="AC14" s="18">
        <f>(COUNT(C13:V13)/20)*100</f>
        <v>60</v>
      </c>
      <c r="AD14" s="18">
        <f>100*(AD12/20)</f>
        <v>20</v>
      </c>
      <c r="AE14" s="18">
        <f>100*(AE12/20)</f>
        <v>10</v>
      </c>
      <c r="AF14" s="18">
        <f>100*(AF12/20)</f>
        <v>10</v>
      </c>
    </row>
    <row r="15" spans="1:34">
      <c r="A15" t="s">
        <v>95</v>
      </c>
      <c r="B15" s="2"/>
      <c r="C15" s="2"/>
      <c r="D15" s="2"/>
      <c r="E15" s="2"/>
      <c r="F15" s="2"/>
      <c r="G15" s="2">
        <v>2</v>
      </c>
      <c r="H15" s="2">
        <v>13</v>
      </c>
      <c r="I15" s="2"/>
      <c r="J15" s="2"/>
      <c r="K15" s="2"/>
      <c r="L15" s="2"/>
      <c r="M15" s="2">
        <f>M12-M13</f>
        <v>-6</v>
      </c>
      <c r="N15" s="2">
        <f>N12-N13</f>
        <v>-1</v>
      </c>
      <c r="O15" s="2"/>
      <c r="P15" s="2"/>
      <c r="Q15" s="2"/>
      <c r="R15" s="2"/>
      <c r="S15" s="2"/>
      <c r="T15" s="2"/>
      <c r="U15" s="2"/>
      <c r="V15" s="2"/>
    </row>
    <row r="16" spans="1:34">
      <c r="A16">
        <v>4</v>
      </c>
      <c r="B16" s="10" t="s">
        <v>8</v>
      </c>
      <c r="C16" s="10">
        <v>28</v>
      </c>
      <c r="D16" s="10">
        <v>25</v>
      </c>
      <c r="E16" s="10"/>
      <c r="F16" s="10"/>
      <c r="G16" s="10"/>
      <c r="H16" s="10"/>
      <c r="I16" s="10"/>
      <c r="J16" s="10">
        <v>28</v>
      </c>
      <c r="K16" s="10">
        <v>30</v>
      </c>
      <c r="L16" s="10"/>
      <c r="M16" s="10"/>
      <c r="N16" s="10">
        <v>15</v>
      </c>
      <c r="O16" s="10"/>
      <c r="P16" s="10">
        <v>22</v>
      </c>
      <c r="Q16" s="10">
        <v>26</v>
      </c>
      <c r="R16" s="10">
        <v>28</v>
      </c>
      <c r="S16" s="10">
        <v>26</v>
      </c>
      <c r="T16" s="10">
        <v>8</v>
      </c>
      <c r="U16" s="10"/>
      <c r="V16" s="10"/>
      <c r="W16">
        <v>0</v>
      </c>
      <c r="X16">
        <f>AVERAGE(P19:T19,N19,J19:K19,C19:D19)</f>
        <v>-5.5</v>
      </c>
      <c r="Y16">
        <v>0</v>
      </c>
      <c r="Z16">
        <v>0</v>
      </c>
      <c r="AA16">
        <v>0</v>
      </c>
      <c r="AB16" s="19">
        <f>COUNT(C16:V16)</f>
        <v>10</v>
      </c>
      <c r="AC16" s="19">
        <f>COUNT(C17:V17)</f>
        <v>18</v>
      </c>
      <c r="AD16" s="19">
        <v>0</v>
      </c>
      <c r="AE16" s="19">
        <v>2</v>
      </c>
      <c r="AF16" s="19">
        <v>0</v>
      </c>
      <c r="AG16">
        <f>AVERAGE(C16:W16)</f>
        <v>21.454545454545453</v>
      </c>
      <c r="AH16">
        <f>AVERAGE(D17:W17)</f>
        <v>28.294117647058822</v>
      </c>
    </row>
    <row r="17" spans="1:34">
      <c r="B17" s="11" t="s">
        <v>9</v>
      </c>
      <c r="C17" s="11">
        <v>20</v>
      </c>
      <c r="D17" s="11">
        <v>34</v>
      </c>
      <c r="E17" s="11">
        <v>14</v>
      </c>
      <c r="F17" s="11"/>
      <c r="G17" s="11">
        <v>23</v>
      </c>
      <c r="H17" s="11">
        <v>39</v>
      </c>
      <c r="I17" s="11">
        <v>38</v>
      </c>
      <c r="J17" s="11">
        <v>37</v>
      </c>
      <c r="K17" s="11">
        <v>35</v>
      </c>
      <c r="L17" s="11">
        <v>39</v>
      </c>
      <c r="M17" s="11"/>
      <c r="N17" s="11">
        <v>33</v>
      </c>
      <c r="O17" s="11">
        <v>21</v>
      </c>
      <c r="P17" s="11">
        <v>21</v>
      </c>
      <c r="Q17" s="11">
        <v>44</v>
      </c>
      <c r="R17" s="11">
        <v>30</v>
      </c>
      <c r="S17" s="11">
        <v>15</v>
      </c>
      <c r="T17" s="11">
        <v>22</v>
      </c>
      <c r="U17" s="11">
        <v>18</v>
      </c>
      <c r="V17" s="11">
        <v>18</v>
      </c>
    </row>
    <row r="18" spans="1:34">
      <c r="B18" s="12" t="s">
        <v>10</v>
      </c>
      <c r="C18" s="12"/>
      <c r="D18" s="12"/>
      <c r="E18" s="12"/>
      <c r="F18" s="12" t="s">
        <v>14</v>
      </c>
      <c r="G18" s="12"/>
      <c r="H18" s="12"/>
      <c r="I18" s="12"/>
      <c r="J18" s="12"/>
      <c r="K18" s="12"/>
      <c r="L18" s="12"/>
      <c r="M18" s="12" t="s">
        <v>14</v>
      </c>
      <c r="N18" s="12"/>
      <c r="O18" s="12"/>
      <c r="P18" s="12"/>
      <c r="Q18" s="12"/>
      <c r="R18" s="12"/>
      <c r="S18" s="12"/>
      <c r="T18" s="12"/>
      <c r="U18" s="12"/>
      <c r="V18" s="12"/>
      <c r="AB18" s="18">
        <f>(COUNT(C16:V16)/20)*100</f>
        <v>50</v>
      </c>
      <c r="AC18" s="18">
        <f>(COUNT(C17:V17)/20)*100</f>
        <v>90</v>
      </c>
      <c r="AD18" s="18">
        <f>100*(AD16/20)</f>
        <v>0</v>
      </c>
      <c r="AE18" s="18">
        <f>100*(AE16/20)</f>
        <v>10</v>
      </c>
      <c r="AF18" s="18">
        <f>100*(AF16/20)</f>
        <v>0</v>
      </c>
    </row>
    <row r="19" spans="1:34">
      <c r="A19" t="s">
        <v>95</v>
      </c>
      <c r="B19" s="2"/>
      <c r="C19" s="2">
        <f>C16-C17</f>
        <v>8</v>
      </c>
      <c r="D19" s="2">
        <f>D16-D17</f>
        <v>-9</v>
      </c>
      <c r="E19" s="2"/>
      <c r="F19" s="2"/>
      <c r="G19" s="2"/>
      <c r="H19" s="2"/>
      <c r="I19" s="2"/>
      <c r="J19" s="2">
        <f>J16-J17</f>
        <v>-9</v>
      </c>
      <c r="K19" s="2">
        <f>K16-K17</f>
        <v>-5</v>
      </c>
      <c r="L19" s="2"/>
      <c r="M19" s="2"/>
      <c r="N19" s="2">
        <f>N16-N17</f>
        <v>-18</v>
      </c>
      <c r="O19" s="2"/>
      <c r="P19" s="2">
        <f>P16-P17</f>
        <v>1</v>
      </c>
      <c r="Q19" s="2">
        <f t="shared" ref="Q19:T19" si="1">Q16-Q17</f>
        <v>-18</v>
      </c>
      <c r="R19" s="2">
        <f t="shared" si="1"/>
        <v>-2</v>
      </c>
      <c r="S19" s="2">
        <f t="shared" si="1"/>
        <v>11</v>
      </c>
      <c r="T19" s="2">
        <f t="shared" si="1"/>
        <v>-14</v>
      </c>
      <c r="U19" s="2"/>
      <c r="V19" s="2"/>
    </row>
    <row r="20" spans="1:34">
      <c r="A20">
        <v>5</v>
      </c>
      <c r="B20" s="10" t="s">
        <v>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4">
        <v>0</v>
      </c>
      <c r="X20">
        <v>0</v>
      </c>
      <c r="Y20" s="4">
        <v>0</v>
      </c>
      <c r="Z20" s="4">
        <v>0</v>
      </c>
      <c r="AA20" s="4">
        <v>0</v>
      </c>
      <c r="AB20" s="19">
        <f>COUNT(C20:V20)</f>
        <v>0</v>
      </c>
      <c r="AC20" s="19">
        <f>COUNT(C21:V21)</f>
        <v>13</v>
      </c>
      <c r="AD20" s="19">
        <v>5</v>
      </c>
      <c r="AE20" s="19">
        <v>2</v>
      </c>
      <c r="AF20" s="19">
        <v>0</v>
      </c>
      <c r="AG20">
        <f>AVERAGE(D20:W20)</f>
        <v>0</v>
      </c>
      <c r="AH20">
        <f>AVERAGE(D21:W21)</f>
        <v>17.846153846153847</v>
      </c>
    </row>
    <row r="21" spans="1:34">
      <c r="B21" s="11" t="s">
        <v>9</v>
      </c>
      <c r="C21" s="11"/>
      <c r="D21" s="11"/>
      <c r="E21" s="11"/>
      <c r="F21" s="11">
        <v>33</v>
      </c>
      <c r="G21" s="11">
        <v>20</v>
      </c>
      <c r="H21" s="11">
        <v>9</v>
      </c>
      <c r="I21" s="11">
        <v>15</v>
      </c>
      <c r="J21" s="11">
        <v>16</v>
      </c>
      <c r="K21" s="11">
        <v>20</v>
      </c>
      <c r="L21" s="11">
        <v>19</v>
      </c>
      <c r="M21" s="11">
        <v>20</v>
      </c>
      <c r="N21" s="11"/>
      <c r="O21" s="11">
        <v>21</v>
      </c>
      <c r="P21" s="11"/>
      <c r="Q21" s="11">
        <v>17</v>
      </c>
      <c r="R21" s="11">
        <v>17</v>
      </c>
      <c r="S21" s="11"/>
      <c r="T21" s="11">
        <v>20</v>
      </c>
      <c r="U21" s="11">
        <v>5</v>
      </c>
      <c r="V21" s="11"/>
    </row>
    <row r="22" spans="1:34">
      <c r="B22" s="12" t="s">
        <v>10</v>
      </c>
      <c r="C22" s="12" t="s">
        <v>11</v>
      </c>
      <c r="D22" s="12" t="s">
        <v>11</v>
      </c>
      <c r="E22" s="12" t="s">
        <v>14</v>
      </c>
      <c r="F22" s="12"/>
      <c r="G22" s="12"/>
      <c r="H22" s="12"/>
      <c r="I22" s="12"/>
      <c r="J22" s="12"/>
      <c r="K22" s="12"/>
      <c r="L22" s="12"/>
      <c r="M22" s="12"/>
      <c r="N22" s="12" t="s">
        <v>11</v>
      </c>
      <c r="O22" s="12"/>
      <c r="P22" s="12" t="s">
        <v>11</v>
      </c>
      <c r="Q22" s="12"/>
      <c r="R22" s="12"/>
      <c r="S22" s="12" t="s">
        <v>14</v>
      </c>
      <c r="T22" s="12"/>
      <c r="U22" s="12"/>
      <c r="V22" s="12" t="s">
        <v>11</v>
      </c>
      <c r="AB22" s="18">
        <f>(COUNT(C20:V20)/20)*100</f>
        <v>0</v>
      </c>
      <c r="AC22" s="18">
        <f>(COUNT(C21:V21)/20)*100</f>
        <v>65</v>
      </c>
      <c r="AD22" s="18">
        <f>100*(AD20/20)</f>
        <v>25</v>
      </c>
      <c r="AE22" s="18">
        <f>100*(AE20/20)</f>
        <v>10</v>
      </c>
      <c r="AF22" s="18">
        <f>100*(AF20/20)</f>
        <v>0</v>
      </c>
    </row>
    <row r="23" spans="1:34">
      <c r="A23" t="s">
        <v>95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34">
      <c r="A24">
        <v>6</v>
      </c>
      <c r="B24" s="10" t="s">
        <v>8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>
        <v>0</v>
      </c>
      <c r="X24">
        <v>0</v>
      </c>
      <c r="Y24">
        <v>0</v>
      </c>
      <c r="Z24">
        <v>0</v>
      </c>
      <c r="AA24">
        <v>0</v>
      </c>
      <c r="AB24" s="19">
        <f>COUNT(C24:V24)</f>
        <v>0</v>
      </c>
      <c r="AC24" s="19">
        <f>COUNT(C25:V25)</f>
        <v>7</v>
      </c>
      <c r="AD24" s="19">
        <v>6</v>
      </c>
      <c r="AE24" s="19">
        <v>3</v>
      </c>
      <c r="AF24" s="19">
        <v>4</v>
      </c>
      <c r="AG24">
        <f t="shared" ref="AG24" si="2">AVERAGE(D24:W24)</f>
        <v>0</v>
      </c>
      <c r="AH24">
        <f>AVERAGE(D25:W25)</f>
        <v>16.666666666666668</v>
      </c>
    </row>
    <row r="25" spans="1:34">
      <c r="B25" s="11" t="s">
        <v>9</v>
      </c>
      <c r="C25" s="11">
        <v>15</v>
      </c>
      <c r="D25" s="11"/>
      <c r="E25" s="11"/>
      <c r="F25" s="11"/>
      <c r="G25" s="11"/>
      <c r="H25" s="11"/>
      <c r="I25" s="11"/>
      <c r="J25" s="11"/>
      <c r="K25" s="11">
        <v>11</v>
      </c>
      <c r="L25" s="11">
        <v>23</v>
      </c>
      <c r="M25" s="11">
        <v>14</v>
      </c>
      <c r="N25" s="11"/>
      <c r="O25" s="11">
        <v>19</v>
      </c>
      <c r="P25" s="11"/>
      <c r="Q25" s="11"/>
      <c r="R25" s="11">
        <v>26</v>
      </c>
      <c r="S25" s="11"/>
      <c r="T25" s="11">
        <v>7</v>
      </c>
      <c r="U25" s="11"/>
      <c r="V25" s="11"/>
    </row>
    <row r="26" spans="1:34">
      <c r="B26" s="12" t="s">
        <v>10</v>
      </c>
      <c r="C26" s="12"/>
      <c r="D26" s="12" t="s">
        <v>11</v>
      </c>
      <c r="E26" s="12" t="s">
        <v>12</v>
      </c>
      <c r="F26" s="12" t="s">
        <v>11</v>
      </c>
      <c r="G26" s="12" t="s">
        <v>11</v>
      </c>
      <c r="H26" s="12" t="s">
        <v>11</v>
      </c>
      <c r="I26" s="12" t="s">
        <v>12</v>
      </c>
      <c r="J26" s="12" t="s">
        <v>11</v>
      </c>
      <c r="K26" s="12"/>
      <c r="L26" s="12"/>
      <c r="M26" s="12"/>
      <c r="N26" s="12" t="s">
        <v>12</v>
      </c>
      <c r="O26" s="12"/>
      <c r="P26" s="12" t="s">
        <v>14</v>
      </c>
      <c r="Q26" s="12" t="s">
        <v>14</v>
      </c>
      <c r="R26" s="12"/>
      <c r="S26" s="12" t="s">
        <v>12</v>
      </c>
      <c r="T26" s="12"/>
      <c r="U26" s="12" t="s">
        <v>11</v>
      </c>
      <c r="V26" s="12" t="s">
        <v>14</v>
      </c>
      <c r="AB26" s="18">
        <f>(COUNT(C24:V24)/20)*100</f>
        <v>0</v>
      </c>
      <c r="AC26" s="18">
        <f>(COUNT(C25:V25)/20)*100</f>
        <v>35</v>
      </c>
      <c r="AD26" s="18">
        <f>100*(AD24/20)</f>
        <v>30</v>
      </c>
      <c r="AE26" s="18">
        <f>100*(AE24/20)</f>
        <v>15</v>
      </c>
      <c r="AF26" s="18">
        <f>100*(AF24/20)</f>
        <v>20</v>
      </c>
    </row>
    <row r="27" spans="1:34">
      <c r="A27" t="s">
        <v>95</v>
      </c>
    </row>
    <row r="28" spans="1:34">
      <c r="A28">
        <v>7</v>
      </c>
      <c r="B28" s="4" t="s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AB28" s="19"/>
      <c r="AC28" s="19"/>
      <c r="AD28" s="19"/>
      <c r="AE28" s="19"/>
      <c r="AF28" s="19"/>
    </row>
    <row r="29" spans="1:34">
      <c r="B29" s="5" t="s">
        <v>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34">
      <c r="B30" s="6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AB30" s="18"/>
      <c r="AC30" s="18"/>
      <c r="AD30" s="18"/>
      <c r="AE30" s="18"/>
      <c r="AF30" s="18"/>
    </row>
    <row r="31" spans="1:34">
      <c r="A31" t="s">
        <v>95</v>
      </c>
    </row>
    <row r="32" spans="1:34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AB32" s="19"/>
      <c r="AC32" s="19"/>
      <c r="AD32" s="19"/>
      <c r="AE32" s="19"/>
      <c r="AF32" s="19"/>
    </row>
    <row r="33" spans="1:34"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AB34" s="18"/>
      <c r="AC34" s="18"/>
      <c r="AD34" s="18"/>
      <c r="AE34" s="18"/>
      <c r="AF34" s="18"/>
      <c r="AG34" s="20"/>
    </row>
    <row r="35" spans="1:34">
      <c r="A35" t="s">
        <v>95</v>
      </c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Y36" s="4"/>
      <c r="Z36" s="4"/>
      <c r="AA36" s="4"/>
      <c r="AB36" s="19"/>
      <c r="AC36" s="19"/>
      <c r="AD36" s="19"/>
      <c r="AE36" s="19"/>
      <c r="AF36" s="19"/>
    </row>
    <row r="37" spans="1:34">
      <c r="B37" s="5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AB38" s="18"/>
      <c r="AC38" s="18"/>
      <c r="AD38" s="18"/>
      <c r="AE38" s="18"/>
      <c r="AF38" s="18"/>
    </row>
    <row r="39" spans="1:34">
      <c r="A39" t="s">
        <v>95</v>
      </c>
      <c r="K39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>
        <f>AVERAGE(W4:W39)</f>
        <v>0</v>
      </c>
      <c r="X41" s="21">
        <f>AVERAGE(X4:X39)</f>
        <v>-0.1875</v>
      </c>
      <c r="Y41" s="21">
        <f t="shared" ref="Y41:AA41" si="3">AVERAGE(Y4:Y39)</f>
        <v>0</v>
      </c>
      <c r="Z41" s="21">
        <f t="shared" si="3"/>
        <v>0</v>
      </c>
      <c r="AA41" s="21">
        <f t="shared" si="3"/>
        <v>0</v>
      </c>
      <c r="AB41" s="21">
        <f>AVERAGE(AB4,AB8,AB12,AB16,AB20,AB24,AB28,AB32,AB36)</f>
        <v>3.6666666666666665</v>
      </c>
      <c r="AC41" s="21">
        <f t="shared" ref="AC41:AF41" si="4">AVERAGE(AC4,AC8,AC12,AC16,AC20,AC24,AC28,AC32,AC36)</f>
        <v>11.666666666666666</v>
      </c>
      <c r="AD41" s="21">
        <f t="shared" si="4"/>
        <v>4.166666666666667</v>
      </c>
      <c r="AE41" s="21">
        <f t="shared" si="4"/>
        <v>2.1666666666666665</v>
      </c>
      <c r="AF41" s="21">
        <f t="shared" si="4"/>
        <v>2</v>
      </c>
      <c r="AG41" s="21">
        <f>AVERAGE(AG4:AG38)</f>
        <v>6.7535353535353524</v>
      </c>
      <c r="AH41" s="21">
        <f>AVERAGE(AH4:AH38)</f>
        <v>15.142426201249732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>
        <f>AVERAGE(AB6,AB10,AB14,AB18,AB22,AB26,AB30,AB34,AB38)</f>
        <v>18.333333333333332</v>
      </c>
      <c r="AC42" s="21">
        <f t="shared" ref="AC42:AF42" si="5">AVERAGE(AC6,AC10,AC14,AC18,AC22,AC26,AC30,AC34,AC38)</f>
        <v>58.333333333333336</v>
      </c>
      <c r="AD42" s="21">
        <f t="shared" si="5"/>
        <v>20.833333333333332</v>
      </c>
      <c r="AE42" s="21">
        <f t="shared" si="5"/>
        <v>10.833333333333334</v>
      </c>
      <c r="AF42" s="21">
        <f t="shared" si="5"/>
        <v>10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18.1640625" bestFit="1" customWidth="1"/>
    <col min="3" max="3" width="11.83203125" bestFit="1" customWidth="1"/>
    <col min="4" max="4" width="8.5" customWidth="1"/>
    <col min="5" max="5" width="8.6640625" customWidth="1"/>
    <col min="6" max="6" width="7.33203125" bestFit="1" customWidth="1"/>
    <col min="7" max="7" width="8" bestFit="1" customWidth="1"/>
    <col min="8" max="8" width="6.5" customWidth="1"/>
    <col min="9" max="22" width="3.1640625" bestFit="1" customWidth="1"/>
    <col min="28" max="28" width="5.33203125" customWidth="1"/>
    <col min="29" max="29" width="5.6640625" customWidth="1"/>
    <col min="30" max="30" width="4.83203125" customWidth="1"/>
    <col min="31" max="31" width="4.5" customWidth="1"/>
    <col min="32" max="32" width="4.6640625" customWidth="1"/>
  </cols>
  <sheetData>
    <row r="1" spans="1:34">
      <c r="A1" t="s">
        <v>15</v>
      </c>
      <c r="B1" t="s">
        <v>16</v>
      </c>
      <c r="C1" t="s">
        <v>2</v>
      </c>
      <c r="D1" t="s">
        <v>17</v>
      </c>
      <c r="E1" s="1">
        <v>43476</v>
      </c>
      <c r="F1" t="s">
        <v>4</v>
      </c>
      <c r="G1" t="s">
        <v>5</v>
      </c>
      <c r="H1" t="s">
        <v>18</v>
      </c>
    </row>
    <row r="2" spans="1:34"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>
        <v>0</v>
      </c>
      <c r="X4">
        <v>0</v>
      </c>
      <c r="Y4">
        <v>0</v>
      </c>
      <c r="Z4">
        <v>0</v>
      </c>
      <c r="AA4">
        <v>0</v>
      </c>
      <c r="AB4" s="19">
        <f>COUNT(C4:V4)</f>
        <v>0</v>
      </c>
      <c r="AC4" s="19">
        <f>COUNT(C5:V5)</f>
        <v>17</v>
      </c>
      <c r="AD4" s="19">
        <v>3</v>
      </c>
      <c r="AE4" s="19">
        <v>0</v>
      </c>
      <c r="AF4" s="19">
        <v>0</v>
      </c>
      <c r="AG4">
        <f>AVERAGE(C4:W4)</f>
        <v>0</v>
      </c>
      <c r="AH4">
        <f>AVERAGE(D5:W5)</f>
        <v>5.5625</v>
      </c>
    </row>
    <row r="5" spans="1:34">
      <c r="B5" s="5" t="s">
        <v>9</v>
      </c>
      <c r="C5" s="5">
        <v>6</v>
      </c>
      <c r="D5" s="5">
        <v>6</v>
      </c>
      <c r="E5" s="5">
        <v>7</v>
      </c>
      <c r="F5" s="5">
        <v>4</v>
      </c>
      <c r="G5" s="5">
        <v>3</v>
      </c>
      <c r="H5" s="5">
        <v>4</v>
      </c>
      <c r="I5" s="5">
        <v>6</v>
      </c>
      <c r="J5" s="5">
        <v>11</v>
      </c>
      <c r="K5" s="5">
        <v>7</v>
      </c>
      <c r="L5" s="5">
        <v>6</v>
      </c>
      <c r="M5" s="5">
        <v>5</v>
      </c>
      <c r="N5" s="5">
        <v>4</v>
      </c>
      <c r="O5" s="5">
        <v>6</v>
      </c>
      <c r="P5" s="5">
        <v>6</v>
      </c>
      <c r="Q5" s="5"/>
      <c r="R5" s="5"/>
      <c r="S5" s="5">
        <v>4</v>
      </c>
      <c r="T5" s="5"/>
      <c r="U5" s="5">
        <v>5</v>
      </c>
      <c r="V5" s="5">
        <v>5</v>
      </c>
    </row>
    <row r="6" spans="1:34">
      <c r="B6" s="6" t="s">
        <v>10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 t="s">
        <v>11</v>
      </c>
      <c r="R6" s="6" t="s">
        <v>11</v>
      </c>
      <c r="S6" s="6"/>
      <c r="T6" s="6" t="s">
        <v>11</v>
      </c>
      <c r="U6" s="6"/>
      <c r="V6" s="6"/>
      <c r="AB6" s="18">
        <f>(COUNT(C4:V4)/20)*100</f>
        <v>0</v>
      </c>
      <c r="AC6" s="18">
        <f>(COUNT(C5:V5)/20)*100</f>
        <v>85</v>
      </c>
      <c r="AD6" s="18">
        <f>100*(AD4/20)</f>
        <v>15</v>
      </c>
      <c r="AE6" s="18">
        <f>100*(AE4/20)</f>
        <v>0</v>
      </c>
      <c r="AF6" s="18">
        <f>100*(AF4/20)</f>
        <v>0</v>
      </c>
    </row>
    <row r="7" spans="1:34">
      <c r="A7" t="s">
        <v>95</v>
      </c>
    </row>
    <row r="8" spans="1:34">
      <c r="A8">
        <v>2</v>
      </c>
      <c r="B8" s="4" t="s">
        <v>8</v>
      </c>
      <c r="C8" s="4"/>
      <c r="D8" s="4"/>
      <c r="E8" s="4"/>
      <c r="F8" s="4"/>
      <c r="G8" s="4"/>
      <c r="H8" s="4"/>
      <c r="I8" s="4"/>
      <c r="J8" s="4">
        <v>6</v>
      </c>
      <c r="K8" s="4"/>
      <c r="L8" s="4"/>
      <c r="M8" s="4"/>
      <c r="N8" s="4">
        <v>6</v>
      </c>
      <c r="O8" s="4"/>
      <c r="P8" s="4"/>
      <c r="Q8" s="4">
        <v>6</v>
      </c>
      <c r="R8" s="4"/>
      <c r="S8" s="4"/>
      <c r="T8" s="4"/>
      <c r="U8" s="4"/>
      <c r="V8" s="4"/>
      <c r="W8">
        <v>1</v>
      </c>
      <c r="X8">
        <f>AVERAGE(N11)</f>
        <v>-1</v>
      </c>
      <c r="Y8">
        <v>0</v>
      </c>
      <c r="Z8">
        <v>0</v>
      </c>
      <c r="AA8">
        <v>0</v>
      </c>
      <c r="AB8" s="19">
        <f>COUNT(C8:V8)</f>
        <v>3</v>
      </c>
      <c r="AC8" s="19">
        <f>COUNT(C9:V9)</f>
        <v>9</v>
      </c>
      <c r="AD8" s="19">
        <v>9</v>
      </c>
      <c r="AE8" s="19">
        <v>0</v>
      </c>
      <c r="AF8" s="19">
        <v>0</v>
      </c>
      <c r="AG8">
        <f>AVERAGE(C8:W8)</f>
        <v>4.75</v>
      </c>
      <c r="AH8">
        <f>AVERAGE(D9:W9)</f>
        <v>6.625</v>
      </c>
    </row>
    <row r="9" spans="1:34">
      <c r="B9" s="5" t="s">
        <v>9</v>
      </c>
      <c r="C9" s="5">
        <v>4</v>
      </c>
      <c r="D9" s="5"/>
      <c r="E9" s="5"/>
      <c r="F9" s="5"/>
      <c r="G9" s="5">
        <v>6</v>
      </c>
      <c r="H9" s="5">
        <v>7</v>
      </c>
      <c r="I9" s="5"/>
      <c r="J9" s="5"/>
      <c r="K9" s="5">
        <v>5</v>
      </c>
      <c r="L9" s="5"/>
      <c r="M9" s="5">
        <v>5</v>
      </c>
      <c r="N9" s="5">
        <v>7</v>
      </c>
      <c r="O9" s="5"/>
      <c r="P9" s="5"/>
      <c r="Q9" s="5"/>
      <c r="R9" s="5"/>
      <c r="S9" s="5">
        <v>13</v>
      </c>
      <c r="T9" s="5">
        <v>4</v>
      </c>
      <c r="U9" s="5">
        <v>6</v>
      </c>
      <c r="V9" s="5"/>
    </row>
    <row r="10" spans="1:34">
      <c r="B10" s="6" t="s">
        <v>10</v>
      </c>
      <c r="C10" s="6"/>
      <c r="D10" s="6" t="s">
        <v>11</v>
      </c>
      <c r="E10" s="6" t="s">
        <v>11</v>
      </c>
      <c r="F10" s="6" t="s">
        <v>11</v>
      </c>
      <c r="G10" s="6"/>
      <c r="H10" s="6"/>
      <c r="I10" s="6" t="s">
        <v>11</v>
      </c>
      <c r="J10" s="6"/>
      <c r="K10" s="6"/>
      <c r="L10" s="6" t="s">
        <v>11</v>
      </c>
      <c r="M10" s="6"/>
      <c r="N10" s="6"/>
      <c r="O10" s="6" t="s">
        <v>11</v>
      </c>
      <c r="P10" s="6" t="s">
        <v>11</v>
      </c>
      <c r="Q10" s="6"/>
      <c r="R10" s="6" t="s">
        <v>11</v>
      </c>
      <c r="S10" s="6"/>
      <c r="T10" s="6"/>
      <c r="U10" s="6"/>
      <c r="V10" s="6" t="s">
        <v>11</v>
      </c>
      <c r="AB10" s="18">
        <f>(COUNT(C8:V8)/20)*100</f>
        <v>15</v>
      </c>
      <c r="AC10" s="18">
        <f>(COUNT(C9:V9)/20)*100</f>
        <v>45</v>
      </c>
      <c r="AD10" s="18">
        <f>100*(AD8/20)</f>
        <v>45</v>
      </c>
      <c r="AE10" s="18">
        <f>100*(AE8/20)</f>
        <v>0</v>
      </c>
      <c r="AF10" s="18">
        <f>100*(AF8/20)</f>
        <v>0</v>
      </c>
    </row>
    <row r="11" spans="1:34">
      <c r="A11" t="s">
        <v>95</v>
      </c>
      <c r="N11">
        <f>N8-N9</f>
        <v>-1</v>
      </c>
    </row>
    <row r="12" spans="1:34">
      <c r="A12">
        <v>3</v>
      </c>
      <c r="B12" s="4" t="s">
        <v>8</v>
      </c>
      <c r="C12" s="4"/>
      <c r="D12" s="4">
        <v>7</v>
      </c>
      <c r="E12" s="4"/>
      <c r="F12" s="4"/>
      <c r="G12" s="4">
        <v>5</v>
      </c>
      <c r="H12" s="4"/>
      <c r="I12" s="4"/>
      <c r="J12" s="4">
        <v>5</v>
      </c>
      <c r="K12" s="4">
        <v>9</v>
      </c>
      <c r="L12" s="4"/>
      <c r="M12" s="4"/>
      <c r="N12" s="4">
        <v>8</v>
      </c>
      <c r="O12" s="4"/>
      <c r="P12" s="4">
        <v>7</v>
      </c>
      <c r="Q12" s="4"/>
      <c r="R12" s="4">
        <v>11</v>
      </c>
      <c r="S12" s="4"/>
      <c r="T12" s="4"/>
      <c r="U12" s="4"/>
      <c r="V12" s="4">
        <v>5</v>
      </c>
      <c r="W12">
        <v>6</v>
      </c>
      <c r="X12">
        <f>AVERAGE(G15,J15:K15,P15,R15,V15)</f>
        <v>0.66666666666666663</v>
      </c>
      <c r="Y12" s="4">
        <v>0</v>
      </c>
      <c r="Z12" s="4">
        <v>0</v>
      </c>
      <c r="AA12" s="4">
        <v>0</v>
      </c>
      <c r="AB12" s="19">
        <f>COUNT(C12:V12)</f>
        <v>8</v>
      </c>
      <c r="AC12" s="19">
        <f>COUNT(C13:V13)</f>
        <v>13</v>
      </c>
      <c r="AD12" s="19">
        <v>5</v>
      </c>
      <c r="AE12" s="19">
        <v>0</v>
      </c>
      <c r="AF12" s="19">
        <v>0</v>
      </c>
      <c r="AG12">
        <f>AVERAGE(C12:W12)</f>
        <v>7</v>
      </c>
      <c r="AH12">
        <f>AVERAGE(D13:W13)</f>
        <v>6.0769230769230766</v>
      </c>
    </row>
    <row r="13" spans="1:34">
      <c r="B13" s="5" t="s">
        <v>9</v>
      </c>
      <c r="C13" s="5"/>
      <c r="D13" s="5"/>
      <c r="E13" s="5">
        <v>7</v>
      </c>
      <c r="F13" s="5"/>
      <c r="G13" s="5">
        <v>4</v>
      </c>
      <c r="H13" s="5">
        <v>5</v>
      </c>
      <c r="I13" s="5">
        <v>4</v>
      </c>
      <c r="J13" s="5">
        <v>8</v>
      </c>
      <c r="K13" s="5">
        <v>8</v>
      </c>
      <c r="L13" s="5"/>
      <c r="M13" s="5">
        <v>9</v>
      </c>
      <c r="N13" s="5"/>
      <c r="O13" s="5"/>
      <c r="P13" s="5">
        <v>4</v>
      </c>
      <c r="Q13" s="5">
        <v>5</v>
      </c>
      <c r="R13" s="5">
        <v>8</v>
      </c>
      <c r="S13" s="5">
        <v>6</v>
      </c>
      <c r="T13" s="5"/>
      <c r="U13" s="5">
        <v>5</v>
      </c>
      <c r="V13" s="5">
        <v>6</v>
      </c>
    </row>
    <row r="14" spans="1:34">
      <c r="B14" s="6" t="s">
        <v>10</v>
      </c>
      <c r="C14" s="6" t="s">
        <v>11</v>
      </c>
      <c r="D14" s="6"/>
      <c r="E14" s="6"/>
      <c r="F14" s="6" t="s">
        <v>11</v>
      </c>
      <c r="G14" s="6"/>
      <c r="H14" s="6"/>
      <c r="I14" s="6"/>
      <c r="J14" s="6"/>
      <c r="K14" s="6"/>
      <c r="L14" s="6" t="s">
        <v>11</v>
      </c>
      <c r="M14" s="6"/>
      <c r="N14" s="6"/>
      <c r="O14" s="6" t="s">
        <v>11</v>
      </c>
      <c r="P14" s="6"/>
      <c r="Q14" s="6"/>
      <c r="R14" s="6"/>
      <c r="S14" s="6"/>
      <c r="T14" s="6" t="s">
        <v>11</v>
      </c>
      <c r="U14" s="6"/>
      <c r="V14" s="6"/>
      <c r="AB14" s="18">
        <f>(COUNT(C12:V12)/20)*100</f>
        <v>40</v>
      </c>
      <c r="AC14" s="18">
        <f>(COUNT(C13:V13)/20)*100</f>
        <v>65</v>
      </c>
      <c r="AD14" s="18">
        <f>100*(AD12/20)</f>
        <v>25</v>
      </c>
      <c r="AE14" s="18">
        <f>100*(AE12/20)</f>
        <v>0</v>
      </c>
      <c r="AF14" s="18">
        <f>100*(AF12/20)</f>
        <v>0</v>
      </c>
    </row>
    <row r="15" spans="1:34">
      <c r="A15" t="s">
        <v>95</v>
      </c>
      <c r="G15">
        <f>G12-G13</f>
        <v>1</v>
      </c>
      <c r="J15">
        <f>J12-J13</f>
        <v>-3</v>
      </c>
      <c r="K15">
        <f>K12-K13</f>
        <v>1</v>
      </c>
      <c r="P15">
        <f>P12-P13</f>
        <v>3</v>
      </c>
      <c r="R15">
        <f>R12-R13</f>
        <v>3</v>
      </c>
      <c r="V15">
        <f>V12-V13</f>
        <v>-1</v>
      </c>
    </row>
    <row r="16" spans="1:34">
      <c r="A16">
        <v>4</v>
      </c>
      <c r="B16" s="4" t="s">
        <v>8</v>
      </c>
      <c r="C16" s="4"/>
      <c r="D16" s="4"/>
      <c r="E16" s="4"/>
      <c r="F16" s="4"/>
      <c r="G16" s="4"/>
      <c r="H16" s="4"/>
      <c r="I16" s="4"/>
      <c r="J16" s="4">
        <v>4</v>
      </c>
      <c r="K16" s="4"/>
      <c r="L16" s="4"/>
      <c r="M16" s="4">
        <v>4</v>
      </c>
      <c r="N16" s="4">
        <v>4</v>
      </c>
      <c r="O16" s="4"/>
      <c r="P16" s="4"/>
      <c r="Q16" s="4"/>
      <c r="R16" s="4"/>
      <c r="S16" s="4"/>
      <c r="T16" s="4"/>
      <c r="U16" s="4"/>
      <c r="V16" s="4"/>
      <c r="W16">
        <v>1</v>
      </c>
      <c r="X16">
        <v>0</v>
      </c>
      <c r="Y16">
        <v>0</v>
      </c>
      <c r="Z16">
        <v>0</v>
      </c>
      <c r="AA16">
        <v>0</v>
      </c>
      <c r="AB16" s="19">
        <f>COUNT(C16:V16)</f>
        <v>3</v>
      </c>
      <c r="AC16" s="19">
        <f>COUNT(C17:V17)</f>
        <v>14</v>
      </c>
      <c r="AD16" s="19">
        <v>3</v>
      </c>
      <c r="AE16" s="19">
        <v>0</v>
      </c>
      <c r="AF16" s="19">
        <v>0</v>
      </c>
      <c r="AG16">
        <f>AVERAGE(C16:W16)</f>
        <v>3.25</v>
      </c>
      <c r="AH16">
        <f>AVERAGE(D17:W17)</f>
        <v>5.384615384615385</v>
      </c>
    </row>
    <row r="17" spans="1:34">
      <c r="B17" s="5" t="s">
        <v>9</v>
      </c>
      <c r="C17" s="5">
        <v>5</v>
      </c>
      <c r="D17" s="5">
        <v>5</v>
      </c>
      <c r="E17" s="5">
        <v>7</v>
      </c>
      <c r="F17" s="5">
        <v>4</v>
      </c>
      <c r="G17" s="5">
        <v>4</v>
      </c>
      <c r="H17" s="5">
        <v>8</v>
      </c>
      <c r="I17" s="5"/>
      <c r="J17" s="5">
        <v>4</v>
      </c>
      <c r="K17" s="5"/>
      <c r="L17" s="5">
        <v>6</v>
      </c>
      <c r="M17" s="5"/>
      <c r="N17" s="5"/>
      <c r="O17" s="5">
        <v>5</v>
      </c>
      <c r="P17" s="5">
        <v>6</v>
      </c>
      <c r="Q17" s="5">
        <v>6</v>
      </c>
      <c r="R17" s="5">
        <v>4</v>
      </c>
      <c r="S17" s="5">
        <v>5</v>
      </c>
      <c r="T17" s="5"/>
      <c r="U17" s="5">
        <v>6</v>
      </c>
      <c r="V17" s="5"/>
    </row>
    <row r="18" spans="1:34">
      <c r="B18" s="6" t="s">
        <v>10</v>
      </c>
      <c r="C18" s="6"/>
      <c r="D18" s="6"/>
      <c r="E18" s="6"/>
      <c r="F18" s="6"/>
      <c r="G18" s="6"/>
      <c r="H18" s="6"/>
      <c r="I18" s="6" t="s">
        <v>11</v>
      </c>
      <c r="J18" s="6"/>
      <c r="K18" s="6" t="s">
        <v>11</v>
      </c>
      <c r="L18" s="6"/>
      <c r="M18" s="6"/>
      <c r="N18" s="6"/>
      <c r="O18" s="6"/>
      <c r="P18" s="6"/>
      <c r="Q18" s="6"/>
      <c r="R18" s="6"/>
      <c r="S18" s="6"/>
      <c r="T18" s="6" t="s">
        <v>11</v>
      </c>
      <c r="U18" s="6"/>
      <c r="V18" s="6"/>
      <c r="AB18" s="18">
        <f>(COUNT(C16:V16)/20)*100</f>
        <v>15</v>
      </c>
      <c r="AC18" s="18">
        <f>(COUNT(C17:V17)/20)*100</f>
        <v>70</v>
      </c>
      <c r="AD18" s="18">
        <f>100*(AD16/20)</f>
        <v>15</v>
      </c>
      <c r="AE18" s="18">
        <f>100*(AE16/20)</f>
        <v>0</v>
      </c>
      <c r="AF18" s="18">
        <f>100*(AF16/20)</f>
        <v>0</v>
      </c>
    </row>
    <row r="19" spans="1:34">
      <c r="A19" t="s">
        <v>95</v>
      </c>
      <c r="J19">
        <v>0</v>
      </c>
    </row>
    <row r="20" spans="1:34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v>0</v>
      </c>
      <c r="X20">
        <v>0</v>
      </c>
      <c r="Y20" s="4">
        <v>0</v>
      </c>
      <c r="Z20" s="4">
        <v>0</v>
      </c>
      <c r="AA20" s="4">
        <v>0</v>
      </c>
      <c r="AB20" s="19">
        <f>COUNT(C20:V20)</f>
        <v>0</v>
      </c>
      <c r="AC20" s="19">
        <f>COUNT(C21:V21)</f>
        <v>13</v>
      </c>
      <c r="AD20" s="19">
        <v>6</v>
      </c>
      <c r="AE20" s="19">
        <v>0</v>
      </c>
      <c r="AF20" s="19">
        <v>0</v>
      </c>
      <c r="AG20">
        <f>AVERAGE(D20:W20)</f>
        <v>0</v>
      </c>
      <c r="AH20">
        <f>AVERAGE(D21:W21)</f>
        <v>5.1538461538461542</v>
      </c>
    </row>
    <row r="21" spans="1:34">
      <c r="B21" s="5" t="s">
        <v>9</v>
      </c>
      <c r="C21" s="5"/>
      <c r="D21" s="5">
        <v>5</v>
      </c>
      <c r="E21" s="5" t="s">
        <v>11</v>
      </c>
      <c r="F21" s="5">
        <v>6</v>
      </c>
      <c r="G21" s="5"/>
      <c r="H21" s="5">
        <v>6</v>
      </c>
      <c r="I21" s="5">
        <v>6</v>
      </c>
      <c r="J21" s="5">
        <v>5</v>
      </c>
      <c r="K21" s="5">
        <v>3</v>
      </c>
      <c r="L21" s="5"/>
      <c r="M21" s="5">
        <v>6</v>
      </c>
      <c r="N21" s="5"/>
      <c r="O21" s="5"/>
      <c r="P21" s="5"/>
      <c r="Q21" s="5">
        <v>4</v>
      </c>
      <c r="R21" s="5">
        <v>6</v>
      </c>
      <c r="S21" s="5">
        <v>5</v>
      </c>
      <c r="T21" s="5">
        <v>4</v>
      </c>
      <c r="U21" s="5">
        <v>6</v>
      </c>
      <c r="V21" s="5">
        <v>5</v>
      </c>
    </row>
    <row r="22" spans="1:34">
      <c r="B22" s="6" t="s">
        <v>10</v>
      </c>
      <c r="C22" s="6" t="s">
        <v>11</v>
      </c>
      <c r="D22" s="6"/>
      <c r="E22" s="6"/>
      <c r="F22" s="6"/>
      <c r="G22" s="6" t="s">
        <v>11</v>
      </c>
      <c r="H22" s="6"/>
      <c r="I22" s="6"/>
      <c r="J22" s="6"/>
      <c r="K22" s="6"/>
      <c r="L22" s="6" t="s">
        <v>11</v>
      </c>
      <c r="M22" s="6"/>
      <c r="N22" s="6" t="s">
        <v>11</v>
      </c>
      <c r="O22" s="6" t="s">
        <v>11</v>
      </c>
      <c r="P22" s="6" t="s">
        <v>11</v>
      </c>
      <c r="Q22" s="6"/>
      <c r="R22" s="6"/>
      <c r="S22" s="6"/>
      <c r="T22" s="6"/>
      <c r="U22" s="6"/>
      <c r="V22" s="6"/>
      <c r="AB22" s="18">
        <f>(COUNT(C20:V20)/20)*100</f>
        <v>0</v>
      </c>
      <c r="AC22" s="18">
        <f>(COUNT(C21:V21)/20)*100</f>
        <v>65</v>
      </c>
      <c r="AD22" s="18">
        <f>100*(AD20/20)</f>
        <v>30</v>
      </c>
      <c r="AE22" s="18">
        <f>100*(AE20/20)</f>
        <v>0</v>
      </c>
      <c r="AF22" s="18">
        <f>100*(AF20/20)</f>
        <v>0</v>
      </c>
    </row>
    <row r="23" spans="1:34">
      <c r="A23" t="s">
        <v>95</v>
      </c>
    </row>
    <row r="24" spans="1:34">
      <c r="A24">
        <v>6</v>
      </c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>
        <v>0</v>
      </c>
      <c r="Y24">
        <v>0</v>
      </c>
      <c r="Z24">
        <v>0</v>
      </c>
      <c r="AA24">
        <v>0</v>
      </c>
      <c r="AB24" s="19">
        <f>COUNT(C24:V24)</f>
        <v>0</v>
      </c>
      <c r="AC24" s="19">
        <f>COUNT(C25:V25)</f>
        <v>16</v>
      </c>
      <c r="AD24" s="19">
        <v>4</v>
      </c>
      <c r="AE24" s="19">
        <v>0</v>
      </c>
      <c r="AF24" s="19">
        <v>2</v>
      </c>
      <c r="AG24">
        <f t="shared" ref="AG24" si="0">AVERAGE(D24:W24)</f>
        <v>0</v>
      </c>
      <c r="AH24">
        <f>AVERAGE(D25:W25)</f>
        <v>4.5333333333333332</v>
      </c>
    </row>
    <row r="25" spans="1:34">
      <c r="B25" s="5" t="s">
        <v>9</v>
      </c>
      <c r="C25" s="5">
        <v>5</v>
      </c>
      <c r="D25" s="5">
        <v>5</v>
      </c>
      <c r="E25" s="5">
        <v>4</v>
      </c>
      <c r="F25" s="5">
        <v>4</v>
      </c>
      <c r="G25" s="5">
        <v>5</v>
      </c>
      <c r="H25" s="5">
        <v>5</v>
      </c>
      <c r="I25" s="5">
        <v>6</v>
      </c>
      <c r="J25" s="5">
        <v>4</v>
      </c>
      <c r="K25" s="5"/>
      <c r="L25" s="5">
        <v>3</v>
      </c>
      <c r="M25" s="5"/>
      <c r="N25" s="5">
        <v>4</v>
      </c>
      <c r="O25" s="5"/>
      <c r="P25" s="5">
        <v>5</v>
      </c>
      <c r="Q25" s="5">
        <v>5</v>
      </c>
      <c r="R25" s="5">
        <v>6</v>
      </c>
      <c r="S25" s="5">
        <v>4</v>
      </c>
      <c r="T25" s="5"/>
      <c r="U25" s="5">
        <v>4</v>
      </c>
      <c r="V25" s="5">
        <v>4</v>
      </c>
    </row>
    <row r="26" spans="1:34">
      <c r="B26" s="6" t="s">
        <v>10</v>
      </c>
      <c r="C26" s="6"/>
      <c r="D26" s="6"/>
      <c r="E26" s="6"/>
      <c r="F26" s="6"/>
      <c r="G26" s="6"/>
      <c r="H26" s="6"/>
      <c r="I26" s="6"/>
      <c r="J26" s="6"/>
      <c r="K26" s="6" t="s">
        <v>11</v>
      </c>
      <c r="L26" s="6"/>
      <c r="M26" s="6" t="s">
        <v>11</v>
      </c>
      <c r="N26" s="6"/>
      <c r="O26" s="6" t="s">
        <v>11</v>
      </c>
      <c r="P26" s="6"/>
      <c r="Q26" s="6"/>
      <c r="R26" s="6"/>
      <c r="S26" s="6"/>
      <c r="T26" s="6" t="s">
        <v>11</v>
      </c>
      <c r="U26" s="6"/>
      <c r="V26" s="6"/>
      <c r="AB26" s="18"/>
      <c r="AC26" s="18"/>
      <c r="AD26" s="18"/>
      <c r="AE26" s="18"/>
      <c r="AF26" s="18"/>
    </row>
    <row r="27" spans="1:34">
      <c r="A27" t="s">
        <v>95</v>
      </c>
    </row>
    <row r="28" spans="1:34">
      <c r="A28">
        <v>7</v>
      </c>
      <c r="B28" s="4" t="s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AB28" s="19"/>
      <c r="AC28" s="19"/>
      <c r="AD28" s="19"/>
      <c r="AE28" s="19"/>
      <c r="AF28" s="19"/>
    </row>
    <row r="29" spans="1:34">
      <c r="B29" s="5" t="s">
        <v>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34">
      <c r="B30" s="6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AB30" s="18"/>
      <c r="AC30" s="18"/>
      <c r="AD30" s="18"/>
      <c r="AE30" s="18"/>
      <c r="AF30" s="18"/>
    </row>
    <row r="31" spans="1:34">
      <c r="A31" t="s">
        <v>95</v>
      </c>
    </row>
    <row r="32" spans="1:34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AB32" s="19"/>
      <c r="AC32" s="19"/>
      <c r="AD32" s="19"/>
      <c r="AE32" s="19"/>
      <c r="AF32" s="19"/>
    </row>
    <row r="33" spans="1:34"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AB34" s="18"/>
      <c r="AC34" s="18"/>
      <c r="AD34" s="18"/>
      <c r="AE34" s="18"/>
      <c r="AF34" s="18"/>
      <c r="AG34" s="20"/>
    </row>
    <row r="35" spans="1:34">
      <c r="A35" t="s">
        <v>95</v>
      </c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Y36" s="4"/>
      <c r="Z36" s="4"/>
      <c r="AA36" s="4"/>
      <c r="AB36" s="19"/>
      <c r="AC36" s="19"/>
      <c r="AD36" s="19"/>
      <c r="AE36" s="19"/>
      <c r="AF36" s="19"/>
    </row>
    <row r="37" spans="1:34">
      <c r="B37" s="5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AB38" s="18"/>
      <c r="AC38" s="18"/>
      <c r="AD38" s="18"/>
      <c r="AE38" s="18"/>
      <c r="AF38" s="18"/>
    </row>
    <row r="39" spans="1:34">
      <c r="A39" t="s">
        <v>95</v>
      </c>
      <c r="K39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>
        <f>AVERAGE(W4:W39)</f>
        <v>1.3333333333333333</v>
      </c>
      <c r="X41" s="21">
        <f>AVERAGE(X4:X39)</f>
        <v>-6.666666666666668E-2</v>
      </c>
      <c r="Y41" s="21">
        <f t="shared" ref="Y41:AA41" si="1">AVERAGE(Y4:Y39)</f>
        <v>0</v>
      </c>
      <c r="Z41" s="21">
        <f t="shared" si="1"/>
        <v>0</v>
      </c>
      <c r="AA41" s="21">
        <f t="shared" si="1"/>
        <v>0</v>
      </c>
      <c r="AB41" s="21">
        <f>AVERAGE(AB4,AB8,AB12,AB16,AB20,AB24,AB28,AB32,AB36)</f>
        <v>2.3333333333333335</v>
      </c>
      <c r="AC41" s="21">
        <f t="shared" ref="AC41:AF41" si="2">AVERAGE(AC4,AC8,AC12,AC16,AC20,AC24,AC28,AC32,AC36)</f>
        <v>13.666666666666666</v>
      </c>
      <c r="AD41" s="21">
        <f t="shared" si="2"/>
        <v>5</v>
      </c>
      <c r="AE41" s="21">
        <f t="shared" si="2"/>
        <v>0</v>
      </c>
      <c r="AF41" s="21">
        <f t="shared" si="2"/>
        <v>0.33333333333333331</v>
      </c>
      <c r="AG41" s="21">
        <f>AVERAGE(AG1:AG27)</f>
        <v>2.5</v>
      </c>
      <c r="AH41" s="21">
        <f>AVERAGE(AH4:AH26)</f>
        <v>5.5560363247863238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>
        <f>AVERAGE(AB6,AB10,AB14,AB18,AB22,AB26,AB30,AB34,AB38)</f>
        <v>14</v>
      </c>
      <c r="AC42" s="21">
        <f t="shared" ref="AC42:AF42" si="3">AVERAGE(AC6,AC10,AC14,AC18,AC22,AC26,AC30,AC34,AC38)</f>
        <v>66</v>
      </c>
      <c r="AD42" s="21">
        <f t="shared" si="3"/>
        <v>26</v>
      </c>
      <c r="AE42" s="21">
        <f t="shared" si="3"/>
        <v>0</v>
      </c>
      <c r="AF42" s="21">
        <f t="shared" si="3"/>
        <v>0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>
      <selection activeCell="A2" sqref="A2"/>
    </sheetView>
  </sheetViews>
  <sheetFormatPr baseColWidth="10" defaultRowHeight="15" x14ac:dyDescent="0"/>
  <sheetData>
    <row r="1" spans="1:33">
      <c r="A1" t="s">
        <v>116</v>
      </c>
      <c r="B1" t="s">
        <v>20</v>
      </c>
      <c r="C1" t="s">
        <v>2</v>
      </c>
      <c r="D1" t="s">
        <v>21</v>
      </c>
      <c r="E1" s="1">
        <v>43476.579861111109</v>
      </c>
      <c r="F1" t="s">
        <v>22</v>
      </c>
      <c r="G1" t="s">
        <v>23</v>
      </c>
      <c r="H1" t="s">
        <v>6</v>
      </c>
    </row>
    <row r="2" spans="1:33">
      <c r="AA2" s="17" t="s">
        <v>106</v>
      </c>
      <c r="AB2" s="17" t="s">
        <v>107</v>
      </c>
      <c r="AC2" s="17" t="s">
        <v>103</v>
      </c>
      <c r="AD2" s="17" t="s">
        <v>104</v>
      </c>
      <c r="AE2" s="17" t="s">
        <v>105</v>
      </c>
    </row>
    <row r="3" spans="1:33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t="s">
        <v>94</v>
      </c>
      <c r="X3" t="s">
        <v>109</v>
      </c>
      <c r="Y3" t="s">
        <v>110</v>
      </c>
      <c r="Z3" t="s">
        <v>111</v>
      </c>
      <c r="AA3" s="18" t="s">
        <v>96</v>
      </c>
      <c r="AB3" s="18" t="s">
        <v>97</v>
      </c>
      <c r="AC3" s="18" t="s">
        <v>98</v>
      </c>
      <c r="AD3" s="18" t="s">
        <v>99</v>
      </c>
      <c r="AE3" s="18" t="s">
        <v>100</v>
      </c>
      <c r="AF3" t="s">
        <v>101</v>
      </c>
      <c r="AG3" t="s">
        <v>102</v>
      </c>
    </row>
    <row r="4" spans="1:33">
      <c r="A4">
        <v>1</v>
      </c>
      <c r="B4" s="4" t="s">
        <v>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>
        <f>AVERAGE(U6+V6)</f>
        <v>0</v>
      </c>
      <c r="X4">
        <v>0</v>
      </c>
      <c r="Y4">
        <v>0</v>
      </c>
      <c r="Z4">
        <v>0</v>
      </c>
      <c r="AA4" s="19">
        <f>COUNT(C4:V4)</f>
        <v>0</v>
      </c>
      <c r="AB4" s="19">
        <f>COUNT(C5:V5)</f>
        <v>19</v>
      </c>
      <c r="AC4" s="19">
        <v>0</v>
      </c>
      <c r="AD4" s="19">
        <v>0</v>
      </c>
      <c r="AE4" s="19">
        <v>0</v>
      </c>
      <c r="AF4" t="e">
        <f>AVERAGE(B4:V4)</f>
        <v>#DIV/0!</v>
      </c>
      <c r="AG4">
        <f>AVERAGE(C5:V5)</f>
        <v>21.578947368421051</v>
      </c>
    </row>
    <row r="5" spans="1:33">
      <c r="B5" s="5" t="s">
        <v>9</v>
      </c>
      <c r="C5" s="5">
        <v>24</v>
      </c>
      <c r="D5" s="5">
        <v>24</v>
      </c>
      <c r="E5" s="5">
        <v>32</v>
      </c>
      <c r="F5" s="5">
        <v>20</v>
      </c>
      <c r="G5" s="5"/>
      <c r="H5" s="5">
        <v>32</v>
      </c>
      <c r="I5" s="5">
        <v>19</v>
      </c>
      <c r="J5" s="5">
        <v>13</v>
      </c>
      <c r="K5" s="5">
        <v>10</v>
      </c>
      <c r="L5" s="5">
        <v>16</v>
      </c>
      <c r="M5" s="5">
        <v>13</v>
      </c>
      <c r="N5" s="5">
        <v>24</v>
      </c>
      <c r="O5" s="5">
        <v>23</v>
      </c>
      <c r="P5" s="5">
        <v>30</v>
      </c>
      <c r="Q5" s="5">
        <v>30</v>
      </c>
      <c r="R5" s="5">
        <v>28</v>
      </c>
      <c r="S5" s="5">
        <v>32</v>
      </c>
      <c r="T5" s="5">
        <v>19</v>
      </c>
      <c r="U5" s="5">
        <v>10</v>
      </c>
      <c r="V5" s="5">
        <v>11</v>
      </c>
    </row>
    <row r="6" spans="1:33">
      <c r="B6" s="6" t="s">
        <v>10</v>
      </c>
      <c r="C6" s="6"/>
      <c r="D6" s="6"/>
      <c r="E6" s="6"/>
      <c r="F6" s="6"/>
      <c r="G6" s="6" t="s">
        <v>14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AA6" s="18">
        <f>(COUNT(C4:V4)/20)*100</f>
        <v>0</v>
      </c>
      <c r="AB6" s="18">
        <f>(COUNT(C5:V5)/20)*100</f>
        <v>95</v>
      </c>
      <c r="AC6" s="18">
        <f>100*(AC4/20)</f>
        <v>0</v>
      </c>
      <c r="AD6" s="18">
        <f>100*(AD4/20)</f>
        <v>0</v>
      </c>
      <c r="AE6" s="18">
        <f>100*(AE4/20)</f>
        <v>0</v>
      </c>
    </row>
    <row r="7" spans="1:33">
      <c r="A7" t="s">
        <v>95</v>
      </c>
    </row>
    <row r="8" spans="1:33">
      <c r="A8">
        <v>2</v>
      </c>
      <c r="B8" s="4" t="s">
        <v>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>
        <v>10</v>
      </c>
      <c r="V8" s="4"/>
      <c r="W8" t="e">
        <f>AVERAGE(N11)</f>
        <v>#DIV/0!</v>
      </c>
      <c r="X8">
        <v>0</v>
      </c>
      <c r="Y8">
        <v>0</v>
      </c>
      <c r="Z8">
        <v>0</v>
      </c>
      <c r="AA8" s="19">
        <f>COUNT(C8:V8)</f>
        <v>1</v>
      </c>
      <c r="AB8" s="19">
        <f>COUNT(C9:V9)</f>
        <v>20</v>
      </c>
      <c r="AC8" s="19">
        <v>0</v>
      </c>
      <c r="AD8" s="19">
        <v>0</v>
      </c>
      <c r="AE8" s="19">
        <v>0</v>
      </c>
      <c r="AF8">
        <f>AVERAGE(B9:U9)</f>
        <v>32.789473684210527</v>
      </c>
      <c r="AG8">
        <f>AVERAGE(C9:V9)</f>
        <v>32</v>
      </c>
    </row>
    <row r="9" spans="1:33">
      <c r="B9" s="5" t="s">
        <v>9</v>
      </c>
      <c r="C9" s="5">
        <v>48</v>
      </c>
      <c r="D9" s="5">
        <v>45</v>
      </c>
      <c r="E9" s="5">
        <v>38</v>
      </c>
      <c r="F9" s="5">
        <v>40</v>
      </c>
      <c r="G9" s="5">
        <v>25</v>
      </c>
      <c r="H9" s="5">
        <v>25</v>
      </c>
      <c r="I9" s="5">
        <v>25</v>
      </c>
      <c r="J9" s="5">
        <v>21</v>
      </c>
      <c r="K9" s="5">
        <v>32</v>
      </c>
      <c r="L9" s="5">
        <v>33</v>
      </c>
      <c r="M9" s="5">
        <v>27</v>
      </c>
      <c r="N9" s="5">
        <v>25</v>
      </c>
      <c r="O9" s="5">
        <v>38</v>
      </c>
      <c r="P9" s="5">
        <v>43</v>
      </c>
      <c r="Q9" s="5">
        <v>39</v>
      </c>
      <c r="R9" s="5">
        <v>28</v>
      </c>
      <c r="S9" s="5">
        <v>55</v>
      </c>
      <c r="T9" s="5">
        <v>18</v>
      </c>
      <c r="U9" s="5">
        <v>18</v>
      </c>
      <c r="V9" s="5">
        <v>17</v>
      </c>
    </row>
    <row r="10" spans="1:33">
      <c r="B10" s="6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AA10" s="18">
        <f>(COUNT(C8:V8)/20)*100</f>
        <v>5</v>
      </c>
      <c r="AB10" s="18">
        <f>(COUNT(C9:V9)/20)*100</f>
        <v>100</v>
      </c>
      <c r="AC10" s="18">
        <f>100*(AC8/20)</f>
        <v>0</v>
      </c>
      <c r="AD10" s="18">
        <f>100*(AD8/20)</f>
        <v>0</v>
      </c>
      <c r="AE10" s="18">
        <f>100*(AE8/20)</f>
        <v>0</v>
      </c>
    </row>
    <row r="11" spans="1:33">
      <c r="A11" t="s">
        <v>95</v>
      </c>
    </row>
    <row r="12" spans="1:33">
      <c r="A12">
        <v>3</v>
      </c>
      <c r="B12" s="4" t="s">
        <v>8</v>
      </c>
      <c r="C12" s="4">
        <v>12</v>
      </c>
      <c r="D12" s="4"/>
      <c r="E12" s="4"/>
      <c r="F12" s="4"/>
      <c r="G12" s="4"/>
      <c r="H12" s="4"/>
      <c r="I12" s="4"/>
      <c r="J12" s="4"/>
      <c r="K12" s="4"/>
      <c r="L12" s="4">
        <v>13</v>
      </c>
      <c r="M12" s="4"/>
      <c r="N12" s="4">
        <v>16</v>
      </c>
      <c r="O12" s="4">
        <v>18</v>
      </c>
      <c r="P12" s="4">
        <v>16</v>
      </c>
      <c r="Q12" s="4"/>
      <c r="R12" s="4">
        <v>12</v>
      </c>
      <c r="S12" s="4"/>
      <c r="T12" s="4"/>
      <c r="U12" s="4">
        <v>21</v>
      </c>
      <c r="V12" s="4"/>
      <c r="W12" t="e">
        <f>AVERAGE(G15,J15:K15,P15,R15,V15)</f>
        <v>#DIV/0!</v>
      </c>
      <c r="X12" s="4">
        <v>0</v>
      </c>
      <c r="Y12" s="4">
        <v>0</v>
      </c>
      <c r="Z12" s="4">
        <v>0</v>
      </c>
      <c r="AA12" s="19">
        <f>COUNT(C12:V12)</f>
        <v>7</v>
      </c>
      <c r="AB12" s="19">
        <f>COUNT(C13:V13)</f>
        <v>20</v>
      </c>
      <c r="AC12" s="19">
        <v>0</v>
      </c>
      <c r="AD12" s="19">
        <v>0</v>
      </c>
      <c r="AE12" s="19">
        <v>0</v>
      </c>
      <c r="AF12">
        <f>AVERAGE(B13:U13)</f>
        <v>18.315789473684209</v>
      </c>
      <c r="AG12">
        <f>AVERAGE(C13:V13)</f>
        <v>18.2</v>
      </c>
    </row>
    <row r="13" spans="1:33">
      <c r="B13" s="5" t="s">
        <v>9</v>
      </c>
      <c r="C13" s="5">
        <v>10</v>
      </c>
      <c r="D13" s="5">
        <v>11</v>
      </c>
      <c r="E13" s="5">
        <v>26</v>
      </c>
      <c r="F13" s="5">
        <v>46</v>
      </c>
      <c r="G13" s="5">
        <v>10</v>
      </c>
      <c r="H13" s="5">
        <v>11</v>
      </c>
      <c r="I13" s="5">
        <v>12</v>
      </c>
      <c r="J13" s="5">
        <v>24</v>
      </c>
      <c r="K13" s="5">
        <v>6</v>
      </c>
      <c r="L13" s="5">
        <v>12</v>
      </c>
      <c r="M13" s="5">
        <v>28</v>
      </c>
      <c r="N13" s="5">
        <v>28</v>
      </c>
      <c r="O13" s="5">
        <v>10</v>
      </c>
      <c r="P13" s="5">
        <v>12</v>
      </c>
      <c r="Q13" s="5">
        <v>11</v>
      </c>
      <c r="R13" s="5">
        <v>27</v>
      </c>
      <c r="S13" s="5">
        <v>18</v>
      </c>
      <c r="T13" s="5">
        <v>29</v>
      </c>
      <c r="U13" s="5">
        <v>17</v>
      </c>
      <c r="V13" s="5">
        <v>16</v>
      </c>
    </row>
    <row r="14" spans="1:33">
      <c r="B14" s="6" t="s">
        <v>10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AA14" s="18">
        <f>(COUNT(C12:V12)/20)*100</f>
        <v>35</v>
      </c>
      <c r="AB14" s="18">
        <f>(COUNT(C13:V13)/20)*100</f>
        <v>100</v>
      </c>
      <c r="AC14" s="18">
        <f>100*(AC12/20)</f>
        <v>0</v>
      </c>
      <c r="AD14" s="18">
        <f>100*(AD12/20)</f>
        <v>0</v>
      </c>
      <c r="AE14" s="18">
        <f>100*(AE12/20)</f>
        <v>0</v>
      </c>
    </row>
    <row r="15" spans="1:33">
      <c r="A15" t="s">
        <v>95</v>
      </c>
    </row>
    <row r="16" spans="1:33">
      <c r="A16">
        <v>4</v>
      </c>
      <c r="B16" s="4" t="s">
        <v>8</v>
      </c>
      <c r="C16" s="4"/>
      <c r="D16" s="4"/>
      <c r="E16" s="4"/>
      <c r="F16" s="4">
        <v>55</v>
      </c>
      <c r="G16" s="4"/>
      <c r="H16" s="4"/>
      <c r="I16" s="4"/>
      <c r="J16" s="4">
        <v>51</v>
      </c>
      <c r="K16" s="4"/>
      <c r="L16" s="4"/>
      <c r="M16" s="4">
        <v>18</v>
      </c>
      <c r="N16" s="4">
        <v>38</v>
      </c>
      <c r="O16" s="4"/>
      <c r="P16" s="4"/>
      <c r="Q16" s="4">
        <v>21</v>
      </c>
      <c r="R16" s="4"/>
      <c r="S16" s="4"/>
      <c r="T16" s="4">
        <v>31</v>
      </c>
      <c r="U16" s="4">
        <v>21</v>
      </c>
      <c r="V16" s="4"/>
      <c r="W16">
        <f>AVERAGE(U18+V18)</f>
        <v>0</v>
      </c>
      <c r="X16">
        <v>0</v>
      </c>
      <c r="Y16">
        <v>0</v>
      </c>
      <c r="Z16">
        <v>0</v>
      </c>
      <c r="AA16" s="19">
        <f>COUNT(C16:V16)</f>
        <v>7</v>
      </c>
      <c r="AB16" s="19">
        <f>COUNT(C17:V17)</f>
        <v>19</v>
      </c>
      <c r="AC16" s="19">
        <v>0</v>
      </c>
      <c r="AD16" s="19">
        <v>0</v>
      </c>
      <c r="AE16" s="19">
        <v>0</v>
      </c>
      <c r="AF16">
        <f>AVERAGE(B17:U17)</f>
        <v>22.666666666666668</v>
      </c>
      <c r="AG16">
        <f>AVERAGE(C17:V17)</f>
        <v>22.473684210526315</v>
      </c>
    </row>
    <row r="17" spans="1:33">
      <c r="B17" s="5" t="s">
        <v>9</v>
      </c>
      <c r="C17" s="5">
        <v>35</v>
      </c>
      <c r="D17" s="5">
        <v>38</v>
      </c>
      <c r="E17" s="5">
        <v>16</v>
      </c>
      <c r="F17" s="5">
        <v>20</v>
      </c>
      <c r="G17" s="5">
        <v>21</v>
      </c>
      <c r="H17" s="5">
        <v>13</v>
      </c>
      <c r="I17" s="5">
        <v>22</v>
      </c>
      <c r="J17" s="5">
        <v>21</v>
      </c>
      <c r="K17" s="5">
        <v>33</v>
      </c>
      <c r="L17" s="5">
        <v>18</v>
      </c>
      <c r="M17" s="5">
        <v>14</v>
      </c>
      <c r="N17" s="5">
        <v>26</v>
      </c>
      <c r="O17" s="5">
        <v>27</v>
      </c>
      <c r="P17" s="5">
        <v>28</v>
      </c>
      <c r="Q17" s="5">
        <v>14</v>
      </c>
      <c r="R17" s="5">
        <v>15</v>
      </c>
      <c r="S17" s="5">
        <v>29</v>
      </c>
      <c r="U17" s="5">
        <v>18</v>
      </c>
      <c r="V17" s="5">
        <v>19</v>
      </c>
    </row>
    <row r="18" spans="1:33">
      <c r="B18" s="6" t="s">
        <v>10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AA18" s="18">
        <f>(COUNT(C16:V16)/20)*100</f>
        <v>35</v>
      </c>
      <c r="AB18" s="18">
        <f>(COUNT(C17:V17)/20)*100</f>
        <v>95</v>
      </c>
      <c r="AC18" s="18">
        <f>100*(AC16/20)</f>
        <v>0</v>
      </c>
      <c r="AD18" s="18">
        <f>100*(AD16/20)</f>
        <v>0</v>
      </c>
      <c r="AE18" s="18">
        <f>100*(AE16/20)</f>
        <v>0</v>
      </c>
    </row>
    <row r="19" spans="1:33">
      <c r="A19" t="s">
        <v>95</v>
      </c>
    </row>
    <row r="20" spans="1:33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/>
      <c r="K20" s="4"/>
      <c r="L20" s="4">
        <v>46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>
        <f>AVERAGE(U22+V22)</f>
        <v>0</v>
      </c>
      <c r="X20" s="4">
        <v>0</v>
      </c>
      <c r="Y20" s="4">
        <v>0</v>
      </c>
      <c r="Z20" s="4">
        <v>0</v>
      </c>
      <c r="AA20" s="19">
        <f>COUNT(C20:V20)</f>
        <v>1</v>
      </c>
      <c r="AB20" s="19">
        <f>COUNT(C21:V21)</f>
        <v>20</v>
      </c>
      <c r="AC20" s="19">
        <v>0</v>
      </c>
      <c r="AD20" s="19">
        <v>0</v>
      </c>
      <c r="AE20" s="19">
        <v>0</v>
      </c>
      <c r="AF20">
        <f>AVERAGE(B21:U21)</f>
        <v>27.263157894736842</v>
      </c>
      <c r="AG20">
        <f>AVERAGE(C21:V21)</f>
        <v>29.15</v>
      </c>
    </row>
    <row r="21" spans="1:33">
      <c r="B21" s="5" t="s">
        <v>9</v>
      </c>
      <c r="C21" s="5">
        <v>32</v>
      </c>
      <c r="D21" s="5">
        <v>31</v>
      </c>
      <c r="E21" s="5">
        <v>25</v>
      </c>
      <c r="F21" s="5">
        <v>35</v>
      </c>
      <c r="G21" s="5">
        <v>23</v>
      </c>
      <c r="H21" s="5">
        <v>30</v>
      </c>
      <c r="I21" s="5">
        <v>16</v>
      </c>
      <c r="J21" s="5">
        <v>25</v>
      </c>
      <c r="K21" s="5">
        <v>29</v>
      </c>
      <c r="L21" s="5">
        <v>36</v>
      </c>
      <c r="M21" s="5">
        <v>25</v>
      </c>
      <c r="N21" s="5">
        <v>30</v>
      </c>
      <c r="O21" s="5">
        <v>21</v>
      </c>
      <c r="P21" s="5">
        <v>29</v>
      </c>
      <c r="Q21" s="5">
        <v>30</v>
      </c>
      <c r="R21" s="5">
        <v>36</v>
      </c>
      <c r="S21" s="5">
        <v>16</v>
      </c>
      <c r="T21" s="5">
        <v>35</v>
      </c>
      <c r="U21" s="5">
        <v>14</v>
      </c>
      <c r="V21" s="5">
        <v>65</v>
      </c>
    </row>
    <row r="22" spans="1:33">
      <c r="B22" s="6" t="s">
        <v>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AA22" s="18">
        <f>(COUNT(C20:V20)/20)*100</f>
        <v>5</v>
      </c>
      <c r="AB22" s="18">
        <f>(COUNT(C21:V21)/20)*100</f>
        <v>100</v>
      </c>
      <c r="AC22" s="18">
        <f>100*(AC20/20)</f>
        <v>0</v>
      </c>
      <c r="AD22" s="18">
        <f>100*(AD20/20)</f>
        <v>0</v>
      </c>
      <c r="AE22" s="18">
        <f>100*(AE20/20)</f>
        <v>0</v>
      </c>
    </row>
    <row r="23" spans="1:33">
      <c r="A23" t="s">
        <v>95</v>
      </c>
    </row>
    <row r="24" spans="1:33">
      <c r="A24">
        <v>6</v>
      </c>
      <c r="B24" s="4" t="s">
        <v>8</v>
      </c>
      <c r="C24" s="4"/>
      <c r="D24" s="4">
        <v>10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>
        <v>24</v>
      </c>
      <c r="T24" s="4"/>
      <c r="U24" s="4"/>
      <c r="V24" s="4"/>
      <c r="W24" t="e">
        <f>AVERAGE(U26+V26)</f>
        <v>#VALUE!</v>
      </c>
      <c r="X24">
        <v>0</v>
      </c>
      <c r="Y24">
        <v>0</v>
      </c>
      <c r="Z24">
        <v>0</v>
      </c>
      <c r="AA24" s="19">
        <f>COUNT(C24:V24)</f>
        <v>2</v>
      </c>
      <c r="AB24" s="19">
        <f>COUNT(C25:V25)</f>
        <v>10</v>
      </c>
      <c r="AC24" s="19">
        <v>0</v>
      </c>
      <c r="AD24" s="19">
        <v>0</v>
      </c>
      <c r="AE24" s="19">
        <v>0</v>
      </c>
      <c r="AF24">
        <f>AVERAGE(B25:U25)</f>
        <v>21.9</v>
      </c>
      <c r="AG24">
        <f>AVERAGE(C25:V25)</f>
        <v>21.9</v>
      </c>
    </row>
    <row r="25" spans="1:33">
      <c r="B25" s="5" t="s">
        <v>9</v>
      </c>
      <c r="C25" s="5">
        <v>17</v>
      </c>
      <c r="D25" s="5">
        <v>25</v>
      </c>
      <c r="E25" s="5">
        <v>7</v>
      </c>
      <c r="F25" s="5"/>
      <c r="G25" s="5">
        <v>37</v>
      </c>
      <c r="H25" s="5">
        <v>29</v>
      </c>
      <c r="I25" s="5"/>
      <c r="J25" s="5">
        <v>16</v>
      </c>
      <c r="K25" s="5">
        <v>30</v>
      </c>
      <c r="L25" s="5">
        <v>20</v>
      </c>
      <c r="M25" s="5"/>
      <c r="N25" s="5">
        <v>16</v>
      </c>
      <c r="O25" s="5"/>
      <c r="P25" s="5"/>
      <c r="Q25" s="5"/>
      <c r="R25" s="5"/>
      <c r="T25" s="5"/>
      <c r="U25" s="5">
        <v>22</v>
      </c>
      <c r="V25" s="5"/>
    </row>
    <row r="26" spans="1:33">
      <c r="B26" s="6" t="s">
        <v>10</v>
      </c>
      <c r="C26" s="6"/>
      <c r="D26" s="6"/>
      <c r="E26" s="6"/>
      <c r="F26" s="6" t="s">
        <v>11</v>
      </c>
      <c r="G26" s="6"/>
      <c r="H26" s="6"/>
      <c r="I26" s="6" t="s">
        <v>11</v>
      </c>
      <c r="J26" s="6"/>
      <c r="K26" s="6"/>
      <c r="L26" s="6"/>
      <c r="M26" s="6" t="s">
        <v>11</v>
      </c>
      <c r="N26" s="6"/>
      <c r="O26" s="6" t="s">
        <v>11</v>
      </c>
      <c r="P26" s="6" t="s">
        <v>11</v>
      </c>
      <c r="Q26" s="6" t="s">
        <v>11</v>
      </c>
      <c r="R26" s="6" t="s">
        <v>11</v>
      </c>
      <c r="S26" s="6"/>
      <c r="T26" s="6" t="s">
        <v>11</v>
      </c>
      <c r="U26" s="6"/>
      <c r="V26" s="6" t="s">
        <v>14</v>
      </c>
      <c r="AA26" s="18">
        <f>(COUNT(C24:V24)/20)*100</f>
        <v>10</v>
      </c>
      <c r="AB26" s="18">
        <f>(COUNT(C25:V25)/20)*100</f>
        <v>50</v>
      </c>
      <c r="AC26" s="18">
        <f>100*(AC24/20)</f>
        <v>0</v>
      </c>
      <c r="AD26" s="18">
        <f>100*(AD24/20)</f>
        <v>0</v>
      </c>
      <c r="AE26" s="18">
        <f>100*(AE24/20)</f>
        <v>0</v>
      </c>
    </row>
    <row r="27" spans="1:33">
      <c r="A27" t="s">
        <v>95</v>
      </c>
    </row>
    <row r="28" spans="1:33">
      <c r="A28">
        <v>7</v>
      </c>
      <c r="B28" s="4" t="s">
        <v>8</v>
      </c>
      <c r="C28" s="4">
        <v>11</v>
      </c>
      <c r="D28" s="4">
        <v>13</v>
      </c>
      <c r="E28" s="4"/>
      <c r="F28" s="4">
        <v>15</v>
      </c>
      <c r="G28" s="4">
        <v>14</v>
      </c>
      <c r="H28" s="4">
        <v>17</v>
      </c>
      <c r="I28" s="4"/>
      <c r="J28" s="4">
        <v>18</v>
      </c>
      <c r="K28" s="4"/>
      <c r="L28" s="4">
        <v>13</v>
      </c>
      <c r="M28" s="4"/>
      <c r="N28" s="4"/>
      <c r="O28" s="4">
        <v>9</v>
      </c>
      <c r="P28" s="4"/>
      <c r="Q28" s="4">
        <v>8</v>
      </c>
      <c r="R28" s="4"/>
      <c r="S28" s="4"/>
      <c r="T28" s="4">
        <v>10</v>
      </c>
      <c r="U28" s="4"/>
      <c r="V28" s="4"/>
      <c r="AA28" s="19">
        <f>COUNT(C28:V28)</f>
        <v>10</v>
      </c>
      <c r="AB28" s="19">
        <f>COUNT(C29:V29)</f>
        <v>10</v>
      </c>
      <c r="AC28" s="19">
        <v>0</v>
      </c>
      <c r="AD28" s="19">
        <v>0</v>
      </c>
      <c r="AE28" s="19">
        <v>0</v>
      </c>
      <c r="AF28">
        <f>AVERAGE(B29:U29)</f>
        <v>22.9</v>
      </c>
      <c r="AG28">
        <f>AVERAGE(C29:V29)</f>
        <v>22.9</v>
      </c>
    </row>
    <row r="29" spans="1:33">
      <c r="B29" s="5" t="s">
        <v>9</v>
      </c>
      <c r="C29" s="5"/>
      <c r="D29" s="5"/>
      <c r="E29" s="5">
        <v>22</v>
      </c>
      <c r="F29" s="5">
        <v>28</v>
      </c>
      <c r="G29" s="5">
        <v>21</v>
      </c>
      <c r="H29" s="5"/>
      <c r="I29" s="5"/>
      <c r="J29" s="5"/>
      <c r="K29" s="5">
        <v>26</v>
      </c>
      <c r="L29" s="5">
        <v>26</v>
      </c>
      <c r="M29" s="5"/>
      <c r="N29" s="5">
        <v>28</v>
      </c>
      <c r="O29" s="5"/>
      <c r="P29" s="5">
        <v>21</v>
      </c>
      <c r="Q29" s="5"/>
      <c r="R29" s="5"/>
      <c r="S29" s="5">
        <v>22</v>
      </c>
      <c r="T29" s="5">
        <v>17</v>
      </c>
      <c r="U29" s="5">
        <v>18</v>
      </c>
      <c r="V29" s="5"/>
    </row>
    <row r="30" spans="1:33">
      <c r="B30" s="6" t="s">
        <v>10</v>
      </c>
      <c r="C30" s="6"/>
      <c r="D30" s="6"/>
      <c r="E30" s="6"/>
      <c r="F30" s="6"/>
      <c r="G30" s="6"/>
      <c r="H30" s="6"/>
      <c r="I30" s="6" t="s">
        <v>11</v>
      </c>
      <c r="J30" s="6"/>
      <c r="K30" s="6"/>
      <c r="L30" s="6"/>
      <c r="M30" s="6" t="s">
        <v>11</v>
      </c>
      <c r="N30" s="6"/>
      <c r="O30" s="6"/>
      <c r="P30" s="6"/>
      <c r="Q30" s="6"/>
      <c r="R30" s="6" t="s">
        <v>11</v>
      </c>
      <c r="S30" s="6"/>
      <c r="T30" s="6"/>
      <c r="U30" s="6"/>
      <c r="V30" s="6" t="s">
        <v>11</v>
      </c>
      <c r="AA30" s="18">
        <f>(COUNT(C28:V28)/20)*100</f>
        <v>50</v>
      </c>
      <c r="AB30" s="18">
        <f>(COUNT(C29:V29)/20)*100</f>
        <v>50</v>
      </c>
      <c r="AC30" s="18">
        <f>100*(AC28/20)</f>
        <v>0</v>
      </c>
      <c r="AD30" s="18">
        <f>100*(AD28/20)</f>
        <v>0</v>
      </c>
      <c r="AE30" s="18">
        <f>100*(AE28/20)</f>
        <v>0</v>
      </c>
    </row>
    <row r="31" spans="1:33">
      <c r="A31" t="s">
        <v>95</v>
      </c>
    </row>
    <row r="32" spans="1:33">
      <c r="A32">
        <v>8</v>
      </c>
      <c r="B32" s="4" t="s">
        <v>8</v>
      </c>
      <c r="C32" s="4">
        <v>21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AA32" s="19">
        <f>COUNT(C32:V32)</f>
        <v>1</v>
      </c>
      <c r="AB32" s="19">
        <f>COUNT(C33:V33)</f>
        <v>9</v>
      </c>
      <c r="AC32" s="19">
        <v>0</v>
      </c>
      <c r="AD32" s="19">
        <v>0</v>
      </c>
      <c r="AE32" s="19">
        <v>0</v>
      </c>
      <c r="AF32">
        <f>AVERAGE(B33:U33)</f>
        <v>14.25</v>
      </c>
      <c r="AG32">
        <f>AVERAGE(C33:V33)</f>
        <v>15.333333333333334</v>
      </c>
    </row>
    <row r="33" spans="1:33">
      <c r="B33" s="5" t="s">
        <v>9</v>
      </c>
      <c r="C33" s="5"/>
      <c r="D33" s="5"/>
      <c r="E33" s="5">
        <v>13</v>
      </c>
      <c r="F33" s="5">
        <v>14</v>
      </c>
      <c r="G33" s="5"/>
      <c r="H33" s="5"/>
      <c r="I33" s="5"/>
      <c r="J33" s="5"/>
      <c r="K33" s="5"/>
      <c r="L33" s="5"/>
      <c r="M33" s="5"/>
      <c r="N33" s="5">
        <v>11</v>
      </c>
      <c r="O33" s="5">
        <v>10</v>
      </c>
      <c r="P33" s="5">
        <v>18</v>
      </c>
      <c r="Q33" s="5"/>
      <c r="R33" s="5">
        <v>19</v>
      </c>
      <c r="S33" s="5"/>
      <c r="T33" s="5">
        <v>15</v>
      </c>
      <c r="U33" s="5">
        <v>14</v>
      </c>
      <c r="V33" s="5">
        <v>24</v>
      </c>
    </row>
    <row r="34" spans="1:33">
      <c r="B34" s="6" t="s">
        <v>10</v>
      </c>
      <c r="C34" s="6"/>
      <c r="D34" s="6" t="s">
        <v>11</v>
      </c>
      <c r="E34" s="6"/>
      <c r="F34" s="6"/>
      <c r="G34" s="6" t="s">
        <v>11</v>
      </c>
      <c r="H34" s="6" t="s">
        <v>11</v>
      </c>
      <c r="I34" s="6" t="s">
        <v>14</v>
      </c>
      <c r="J34" s="6" t="s">
        <v>14</v>
      </c>
      <c r="K34" s="6" t="s">
        <v>14</v>
      </c>
      <c r="L34" s="6" t="s">
        <v>14</v>
      </c>
      <c r="M34" s="6" t="s">
        <v>14</v>
      </c>
      <c r="N34" s="6"/>
      <c r="O34" s="6"/>
      <c r="P34" s="6"/>
      <c r="Q34" s="6" t="s">
        <v>11</v>
      </c>
      <c r="R34" s="6"/>
      <c r="S34" s="6" t="s">
        <v>14</v>
      </c>
      <c r="T34" s="6"/>
      <c r="U34" s="6"/>
      <c r="V34" s="6"/>
      <c r="AA34" s="18">
        <f>(COUNT(C32:V32)/20)*100</f>
        <v>5</v>
      </c>
      <c r="AB34" s="18">
        <f>(COUNT(C33:V33)/20)*100</f>
        <v>45</v>
      </c>
      <c r="AC34" s="18">
        <f>100*(AC32/20)</f>
        <v>0</v>
      </c>
      <c r="AD34" s="18">
        <f>100*(AD32/20)</f>
        <v>0</v>
      </c>
      <c r="AE34" s="18">
        <f>100*(AE32/20)</f>
        <v>0</v>
      </c>
      <c r="AF34" s="20"/>
    </row>
    <row r="35" spans="1:33">
      <c r="A35" t="s">
        <v>95</v>
      </c>
    </row>
    <row r="36" spans="1:33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X36" s="4"/>
      <c r="Y36" s="4"/>
      <c r="Z36" s="4"/>
      <c r="AA36" s="19">
        <f>COUNT(C36:V36)</f>
        <v>0</v>
      </c>
      <c r="AB36" s="19">
        <f>COUNT(C37:V37)</f>
        <v>20</v>
      </c>
      <c r="AC36" s="19">
        <v>0</v>
      </c>
      <c r="AD36" s="19">
        <v>0</v>
      </c>
      <c r="AE36" s="19">
        <v>0</v>
      </c>
      <c r="AF36">
        <f>AVERAGE(B37:U37)</f>
        <v>22.526315789473685</v>
      </c>
      <c r="AG36">
        <f>AVERAGE(C37:V37)</f>
        <v>22.95</v>
      </c>
    </row>
    <row r="37" spans="1:33">
      <c r="B37" s="5" t="s">
        <v>9</v>
      </c>
      <c r="C37" s="5">
        <v>21</v>
      </c>
      <c r="D37" s="5">
        <v>21</v>
      </c>
      <c r="E37" s="5">
        <v>32</v>
      </c>
      <c r="F37" s="5">
        <v>10</v>
      </c>
      <c r="G37" s="5">
        <v>60</v>
      </c>
      <c r="H37" s="5">
        <v>17</v>
      </c>
      <c r="I37" s="5">
        <v>27</v>
      </c>
      <c r="J37" s="5">
        <v>14</v>
      </c>
      <c r="K37" s="5">
        <v>20</v>
      </c>
      <c r="L37" s="5">
        <v>23</v>
      </c>
      <c r="M37" s="5">
        <v>20</v>
      </c>
      <c r="N37" s="5">
        <v>30</v>
      </c>
      <c r="O37" s="5">
        <v>20</v>
      </c>
      <c r="P37" s="5">
        <v>19</v>
      </c>
      <c r="Q37" s="5">
        <v>21</v>
      </c>
      <c r="R37" s="5">
        <v>24</v>
      </c>
      <c r="S37" s="5">
        <v>19</v>
      </c>
      <c r="T37" s="5">
        <v>16</v>
      </c>
      <c r="U37" s="5">
        <v>14</v>
      </c>
      <c r="V37" s="5">
        <v>31</v>
      </c>
    </row>
    <row r="38" spans="1:33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AA38" s="18">
        <f>(COUNT(C36:V36)/20)*100</f>
        <v>0</v>
      </c>
      <c r="AB38" s="18">
        <f>(COUNT(C37:V37)/20)*100</f>
        <v>100</v>
      </c>
      <c r="AC38" s="18">
        <f>100*(AC36/20)</f>
        <v>0</v>
      </c>
      <c r="AD38" s="18">
        <f>100*(AD36/20)</f>
        <v>0</v>
      </c>
      <c r="AE38" s="18">
        <f>100*(AE36/20)</f>
        <v>0</v>
      </c>
    </row>
    <row r="39" spans="1:33">
      <c r="A39" t="s">
        <v>95</v>
      </c>
      <c r="K39" s="2"/>
    </row>
    <row r="41" spans="1:33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 t="e">
        <f>AVERAGE(W4:W39)</f>
        <v>#DIV/0!</v>
      </c>
      <c r="X41" s="21">
        <f t="shared" ref="X41:Z41" si="0">AVERAGE(X4:X39)</f>
        <v>0</v>
      </c>
      <c r="Y41" s="21">
        <f t="shared" si="0"/>
        <v>0</v>
      </c>
      <c r="Z41" s="21">
        <f t="shared" si="0"/>
        <v>0</v>
      </c>
      <c r="AA41" s="21">
        <f>AVERAGE(AA4,AA8,AA12,AA16,AA20,AA24,AA28,AA32,AA36)</f>
        <v>3.2222222222222223</v>
      </c>
      <c r="AB41" s="21">
        <f t="shared" ref="AB41:AE41" si="1">AVERAGE(AB4,AB8,AB12,AB16,AB20,AB24,AB28,AB32,AB36)</f>
        <v>16.333333333333332</v>
      </c>
      <c r="AC41" s="21">
        <f t="shared" si="1"/>
        <v>0</v>
      </c>
      <c r="AD41" s="21">
        <f t="shared" si="1"/>
        <v>0</v>
      </c>
      <c r="AE41" s="21">
        <f t="shared" si="1"/>
        <v>0</v>
      </c>
      <c r="AF41" s="21" t="e">
        <f>AVERAGE(AF4:AF25)</f>
        <v>#DIV/0!</v>
      </c>
      <c r="AG41" s="21">
        <f>AVERAGE(AG4:AG25)</f>
        <v>24.217105263157894</v>
      </c>
    </row>
    <row r="42" spans="1:3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>
        <f>AVERAGE(AA6,AA10,AA14,AA18,AA22,AA26,AA30,AA34,AA38)</f>
        <v>16.111111111111111</v>
      </c>
      <c r="AB42" s="21">
        <f t="shared" ref="AB42:AE42" si="2">AVERAGE(AB6,AB10,AB14,AB18,AB22,AB26,AB30,AB34,AB38)</f>
        <v>81.666666666666671</v>
      </c>
      <c r="AC42" s="21">
        <f t="shared" si="2"/>
        <v>0</v>
      </c>
      <c r="AD42" s="21">
        <f t="shared" si="2"/>
        <v>0</v>
      </c>
      <c r="AE42" s="21">
        <f t="shared" si="2"/>
        <v>0</v>
      </c>
      <c r="AF42" s="21"/>
      <c r="AG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1"/>
  <sheetViews>
    <sheetView tabSelected="1" topLeftCell="I1" workbookViewId="0">
      <selection activeCell="L23" sqref="L23"/>
    </sheetView>
  </sheetViews>
  <sheetFormatPr baseColWidth="10" defaultRowHeight="15" x14ac:dyDescent="0"/>
  <cols>
    <col min="3" max="3" width="17.33203125" customWidth="1"/>
    <col min="4" max="4" width="15.33203125" customWidth="1"/>
    <col min="10" max="10" width="15" customWidth="1"/>
    <col min="11" max="11" width="14.6640625" customWidth="1"/>
  </cols>
  <sheetData>
    <row r="2" spans="1:26" ht="15" customHeight="1">
      <c r="A2" t="s">
        <v>131</v>
      </c>
      <c r="B2" s="23" t="s">
        <v>132</v>
      </c>
      <c r="C2" s="5" t="s">
        <v>130</v>
      </c>
      <c r="D2" s="5" t="s">
        <v>117</v>
      </c>
      <c r="E2" s="17" t="s">
        <v>125</v>
      </c>
      <c r="F2" s="17" t="s">
        <v>126</v>
      </c>
      <c r="G2" s="17" t="s">
        <v>127</v>
      </c>
      <c r="H2" s="17" t="s">
        <v>128</v>
      </c>
      <c r="I2" s="17" t="s">
        <v>129</v>
      </c>
      <c r="J2" s="4" t="s">
        <v>123</v>
      </c>
      <c r="K2" s="4" t="s">
        <v>124</v>
      </c>
      <c r="L2" s="18" t="s">
        <v>118</v>
      </c>
      <c r="M2" s="18" t="s">
        <v>119</v>
      </c>
      <c r="N2" s="18" t="s">
        <v>120</v>
      </c>
      <c r="O2" s="18" t="s">
        <v>121</v>
      </c>
      <c r="P2" s="18" t="s">
        <v>122</v>
      </c>
      <c r="Q2" s="24" t="s">
        <v>133</v>
      </c>
      <c r="R2" s="24" t="s">
        <v>134</v>
      </c>
      <c r="S2" s="24" t="s">
        <v>142</v>
      </c>
      <c r="T2" s="24" t="s">
        <v>143</v>
      </c>
      <c r="U2" s="24" t="s">
        <v>136</v>
      </c>
      <c r="V2" s="24" t="s">
        <v>135</v>
      </c>
      <c r="W2" s="19" t="s">
        <v>146</v>
      </c>
      <c r="X2" s="19" t="s">
        <v>147</v>
      </c>
      <c r="Y2" s="19" t="s">
        <v>148</v>
      </c>
      <c r="Z2" s="19" t="s">
        <v>149</v>
      </c>
    </row>
    <row r="3" spans="1:26">
      <c r="A3">
        <v>1</v>
      </c>
      <c r="B3">
        <f>F3*K3</f>
        <v>286.2808979753911</v>
      </c>
      <c r="C3">
        <v>4</v>
      </c>
      <c r="D3">
        <v>-8.4567460317460306</v>
      </c>
      <c r="E3">
        <v>5</v>
      </c>
      <c r="F3">
        <v>16.777777777777779</v>
      </c>
      <c r="G3">
        <v>1.8888888888888888</v>
      </c>
      <c r="H3">
        <v>0.1111111111111111</v>
      </c>
      <c r="I3">
        <v>0.22222222222222221</v>
      </c>
      <c r="J3">
        <v>7.9434089875266345</v>
      </c>
      <c r="K3">
        <v>17.063099879327947</v>
      </c>
      <c r="L3">
        <v>25</v>
      </c>
      <c r="M3">
        <v>83.888888888888886</v>
      </c>
      <c r="N3">
        <v>9.4444444444444446</v>
      </c>
      <c r="O3">
        <v>0.55555555555555558</v>
      </c>
      <c r="P3">
        <v>1.1111111111111112</v>
      </c>
      <c r="Q3" t="s">
        <v>137</v>
      </c>
      <c r="R3" t="s">
        <v>138</v>
      </c>
      <c r="S3">
        <v>0</v>
      </c>
      <c r="T3">
        <v>0</v>
      </c>
      <c r="U3">
        <v>2186</v>
      </c>
      <c r="W3">
        <v>6.057222222</v>
      </c>
      <c r="X3">
        <v>33.58888889</v>
      </c>
      <c r="Y3">
        <v>91.666666669999998</v>
      </c>
      <c r="Z3">
        <v>4.3555555559999997</v>
      </c>
    </row>
    <row r="4" spans="1:26">
      <c r="A4">
        <v>2</v>
      </c>
      <c r="B4">
        <f t="shared" ref="B4:B21" si="0">F4*K4</f>
        <v>75.932496438746426</v>
      </c>
      <c r="C4">
        <v>1.3333333333333333</v>
      </c>
      <c r="D4">
        <v>-6.666666666666668E-2</v>
      </c>
      <c r="E4">
        <v>2.3333333333333335</v>
      </c>
      <c r="F4">
        <v>13.666666666666666</v>
      </c>
      <c r="G4">
        <v>5</v>
      </c>
      <c r="H4">
        <v>0</v>
      </c>
      <c r="I4">
        <v>0.33333333333333331</v>
      </c>
      <c r="J4">
        <v>2.5</v>
      </c>
      <c r="K4">
        <v>5.5560363247863238</v>
      </c>
      <c r="L4">
        <v>14</v>
      </c>
      <c r="M4">
        <v>66</v>
      </c>
      <c r="N4">
        <v>26</v>
      </c>
      <c r="O4">
        <v>0</v>
      </c>
      <c r="P4">
        <v>0</v>
      </c>
      <c r="Q4" t="s">
        <v>137</v>
      </c>
      <c r="R4" t="s">
        <v>139</v>
      </c>
      <c r="S4">
        <v>0</v>
      </c>
      <c r="T4">
        <v>0</v>
      </c>
      <c r="U4">
        <v>2186</v>
      </c>
      <c r="W4">
        <v>5.1425000000000001</v>
      </c>
      <c r="X4">
        <v>33.725000000000001</v>
      </c>
      <c r="Y4">
        <v>70.916666669999998</v>
      </c>
      <c r="Z4">
        <v>4.1583333329999999</v>
      </c>
    </row>
    <row r="5" spans="1:26">
      <c r="A5">
        <v>3</v>
      </c>
      <c r="B5">
        <f t="shared" si="0"/>
        <v>374.73378817413902</v>
      </c>
      <c r="C5">
        <v>2.2222222222222223</v>
      </c>
      <c r="D5">
        <v>-0.99735449735449722</v>
      </c>
      <c r="E5">
        <v>3.2222222222222223</v>
      </c>
      <c r="F5">
        <v>16.333333333333332</v>
      </c>
      <c r="G5">
        <v>0</v>
      </c>
      <c r="H5">
        <v>0</v>
      </c>
      <c r="I5">
        <v>0</v>
      </c>
      <c r="J5">
        <v>17.311111111111114</v>
      </c>
      <c r="K5">
        <v>22.942884990253411</v>
      </c>
      <c r="L5">
        <v>16.111111111111111</v>
      </c>
      <c r="M5">
        <v>81.666666666666671</v>
      </c>
      <c r="N5">
        <v>0</v>
      </c>
      <c r="O5">
        <v>0</v>
      </c>
      <c r="P5">
        <v>0</v>
      </c>
      <c r="Q5" t="s">
        <v>137</v>
      </c>
      <c r="R5" t="s">
        <v>140</v>
      </c>
      <c r="S5">
        <v>0</v>
      </c>
      <c r="T5">
        <v>0</v>
      </c>
      <c r="U5">
        <v>2149</v>
      </c>
      <c r="V5">
        <v>90</v>
      </c>
      <c r="W5">
        <v>4.5845000000000002</v>
      </c>
      <c r="X5">
        <v>36.115000000000002</v>
      </c>
      <c r="Y5">
        <v>49.25</v>
      </c>
      <c r="Z5">
        <v>4.3949999999999996</v>
      </c>
    </row>
    <row r="6" spans="1:26">
      <c r="A6">
        <v>4</v>
      </c>
      <c r="B6">
        <f t="shared" si="0"/>
        <v>247.18988494498703</v>
      </c>
      <c r="C6">
        <v>0.42857142857142855</v>
      </c>
      <c r="D6">
        <v>-0.2857142857142857</v>
      </c>
      <c r="E6">
        <v>1</v>
      </c>
      <c r="F6">
        <v>8.2857142857142865</v>
      </c>
      <c r="G6">
        <v>6.4285714285714288</v>
      </c>
      <c r="H6">
        <v>4.1428571428571432</v>
      </c>
      <c r="I6">
        <v>0.14285714285714285</v>
      </c>
      <c r="J6">
        <v>7.1428571428571432</v>
      </c>
      <c r="K6">
        <v>29.833261976119122</v>
      </c>
      <c r="L6">
        <v>5</v>
      </c>
      <c r="M6">
        <v>41.428571428571431</v>
      </c>
      <c r="N6">
        <v>32.142857142857146</v>
      </c>
      <c r="O6">
        <v>20.714285714285715</v>
      </c>
      <c r="P6">
        <v>0.7142857142857143</v>
      </c>
      <c r="Q6" t="s">
        <v>141</v>
      </c>
      <c r="R6" t="s">
        <v>138</v>
      </c>
      <c r="S6">
        <v>0</v>
      </c>
      <c r="T6">
        <v>0</v>
      </c>
      <c r="U6">
        <v>2128</v>
      </c>
      <c r="V6">
        <v>90</v>
      </c>
      <c r="W6">
        <v>3.9042857139999998</v>
      </c>
      <c r="X6">
        <v>38.764285710000003</v>
      </c>
      <c r="Y6">
        <v>14.64285714</v>
      </c>
      <c r="Z6">
        <v>3.1749999999999998</v>
      </c>
    </row>
    <row r="7" spans="1:26">
      <c r="A7">
        <v>5</v>
      </c>
      <c r="B7">
        <f t="shared" si="0"/>
        <v>400.64903846153845</v>
      </c>
      <c r="C7">
        <v>3.5</v>
      </c>
      <c r="D7">
        <v>-9.9333333333333336</v>
      </c>
      <c r="E7">
        <v>3.75</v>
      </c>
      <c r="F7">
        <v>12.5</v>
      </c>
      <c r="G7">
        <v>0</v>
      </c>
      <c r="H7">
        <v>0</v>
      </c>
      <c r="I7">
        <v>0</v>
      </c>
      <c r="J7">
        <v>26.583333333333332</v>
      </c>
      <c r="K7">
        <v>32.051923076923075</v>
      </c>
      <c r="L7">
        <v>18.75</v>
      </c>
      <c r="M7">
        <v>62.5</v>
      </c>
      <c r="N7">
        <v>0</v>
      </c>
      <c r="O7">
        <v>0</v>
      </c>
      <c r="P7">
        <v>0</v>
      </c>
      <c r="Q7" t="s">
        <v>141</v>
      </c>
      <c r="R7" t="s">
        <v>138</v>
      </c>
      <c r="S7">
        <v>0</v>
      </c>
      <c r="T7">
        <v>0</v>
      </c>
      <c r="U7">
        <v>2128</v>
      </c>
      <c r="V7">
        <v>90</v>
      </c>
      <c r="W7">
        <v>3.8374999999999999</v>
      </c>
      <c r="X7">
        <v>33.537500000000001</v>
      </c>
      <c r="Y7">
        <v>10.75</v>
      </c>
      <c r="Z7">
        <v>3.6875</v>
      </c>
    </row>
    <row r="8" spans="1:26">
      <c r="A8">
        <v>6</v>
      </c>
      <c r="B8">
        <f t="shared" si="0"/>
        <v>33.166666666666664</v>
      </c>
      <c r="C8">
        <v>1</v>
      </c>
      <c r="D8">
        <v>1.375</v>
      </c>
      <c r="E8">
        <v>5</v>
      </c>
      <c r="F8">
        <v>4</v>
      </c>
      <c r="G8">
        <v>0</v>
      </c>
      <c r="H8">
        <v>0</v>
      </c>
      <c r="I8">
        <v>0</v>
      </c>
      <c r="J8">
        <v>13.016666666666666</v>
      </c>
      <c r="K8">
        <v>8.2916666666666661</v>
      </c>
      <c r="L8">
        <v>25</v>
      </c>
      <c r="M8">
        <v>20</v>
      </c>
      <c r="N8">
        <v>0</v>
      </c>
      <c r="O8">
        <v>0</v>
      </c>
      <c r="P8">
        <v>0</v>
      </c>
      <c r="Q8" t="s">
        <v>141</v>
      </c>
      <c r="R8" t="s">
        <v>144</v>
      </c>
      <c r="S8">
        <v>0</v>
      </c>
      <c r="T8">
        <v>0</v>
      </c>
      <c r="U8">
        <v>2096</v>
      </c>
      <c r="V8">
        <v>90</v>
      </c>
      <c r="W8">
        <v>4.0662500000000001</v>
      </c>
      <c r="X8">
        <v>35.625</v>
      </c>
      <c r="Y8">
        <v>21.125</v>
      </c>
      <c r="Z8">
        <v>2.90625</v>
      </c>
    </row>
    <row r="9" spans="1:26">
      <c r="A9">
        <v>7</v>
      </c>
      <c r="B9">
        <f t="shared" si="0"/>
        <v>169.15218253968251</v>
      </c>
      <c r="C9">
        <v>0</v>
      </c>
      <c r="D9">
        <v>0</v>
      </c>
      <c r="E9">
        <v>2</v>
      </c>
      <c r="F9">
        <v>6.5</v>
      </c>
      <c r="G9">
        <v>7.75</v>
      </c>
      <c r="H9">
        <v>0.5</v>
      </c>
      <c r="I9">
        <v>0.25</v>
      </c>
      <c r="J9">
        <v>8.0500000000000007</v>
      </c>
      <c r="K9">
        <v>26.023412698412695</v>
      </c>
      <c r="L9">
        <v>10</v>
      </c>
      <c r="M9">
        <v>32.5</v>
      </c>
      <c r="N9">
        <v>38.75</v>
      </c>
      <c r="O9">
        <v>2.5</v>
      </c>
      <c r="P9">
        <v>1.25</v>
      </c>
      <c r="Q9" t="s">
        <v>141</v>
      </c>
      <c r="R9" t="s">
        <v>138</v>
      </c>
      <c r="S9">
        <v>0</v>
      </c>
      <c r="T9">
        <v>0</v>
      </c>
      <c r="U9">
        <v>2096</v>
      </c>
      <c r="V9">
        <v>90</v>
      </c>
      <c r="W9">
        <v>2.875</v>
      </c>
      <c r="X9">
        <v>35.450000000000003</v>
      </c>
      <c r="Y9">
        <v>2.625</v>
      </c>
      <c r="Z9">
        <v>2.5562499999999999</v>
      </c>
    </row>
    <row r="10" spans="1:26">
      <c r="A10">
        <v>8</v>
      </c>
      <c r="B10">
        <f t="shared" si="0"/>
        <v>125.35129068462402</v>
      </c>
      <c r="C10">
        <v>0.33</v>
      </c>
      <c r="D10">
        <v>0.66666666666666663</v>
      </c>
      <c r="E10">
        <v>0.33333333333333331</v>
      </c>
      <c r="F10">
        <v>7.666666666666667</v>
      </c>
      <c r="G10">
        <v>2.6666666666666665</v>
      </c>
      <c r="H10">
        <v>3.3333333333333335</v>
      </c>
      <c r="I10">
        <v>6</v>
      </c>
      <c r="J10">
        <v>5</v>
      </c>
      <c r="K10">
        <v>16.350168350168349</v>
      </c>
      <c r="L10">
        <v>1.6666666666666667</v>
      </c>
      <c r="M10">
        <v>38.333333333333336</v>
      </c>
      <c r="N10">
        <v>13.333333333333334</v>
      </c>
      <c r="O10">
        <v>16.666666666666668</v>
      </c>
      <c r="P10">
        <v>30</v>
      </c>
      <c r="Q10" t="s">
        <v>141</v>
      </c>
      <c r="R10" t="s">
        <v>145</v>
      </c>
      <c r="S10">
        <v>1</v>
      </c>
      <c r="T10">
        <v>1</v>
      </c>
      <c r="U10">
        <v>2709</v>
      </c>
      <c r="V10">
        <v>225</v>
      </c>
      <c r="W10">
        <v>3.2516666669999998</v>
      </c>
      <c r="X10">
        <v>36.016666669999999</v>
      </c>
      <c r="Y10">
        <v>3.6666666669999999</v>
      </c>
      <c r="Z10">
        <v>0.79166666699999999</v>
      </c>
    </row>
    <row r="11" spans="1:26">
      <c r="A11">
        <v>9</v>
      </c>
      <c r="B11">
        <f t="shared" si="0"/>
        <v>156.40373823707162</v>
      </c>
      <c r="C11">
        <v>1.1666666666666667</v>
      </c>
      <c r="D11">
        <v>-1.2777777777777779</v>
      </c>
      <c r="E11">
        <v>1.1666666666666667</v>
      </c>
      <c r="F11">
        <v>9.3333333333333339</v>
      </c>
      <c r="G11">
        <v>3</v>
      </c>
      <c r="H11">
        <v>4.333333333333333</v>
      </c>
      <c r="I11">
        <v>3.3333333333333335</v>
      </c>
      <c r="J11">
        <v>12.277777777777777</v>
      </c>
      <c r="K11">
        <v>16.757543382543385</v>
      </c>
      <c r="L11">
        <v>5.833333333333333</v>
      </c>
      <c r="M11">
        <v>46.666666666666664</v>
      </c>
      <c r="N11">
        <v>15</v>
      </c>
      <c r="O11">
        <v>21.666666666666668</v>
      </c>
      <c r="P11">
        <v>16.666666666666668</v>
      </c>
      <c r="Q11" t="s">
        <v>141</v>
      </c>
      <c r="R11" t="s">
        <v>145</v>
      </c>
      <c r="S11">
        <v>0</v>
      </c>
      <c r="T11">
        <v>1</v>
      </c>
      <c r="U11">
        <v>2650</v>
      </c>
      <c r="V11">
        <v>225</v>
      </c>
      <c r="W11">
        <v>3.411666667</v>
      </c>
      <c r="X11">
        <v>40.041666669999998</v>
      </c>
      <c r="Y11">
        <v>3.1666666669999999</v>
      </c>
      <c r="Z11">
        <v>1.6666666670000001</v>
      </c>
    </row>
    <row r="12" spans="1:26">
      <c r="A12">
        <v>10</v>
      </c>
      <c r="B12">
        <f t="shared" si="0"/>
        <v>353.73472222222222</v>
      </c>
      <c r="C12">
        <v>6.666666666666667</v>
      </c>
      <c r="D12">
        <v>1.5392857142857139</v>
      </c>
      <c r="E12">
        <v>6.666666666666667</v>
      </c>
      <c r="F12">
        <v>14.333333333333334</v>
      </c>
      <c r="G12">
        <v>0.33333333333333331</v>
      </c>
      <c r="H12">
        <v>2.6666666666666665</v>
      </c>
      <c r="I12">
        <v>2.6666666666666665</v>
      </c>
      <c r="J12">
        <v>28.06904761904762</v>
      </c>
      <c r="K12">
        <v>24.679166666666664</v>
      </c>
      <c r="L12">
        <v>33.333333333333336</v>
      </c>
      <c r="M12">
        <v>71.666666666666671</v>
      </c>
      <c r="N12">
        <v>1.6666666666666667</v>
      </c>
      <c r="O12">
        <v>13.333333333333334</v>
      </c>
      <c r="P12">
        <v>13.333333333333334</v>
      </c>
      <c r="Q12" t="s">
        <v>141</v>
      </c>
      <c r="R12" t="s">
        <v>138</v>
      </c>
      <c r="S12">
        <v>0</v>
      </c>
      <c r="T12">
        <v>1</v>
      </c>
      <c r="U12">
        <v>2604</v>
      </c>
      <c r="V12">
        <v>225</v>
      </c>
      <c r="W12">
        <v>3.9183333330000001</v>
      </c>
      <c r="X12">
        <v>38.583333330000002</v>
      </c>
      <c r="Y12">
        <v>14.66666667</v>
      </c>
      <c r="Z12">
        <v>1.0416666670000001</v>
      </c>
    </row>
    <row r="13" spans="1:26">
      <c r="A13">
        <v>11</v>
      </c>
      <c r="B13">
        <f t="shared" si="0"/>
        <v>402.6478365384616</v>
      </c>
      <c r="C13">
        <v>1.75</v>
      </c>
      <c r="D13">
        <v>2.625</v>
      </c>
      <c r="E13">
        <v>2.25</v>
      </c>
      <c r="F13">
        <v>11</v>
      </c>
      <c r="G13">
        <v>0.125</v>
      </c>
      <c r="H13">
        <v>5.75</v>
      </c>
      <c r="I13">
        <v>2.5</v>
      </c>
      <c r="J13">
        <v>16.998809523809523</v>
      </c>
      <c r="K13">
        <v>36.60434877622378</v>
      </c>
      <c r="L13">
        <v>11.25</v>
      </c>
      <c r="M13">
        <v>55</v>
      </c>
      <c r="N13">
        <v>0.625</v>
      </c>
      <c r="O13">
        <v>28.75</v>
      </c>
      <c r="P13">
        <v>12.5</v>
      </c>
      <c r="Q13" t="s">
        <v>141</v>
      </c>
      <c r="R13" t="s">
        <v>140</v>
      </c>
      <c r="S13">
        <v>0</v>
      </c>
      <c r="T13">
        <v>0</v>
      </c>
      <c r="U13" s="2">
        <v>2997</v>
      </c>
      <c r="V13" s="23">
        <v>0</v>
      </c>
      <c r="W13">
        <v>4.1456249999999999</v>
      </c>
      <c r="X13">
        <v>26.675000000000001</v>
      </c>
      <c r="Y13">
        <v>10.6875</v>
      </c>
      <c r="Z13">
        <v>0.453125</v>
      </c>
    </row>
    <row r="14" spans="1:26">
      <c r="A14">
        <v>12</v>
      </c>
      <c r="B14">
        <f t="shared" si="0"/>
        <v>109.01640211640211</v>
      </c>
      <c r="C14">
        <v>2</v>
      </c>
      <c r="D14">
        <v>2.0833333333333335</v>
      </c>
      <c r="E14">
        <v>3.1666666666666665</v>
      </c>
      <c r="F14">
        <v>7.333333333333333</v>
      </c>
      <c r="G14">
        <v>8.8333333333333339</v>
      </c>
      <c r="H14">
        <v>1.5</v>
      </c>
      <c r="I14">
        <v>1.1666666666666667</v>
      </c>
      <c r="J14">
        <v>12.283333333333333</v>
      </c>
      <c r="K14">
        <v>14.865873015873015</v>
      </c>
      <c r="L14">
        <v>15.833333333333334</v>
      </c>
      <c r="M14">
        <v>36.666666666666664</v>
      </c>
      <c r="N14">
        <v>44.166666666666664</v>
      </c>
      <c r="O14">
        <v>7.5</v>
      </c>
      <c r="P14">
        <v>5.833333333333333</v>
      </c>
      <c r="Q14" t="s">
        <v>141</v>
      </c>
      <c r="R14" t="s">
        <v>145</v>
      </c>
      <c r="S14">
        <v>0</v>
      </c>
      <c r="T14">
        <v>1</v>
      </c>
      <c r="U14" s="2">
        <v>2729</v>
      </c>
      <c r="V14" s="13">
        <v>90</v>
      </c>
      <c r="W14">
        <v>3.545833333</v>
      </c>
      <c r="X14">
        <v>37.016666669999999</v>
      </c>
      <c r="Y14">
        <v>4.5</v>
      </c>
      <c r="Z14">
        <v>0.9375</v>
      </c>
    </row>
    <row r="15" spans="1:26">
      <c r="A15">
        <v>13</v>
      </c>
      <c r="B15">
        <f t="shared" si="0"/>
        <v>101.29841824841824</v>
      </c>
      <c r="C15">
        <v>6.5</v>
      </c>
      <c r="D15">
        <v>10.460185185185187</v>
      </c>
      <c r="E15">
        <v>7.5</v>
      </c>
      <c r="F15">
        <v>11.5</v>
      </c>
      <c r="G15">
        <v>4</v>
      </c>
      <c r="H15">
        <v>2.5</v>
      </c>
      <c r="I15">
        <v>1</v>
      </c>
      <c r="J15">
        <v>20.231481481481481</v>
      </c>
      <c r="K15">
        <v>8.8085581085581079</v>
      </c>
      <c r="L15">
        <v>37.5</v>
      </c>
      <c r="M15">
        <v>57.5</v>
      </c>
      <c r="N15">
        <v>20</v>
      </c>
      <c r="O15">
        <v>12.5</v>
      </c>
      <c r="P15">
        <v>5</v>
      </c>
      <c r="Q15" t="s">
        <v>141</v>
      </c>
      <c r="R15" t="s">
        <v>144</v>
      </c>
      <c r="S15">
        <v>0</v>
      </c>
      <c r="T15">
        <v>0</v>
      </c>
      <c r="U15" s="2">
        <v>2761</v>
      </c>
      <c r="V15" s="13">
        <v>270</v>
      </c>
      <c r="W15">
        <v>3.6658333330000001</v>
      </c>
      <c r="X15">
        <v>32.616666670000001</v>
      </c>
      <c r="Y15">
        <v>3.1666666669999999</v>
      </c>
      <c r="Z15">
        <v>1.6875</v>
      </c>
    </row>
    <row r="16" spans="1:26">
      <c r="A16">
        <v>14</v>
      </c>
      <c r="B16">
        <f t="shared" si="0"/>
        <v>86.308818342151682</v>
      </c>
      <c r="C16">
        <v>0.66666666666666663</v>
      </c>
      <c r="D16">
        <v>1.0833333333333333</v>
      </c>
      <c r="E16">
        <v>0.66666666666666663</v>
      </c>
      <c r="F16">
        <v>7.666666666666667</v>
      </c>
      <c r="G16">
        <v>5.166666666666667</v>
      </c>
      <c r="H16">
        <v>3.8333333333333335</v>
      </c>
      <c r="I16">
        <v>3.3333333333333335</v>
      </c>
      <c r="J16">
        <v>4.2777777777777777</v>
      </c>
      <c r="K16">
        <v>11.257671957671958</v>
      </c>
      <c r="L16">
        <v>3.3333333333333335</v>
      </c>
      <c r="M16">
        <v>38.333333333333336</v>
      </c>
      <c r="N16">
        <v>25.833333333333332</v>
      </c>
      <c r="O16">
        <v>19.166666666666668</v>
      </c>
      <c r="P16">
        <v>16.666666666666668</v>
      </c>
      <c r="Q16" t="s">
        <v>141</v>
      </c>
      <c r="R16" t="s">
        <v>144</v>
      </c>
      <c r="S16">
        <v>0</v>
      </c>
      <c r="T16">
        <v>1</v>
      </c>
      <c r="U16" s="2">
        <v>2770</v>
      </c>
      <c r="V16" s="13">
        <v>270</v>
      </c>
      <c r="W16">
        <v>3.2933333330000001</v>
      </c>
      <c r="X16">
        <v>41.991666670000001</v>
      </c>
      <c r="Y16">
        <v>2</v>
      </c>
      <c r="Z16">
        <v>0.70833333300000001</v>
      </c>
    </row>
    <row r="17" spans="1:26">
      <c r="A17">
        <v>15</v>
      </c>
      <c r="B17">
        <f t="shared" si="0"/>
        <v>175.78224553224555</v>
      </c>
      <c r="C17">
        <v>3.3333333333333335</v>
      </c>
      <c r="D17">
        <v>5.519047619047619</v>
      </c>
      <c r="E17">
        <v>3.6666666666666665</v>
      </c>
      <c r="F17">
        <v>11.333333333333334</v>
      </c>
      <c r="G17">
        <v>3.3333333333333335</v>
      </c>
      <c r="H17">
        <v>4.166666666666667</v>
      </c>
      <c r="I17">
        <v>0.83333333333333337</v>
      </c>
      <c r="J17">
        <v>17.104166666666668</v>
      </c>
      <c r="K17">
        <v>15.510198135198136</v>
      </c>
      <c r="L17">
        <v>18.333333333333332</v>
      </c>
      <c r="M17">
        <v>56.666666666666664</v>
      </c>
      <c r="N17">
        <v>16.666666666666668</v>
      </c>
      <c r="O17">
        <v>20.833333333333332</v>
      </c>
      <c r="P17">
        <v>4.166666666666667</v>
      </c>
      <c r="Q17" t="s">
        <v>141</v>
      </c>
      <c r="R17" t="s">
        <v>145</v>
      </c>
      <c r="S17">
        <v>0</v>
      </c>
      <c r="T17">
        <v>1</v>
      </c>
      <c r="U17" s="2">
        <v>2730</v>
      </c>
      <c r="V17" s="13">
        <v>90</v>
      </c>
      <c r="W17">
        <v>3.3908333329999998</v>
      </c>
      <c r="X17">
        <v>33.808333330000004</v>
      </c>
      <c r="Y17">
        <v>5.3333333329999997</v>
      </c>
      <c r="Z17">
        <v>1.5833333329999999</v>
      </c>
    </row>
    <row r="18" spans="1:26">
      <c r="A18">
        <v>16</v>
      </c>
      <c r="B18">
        <f t="shared" si="0"/>
        <v>94.912006512006514</v>
      </c>
      <c r="C18">
        <v>2.1666666666666665</v>
      </c>
      <c r="D18">
        <v>5.6587301587301582</v>
      </c>
      <c r="E18">
        <v>2.1666666666666665</v>
      </c>
      <c r="F18">
        <v>10.666666666666666</v>
      </c>
      <c r="G18">
        <v>2.8333333333333335</v>
      </c>
      <c r="H18">
        <v>2.6666666666666665</v>
      </c>
      <c r="I18">
        <v>3.6666666666666665</v>
      </c>
      <c r="J18">
        <v>10.423611111111112</v>
      </c>
      <c r="K18">
        <v>8.8980006105006115</v>
      </c>
      <c r="L18">
        <v>10.833333333333334</v>
      </c>
      <c r="M18">
        <v>53.333333333333336</v>
      </c>
      <c r="N18">
        <v>14.166666666666666</v>
      </c>
      <c r="O18">
        <v>13.333333333333334</v>
      </c>
      <c r="P18">
        <v>18.333333333333332</v>
      </c>
      <c r="Q18" t="s">
        <v>141</v>
      </c>
      <c r="R18" t="s">
        <v>145</v>
      </c>
      <c r="S18">
        <v>0</v>
      </c>
      <c r="T18">
        <v>1</v>
      </c>
      <c r="U18" s="2">
        <v>2550</v>
      </c>
      <c r="V18" s="13">
        <v>270</v>
      </c>
      <c r="W18">
        <v>3.4158333330000001</v>
      </c>
      <c r="X18">
        <v>39.708333330000002</v>
      </c>
      <c r="Y18">
        <v>2.6666666669999999</v>
      </c>
      <c r="Z18">
        <v>1.6875</v>
      </c>
    </row>
    <row r="19" spans="1:26">
      <c r="A19">
        <v>17</v>
      </c>
      <c r="B19">
        <f t="shared" si="0"/>
        <v>31.915277777777774</v>
      </c>
      <c r="C19">
        <v>4.166666666666667</v>
      </c>
      <c r="D19">
        <v>15.280555555555557</v>
      </c>
      <c r="E19">
        <v>7</v>
      </c>
      <c r="F19">
        <v>5.5</v>
      </c>
      <c r="G19">
        <v>9.5</v>
      </c>
      <c r="H19">
        <v>1</v>
      </c>
      <c r="I19">
        <v>1.1666666666666667</v>
      </c>
      <c r="J19">
        <v>18.555820105820107</v>
      </c>
      <c r="K19">
        <v>5.8027777777777771</v>
      </c>
      <c r="L19">
        <v>35</v>
      </c>
      <c r="M19">
        <v>27.5</v>
      </c>
      <c r="N19">
        <v>47.5</v>
      </c>
      <c r="O19">
        <v>5</v>
      </c>
      <c r="P19">
        <v>5.833333333333333</v>
      </c>
      <c r="Q19" t="s">
        <v>141</v>
      </c>
      <c r="R19" t="s">
        <v>144</v>
      </c>
      <c r="S19">
        <v>1</v>
      </c>
      <c r="T19">
        <v>0</v>
      </c>
      <c r="U19" s="2">
        <v>2640</v>
      </c>
      <c r="V19" s="13">
        <v>45</v>
      </c>
      <c r="W19">
        <v>5.5258333329999996</v>
      </c>
      <c r="X19">
        <v>37.433333330000004</v>
      </c>
      <c r="Y19">
        <v>2.4166666669999999</v>
      </c>
      <c r="Z19">
        <v>1.0416666670000001</v>
      </c>
    </row>
    <row r="20" spans="1:26">
      <c r="A20">
        <v>18</v>
      </c>
      <c r="B20">
        <f t="shared" si="0"/>
        <v>25.79419191919192</v>
      </c>
      <c r="C20">
        <v>0</v>
      </c>
      <c r="D20">
        <v>0</v>
      </c>
      <c r="E20">
        <v>0</v>
      </c>
      <c r="F20">
        <v>10.333333333333334</v>
      </c>
      <c r="G20">
        <v>4</v>
      </c>
      <c r="H20">
        <v>4.333333333333333</v>
      </c>
      <c r="I20">
        <v>1.3333333333333333</v>
      </c>
      <c r="J20">
        <v>0</v>
      </c>
      <c r="K20">
        <v>2.4962121212121211</v>
      </c>
      <c r="L20">
        <v>0</v>
      </c>
      <c r="M20">
        <v>51.666666666666664</v>
      </c>
      <c r="N20">
        <v>20</v>
      </c>
      <c r="O20">
        <v>21.666666666666668</v>
      </c>
      <c r="P20">
        <v>6.666666666666667</v>
      </c>
      <c r="Q20" t="s">
        <v>141</v>
      </c>
      <c r="R20" t="s">
        <v>139</v>
      </c>
      <c r="S20">
        <v>0</v>
      </c>
      <c r="T20">
        <v>0</v>
      </c>
      <c r="U20" s="2">
        <v>2160</v>
      </c>
      <c r="V20" s="13">
        <v>90</v>
      </c>
      <c r="W20">
        <v>3.088333333</v>
      </c>
      <c r="X20">
        <v>33.983333330000001</v>
      </c>
      <c r="Y20">
        <v>7.5</v>
      </c>
      <c r="Z20">
        <v>4.1666666670000003</v>
      </c>
    </row>
    <row r="21" spans="1:26">
      <c r="A21">
        <v>19</v>
      </c>
      <c r="B21">
        <f t="shared" si="0"/>
        <v>176.6616390145802</v>
      </c>
      <c r="C21">
        <v>0</v>
      </c>
      <c r="D21">
        <v>-0.1875</v>
      </c>
      <c r="E21">
        <v>3.6666666666666665</v>
      </c>
      <c r="F21">
        <v>11.666666666666666</v>
      </c>
      <c r="G21">
        <v>4.166666666666667</v>
      </c>
      <c r="H21">
        <v>2.1666666666666665</v>
      </c>
      <c r="I21">
        <v>2</v>
      </c>
      <c r="J21">
        <v>6.7535353535353524</v>
      </c>
      <c r="K21">
        <v>15.142426201249732</v>
      </c>
      <c r="L21">
        <v>18.333333333333332</v>
      </c>
      <c r="M21">
        <v>58.333333333333336</v>
      </c>
      <c r="N21">
        <v>20.833333333333332</v>
      </c>
      <c r="O21">
        <v>10.833333333333334</v>
      </c>
      <c r="P21">
        <v>10</v>
      </c>
      <c r="Q21" t="s">
        <v>141</v>
      </c>
      <c r="R21" t="s">
        <v>144</v>
      </c>
      <c r="S21">
        <v>0</v>
      </c>
      <c r="T21">
        <v>0</v>
      </c>
      <c r="U21" s="2">
        <v>2961</v>
      </c>
      <c r="V21" s="2">
        <v>90</v>
      </c>
      <c r="W21">
        <v>3.4933333329999998</v>
      </c>
      <c r="X21">
        <v>34.258333329999999</v>
      </c>
      <c r="Y21">
        <v>3.6666666669999999</v>
      </c>
      <c r="Z21">
        <v>2.6875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18.1640625" bestFit="1" customWidth="1"/>
    <col min="3" max="3" width="11.83203125" bestFit="1" customWidth="1"/>
    <col min="4" max="4" width="14.5" bestFit="1" customWidth="1"/>
    <col min="5" max="5" width="13.83203125" bestFit="1" customWidth="1"/>
    <col min="6" max="6" width="7.33203125" bestFit="1" customWidth="1"/>
    <col min="7" max="7" width="12.83203125" customWidth="1"/>
    <col min="8" max="8" width="20.83203125" bestFit="1" customWidth="1"/>
    <col min="9" max="11" width="3.1640625" bestFit="1" customWidth="1"/>
    <col min="12" max="12" width="3.83203125" bestFit="1" customWidth="1"/>
    <col min="13" max="13" width="3.1640625" bestFit="1" customWidth="1"/>
    <col min="14" max="14" width="3.83203125" bestFit="1" customWidth="1"/>
    <col min="15" max="15" width="3.1640625" bestFit="1" customWidth="1"/>
    <col min="16" max="16" width="5.1640625" bestFit="1" customWidth="1"/>
    <col min="17" max="17" width="3.1640625" bestFit="1" customWidth="1"/>
    <col min="18" max="18" width="3.83203125" bestFit="1" customWidth="1"/>
    <col min="19" max="22" width="3.1640625" bestFit="1" customWidth="1"/>
    <col min="23" max="23" width="11.33203125" customWidth="1"/>
  </cols>
  <sheetData>
    <row r="1" spans="1:34">
      <c r="A1" t="s">
        <v>19</v>
      </c>
      <c r="B1" t="s">
        <v>20</v>
      </c>
      <c r="C1" t="s">
        <v>2</v>
      </c>
      <c r="D1" t="s">
        <v>21</v>
      </c>
      <c r="E1" s="1">
        <v>43476.579861111109</v>
      </c>
      <c r="F1" t="s">
        <v>22</v>
      </c>
      <c r="G1" t="s">
        <v>23</v>
      </c>
      <c r="H1" t="s">
        <v>6</v>
      </c>
      <c r="W1" s="2"/>
    </row>
    <row r="2" spans="1:34"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">
        <v>0</v>
      </c>
      <c r="X4">
        <f>AVERAGE(U6+V6)</f>
        <v>0</v>
      </c>
      <c r="Y4">
        <v>0</v>
      </c>
      <c r="Z4">
        <v>0</v>
      </c>
      <c r="AA4">
        <v>0</v>
      </c>
      <c r="AB4" s="19">
        <f>COUNT(C4:V4)</f>
        <v>0</v>
      </c>
      <c r="AC4" s="19">
        <f>COUNT(C5:V5)</f>
        <v>19</v>
      </c>
      <c r="AD4" s="19">
        <v>0</v>
      </c>
      <c r="AE4" s="19">
        <v>0</v>
      </c>
      <c r="AF4" s="19">
        <v>0</v>
      </c>
      <c r="AG4">
        <v>0</v>
      </c>
      <c r="AH4">
        <f>AVERAGE(C5:V5)</f>
        <v>21.578947368421051</v>
      </c>
    </row>
    <row r="5" spans="1:34">
      <c r="B5" s="5" t="s">
        <v>9</v>
      </c>
      <c r="C5" s="5">
        <v>24</v>
      </c>
      <c r="D5" s="5">
        <v>24</v>
      </c>
      <c r="E5" s="5">
        <v>32</v>
      </c>
      <c r="F5" s="5">
        <v>20</v>
      </c>
      <c r="G5" s="5"/>
      <c r="H5" s="5">
        <v>32</v>
      </c>
      <c r="I5" s="5">
        <v>19</v>
      </c>
      <c r="J5" s="5">
        <v>13</v>
      </c>
      <c r="K5" s="5">
        <v>10</v>
      </c>
      <c r="L5" s="5">
        <v>16</v>
      </c>
      <c r="M5" s="5">
        <v>13</v>
      </c>
      <c r="N5" s="5">
        <v>24</v>
      </c>
      <c r="O5" s="5">
        <v>23</v>
      </c>
      <c r="P5" s="5">
        <v>30</v>
      </c>
      <c r="Q5" s="5">
        <v>30</v>
      </c>
      <c r="R5" s="5">
        <v>28</v>
      </c>
      <c r="S5" s="5">
        <v>32</v>
      </c>
      <c r="T5" s="5">
        <v>19</v>
      </c>
      <c r="U5" s="5">
        <v>10</v>
      </c>
      <c r="V5" s="5">
        <v>11</v>
      </c>
      <c r="W5" s="2"/>
    </row>
    <row r="6" spans="1:34">
      <c r="B6" s="6" t="s">
        <v>10</v>
      </c>
      <c r="C6" s="6"/>
      <c r="D6" s="6"/>
      <c r="E6" s="6"/>
      <c r="F6" s="6"/>
      <c r="G6" s="6" t="s">
        <v>14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2"/>
      <c r="AB6" s="18">
        <f>(COUNT(C4:V4)/20)*100</f>
        <v>0</v>
      </c>
      <c r="AC6" s="18">
        <f>(COUNT(C5:V5)/20)*100</f>
        <v>95</v>
      </c>
      <c r="AD6" s="18">
        <f>100*(AD4/20)</f>
        <v>0</v>
      </c>
      <c r="AE6" s="18">
        <f>100*(AE4/20)</f>
        <v>0</v>
      </c>
      <c r="AF6" s="18">
        <f>100*(AF4/20)</f>
        <v>0</v>
      </c>
    </row>
    <row r="7" spans="1:34">
      <c r="A7" t="s">
        <v>95</v>
      </c>
      <c r="W7" s="2"/>
    </row>
    <row r="8" spans="1:34">
      <c r="A8">
        <v>2</v>
      </c>
      <c r="B8" s="4" t="s">
        <v>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>
        <v>10</v>
      </c>
      <c r="V8" s="4"/>
      <c r="W8" s="2">
        <v>1</v>
      </c>
      <c r="X8">
        <f>AVERAGE(U11)</f>
        <v>-8</v>
      </c>
      <c r="Y8">
        <v>0</v>
      </c>
      <c r="Z8">
        <v>0</v>
      </c>
      <c r="AA8">
        <v>0</v>
      </c>
      <c r="AB8" s="19">
        <f>COUNT(C8:V8)</f>
        <v>1</v>
      </c>
      <c r="AC8" s="19">
        <f>COUNT(C9:V9)</f>
        <v>20</v>
      </c>
      <c r="AD8" s="19">
        <v>0</v>
      </c>
      <c r="AE8" s="19">
        <v>0</v>
      </c>
      <c r="AF8" s="19">
        <v>0</v>
      </c>
      <c r="AG8">
        <f>AVERAGE(B8:V8)</f>
        <v>10</v>
      </c>
      <c r="AH8">
        <f>AVERAGE(C9:V9)</f>
        <v>32</v>
      </c>
    </row>
    <row r="9" spans="1:34">
      <c r="B9" s="5" t="s">
        <v>9</v>
      </c>
      <c r="C9" s="5">
        <v>48</v>
      </c>
      <c r="D9" s="5">
        <v>45</v>
      </c>
      <c r="E9" s="5">
        <v>38</v>
      </c>
      <c r="F9" s="5">
        <v>40</v>
      </c>
      <c r="G9" s="5">
        <v>25</v>
      </c>
      <c r="H9" s="5">
        <v>25</v>
      </c>
      <c r="I9" s="5">
        <v>25</v>
      </c>
      <c r="J9" s="5">
        <v>21</v>
      </c>
      <c r="K9" s="5">
        <v>32</v>
      </c>
      <c r="L9" s="5">
        <v>33</v>
      </c>
      <c r="M9" s="5">
        <v>27</v>
      </c>
      <c r="N9" s="5">
        <v>25</v>
      </c>
      <c r="O9" s="5">
        <v>38</v>
      </c>
      <c r="P9" s="5">
        <v>43</v>
      </c>
      <c r="Q9" s="5">
        <v>39</v>
      </c>
      <c r="R9" s="5">
        <v>28</v>
      </c>
      <c r="S9" s="5">
        <v>55</v>
      </c>
      <c r="T9" s="5">
        <v>18</v>
      </c>
      <c r="U9" s="5">
        <v>18</v>
      </c>
      <c r="V9" s="5">
        <v>17</v>
      </c>
      <c r="W9" s="2"/>
    </row>
    <row r="10" spans="1:34">
      <c r="B10" s="6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2"/>
      <c r="AB10" s="18">
        <f>(COUNT(C8:V8)/20)*100</f>
        <v>5</v>
      </c>
      <c r="AC10" s="18">
        <f>(COUNT(C9:V9)/20)*100</f>
        <v>100</v>
      </c>
      <c r="AD10" s="18">
        <f>100*(AD8/20)</f>
        <v>0</v>
      </c>
      <c r="AE10" s="18">
        <f>100*(AE8/20)</f>
        <v>0</v>
      </c>
      <c r="AF10" s="18">
        <f>100*(AF8/20)</f>
        <v>0</v>
      </c>
    </row>
    <row r="11" spans="1:34">
      <c r="A11" t="s">
        <v>95</v>
      </c>
      <c r="U11">
        <f>U8-U9</f>
        <v>-8</v>
      </c>
      <c r="W11" s="2"/>
    </row>
    <row r="12" spans="1:34">
      <c r="A12">
        <v>3</v>
      </c>
      <c r="B12" s="4" t="s">
        <v>8</v>
      </c>
      <c r="C12" s="4">
        <v>12</v>
      </c>
      <c r="D12" s="4"/>
      <c r="E12" s="4"/>
      <c r="F12" s="4"/>
      <c r="G12" s="4"/>
      <c r="H12" s="4"/>
      <c r="I12" s="4"/>
      <c r="J12" s="4"/>
      <c r="K12" s="4"/>
      <c r="L12" s="4">
        <v>13</v>
      </c>
      <c r="M12" s="4"/>
      <c r="N12" s="4">
        <v>16</v>
      </c>
      <c r="O12" s="4">
        <v>18</v>
      </c>
      <c r="P12" s="4">
        <v>16</v>
      </c>
      <c r="Q12" s="4"/>
      <c r="R12" s="4">
        <v>12</v>
      </c>
      <c r="S12" s="4"/>
      <c r="T12" s="4"/>
      <c r="U12" s="4">
        <v>21</v>
      </c>
      <c r="V12" s="4"/>
      <c r="W12" s="2">
        <v>7</v>
      </c>
      <c r="X12">
        <f>AVERAGE(C15:V15)</f>
        <v>-1.1428571428571428</v>
      </c>
      <c r="Y12" s="4">
        <v>0</v>
      </c>
      <c r="Z12" s="4">
        <v>0</v>
      </c>
      <c r="AA12" s="4">
        <v>0</v>
      </c>
      <c r="AB12" s="19">
        <f>COUNT(C12:V12)</f>
        <v>7</v>
      </c>
      <c r="AC12" s="19">
        <f>COUNT(C13:V13)</f>
        <v>20</v>
      </c>
      <c r="AD12" s="19">
        <v>0</v>
      </c>
      <c r="AE12" s="19">
        <v>0</v>
      </c>
      <c r="AF12" s="19">
        <v>0</v>
      </c>
      <c r="AG12">
        <f>AVERAGE(B12:V12)</f>
        <v>15.428571428571429</v>
      </c>
      <c r="AH12">
        <f>AVERAGE(C13:V13)</f>
        <v>18.2</v>
      </c>
    </row>
    <row r="13" spans="1:34">
      <c r="B13" s="5" t="s">
        <v>9</v>
      </c>
      <c r="C13" s="5">
        <v>10</v>
      </c>
      <c r="D13" s="5">
        <v>11</v>
      </c>
      <c r="E13" s="5">
        <v>26</v>
      </c>
      <c r="F13" s="5">
        <v>46</v>
      </c>
      <c r="G13" s="5">
        <v>10</v>
      </c>
      <c r="H13" s="5">
        <v>11</v>
      </c>
      <c r="I13" s="5">
        <v>12</v>
      </c>
      <c r="J13" s="5">
        <v>24</v>
      </c>
      <c r="K13" s="5">
        <v>6</v>
      </c>
      <c r="L13" s="5">
        <v>12</v>
      </c>
      <c r="M13" s="5">
        <v>28</v>
      </c>
      <c r="N13" s="5">
        <v>28</v>
      </c>
      <c r="O13" s="5">
        <v>10</v>
      </c>
      <c r="P13" s="5">
        <v>12</v>
      </c>
      <c r="Q13" s="5">
        <v>11</v>
      </c>
      <c r="R13" s="5">
        <v>27</v>
      </c>
      <c r="S13" s="5">
        <v>18</v>
      </c>
      <c r="T13" s="5">
        <v>29</v>
      </c>
      <c r="U13" s="5">
        <v>17</v>
      </c>
      <c r="V13" s="5">
        <v>16</v>
      </c>
      <c r="W13" s="2"/>
    </row>
    <row r="14" spans="1:34">
      <c r="B14" s="6" t="s">
        <v>10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2"/>
      <c r="AB14" s="18">
        <f>(COUNT(C12:V12)/20)*100</f>
        <v>35</v>
      </c>
      <c r="AC14" s="18">
        <f>(COUNT(C13:V13)/20)*100</f>
        <v>100</v>
      </c>
      <c r="AD14" s="18">
        <f>100*(AD12/20)</f>
        <v>0</v>
      </c>
      <c r="AE14" s="18">
        <f>100*(AE12/20)</f>
        <v>0</v>
      </c>
      <c r="AF14" s="18">
        <f>100*(AF12/20)</f>
        <v>0</v>
      </c>
    </row>
    <row r="15" spans="1:34">
      <c r="A15" t="s">
        <v>95</v>
      </c>
      <c r="C15">
        <f>C12-C13</f>
        <v>2</v>
      </c>
      <c r="L15">
        <f>L12-L13</f>
        <v>1</v>
      </c>
      <c r="N15">
        <f>N12-N13</f>
        <v>-12</v>
      </c>
      <c r="O15">
        <f>O12-O13</f>
        <v>8</v>
      </c>
      <c r="P15">
        <f>P12-P13</f>
        <v>4</v>
      </c>
      <c r="R15">
        <f>R12-R13</f>
        <v>-15</v>
      </c>
      <c r="U15">
        <f>U12-U13</f>
        <v>4</v>
      </c>
      <c r="W15" s="2"/>
    </row>
    <row r="16" spans="1:34">
      <c r="A16">
        <v>4</v>
      </c>
      <c r="B16" s="4" t="s">
        <v>8</v>
      </c>
      <c r="C16" s="4"/>
      <c r="D16" s="4"/>
      <c r="E16" s="4"/>
      <c r="F16" s="4">
        <v>55</v>
      </c>
      <c r="G16" s="4"/>
      <c r="H16" s="4"/>
      <c r="I16" s="4"/>
      <c r="J16" s="4">
        <v>51</v>
      </c>
      <c r="K16" s="4"/>
      <c r="L16" s="4"/>
      <c r="M16" s="4">
        <v>18</v>
      </c>
      <c r="N16" s="4">
        <v>38</v>
      </c>
      <c r="O16" s="4"/>
      <c r="P16" s="4"/>
      <c r="Q16" s="4">
        <v>21</v>
      </c>
      <c r="R16" s="4"/>
      <c r="S16" s="4"/>
      <c r="T16" s="4">
        <v>31</v>
      </c>
      <c r="U16" s="4">
        <v>21</v>
      </c>
      <c r="V16" s="4"/>
      <c r="W16" s="2">
        <v>6</v>
      </c>
      <c r="X16">
        <f>AVERAGE(C19:V19)</f>
        <v>15.166666666666666</v>
      </c>
      <c r="Y16">
        <v>0</v>
      </c>
      <c r="Z16">
        <v>0</v>
      </c>
      <c r="AA16">
        <v>0</v>
      </c>
      <c r="AB16" s="19">
        <f>COUNT(C16:V16)</f>
        <v>7</v>
      </c>
      <c r="AC16" s="19">
        <f>COUNT(C17:V17)</f>
        <v>19</v>
      </c>
      <c r="AD16" s="19">
        <v>0</v>
      </c>
      <c r="AE16" s="19">
        <v>0</v>
      </c>
      <c r="AF16" s="19">
        <v>0</v>
      </c>
      <c r="AG16">
        <f>AVERAGE(B16:V16)</f>
        <v>33.571428571428569</v>
      </c>
      <c r="AH16">
        <f>AVERAGE(C17:V17)</f>
        <v>22.473684210526315</v>
      </c>
    </row>
    <row r="17" spans="1:34">
      <c r="B17" s="5" t="s">
        <v>9</v>
      </c>
      <c r="C17" s="5">
        <v>35</v>
      </c>
      <c r="D17" s="5">
        <v>38</v>
      </c>
      <c r="E17" s="5">
        <v>16</v>
      </c>
      <c r="F17" s="5">
        <v>20</v>
      </c>
      <c r="G17" s="5">
        <v>21</v>
      </c>
      <c r="H17" s="5">
        <v>13</v>
      </c>
      <c r="I17" s="5">
        <v>22</v>
      </c>
      <c r="J17" s="5">
        <v>21</v>
      </c>
      <c r="K17" s="5">
        <v>33</v>
      </c>
      <c r="L17" s="5">
        <v>18</v>
      </c>
      <c r="M17" s="5">
        <v>14</v>
      </c>
      <c r="N17" s="5">
        <v>26</v>
      </c>
      <c r="O17" s="5">
        <v>27</v>
      </c>
      <c r="P17" s="5">
        <v>28</v>
      </c>
      <c r="Q17" s="5">
        <v>14</v>
      </c>
      <c r="R17" s="5">
        <v>15</v>
      </c>
      <c r="S17" s="5">
        <v>29</v>
      </c>
      <c r="U17" s="5">
        <v>18</v>
      </c>
      <c r="V17" s="5">
        <v>19</v>
      </c>
      <c r="W17" s="2"/>
    </row>
    <row r="18" spans="1:34">
      <c r="B18" s="6" t="s">
        <v>10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2"/>
      <c r="AB18" s="18">
        <f>(COUNT(C16:V16)/20)*100</f>
        <v>35</v>
      </c>
      <c r="AC18" s="18">
        <f>(COUNT(C17:V17)/20)*100</f>
        <v>95</v>
      </c>
      <c r="AD18" s="18">
        <f>100*(AD16/20)</f>
        <v>0</v>
      </c>
      <c r="AE18" s="18">
        <f>100*(AE16/20)</f>
        <v>0</v>
      </c>
      <c r="AF18" s="18">
        <f>100*(AF16/20)</f>
        <v>0</v>
      </c>
    </row>
    <row r="19" spans="1:34">
      <c r="A19" t="s">
        <v>95</v>
      </c>
      <c r="F19">
        <f>F16-F17</f>
        <v>35</v>
      </c>
      <c r="J19">
        <f>J16-J17</f>
        <v>30</v>
      </c>
      <c r="M19">
        <f>M16-M17</f>
        <v>4</v>
      </c>
      <c r="N19">
        <f>N16-N17</f>
        <v>12</v>
      </c>
      <c r="Q19">
        <f>Q16-Q17</f>
        <v>7</v>
      </c>
      <c r="U19">
        <f>U16-U17</f>
        <v>3</v>
      </c>
      <c r="W19" s="2"/>
    </row>
    <row r="20" spans="1:34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/>
      <c r="K20" s="4"/>
      <c r="L20" s="4">
        <v>46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10">
        <v>1</v>
      </c>
      <c r="X20">
        <v>10</v>
      </c>
      <c r="Y20" s="4">
        <v>0</v>
      </c>
      <c r="Z20" s="4">
        <v>0</v>
      </c>
      <c r="AA20" s="4">
        <v>0</v>
      </c>
      <c r="AB20" s="19">
        <f>COUNT(C20:V20)</f>
        <v>1</v>
      </c>
      <c r="AC20" s="19">
        <f>COUNT(C21:V21)</f>
        <v>20</v>
      </c>
      <c r="AD20" s="19">
        <v>0</v>
      </c>
      <c r="AE20" s="19">
        <v>0</v>
      </c>
      <c r="AF20" s="19">
        <v>0</v>
      </c>
      <c r="AG20">
        <f>AVERAGE(C20:V20)</f>
        <v>46</v>
      </c>
      <c r="AH20">
        <f>AVERAGE(C21:V21)</f>
        <v>29.15</v>
      </c>
    </row>
    <row r="21" spans="1:34">
      <c r="B21" s="5" t="s">
        <v>9</v>
      </c>
      <c r="C21" s="5">
        <v>32</v>
      </c>
      <c r="D21" s="5">
        <v>31</v>
      </c>
      <c r="E21" s="5">
        <v>25</v>
      </c>
      <c r="F21" s="5">
        <v>35</v>
      </c>
      <c r="G21" s="5">
        <v>23</v>
      </c>
      <c r="H21" s="5">
        <v>30</v>
      </c>
      <c r="I21" s="5">
        <v>16</v>
      </c>
      <c r="J21" s="5">
        <v>25</v>
      </c>
      <c r="K21" s="5">
        <v>29</v>
      </c>
      <c r="L21" s="5">
        <v>36</v>
      </c>
      <c r="M21" s="5">
        <v>25</v>
      </c>
      <c r="N21" s="5">
        <v>30</v>
      </c>
      <c r="O21" s="5">
        <v>21</v>
      </c>
      <c r="P21" s="5">
        <v>29</v>
      </c>
      <c r="Q21" s="5">
        <v>30</v>
      </c>
      <c r="R21" s="5">
        <v>36</v>
      </c>
      <c r="S21" s="5">
        <v>16</v>
      </c>
      <c r="T21" s="5">
        <v>35</v>
      </c>
      <c r="U21" s="5">
        <v>14</v>
      </c>
      <c r="V21" s="5">
        <v>65</v>
      </c>
      <c r="W21" s="2"/>
    </row>
    <row r="22" spans="1:34">
      <c r="B22" s="6" t="s">
        <v>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"/>
      <c r="AB22" s="18">
        <f>(COUNT(C20:V20)/20)*100</f>
        <v>5</v>
      </c>
      <c r="AC22" s="18">
        <f>(COUNT(C21:V21)/20)*100</f>
        <v>100</v>
      </c>
      <c r="AD22" s="18">
        <f>100*(AD20/20)</f>
        <v>0</v>
      </c>
      <c r="AE22" s="18">
        <f>100*(AE20/20)</f>
        <v>0</v>
      </c>
      <c r="AF22" s="18">
        <f>100*(AF20/20)</f>
        <v>0</v>
      </c>
    </row>
    <row r="23" spans="1:34">
      <c r="A23" t="s">
        <v>95</v>
      </c>
      <c r="L23">
        <f>L20-L21</f>
        <v>10</v>
      </c>
      <c r="W23" s="2"/>
    </row>
    <row r="24" spans="1:34">
      <c r="A24">
        <v>6</v>
      </c>
      <c r="B24" s="4" t="s">
        <v>8</v>
      </c>
      <c r="C24" s="4"/>
      <c r="D24" s="4">
        <v>10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>
        <v>24</v>
      </c>
      <c r="T24" s="4"/>
      <c r="U24" s="4"/>
      <c r="V24" s="4"/>
      <c r="W24" s="2">
        <v>1</v>
      </c>
      <c r="X24">
        <v>-15</v>
      </c>
      <c r="Y24">
        <v>0</v>
      </c>
      <c r="Z24">
        <v>0</v>
      </c>
      <c r="AA24">
        <v>0</v>
      </c>
      <c r="AB24" s="19">
        <f>COUNT(C24:V24)</f>
        <v>2</v>
      </c>
      <c r="AC24" s="19">
        <f>COUNT(C25:V25)</f>
        <v>10</v>
      </c>
      <c r="AD24" s="19">
        <v>0</v>
      </c>
      <c r="AE24" s="19">
        <v>0</v>
      </c>
      <c r="AF24" s="19">
        <v>0</v>
      </c>
      <c r="AG24">
        <f t="shared" ref="AG24" si="0">AVERAGE(C24:V24)</f>
        <v>17</v>
      </c>
      <c r="AH24">
        <f>AVERAGE(C25:V25)</f>
        <v>21.9</v>
      </c>
    </row>
    <row r="25" spans="1:34">
      <c r="B25" s="5" t="s">
        <v>9</v>
      </c>
      <c r="C25" s="5">
        <v>17</v>
      </c>
      <c r="D25" s="5">
        <v>25</v>
      </c>
      <c r="E25" s="5">
        <v>7</v>
      </c>
      <c r="F25" s="5"/>
      <c r="G25" s="5">
        <v>37</v>
      </c>
      <c r="H25" s="5">
        <v>29</v>
      </c>
      <c r="I25" s="5"/>
      <c r="J25" s="5">
        <v>16</v>
      </c>
      <c r="K25" s="5">
        <v>30</v>
      </c>
      <c r="L25" s="5">
        <v>20</v>
      </c>
      <c r="M25" s="5"/>
      <c r="N25" s="5">
        <v>16</v>
      </c>
      <c r="O25" s="5"/>
      <c r="P25" s="5"/>
      <c r="Q25" s="5"/>
      <c r="R25" s="5"/>
      <c r="T25" s="5"/>
      <c r="U25" s="5">
        <v>22</v>
      </c>
      <c r="V25" s="5"/>
      <c r="W25" s="2"/>
    </row>
    <row r="26" spans="1:34">
      <c r="B26" s="6" t="s">
        <v>10</v>
      </c>
      <c r="C26" s="6"/>
      <c r="D26" s="6"/>
      <c r="E26" s="6"/>
      <c r="F26" s="6" t="s">
        <v>11</v>
      </c>
      <c r="G26" s="6"/>
      <c r="H26" s="6"/>
      <c r="I26" s="6" t="s">
        <v>11</v>
      </c>
      <c r="J26" s="6"/>
      <c r="K26" s="6"/>
      <c r="L26" s="6"/>
      <c r="M26" s="6" t="s">
        <v>11</v>
      </c>
      <c r="N26" s="6"/>
      <c r="O26" s="6" t="s">
        <v>11</v>
      </c>
      <c r="P26" s="6" t="s">
        <v>11</v>
      </c>
      <c r="Q26" s="6" t="s">
        <v>11</v>
      </c>
      <c r="R26" s="6" t="s">
        <v>11</v>
      </c>
      <c r="S26" s="6"/>
      <c r="T26" s="6" t="s">
        <v>11</v>
      </c>
      <c r="U26" s="6"/>
      <c r="V26" s="6" t="s">
        <v>14</v>
      </c>
      <c r="W26" s="2"/>
      <c r="AB26" s="18">
        <f>(COUNT(C24:V24)/20)*100</f>
        <v>10</v>
      </c>
      <c r="AC26" s="18">
        <f>(COUNT(C25:V25)/20)*100</f>
        <v>50</v>
      </c>
      <c r="AD26" s="18">
        <f>100*(AD24/20)</f>
        <v>0</v>
      </c>
      <c r="AE26" s="18">
        <f>100*(AE24/20)</f>
        <v>0</v>
      </c>
      <c r="AF26" s="18">
        <f>100*(AF24/20)</f>
        <v>0</v>
      </c>
    </row>
    <row r="27" spans="1:34">
      <c r="A27" t="s">
        <v>95</v>
      </c>
      <c r="D27">
        <f>D24-D25</f>
        <v>-15</v>
      </c>
      <c r="W27" s="2"/>
    </row>
    <row r="28" spans="1:34">
      <c r="A28">
        <v>7</v>
      </c>
      <c r="B28" s="4" t="s">
        <v>8</v>
      </c>
      <c r="C28" s="4">
        <v>11</v>
      </c>
      <c r="D28" s="4">
        <v>13</v>
      </c>
      <c r="E28" s="4"/>
      <c r="F28" s="4">
        <v>15</v>
      </c>
      <c r="G28" s="4">
        <v>14</v>
      </c>
      <c r="H28" s="4">
        <v>17</v>
      </c>
      <c r="I28" s="4"/>
      <c r="J28" s="4">
        <v>18</v>
      </c>
      <c r="K28" s="4"/>
      <c r="L28" s="4">
        <v>13</v>
      </c>
      <c r="M28" s="4"/>
      <c r="N28" s="4"/>
      <c r="O28" s="4">
        <v>9</v>
      </c>
      <c r="P28" s="4"/>
      <c r="Q28" s="4">
        <v>8</v>
      </c>
      <c r="R28" s="4"/>
      <c r="S28" s="4"/>
      <c r="T28" s="4">
        <v>10</v>
      </c>
      <c r="U28" s="4"/>
      <c r="V28" s="4"/>
      <c r="W28" s="2">
        <v>4</v>
      </c>
      <c r="X28">
        <f>AVERAGE(C31:V31)</f>
        <v>-10</v>
      </c>
      <c r="Y28">
        <v>0</v>
      </c>
      <c r="Z28">
        <v>0</v>
      </c>
      <c r="AA28">
        <v>0</v>
      </c>
      <c r="AB28" s="19">
        <f>COUNT(C28:V28)</f>
        <v>10</v>
      </c>
      <c r="AC28" s="19">
        <f>COUNT(C29:V29)</f>
        <v>10</v>
      </c>
      <c r="AD28" s="19">
        <v>0</v>
      </c>
      <c r="AE28" s="19">
        <v>0</v>
      </c>
      <c r="AF28" s="19">
        <v>0</v>
      </c>
      <c r="AG28">
        <f t="shared" ref="AG28" si="1">AVERAGE(C28:V28)</f>
        <v>12.8</v>
      </c>
      <c r="AH28">
        <f>AVERAGE(C29:V29)</f>
        <v>22.9</v>
      </c>
    </row>
    <row r="29" spans="1:34">
      <c r="B29" s="5" t="s">
        <v>9</v>
      </c>
      <c r="C29" s="5"/>
      <c r="D29" s="5"/>
      <c r="E29" s="5">
        <v>22</v>
      </c>
      <c r="F29" s="5">
        <v>28</v>
      </c>
      <c r="G29" s="5">
        <v>21</v>
      </c>
      <c r="H29" s="5"/>
      <c r="I29" s="5"/>
      <c r="J29" s="5"/>
      <c r="K29" s="5">
        <v>26</v>
      </c>
      <c r="L29" s="5">
        <v>26</v>
      </c>
      <c r="M29" s="5"/>
      <c r="N29" s="5">
        <v>28</v>
      </c>
      <c r="O29" s="5"/>
      <c r="P29" s="5">
        <v>21</v>
      </c>
      <c r="Q29" s="5"/>
      <c r="R29" s="5"/>
      <c r="S29" s="5">
        <v>22</v>
      </c>
      <c r="T29" s="5">
        <v>17</v>
      </c>
      <c r="U29" s="5">
        <v>18</v>
      </c>
      <c r="V29" s="5"/>
      <c r="W29" s="2"/>
    </row>
    <row r="30" spans="1:34">
      <c r="B30" s="6" t="s">
        <v>10</v>
      </c>
      <c r="C30" s="6"/>
      <c r="D30" s="6"/>
      <c r="E30" s="6"/>
      <c r="F30" s="6"/>
      <c r="G30" s="6"/>
      <c r="H30" s="6"/>
      <c r="I30" s="6" t="s">
        <v>11</v>
      </c>
      <c r="J30" s="6"/>
      <c r="K30" s="6"/>
      <c r="L30" s="6"/>
      <c r="M30" s="6" t="s">
        <v>11</v>
      </c>
      <c r="N30" s="6"/>
      <c r="O30" s="6"/>
      <c r="P30" s="6"/>
      <c r="Q30" s="6"/>
      <c r="R30" s="6" t="s">
        <v>11</v>
      </c>
      <c r="S30" s="6"/>
      <c r="T30" s="6"/>
      <c r="U30" s="6"/>
      <c r="V30" s="6" t="s">
        <v>11</v>
      </c>
      <c r="W30" s="2"/>
      <c r="AB30" s="18">
        <f>(COUNT(C28:V28)/20)*100</f>
        <v>50</v>
      </c>
      <c r="AC30" s="18">
        <f>(COUNT(C29:V29)/20)*100</f>
        <v>50</v>
      </c>
      <c r="AD30" s="18">
        <f>100*(AD28/20)</f>
        <v>0</v>
      </c>
      <c r="AE30" s="18">
        <f>100*(AE28/20)</f>
        <v>0</v>
      </c>
      <c r="AF30" s="18">
        <f>100*(AF28/20)</f>
        <v>0</v>
      </c>
    </row>
    <row r="31" spans="1:34">
      <c r="A31" t="s">
        <v>95</v>
      </c>
      <c r="F31">
        <f>F28-F29</f>
        <v>-13</v>
      </c>
      <c r="G31">
        <f>G28-G29</f>
        <v>-7</v>
      </c>
      <c r="L31">
        <f>L28-L29</f>
        <v>-13</v>
      </c>
      <c r="T31">
        <f>T28-T29</f>
        <v>-7</v>
      </c>
      <c r="W31" s="2"/>
    </row>
    <row r="32" spans="1:34">
      <c r="A32">
        <v>8</v>
      </c>
      <c r="B32" s="4" t="s">
        <v>8</v>
      </c>
      <c r="C32" s="4">
        <v>21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">
        <v>0</v>
      </c>
      <c r="X32">
        <v>0</v>
      </c>
      <c r="Y32">
        <v>0</v>
      </c>
      <c r="Z32">
        <v>0</v>
      </c>
      <c r="AA32">
        <v>0</v>
      </c>
      <c r="AB32" s="19">
        <f>COUNT(C32:V32)</f>
        <v>1</v>
      </c>
      <c r="AC32" s="19">
        <f>COUNT(C33:V33)</f>
        <v>9</v>
      </c>
      <c r="AD32" s="19">
        <v>0</v>
      </c>
      <c r="AE32" s="19">
        <v>0</v>
      </c>
      <c r="AF32" s="19">
        <v>0</v>
      </c>
      <c r="AG32">
        <f t="shared" ref="AG32" si="2">AVERAGE(C32:V32)</f>
        <v>21</v>
      </c>
      <c r="AH32">
        <f>AVERAGE(C33:V33)</f>
        <v>15.333333333333334</v>
      </c>
    </row>
    <row r="33" spans="1:34">
      <c r="B33" s="5" t="s">
        <v>9</v>
      </c>
      <c r="C33" s="5"/>
      <c r="D33" s="5"/>
      <c r="E33" s="5">
        <v>13</v>
      </c>
      <c r="F33" s="5">
        <v>14</v>
      </c>
      <c r="G33" s="5"/>
      <c r="H33" s="5"/>
      <c r="I33" s="5"/>
      <c r="J33" s="5"/>
      <c r="K33" s="5"/>
      <c r="L33" s="5"/>
      <c r="M33" s="5"/>
      <c r="N33" s="5">
        <v>11</v>
      </c>
      <c r="O33" s="5">
        <v>10</v>
      </c>
      <c r="P33" s="5">
        <v>18</v>
      </c>
      <c r="Q33" s="5"/>
      <c r="R33" s="5">
        <v>19</v>
      </c>
      <c r="S33" s="5"/>
      <c r="T33" s="5">
        <v>15</v>
      </c>
      <c r="U33" s="5">
        <v>14</v>
      </c>
      <c r="V33" s="5">
        <v>24</v>
      </c>
      <c r="W33" s="2"/>
    </row>
    <row r="34" spans="1:34">
      <c r="B34" s="6" t="s">
        <v>10</v>
      </c>
      <c r="C34" s="6"/>
      <c r="D34" s="6" t="s">
        <v>11</v>
      </c>
      <c r="E34" s="6"/>
      <c r="F34" s="6"/>
      <c r="G34" s="6" t="s">
        <v>11</v>
      </c>
      <c r="H34" s="6" t="s">
        <v>11</v>
      </c>
      <c r="I34" s="6" t="s">
        <v>14</v>
      </c>
      <c r="J34" s="6" t="s">
        <v>14</v>
      </c>
      <c r="K34" s="6" t="s">
        <v>14</v>
      </c>
      <c r="L34" s="6" t="s">
        <v>14</v>
      </c>
      <c r="M34" s="6" t="s">
        <v>14</v>
      </c>
      <c r="N34" s="6"/>
      <c r="O34" s="6"/>
      <c r="P34" s="6"/>
      <c r="Q34" s="6" t="s">
        <v>11</v>
      </c>
      <c r="R34" s="6"/>
      <c r="S34" s="6" t="s">
        <v>14</v>
      </c>
      <c r="T34" s="6"/>
      <c r="U34" s="6"/>
      <c r="V34" s="6"/>
      <c r="W34" s="2"/>
      <c r="AB34" s="18">
        <f>(COUNT(C32:V32)/20)*100</f>
        <v>5</v>
      </c>
      <c r="AC34" s="18">
        <f>(COUNT(C33:V33)/20)*100</f>
        <v>45</v>
      </c>
      <c r="AD34" s="18">
        <f>100*(AD32/20)</f>
        <v>0</v>
      </c>
      <c r="AE34" s="18">
        <f>100*(AE32/20)</f>
        <v>0</v>
      </c>
      <c r="AF34" s="18">
        <f>100*(AF32/20)</f>
        <v>0</v>
      </c>
      <c r="AG34" s="20"/>
    </row>
    <row r="35" spans="1:34">
      <c r="A35" t="s">
        <v>95</v>
      </c>
      <c r="W35" s="2"/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0">
        <v>0</v>
      </c>
      <c r="X36">
        <v>0</v>
      </c>
      <c r="Y36" s="4">
        <v>0</v>
      </c>
      <c r="Z36" s="4">
        <v>0</v>
      </c>
      <c r="AA36" s="4">
        <v>0</v>
      </c>
      <c r="AB36" s="19">
        <f>COUNT(C36:V36)</f>
        <v>0</v>
      </c>
      <c r="AC36" s="19">
        <f>COUNT(C37:V37)</f>
        <v>20</v>
      </c>
      <c r="AD36" s="19">
        <v>0</v>
      </c>
      <c r="AE36" s="19">
        <v>0</v>
      </c>
      <c r="AF36" s="19">
        <v>0</v>
      </c>
      <c r="AG36">
        <v>0</v>
      </c>
      <c r="AH36">
        <f>AVERAGE(C37:V37)</f>
        <v>22.95</v>
      </c>
    </row>
    <row r="37" spans="1:34">
      <c r="B37" s="5" t="s">
        <v>9</v>
      </c>
      <c r="C37" s="5">
        <v>21</v>
      </c>
      <c r="D37" s="5">
        <v>21</v>
      </c>
      <c r="E37" s="5">
        <v>32</v>
      </c>
      <c r="F37" s="5">
        <v>10</v>
      </c>
      <c r="G37" s="5">
        <v>60</v>
      </c>
      <c r="H37" s="5">
        <v>17</v>
      </c>
      <c r="I37" s="5">
        <v>27</v>
      </c>
      <c r="J37" s="5">
        <v>14</v>
      </c>
      <c r="K37" s="5">
        <v>20</v>
      </c>
      <c r="L37" s="5">
        <v>23</v>
      </c>
      <c r="M37" s="5">
        <v>20</v>
      </c>
      <c r="N37" s="5">
        <v>30</v>
      </c>
      <c r="O37" s="5">
        <v>20</v>
      </c>
      <c r="P37" s="5">
        <v>19</v>
      </c>
      <c r="Q37" s="5">
        <v>21</v>
      </c>
      <c r="R37" s="5">
        <v>24</v>
      </c>
      <c r="S37" s="5">
        <v>19</v>
      </c>
      <c r="T37" s="5">
        <v>16</v>
      </c>
      <c r="U37" s="5">
        <v>14</v>
      </c>
      <c r="V37" s="5">
        <v>31</v>
      </c>
      <c r="W37" s="2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  <c r="AB38" s="18">
        <f>(COUNT(C36:V36)/20)*100</f>
        <v>0</v>
      </c>
      <c r="AC38" s="18">
        <f>(COUNT(C37:V37)/20)*100</f>
        <v>100</v>
      </c>
      <c r="AD38" s="18">
        <f>100*(AD36/20)</f>
        <v>0</v>
      </c>
      <c r="AE38" s="18">
        <f>100*(AE36/20)</f>
        <v>0</v>
      </c>
      <c r="AF38" s="18">
        <f>100*(AF36/20)</f>
        <v>0</v>
      </c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f>AVERAGE(W4:W36)</f>
        <v>2.2222222222222223</v>
      </c>
      <c r="X41" s="21">
        <f>AVERAGE(X4:X39)</f>
        <v>-0.99735449735449722</v>
      </c>
      <c r="Y41" s="21">
        <f t="shared" ref="Y41:AA41" si="3">AVERAGE(Y4:Y39)</f>
        <v>0</v>
      </c>
      <c r="Z41" s="21">
        <f t="shared" si="3"/>
        <v>0</v>
      </c>
      <c r="AA41" s="21">
        <f t="shared" si="3"/>
        <v>0</v>
      </c>
      <c r="AB41" s="21">
        <f>AVERAGE(AB4,AB8,AB12,AB16,AB20,AB24,AB28,AB32,AB36)</f>
        <v>3.2222222222222223</v>
      </c>
      <c r="AC41" s="21">
        <f t="shared" ref="AC41:AF41" si="4">AVERAGE(AC4,AC8,AC12,AC16,AC20,AC24,AC28,AC32,AC36)</f>
        <v>16.333333333333332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>AVERAGE(AG4:AG38)</f>
        <v>17.311111111111114</v>
      </c>
      <c r="AH41" s="21">
        <f>AVERAGE(AH4:AH38)</f>
        <v>22.942884990253411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16.111111111111111</v>
      </c>
      <c r="AC42" s="21">
        <f t="shared" ref="AC42:AF42" si="5">AVERAGE(AC6,AC10,AC14,AC18,AC22,AC26,AC30,AC34,AC38)</f>
        <v>81.666666666666671</v>
      </c>
      <c r="AD42" s="21">
        <f t="shared" si="5"/>
        <v>0</v>
      </c>
      <c r="AE42" s="21">
        <f t="shared" si="5"/>
        <v>0</v>
      </c>
      <c r="AF42" s="21">
        <f t="shared" si="5"/>
        <v>0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18.1640625" bestFit="1" customWidth="1"/>
    <col min="3" max="3" width="11.83203125" bestFit="1" customWidth="1"/>
    <col min="4" max="4" width="14.5" bestFit="1" customWidth="1"/>
    <col min="5" max="5" width="13.83203125" bestFit="1" customWidth="1"/>
    <col min="6" max="6" width="7.33203125" bestFit="1" customWidth="1"/>
    <col min="7" max="7" width="8" bestFit="1" customWidth="1"/>
    <col min="8" max="8" width="17.1640625" customWidth="1"/>
    <col min="9" max="21" width="3.1640625" bestFit="1" customWidth="1"/>
    <col min="22" max="22" width="3.5" customWidth="1"/>
    <col min="28" max="29" width="6.1640625" customWidth="1"/>
    <col min="30" max="30" width="6" customWidth="1"/>
    <col min="31" max="31" width="5.6640625" customWidth="1"/>
    <col min="32" max="32" width="5.5" customWidth="1"/>
  </cols>
  <sheetData>
    <row r="1" spans="1:34">
      <c r="A1" t="s">
        <v>24</v>
      </c>
      <c r="B1" t="s">
        <v>25</v>
      </c>
      <c r="C1" t="s">
        <v>26</v>
      </c>
      <c r="D1" t="s">
        <v>3</v>
      </c>
      <c r="E1" s="1">
        <v>43478</v>
      </c>
      <c r="F1" t="s">
        <v>27</v>
      </c>
      <c r="G1" t="s">
        <v>23</v>
      </c>
      <c r="H1" t="s">
        <v>6</v>
      </c>
      <c r="W1" s="2"/>
    </row>
    <row r="2" spans="1:34"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">
        <v>0</v>
      </c>
      <c r="X4">
        <v>0</v>
      </c>
      <c r="Y4">
        <v>0</v>
      </c>
      <c r="Z4">
        <v>0</v>
      </c>
      <c r="AA4">
        <v>0</v>
      </c>
      <c r="AB4" s="19">
        <f>COUNT(C4:V4)</f>
        <v>0</v>
      </c>
      <c r="AC4" s="19">
        <f>COUNT(C5:V5)</f>
        <v>3</v>
      </c>
      <c r="AD4" s="19">
        <v>11</v>
      </c>
      <c r="AE4" s="19">
        <v>4</v>
      </c>
      <c r="AF4" s="19">
        <v>1</v>
      </c>
      <c r="AG4">
        <v>0</v>
      </c>
      <c r="AH4">
        <f>AVERAGE(C5:V5)</f>
        <v>36</v>
      </c>
    </row>
    <row r="5" spans="1:34">
      <c r="B5" s="5" t="s">
        <v>9</v>
      </c>
      <c r="C5" s="5"/>
      <c r="D5" s="5"/>
      <c r="E5" s="5">
        <v>40</v>
      </c>
      <c r="F5" s="5"/>
      <c r="G5" s="5"/>
      <c r="H5" s="5"/>
      <c r="I5" s="5">
        <v>50</v>
      </c>
      <c r="J5" s="5"/>
      <c r="K5" s="5"/>
      <c r="L5" s="5"/>
      <c r="M5" s="5"/>
      <c r="N5" s="5"/>
      <c r="O5" s="5"/>
      <c r="P5" s="5"/>
      <c r="Q5" s="5"/>
      <c r="R5" s="5">
        <v>18</v>
      </c>
      <c r="S5" s="5"/>
      <c r="T5" s="5"/>
      <c r="U5" s="5"/>
      <c r="V5" s="5"/>
      <c r="W5" s="2"/>
    </row>
    <row r="6" spans="1:34">
      <c r="B6" s="6" t="s">
        <v>10</v>
      </c>
      <c r="C6" s="6" t="s">
        <v>11</v>
      </c>
      <c r="D6" s="6" t="s">
        <v>14</v>
      </c>
      <c r="E6" s="6"/>
      <c r="F6" s="6" t="s">
        <v>11</v>
      </c>
      <c r="G6" s="6" t="s">
        <v>11</v>
      </c>
      <c r="H6" s="6" t="s">
        <v>11</v>
      </c>
      <c r="I6" s="6"/>
      <c r="J6" s="6" t="s">
        <v>14</v>
      </c>
      <c r="K6" s="6" t="s">
        <v>11</v>
      </c>
      <c r="L6" s="6"/>
      <c r="M6" s="6" t="s">
        <v>11</v>
      </c>
      <c r="N6" s="6" t="s">
        <v>11</v>
      </c>
      <c r="O6" s="6" t="s">
        <v>11</v>
      </c>
      <c r="P6" s="6" t="s">
        <v>11</v>
      </c>
      <c r="Q6" s="6" t="s">
        <v>11</v>
      </c>
      <c r="R6" s="6"/>
      <c r="S6" s="6" t="s">
        <v>14</v>
      </c>
      <c r="T6" s="6" t="s">
        <v>12</v>
      </c>
      <c r="U6" s="6" t="s">
        <v>11</v>
      </c>
      <c r="V6" s="6" t="s">
        <v>14</v>
      </c>
      <c r="W6" s="2"/>
      <c r="AB6" s="18">
        <f>(COUNT(C4:V4)/20)*100</f>
        <v>0</v>
      </c>
      <c r="AC6" s="18">
        <f>(COUNT(C5:V5)/20)*100</f>
        <v>15</v>
      </c>
      <c r="AD6" s="18">
        <f>100*(AD4/20)</f>
        <v>55.000000000000007</v>
      </c>
      <c r="AE6" s="18">
        <f>100*(AE4/20)</f>
        <v>20</v>
      </c>
      <c r="AF6" s="18">
        <f>100*(AF4/20)</f>
        <v>5</v>
      </c>
    </row>
    <row r="7" spans="1:34">
      <c r="A7" t="s">
        <v>95</v>
      </c>
      <c r="W7" s="2"/>
    </row>
    <row r="8" spans="1:34">
      <c r="A8">
        <v>2</v>
      </c>
      <c r="B8" s="4" t="s">
        <v>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>
        <v>0</v>
      </c>
      <c r="X8">
        <v>0</v>
      </c>
      <c r="Y8">
        <v>0</v>
      </c>
      <c r="Z8">
        <v>0</v>
      </c>
      <c r="AA8">
        <v>0</v>
      </c>
      <c r="AB8" s="19">
        <f>COUNT(C8:V8)</f>
        <v>0</v>
      </c>
      <c r="AC8" s="19">
        <f>COUNT(C9:V9)</f>
        <v>6</v>
      </c>
      <c r="AD8" s="19">
        <v>12</v>
      </c>
      <c r="AE8" s="19">
        <v>3</v>
      </c>
      <c r="AF8" s="19">
        <v>0</v>
      </c>
      <c r="AG8">
        <v>0</v>
      </c>
      <c r="AH8">
        <f>AVERAGE(C9:V9)</f>
        <v>22.333333333333332</v>
      </c>
    </row>
    <row r="9" spans="1:34">
      <c r="B9" s="5" t="s">
        <v>9</v>
      </c>
      <c r="C9" s="5">
        <v>9</v>
      </c>
      <c r="D9" s="5"/>
      <c r="E9" s="5"/>
      <c r="F9" s="5">
        <v>26</v>
      </c>
      <c r="G9" s="5"/>
      <c r="H9" s="5"/>
      <c r="I9" s="5">
        <v>29</v>
      </c>
      <c r="J9" s="5">
        <v>19</v>
      </c>
      <c r="K9" s="5"/>
      <c r="L9" s="5"/>
      <c r="M9" s="5"/>
      <c r="N9" s="5"/>
      <c r="O9" s="5"/>
      <c r="P9" s="5"/>
      <c r="Q9" s="5"/>
      <c r="R9" s="5">
        <v>26</v>
      </c>
      <c r="S9" s="5">
        <v>25</v>
      </c>
      <c r="T9" s="5"/>
      <c r="U9" s="5"/>
      <c r="V9" s="5"/>
      <c r="W9" s="2"/>
    </row>
    <row r="10" spans="1:34">
      <c r="B10" s="6" t="s">
        <v>10</v>
      </c>
      <c r="C10" s="6"/>
      <c r="D10" s="6" t="s">
        <v>14</v>
      </c>
      <c r="E10" s="6" t="s">
        <v>11</v>
      </c>
      <c r="F10" s="6"/>
      <c r="G10" s="6" t="s">
        <v>11</v>
      </c>
      <c r="H10" s="6" t="s">
        <v>11</v>
      </c>
      <c r="I10" s="6"/>
      <c r="J10" s="6"/>
      <c r="K10" s="6" t="s">
        <v>14</v>
      </c>
      <c r="L10" s="6" t="s">
        <v>11</v>
      </c>
      <c r="M10" s="6" t="s">
        <v>11</v>
      </c>
      <c r="N10" s="6" t="s">
        <v>11</v>
      </c>
      <c r="O10" s="6" t="s">
        <v>11</v>
      </c>
      <c r="P10" s="6" t="s">
        <v>11</v>
      </c>
      <c r="Q10" s="6" t="s">
        <v>11</v>
      </c>
      <c r="R10" s="6"/>
      <c r="S10" s="6"/>
      <c r="T10" s="6" t="s">
        <v>11</v>
      </c>
      <c r="U10" s="6" t="s">
        <v>11</v>
      </c>
      <c r="V10" s="6" t="s">
        <v>11</v>
      </c>
      <c r="W10" s="2"/>
      <c r="AB10" s="18">
        <f>(COUNT(C8:V8)/20)*100</f>
        <v>0</v>
      </c>
      <c r="AC10" s="18">
        <f>(COUNT(C9:V9)/20)*100</f>
        <v>30</v>
      </c>
      <c r="AD10" s="18">
        <f>100*(AD8/20)</f>
        <v>60</v>
      </c>
      <c r="AE10" s="18">
        <f>100*(AE8/20)</f>
        <v>15</v>
      </c>
      <c r="AF10" s="18">
        <f>100*(AF8/20)</f>
        <v>0</v>
      </c>
    </row>
    <row r="11" spans="1:34">
      <c r="A11" t="s">
        <v>95</v>
      </c>
      <c r="W11" s="2"/>
    </row>
    <row r="12" spans="1:34">
      <c r="A12">
        <v>3</v>
      </c>
      <c r="B12" s="4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18</v>
      </c>
      <c r="N12" s="4"/>
      <c r="O12" s="4">
        <v>18</v>
      </c>
      <c r="P12" s="4"/>
      <c r="Q12" s="4"/>
      <c r="R12" s="4"/>
      <c r="S12" s="4"/>
      <c r="T12" s="4"/>
      <c r="U12" s="4"/>
      <c r="V12" s="4"/>
      <c r="W12" s="2">
        <v>0</v>
      </c>
      <c r="X12">
        <v>0</v>
      </c>
      <c r="Y12" s="4">
        <v>0</v>
      </c>
      <c r="Z12" s="4">
        <v>0</v>
      </c>
      <c r="AA12" s="4">
        <v>0</v>
      </c>
      <c r="AB12" s="19">
        <f>COUNT(C12:V12)</f>
        <v>2</v>
      </c>
      <c r="AC12" s="19">
        <f>COUNT(C13:V13)</f>
        <v>5</v>
      </c>
      <c r="AD12" s="19">
        <v>9</v>
      </c>
      <c r="AE12" s="19">
        <v>3</v>
      </c>
      <c r="AF12" s="19">
        <v>0</v>
      </c>
      <c r="AG12">
        <f>AVERAGE(B12:V12)</f>
        <v>18</v>
      </c>
      <c r="AH12">
        <f>AVERAGE(C13:V13)</f>
        <v>39</v>
      </c>
    </row>
    <row r="13" spans="1:34">
      <c r="B13" s="5" t="s">
        <v>9</v>
      </c>
      <c r="C13" s="5"/>
      <c r="D13" s="5">
        <v>34</v>
      </c>
      <c r="E13" s="5"/>
      <c r="F13" s="5"/>
      <c r="G13" s="5"/>
      <c r="H13" s="5">
        <v>27</v>
      </c>
      <c r="I13" s="5"/>
      <c r="J13" s="5"/>
      <c r="K13" s="5"/>
      <c r="L13" s="5"/>
      <c r="M13" s="5"/>
      <c r="N13" s="5">
        <v>39</v>
      </c>
      <c r="O13" s="5"/>
      <c r="P13" s="5"/>
      <c r="Q13" s="5"/>
      <c r="R13" s="5"/>
      <c r="S13" s="5">
        <v>29</v>
      </c>
      <c r="T13" s="5"/>
      <c r="U13" s="5">
        <v>66</v>
      </c>
      <c r="V13" s="5"/>
      <c r="W13" s="2"/>
    </row>
    <row r="14" spans="1:34">
      <c r="B14" s="6" t="s">
        <v>10</v>
      </c>
      <c r="C14" s="6" t="s">
        <v>11</v>
      </c>
      <c r="D14" s="6"/>
      <c r="E14" s="6" t="s">
        <v>14</v>
      </c>
      <c r="F14" s="6" t="s">
        <v>11</v>
      </c>
      <c r="G14" s="6" t="s">
        <v>14</v>
      </c>
      <c r="H14" s="6"/>
      <c r="I14" s="6" t="s">
        <v>11</v>
      </c>
      <c r="J14" s="6" t="s">
        <v>11</v>
      </c>
      <c r="K14" s="6" t="s">
        <v>11</v>
      </c>
      <c r="L14" s="6" t="s">
        <v>11</v>
      </c>
      <c r="M14" s="6"/>
      <c r="N14" s="6"/>
      <c r="O14" s="6"/>
      <c r="P14" s="6" t="s">
        <v>11</v>
      </c>
      <c r="Q14" s="6" t="s">
        <v>11</v>
      </c>
      <c r="R14" s="6" t="s">
        <v>11</v>
      </c>
      <c r="S14" s="6"/>
      <c r="T14" s="6" t="s">
        <v>14</v>
      </c>
      <c r="U14" s="6"/>
      <c r="V14" s="6"/>
      <c r="W14" s="2"/>
      <c r="AB14" s="18">
        <f>(COUNT(C12:V12)/20)*100</f>
        <v>10</v>
      </c>
      <c r="AC14" s="18">
        <f>(COUNT(C13:V13)/20)*100</f>
        <v>25</v>
      </c>
      <c r="AD14" s="18">
        <f>100*(AD12/20)</f>
        <v>45</v>
      </c>
      <c r="AE14" s="18">
        <f>100*(AE12/20)</f>
        <v>15</v>
      </c>
      <c r="AF14" s="18">
        <f>100*(AF12/20)</f>
        <v>0</v>
      </c>
    </row>
    <row r="15" spans="1:34">
      <c r="A15" t="s">
        <v>95</v>
      </c>
      <c r="W15" s="2"/>
    </row>
    <row r="16" spans="1:34">
      <c r="A16">
        <v>4</v>
      </c>
      <c r="B16" s="4" t="s"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">
        <v>0</v>
      </c>
      <c r="X16">
        <v>0</v>
      </c>
      <c r="Y16">
        <v>0</v>
      </c>
      <c r="Z16">
        <v>0</v>
      </c>
      <c r="AA16">
        <v>0</v>
      </c>
      <c r="AB16" s="19">
        <f>COUNT(C16:V16)</f>
        <v>0</v>
      </c>
      <c r="AC16" s="19">
        <f>COUNT(C17:V17)</f>
        <v>11</v>
      </c>
      <c r="AD16" s="19">
        <v>3</v>
      </c>
      <c r="AE16" s="19">
        <v>6</v>
      </c>
      <c r="AF16" s="19">
        <v>0</v>
      </c>
      <c r="AG16">
        <v>0</v>
      </c>
      <c r="AH16">
        <f>AVERAGE(C17:V17)</f>
        <v>20.818181818181817</v>
      </c>
    </row>
    <row r="17" spans="1:34">
      <c r="B17" s="5" t="s">
        <v>9</v>
      </c>
      <c r="C17" s="5">
        <v>37</v>
      </c>
      <c r="D17" s="5">
        <v>19</v>
      </c>
      <c r="E17" s="5">
        <v>17</v>
      </c>
      <c r="F17" s="5">
        <v>17</v>
      </c>
      <c r="G17" s="5"/>
      <c r="H17" s="5"/>
      <c r="I17" s="5"/>
      <c r="J17" s="5">
        <v>20</v>
      </c>
      <c r="K17" s="5">
        <v>15</v>
      </c>
      <c r="L17" s="5"/>
      <c r="M17" s="5"/>
      <c r="N17" s="5"/>
      <c r="O17" s="5"/>
      <c r="P17" s="5"/>
      <c r="Q17" s="5">
        <v>22</v>
      </c>
      <c r="R17" s="5">
        <v>17</v>
      </c>
      <c r="S17" s="5">
        <v>20</v>
      </c>
      <c r="T17" s="5"/>
      <c r="U17" s="5">
        <v>17</v>
      </c>
      <c r="V17" s="5">
        <v>28</v>
      </c>
      <c r="W17" s="2"/>
    </row>
    <row r="18" spans="1:34">
      <c r="B18" s="6" t="s">
        <v>10</v>
      </c>
      <c r="C18" s="6"/>
      <c r="D18" s="6"/>
      <c r="E18" s="6"/>
      <c r="F18" s="6"/>
      <c r="G18" s="6" t="s">
        <v>14</v>
      </c>
      <c r="H18" s="6" t="s">
        <v>11</v>
      </c>
      <c r="I18" s="6" t="s">
        <v>14</v>
      </c>
      <c r="J18" s="6"/>
      <c r="K18" s="6"/>
      <c r="L18" s="6" t="s">
        <v>14</v>
      </c>
      <c r="M18" s="6" t="s">
        <v>14</v>
      </c>
      <c r="N18" s="6" t="s">
        <v>11</v>
      </c>
      <c r="O18" s="6" t="s">
        <v>14</v>
      </c>
      <c r="P18" s="6" t="s">
        <v>14</v>
      </c>
      <c r="Q18" s="6"/>
      <c r="R18" s="6"/>
      <c r="S18" s="6"/>
      <c r="T18" s="6" t="s">
        <v>11</v>
      </c>
      <c r="U18" s="6"/>
      <c r="V18" s="6"/>
      <c r="W18" s="2"/>
      <c r="AB18" s="18">
        <f>(COUNT(C16:V16)/20)*100</f>
        <v>0</v>
      </c>
      <c r="AC18" s="18">
        <f>(COUNT(C17:V17)/20)*100</f>
        <v>55.000000000000007</v>
      </c>
      <c r="AD18" s="18">
        <f>100*(AD16/20)</f>
        <v>15</v>
      </c>
      <c r="AE18" s="18">
        <f>100*(AE16/20)</f>
        <v>30</v>
      </c>
      <c r="AF18" s="18">
        <f>100*(AF16/20)</f>
        <v>0</v>
      </c>
    </row>
    <row r="19" spans="1:34">
      <c r="A19" t="s">
        <v>95</v>
      </c>
      <c r="W19" s="2"/>
    </row>
    <row r="20" spans="1:34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>
        <v>9</v>
      </c>
      <c r="K20" s="4"/>
      <c r="L20" s="4"/>
      <c r="M20" s="4"/>
      <c r="N20" s="4"/>
      <c r="O20" s="4"/>
      <c r="P20" s="4"/>
      <c r="Q20" s="4"/>
      <c r="R20" s="4"/>
      <c r="S20" s="4"/>
      <c r="T20" s="4">
        <v>17</v>
      </c>
      <c r="U20" s="4"/>
      <c r="V20" s="4"/>
      <c r="W20" s="10">
        <v>1</v>
      </c>
      <c r="X20">
        <f>AVERAGE(C23:V23)</f>
        <v>-2</v>
      </c>
      <c r="Y20" s="4">
        <v>0</v>
      </c>
      <c r="Z20" s="4">
        <v>0</v>
      </c>
      <c r="AA20" s="4">
        <v>0</v>
      </c>
      <c r="AB20" s="19">
        <f>COUNT(C20:V20)</f>
        <v>2</v>
      </c>
      <c r="AC20" s="19">
        <f>COUNT(C21:V21)</f>
        <v>7</v>
      </c>
      <c r="AD20" s="19">
        <v>8</v>
      </c>
      <c r="AE20" s="19">
        <v>3</v>
      </c>
      <c r="AF20" s="19">
        <v>0</v>
      </c>
      <c r="AG20">
        <f>AVERAGE(C20:V20)</f>
        <v>13</v>
      </c>
      <c r="AH20">
        <f>AVERAGE(C21:V21)</f>
        <v>24.142857142857142</v>
      </c>
    </row>
    <row r="21" spans="1:34">
      <c r="B21" s="5" t="s">
        <v>9</v>
      </c>
      <c r="C21" s="5">
        <v>23</v>
      </c>
      <c r="D21" s="5"/>
      <c r="E21" s="5">
        <v>30</v>
      </c>
      <c r="F21" s="5"/>
      <c r="G21" s="5"/>
      <c r="H21" s="5">
        <v>14</v>
      </c>
      <c r="I21" s="5"/>
      <c r="J21" s="5"/>
      <c r="K21" s="5"/>
      <c r="L21" s="5"/>
      <c r="M21" s="5"/>
      <c r="N21" s="5">
        <v>26</v>
      </c>
      <c r="O21" s="5"/>
      <c r="P21" s="5"/>
      <c r="Q21" s="5"/>
      <c r="R21" s="5">
        <v>40</v>
      </c>
      <c r="S21" s="5"/>
      <c r="T21" s="5">
        <v>19</v>
      </c>
      <c r="U21" s="5">
        <v>17</v>
      </c>
      <c r="V21" s="5"/>
      <c r="W21" s="2"/>
    </row>
    <row r="22" spans="1:34">
      <c r="B22" s="6" t="s">
        <v>10</v>
      </c>
      <c r="C22" s="6"/>
      <c r="D22" s="6" t="s">
        <v>11</v>
      </c>
      <c r="E22" s="6"/>
      <c r="F22" s="6" t="s">
        <v>11</v>
      </c>
      <c r="G22" s="6" t="s">
        <v>14</v>
      </c>
      <c r="H22" s="6"/>
      <c r="I22" s="6" t="s">
        <v>11</v>
      </c>
      <c r="J22" s="6"/>
      <c r="K22" s="6" t="s">
        <v>11</v>
      </c>
      <c r="L22" s="6" t="s">
        <v>11</v>
      </c>
      <c r="M22" s="6" t="s">
        <v>14</v>
      </c>
      <c r="N22" s="6"/>
      <c r="O22" s="6" t="s">
        <v>11</v>
      </c>
      <c r="P22" s="6" t="s">
        <v>14</v>
      </c>
      <c r="Q22" s="6" t="s">
        <v>11</v>
      </c>
      <c r="R22" s="6"/>
      <c r="S22" s="6" t="s">
        <v>11</v>
      </c>
      <c r="T22" s="6"/>
      <c r="U22" s="6"/>
      <c r="V22" s="6"/>
      <c r="W22" s="2"/>
      <c r="AB22" s="18">
        <f>(COUNT(C20:V20)/20)*100</f>
        <v>10</v>
      </c>
      <c r="AC22" s="18">
        <f>(COUNT(C21:V21)/20)*100</f>
        <v>35</v>
      </c>
      <c r="AD22" s="18">
        <f>100*(AD20/20)</f>
        <v>40</v>
      </c>
      <c r="AE22" s="18">
        <f>100*(AE20/20)</f>
        <v>15</v>
      </c>
      <c r="AF22" s="18">
        <f>100*(AF20/20)</f>
        <v>0</v>
      </c>
    </row>
    <row r="23" spans="1:34">
      <c r="A23" t="s">
        <v>95</v>
      </c>
      <c r="T23">
        <f>T20-T21</f>
        <v>-2</v>
      </c>
      <c r="W23" s="2"/>
    </row>
    <row r="24" spans="1:34">
      <c r="A24">
        <v>6</v>
      </c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2">
        <v>0</v>
      </c>
      <c r="X24">
        <v>0</v>
      </c>
      <c r="Y24">
        <v>0</v>
      </c>
      <c r="Z24">
        <v>0</v>
      </c>
      <c r="AA24">
        <v>0</v>
      </c>
      <c r="AB24" s="19">
        <f>COUNT(C24:V24)</f>
        <v>0</v>
      </c>
      <c r="AC24" s="19">
        <f>COUNT(C25:V25)</f>
        <v>13</v>
      </c>
      <c r="AD24" s="19">
        <v>0</v>
      </c>
      <c r="AE24" s="19">
        <v>6</v>
      </c>
      <c r="AF24" s="19">
        <v>0</v>
      </c>
      <c r="AG24">
        <v>0</v>
      </c>
      <c r="AH24">
        <f>AVERAGE(C25:V25)</f>
        <v>38</v>
      </c>
    </row>
    <row r="25" spans="1:34">
      <c r="B25" s="5" t="s">
        <v>9</v>
      </c>
      <c r="C25" s="5">
        <v>50</v>
      </c>
      <c r="D25" s="5">
        <v>26</v>
      </c>
      <c r="E25" s="5">
        <v>46</v>
      </c>
      <c r="F25" s="5">
        <v>44</v>
      </c>
      <c r="G25" s="5"/>
      <c r="H25" s="5">
        <v>31</v>
      </c>
      <c r="I25" s="5">
        <v>54</v>
      </c>
      <c r="J25" s="5">
        <v>51</v>
      </c>
      <c r="K25" s="5">
        <v>27</v>
      </c>
      <c r="L25" s="5">
        <v>34</v>
      </c>
      <c r="M25" s="5"/>
      <c r="N25" s="5"/>
      <c r="O25" s="5"/>
      <c r="P25" s="5">
        <v>27</v>
      </c>
      <c r="Q25" s="5">
        <v>29</v>
      </c>
      <c r="R25" s="5"/>
      <c r="S25" s="5"/>
      <c r="T25" s="5">
        <v>43</v>
      </c>
      <c r="U25" s="5">
        <v>32</v>
      </c>
      <c r="V25" s="5"/>
      <c r="W25" s="2"/>
    </row>
    <row r="26" spans="1:34">
      <c r="B26" s="6" t="s">
        <v>10</v>
      </c>
      <c r="C26" s="6"/>
      <c r="D26" s="6"/>
      <c r="E26" s="6"/>
      <c r="F26" s="6"/>
      <c r="G26" s="6" t="s">
        <v>14</v>
      </c>
      <c r="H26" s="6"/>
      <c r="I26" s="6"/>
      <c r="J26" s="6"/>
      <c r="K26" s="6"/>
      <c r="L26" s="6"/>
      <c r="M26" s="6" t="s">
        <v>14</v>
      </c>
      <c r="N26" s="6" t="s">
        <v>14</v>
      </c>
      <c r="O26" s="6" t="s">
        <v>14</v>
      </c>
      <c r="P26" s="6"/>
      <c r="Q26" s="6"/>
      <c r="R26" s="6" t="s">
        <v>14</v>
      </c>
      <c r="S26" s="6" t="s">
        <v>14</v>
      </c>
      <c r="T26" s="6"/>
      <c r="U26" s="6"/>
      <c r="V26" s="6"/>
      <c r="W26" s="2"/>
      <c r="AB26" s="18">
        <f>(COUNT(C24:V24)/20)*100</f>
        <v>0</v>
      </c>
      <c r="AC26" s="18">
        <f>(COUNT(C25:V25)/20)*100</f>
        <v>65</v>
      </c>
      <c r="AD26" s="18">
        <f>100*(AD24/20)</f>
        <v>0</v>
      </c>
      <c r="AE26" s="18">
        <f>100*(AE24/20)</f>
        <v>30</v>
      </c>
      <c r="AF26" s="18">
        <f>100*(AF24/20)</f>
        <v>0</v>
      </c>
    </row>
    <row r="27" spans="1:34">
      <c r="A27" t="s">
        <v>95</v>
      </c>
      <c r="W27" s="2"/>
    </row>
    <row r="28" spans="1:34">
      <c r="A28">
        <v>7</v>
      </c>
      <c r="B28" s="4" t="s">
        <v>8</v>
      </c>
      <c r="C28" s="4">
        <v>23</v>
      </c>
      <c r="D28" s="4"/>
      <c r="E28" s="4"/>
      <c r="F28" s="4"/>
      <c r="G28" s="4"/>
      <c r="H28" s="4"/>
      <c r="I28" s="4">
        <v>13</v>
      </c>
      <c r="J28" s="4">
        <v>21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2">
        <v>2</v>
      </c>
      <c r="X28">
        <f>AVERAGE(C31:V31)</f>
        <v>0</v>
      </c>
      <c r="Y28">
        <v>0</v>
      </c>
      <c r="Z28">
        <v>0</v>
      </c>
      <c r="AA28">
        <v>0</v>
      </c>
      <c r="AB28" s="19">
        <f>COUNT(C28:V28)</f>
        <v>3</v>
      </c>
      <c r="AC28" s="19">
        <f>COUNT(C29:V29)</f>
        <v>13</v>
      </c>
      <c r="AD28" s="19">
        <v>2</v>
      </c>
      <c r="AE28" s="19">
        <v>4</v>
      </c>
      <c r="AF28" s="19">
        <v>0</v>
      </c>
      <c r="AG28">
        <f t="shared" ref="AG28" si="0">AVERAGE(C28:V28)</f>
        <v>19</v>
      </c>
      <c r="AH28">
        <f>AVERAGE(C29:V29)</f>
        <v>28.53846153846154</v>
      </c>
    </row>
    <row r="29" spans="1:34">
      <c r="B29" s="5" t="s">
        <v>9</v>
      </c>
      <c r="C29" s="5">
        <v>13</v>
      </c>
      <c r="D29" s="5"/>
      <c r="E29" s="5"/>
      <c r="F29" s="5">
        <v>58</v>
      </c>
      <c r="G29" s="5">
        <v>58</v>
      </c>
      <c r="H29" s="5">
        <v>13</v>
      </c>
      <c r="I29" s="5">
        <v>21</v>
      </c>
      <c r="J29" s="5">
        <v>23</v>
      </c>
      <c r="K29" s="5"/>
      <c r="L29" s="5">
        <v>15</v>
      </c>
      <c r="M29" s="5">
        <v>16</v>
      </c>
      <c r="N29" s="5"/>
      <c r="O29" s="5">
        <v>14</v>
      </c>
      <c r="P29" s="5"/>
      <c r="Q29" s="5">
        <v>12</v>
      </c>
      <c r="R29" s="5">
        <v>45</v>
      </c>
      <c r="S29" s="5">
        <v>13</v>
      </c>
      <c r="T29" s="5">
        <v>70</v>
      </c>
      <c r="U29" s="5"/>
      <c r="V29" s="5"/>
      <c r="W29" s="2"/>
    </row>
    <row r="30" spans="1:34">
      <c r="B30" s="6" t="s">
        <v>10</v>
      </c>
      <c r="C30" s="6"/>
      <c r="D30" s="6" t="s">
        <v>11</v>
      </c>
      <c r="E30" s="6" t="s">
        <v>14</v>
      </c>
      <c r="F30" s="6"/>
      <c r="G30" s="6"/>
      <c r="H30" s="6"/>
      <c r="I30" s="6"/>
      <c r="J30" s="6"/>
      <c r="K30" s="6" t="s">
        <v>14</v>
      </c>
      <c r="L30" s="6"/>
      <c r="M30" s="6"/>
      <c r="N30" s="6" t="s">
        <v>11</v>
      </c>
      <c r="O30" s="6"/>
      <c r="P30" s="6" t="s">
        <v>14</v>
      </c>
      <c r="Q30" s="6"/>
      <c r="R30" s="6"/>
      <c r="S30" s="6"/>
      <c r="T30" s="6"/>
      <c r="U30" s="6" t="s">
        <v>14</v>
      </c>
      <c r="V30" s="6"/>
      <c r="W30" s="2"/>
      <c r="AB30" s="18">
        <f>(COUNT(C28:V28)/20)*100</f>
        <v>15</v>
      </c>
      <c r="AC30" s="18">
        <f>(COUNT(C29:V29)/20)*100</f>
        <v>65</v>
      </c>
      <c r="AD30" s="18">
        <f>100*(AD28/20)</f>
        <v>10</v>
      </c>
      <c r="AE30" s="18">
        <f>100*(AE28/20)</f>
        <v>20</v>
      </c>
      <c r="AF30" s="18">
        <f>100*(AF28/20)</f>
        <v>0</v>
      </c>
    </row>
    <row r="31" spans="1:34">
      <c r="A31" t="s">
        <v>95</v>
      </c>
      <c r="C31">
        <f>C28-C29</f>
        <v>10</v>
      </c>
      <c r="I31">
        <f>I28-I29</f>
        <v>-8</v>
      </c>
      <c r="J31">
        <f>J28-J29</f>
        <v>-2</v>
      </c>
      <c r="W31" s="2"/>
    </row>
    <row r="32" spans="1:34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"/>
      <c r="AB32" s="19"/>
      <c r="AC32" s="19"/>
      <c r="AD32" s="19"/>
      <c r="AE32" s="19"/>
      <c r="AF32" s="19"/>
    </row>
    <row r="33" spans="1:34"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2"/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"/>
      <c r="AB34" s="18"/>
      <c r="AC34" s="18"/>
      <c r="AD34" s="18"/>
      <c r="AE34" s="18"/>
      <c r="AF34" s="18"/>
      <c r="AG34" s="20"/>
    </row>
    <row r="35" spans="1:34">
      <c r="A35" t="s">
        <v>95</v>
      </c>
      <c r="W35" s="2"/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0"/>
      <c r="Y36" s="4"/>
      <c r="Z36" s="4"/>
      <c r="AA36" s="4"/>
      <c r="AB36" s="19"/>
      <c r="AC36" s="19"/>
      <c r="AD36" s="19"/>
      <c r="AE36" s="19"/>
      <c r="AF36" s="19"/>
    </row>
    <row r="37" spans="1:34">
      <c r="B37" s="5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2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  <c r="AB38" s="18"/>
      <c r="AC38" s="18"/>
      <c r="AD38" s="18"/>
      <c r="AE38" s="18"/>
      <c r="AF38" s="18"/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f>AVERAGE(W4:W28)</f>
        <v>0.42857142857142855</v>
      </c>
      <c r="X41" s="21">
        <f>AVERAGE(X4:X39)</f>
        <v>-0.2857142857142857</v>
      </c>
      <c r="Y41" s="21">
        <f t="shared" ref="Y41:AA41" si="1">AVERAGE(Y4:Y39)</f>
        <v>0</v>
      </c>
      <c r="Z41" s="21">
        <f t="shared" si="1"/>
        <v>0</v>
      </c>
      <c r="AA41" s="21">
        <f t="shared" si="1"/>
        <v>0</v>
      </c>
      <c r="AB41" s="21">
        <f>AVERAGE(AB4,AB8,AB12,AB16,AB20,AB24,AB28,AB32,AB36)</f>
        <v>1</v>
      </c>
      <c r="AC41" s="21">
        <f t="shared" ref="AC41:AF41" si="2">AVERAGE(AC4,AC8,AC12,AC16,AC20,AC24,AC28,AC32,AC36)</f>
        <v>8.2857142857142865</v>
      </c>
      <c r="AD41" s="21">
        <f t="shared" si="2"/>
        <v>6.4285714285714288</v>
      </c>
      <c r="AE41" s="21">
        <f t="shared" si="2"/>
        <v>4.1428571428571432</v>
      </c>
      <c r="AF41" s="21">
        <f t="shared" si="2"/>
        <v>0.14285714285714285</v>
      </c>
      <c r="AG41" s="21">
        <f>AVERAGE(AG4:AG29)</f>
        <v>7.1428571428571432</v>
      </c>
      <c r="AH41" s="21">
        <f>AVERAGE(AH4:AH31)</f>
        <v>29.833261976119122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5</v>
      </c>
      <c r="AC42" s="21">
        <f t="shared" ref="AC42:AF42" si="3">AVERAGE(AC6,AC10,AC14,AC18,AC22,AC26,AC30,AC34,AC38)</f>
        <v>41.428571428571431</v>
      </c>
      <c r="AD42" s="21">
        <f t="shared" si="3"/>
        <v>32.142857142857146</v>
      </c>
      <c r="AE42" s="21">
        <f t="shared" si="3"/>
        <v>20.714285714285715</v>
      </c>
      <c r="AF42" s="21">
        <f t="shared" si="3"/>
        <v>0.7142857142857143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35.83203125" customWidth="1"/>
    <col min="3" max="3" width="11.83203125" bestFit="1" customWidth="1"/>
    <col min="4" max="4" width="14.5" bestFit="1" customWidth="1"/>
    <col min="5" max="5" width="13.83203125" bestFit="1" customWidth="1"/>
    <col min="6" max="6" width="7.33203125" bestFit="1" customWidth="1"/>
    <col min="7" max="7" width="8" bestFit="1" customWidth="1"/>
    <col min="8" max="8" width="20.83203125" bestFit="1" customWidth="1"/>
    <col min="9" max="9" width="3.1640625" bestFit="1" customWidth="1"/>
    <col min="10" max="10" width="4" customWidth="1"/>
    <col min="11" max="13" width="3.1640625" bestFit="1" customWidth="1"/>
    <col min="14" max="14" width="3.83203125" bestFit="1" customWidth="1"/>
    <col min="15" max="17" width="3.1640625" bestFit="1" customWidth="1"/>
    <col min="18" max="18" width="3.83203125" bestFit="1" customWidth="1"/>
    <col min="19" max="20" width="3.1640625" bestFit="1" customWidth="1"/>
    <col min="21" max="21" width="3.83203125" bestFit="1" customWidth="1"/>
    <col min="22" max="22" width="3.1640625" bestFit="1" customWidth="1"/>
    <col min="23" max="23" width="10.5" customWidth="1"/>
  </cols>
  <sheetData>
    <row r="1" spans="1:34">
      <c r="A1" t="s">
        <v>28</v>
      </c>
      <c r="B1" t="s">
        <v>29</v>
      </c>
      <c r="C1" t="s">
        <v>26</v>
      </c>
      <c r="D1" t="s">
        <v>3</v>
      </c>
      <c r="E1" s="1">
        <v>43478.479166666664</v>
      </c>
      <c r="F1" t="s">
        <v>27</v>
      </c>
      <c r="G1" t="s">
        <v>23</v>
      </c>
      <c r="H1" t="s">
        <v>6</v>
      </c>
      <c r="W1" s="2"/>
    </row>
    <row r="2" spans="1:34"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C4" s="4"/>
      <c r="D4" s="4"/>
      <c r="E4" s="4"/>
      <c r="F4" s="4"/>
      <c r="G4" s="4"/>
      <c r="H4" s="4"/>
      <c r="I4" s="4"/>
      <c r="J4" s="4">
        <v>37</v>
      </c>
      <c r="K4" s="4">
        <v>31</v>
      </c>
      <c r="L4" s="4"/>
      <c r="M4" s="4"/>
      <c r="N4" s="4">
        <v>23</v>
      </c>
      <c r="O4" s="4"/>
      <c r="P4" s="4">
        <v>14</v>
      </c>
      <c r="Q4" s="4"/>
      <c r="R4" s="4">
        <v>25</v>
      </c>
      <c r="S4" s="4"/>
      <c r="T4" s="4"/>
      <c r="U4" s="4">
        <v>37</v>
      </c>
      <c r="V4" s="4"/>
      <c r="W4" s="2">
        <v>6</v>
      </c>
      <c r="X4">
        <f>AVERAGE(C7:V7)</f>
        <v>-9.3333333333333339</v>
      </c>
      <c r="Y4">
        <v>0</v>
      </c>
      <c r="Z4">
        <v>0</v>
      </c>
      <c r="AA4">
        <v>0</v>
      </c>
      <c r="AB4" s="19">
        <f>COUNT(C4:V4)</f>
        <v>6</v>
      </c>
      <c r="AC4" s="19">
        <f>COUNT(C5:V5)</f>
        <v>13</v>
      </c>
      <c r="AD4" s="19">
        <v>0</v>
      </c>
      <c r="AE4" s="19">
        <v>0</v>
      </c>
      <c r="AF4" s="19">
        <v>0</v>
      </c>
      <c r="AG4">
        <f>AVERAGE(B4:V4)</f>
        <v>27.833333333333332</v>
      </c>
      <c r="AH4">
        <f>AVERAGE(C5:V5)</f>
        <v>32.384615384615387</v>
      </c>
    </row>
    <row r="5" spans="1:34">
      <c r="B5" s="5" t="s">
        <v>9</v>
      </c>
      <c r="C5" s="5">
        <v>75</v>
      </c>
      <c r="D5" s="5"/>
      <c r="E5" s="5">
        <v>19</v>
      </c>
      <c r="F5" s="5">
        <v>16</v>
      </c>
      <c r="G5" s="5"/>
      <c r="H5" s="5">
        <v>16</v>
      </c>
      <c r="I5" s="5"/>
      <c r="J5" s="5">
        <v>35</v>
      </c>
      <c r="K5" s="5">
        <v>35</v>
      </c>
      <c r="L5" s="5"/>
      <c r="M5" s="5">
        <v>9</v>
      </c>
      <c r="N5" s="5">
        <v>39</v>
      </c>
      <c r="O5" s="5">
        <v>39</v>
      </c>
      <c r="P5" s="5">
        <v>9</v>
      </c>
      <c r="Q5" s="5"/>
      <c r="R5" s="5">
        <v>51</v>
      </c>
      <c r="S5" s="5">
        <v>24</v>
      </c>
      <c r="T5" s="5"/>
      <c r="U5" s="5">
        <v>54</v>
      </c>
      <c r="V5" s="5"/>
      <c r="W5" s="2"/>
    </row>
    <row r="6" spans="1:34">
      <c r="B6" s="6" t="s">
        <v>10</v>
      </c>
      <c r="C6" s="6"/>
      <c r="D6" s="6" t="s">
        <v>14</v>
      </c>
      <c r="E6" s="6"/>
      <c r="F6" s="6"/>
      <c r="G6" s="6" t="s">
        <v>11</v>
      </c>
      <c r="H6" s="6"/>
      <c r="I6" s="6" t="s">
        <v>14</v>
      </c>
      <c r="J6" s="6"/>
      <c r="K6" s="6"/>
      <c r="L6" s="6" t="s">
        <v>14</v>
      </c>
      <c r="M6" s="6"/>
      <c r="N6" s="6"/>
      <c r="O6" s="6"/>
      <c r="P6" s="6"/>
      <c r="Q6" s="6" t="s">
        <v>14</v>
      </c>
      <c r="R6" s="6"/>
      <c r="S6" s="6"/>
      <c r="T6" s="6" t="s">
        <v>11</v>
      </c>
      <c r="U6" s="6"/>
      <c r="V6" s="6" t="s">
        <v>14</v>
      </c>
      <c r="W6" s="2"/>
      <c r="AB6" s="18">
        <f>(COUNT(C4:V4)/20)*100</f>
        <v>30</v>
      </c>
      <c r="AC6" s="18">
        <f>(COUNT(C5:V5)/20)*100</f>
        <v>65</v>
      </c>
      <c r="AD6" s="18">
        <f>100*(AD4/20)</f>
        <v>0</v>
      </c>
      <c r="AE6" s="18">
        <f>100*(AE4/20)</f>
        <v>0</v>
      </c>
      <c r="AF6" s="18">
        <f>100*(AF4/20)</f>
        <v>0</v>
      </c>
    </row>
    <row r="7" spans="1:34">
      <c r="A7" t="s">
        <v>95</v>
      </c>
      <c r="J7">
        <f>J4-J5</f>
        <v>2</v>
      </c>
      <c r="K7">
        <f>K4-K5</f>
        <v>-4</v>
      </c>
      <c r="N7">
        <f>N4-N5</f>
        <v>-16</v>
      </c>
      <c r="P7">
        <f>P4-P5</f>
        <v>5</v>
      </c>
      <c r="R7">
        <f>R4-R5</f>
        <v>-26</v>
      </c>
      <c r="U7">
        <f>U4-U5</f>
        <v>-17</v>
      </c>
      <c r="W7" s="2"/>
    </row>
    <row r="8" spans="1:34">
      <c r="A8">
        <v>2</v>
      </c>
      <c r="B8" s="4" t="s">
        <v>8</v>
      </c>
      <c r="C8" s="4"/>
      <c r="D8" s="4"/>
      <c r="E8" s="4">
        <v>16</v>
      </c>
      <c r="F8" s="4">
        <v>10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>
        <v>2</v>
      </c>
      <c r="X8">
        <f>AVERAGE(C11:V11)</f>
        <v>-27</v>
      </c>
      <c r="Y8">
        <v>0</v>
      </c>
      <c r="Z8">
        <v>0</v>
      </c>
      <c r="AA8">
        <v>0</v>
      </c>
      <c r="AB8" s="19">
        <f>COUNT(C8:V8)</f>
        <v>2</v>
      </c>
      <c r="AC8" s="19">
        <f>COUNT(C9:V9)</f>
        <v>14</v>
      </c>
      <c r="AD8" s="19">
        <v>0</v>
      </c>
      <c r="AE8" s="19">
        <v>0</v>
      </c>
      <c r="AF8" s="19">
        <v>0</v>
      </c>
      <c r="AG8">
        <f>AVERAGE(B8:V8)</f>
        <v>13</v>
      </c>
      <c r="AH8">
        <f>AVERAGE(C9:V9)</f>
        <v>36.5</v>
      </c>
    </row>
    <row r="9" spans="1:34">
      <c r="B9" s="5" t="s">
        <v>9</v>
      </c>
      <c r="C9" s="5"/>
      <c r="D9" s="5"/>
      <c r="E9" s="5">
        <v>34</v>
      </c>
      <c r="F9" s="5">
        <v>46</v>
      </c>
      <c r="G9" s="5"/>
      <c r="H9" s="5">
        <v>20</v>
      </c>
      <c r="I9" s="5"/>
      <c r="J9" s="5">
        <v>38</v>
      </c>
      <c r="K9" s="5">
        <v>49</v>
      </c>
      <c r="L9" s="5">
        <v>26</v>
      </c>
      <c r="M9" s="5">
        <v>30</v>
      </c>
      <c r="N9" s="5">
        <v>36</v>
      </c>
      <c r="O9" s="5">
        <v>36</v>
      </c>
      <c r="P9" s="5"/>
      <c r="Q9" s="5">
        <v>65</v>
      </c>
      <c r="R9" s="5">
        <v>27</v>
      </c>
      <c r="S9" s="5">
        <v>32</v>
      </c>
      <c r="T9" s="5">
        <v>39</v>
      </c>
      <c r="U9" s="5">
        <v>33</v>
      </c>
      <c r="V9" s="5"/>
      <c r="W9" s="2"/>
    </row>
    <row r="10" spans="1:34">
      <c r="B10" s="6" t="s">
        <v>10</v>
      </c>
      <c r="C10" s="6" t="s">
        <v>14</v>
      </c>
      <c r="D10" s="6" t="s">
        <v>14</v>
      </c>
      <c r="E10" s="6"/>
      <c r="F10" s="6"/>
      <c r="G10" s="6" t="s">
        <v>14</v>
      </c>
      <c r="H10" s="6"/>
      <c r="I10" s="6" t="s">
        <v>14</v>
      </c>
      <c r="J10" s="6"/>
      <c r="K10" s="6"/>
      <c r="L10" s="6"/>
      <c r="M10" s="6"/>
      <c r="N10" s="6"/>
      <c r="O10" s="6"/>
      <c r="P10" s="6" t="s">
        <v>14</v>
      </c>
      <c r="Q10" s="6"/>
      <c r="R10" s="6"/>
      <c r="S10" s="6"/>
      <c r="T10" s="6"/>
      <c r="U10" s="6"/>
      <c r="V10" s="6" t="s">
        <v>11</v>
      </c>
      <c r="W10" s="2"/>
      <c r="AB10" s="18">
        <f>(COUNT(C8:V8)/20)*100</f>
        <v>10</v>
      </c>
      <c r="AC10" s="18">
        <f>(COUNT(C9:V9)/20)*100</f>
        <v>70</v>
      </c>
      <c r="AD10" s="18">
        <f>100*(AD8/20)</f>
        <v>0</v>
      </c>
      <c r="AE10" s="18">
        <f>100*(AE8/20)</f>
        <v>0</v>
      </c>
      <c r="AF10" s="18">
        <f>100*(AF8/20)</f>
        <v>0</v>
      </c>
    </row>
    <row r="11" spans="1:34">
      <c r="A11" t="s">
        <v>95</v>
      </c>
      <c r="E11">
        <f>E8-E9</f>
        <v>-18</v>
      </c>
      <c r="F11">
        <f>F8-F9</f>
        <v>-36</v>
      </c>
      <c r="W11" s="2"/>
    </row>
    <row r="12" spans="1:34">
      <c r="A12">
        <v>3</v>
      </c>
      <c r="B12" s="4" t="s">
        <v>8</v>
      </c>
      <c r="C12" s="4">
        <v>33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v>24</v>
      </c>
      <c r="S12" s="4"/>
      <c r="T12" s="4"/>
      <c r="U12" s="4"/>
      <c r="V12" s="4"/>
      <c r="W12" s="2">
        <v>1</v>
      </c>
      <c r="X12">
        <f>AVERAGE(C15:V15)</f>
        <v>-5</v>
      </c>
      <c r="Y12" s="4">
        <v>0</v>
      </c>
      <c r="Z12" s="4">
        <v>0</v>
      </c>
      <c r="AA12" s="4">
        <v>0</v>
      </c>
      <c r="AB12" s="19">
        <f>COUNT(C12:V12)</f>
        <v>2</v>
      </c>
      <c r="AC12" s="19">
        <f>COUNT(C13:V13)</f>
        <v>10</v>
      </c>
      <c r="AD12" s="19">
        <v>0</v>
      </c>
      <c r="AE12" s="19">
        <v>0</v>
      </c>
      <c r="AF12" s="19">
        <v>0</v>
      </c>
      <c r="AG12">
        <f>AVERAGE(B12:V12)</f>
        <v>28.5</v>
      </c>
      <c r="AH12">
        <f>AVERAGE(C13:V13)</f>
        <v>26.4</v>
      </c>
    </row>
    <row r="13" spans="1:34">
      <c r="B13" s="5" t="s">
        <v>9</v>
      </c>
      <c r="C13" s="5">
        <v>38</v>
      </c>
      <c r="D13" s="5">
        <v>40</v>
      </c>
      <c r="E13" s="5"/>
      <c r="F13" s="5">
        <v>28</v>
      </c>
      <c r="G13" s="5">
        <v>22</v>
      </c>
      <c r="H13" s="5">
        <v>22</v>
      </c>
      <c r="I13" s="5">
        <v>30</v>
      </c>
      <c r="J13" s="5">
        <v>20</v>
      </c>
      <c r="K13" s="5"/>
      <c r="L13" s="5"/>
      <c r="M13" s="5">
        <v>17</v>
      </c>
      <c r="N13" s="5"/>
      <c r="O13" s="5"/>
      <c r="P13" s="5"/>
      <c r="Q13" s="5"/>
      <c r="R13" s="5"/>
      <c r="S13" s="5">
        <v>28</v>
      </c>
      <c r="T13" s="5">
        <v>19</v>
      </c>
      <c r="U13" s="5"/>
      <c r="V13" s="5"/>
      <c r="W13" s="2"/>
    </row>
    <row r="14" spans="1:34">
      <c r="B14" s="6" t="s">
        <v>10</v>
      </c>
      <c r="C14" s="6"/>
      <c r="D14" s="6"/>
      <c r="E14" s="6" t="s">
        <v>12</v>
      </c>
      <c r="F14" s="6"/>
      <c r="G14" s="6"/>
      <c r="H14" s="6"/>
      <c r="I14" s="6"/>
      <c r="J14" s="6"/>
      <c r="K14" s="6" t="s">
        <v>14</v>
      </c>
      <c r="L14" s="6" t="s">
        <v>14</v>
      </c>
      <c r="M14" s="6"/>
      <c r="N14" s="6" t="s">
        <v>14</v>
      </c>
      <c r="O14" s="6" t="s">
        <v>14</v>
      </c>
      <c r="P14" s="6" t="s">
        <v>12</v>
      </c>
      <c r="Q14" s="6" t="s">
        <v>14</v>
      </c>
      <c r="R14" s="6"/>
      <c r="S14" s="6"/>
      <c r="T14" s="6"/>
      <c r="U14" s="6" t="s">
        <v>14</v>
      </c>
      <c r="V14" s="6"/>
      <c r="W14" s="2"/>
      <c r="AB14" s="18">
        <f>(COUNT(C12:V12)/20)*100</f>
        <v>10</v>
      </c>
      <c r="AC14" s="18">
        <f>(COUNT(C13:V13)/20)*100</f>
        <v>50</v>
      </c>
      <c r="AD14" s="18">
        <f>100*(AD12/20)</f>
        <v>0</v>
      </c>
      <c r="AE14" s="18">
        <f>100*(AE12/20)</f>
        <v>0</v>
      </c>
      <c r="AF14" s="18">
        <f>100*(AF12/20)</f>
        <v>0</v>
      </c>
    </row>
    <row r="15" spans="1:34">
      <c r="A15" t="s">
        <v>95</v>
      </c>
      <c r="C15">
        <f>C12-C13</f>
        <v>-5</v>
      </c>
      <c r="W15" s="2"/>
    </row>
    <row r="16" spans="1:34">
      <c r="A16">
        <v>4</v>
      </c>
      <c r="B16" s="4" t="s">
        <v>8</v>
      </c>
      <c r="C16" s="4"/>
      <c r="D16" s="4"/>
      <c r="E16" s="4"/>
      <c r="F16" s="4"/>
      <c r="G16" s="4">
        <v>19</v>
      </c>
      <c r="H16" s="4"/>
      <c r="I16" s="4">
        <v>45</v>
      </c>
      <c r="J16" s="4">
        <v>45</v>
      </c>
      <c r="K16" s="4">
        <v>49</v>
      </c>
      <c r="L16" s="4">
        <v>27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2">
        <v>5</v>
      </c>
      <c r="X16">
        <f>AVERAGE(C19:V19)</f>
        <v>1.6</v>
      </c>
      <c r="Y16">
        <v>0</v>
      </c>
      <c r="Z16">
        <v>0</v>
      </c>
      <c r="AA16">
        <v>0</v>
      </c>
      <c r="AB16" s="19">
        <f>COUNT(C16:V16)</f>
        <v>5</v>
      </c>
      <c r="AC16" s="19">
        <f>COUNT(C17:V17)</f>
        <v>13</v>
      </c>
      <c r="AD16" s="19">
        <v>0</v>
      </c>
      <c r="AE16" s="19">
        <v>0</v>
      </c>
      <c r="AF16" s="19">
        <v>0</v>
      </c>
      <c r="AG16">
        <f>AVERAGE(B16:V16)</f>
        <v>37</v>
      </c>
      <c r="AH16">
        <f>AVERAGE(C17:V17)</f>
        <v>32.92307692307692</v>
      </c>
    </row>
    <row r="17" spans="1:32">
      <c r="B17" s="5" t="s">
        <v>9</v>
      </c>
      <c r="C17" s="5">
        <v>36</v>
      </c>
      <c r="D17" s="5">
        <v>29</v>
      </c>
      <c r="E17" s="5"/>
      <c r="F17" s="5">
        <v>19</v>
      </c>
      <c r="G17" s="5">
        <v>17</v>
      </c>
      <c r="H17" s="5"/>
      <c r="I17" s="5">
        <v>20</v>
      </c>
      <c r="J17" s="5">
        <v>66</v>
      </c>
      <c r="K17" s="5">
        <v>41</v>
      </c>
      <c r="L17" s="5">
        <v>33</v>
      </c>
      <c r="M17" s="5"/>
      <c r="N17" s="5">
        <v>47</v>
      </c>
      <c r="O17" s="5">
        <v>39</v>
      </c>
      <c r="P17" s="5"/>
      <c r="Q17" s="5"/>
      <c r="R17" s="5"/>
      <c r="S17" s="5">
        <v>40</v>
      </c>
      <c r="T17" s="5"/>
      <c r="U17" s="5">
        <v>13</v>
      </c>
      <c r="V17" s="5">
        <v>28</v>
      </c>
      <c r="W17" s="2"/>
    </row>
    <row r="18" spans="1:32">
      <c r="B18" s="6" t="s">
        <v>10</v>
      </c>
      <c r="C18" s="6"/>
      <c r="D18" s="6"/>
      <c r="E18" s="6" t="s">
        <v>14</v>
      </c>
      <c r="F18" s="6"/>
      <c r="G18" s="6"/>
      <c r="H18" s="6" t="s">
        <v>14</v>
      </c>
      <c r="I18" s="6"/>
      <c r="J18" s="6"/>
      <c r="K18" s="6"/>
      <c r="L18" s="6"/>
      <c r="M18" s="6" t="s">
        <v>14</v>
      </c>
      <c r="N18" s="6"/>
      <c r="O18" s="6"/>
      <c r="P18" s="6" t="s">
        <v>14</v>
      </c>
      <c r="Q18" s="6" t="s">
        <v>12</v>
      </c>
      <c r="R18" s="6" t="s">
        <v>14</v>
      </c>
      <c r="S18" s="6"/>
      <c r="T18" s="6" t="s">
        <v>14</v>
      </c>
      <c r="U18" s="6"/>
      <c r="V18" s="6"/>
      <c r="W18" s="2"/>
      <c r="AB18" s="18">
        <f>(COUNT(C16:V16)/20)*100</f>
        <v>25</v>
      </c>
      <c r="AC18" s="18">
        <f>(COUNT(C17:V17)/20)*100</f>
        <v>65</v>
      </c>
      <c r="AD18" s="18">
        <f>100*(AD16/20)</f>
        <v>0</v>
      </c>
      <c r="AE18" s="18">
        <f>100*(AE16/20)</f>
        <v>0</v>
      </c>
      <c r="AF18" s="18">
        <f>100*(AF16/20)</f>
        <v>0</v>
      </c>
    </row>
    <row r="19" spans="1:32">
      <c r="A19" t="s">
        <v>95</v>
      </c>
      <c r="G19">
        <f>G16-G17</f>
        <v>2</v>
      </c>
      <c r="I19">
        <f>I16-I17</f>
        <v>25</v>
      </c>
      <c r="J19">
        <f t="shared" ref="J19:L19" si="0">J16-J17</f>
        <v>-21</v>
      </c>
      <c r="K19">
        <f t="shared" si="0"/>
        <v>8</v>
      </c>
      <c r="L19">
        <f t="shared" si="0"/>
        <v>-6</v>
      </c>
      <c r="W19" s="2"/>
    </row>
    <row r="20" spans="1:32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10"/>
      <c r="Y20" s="4"/>
      <c r="Z20" s="4"/>
      <c r="AA20" s="4"/>
      <c r="AB20" s="19"/>
      <c r="AC20" s="19"/>
      <c r="AD20" s="19"/>
      <c r="AE20" s="19"/>
      <c r="AF20" s="19"/>
    </row>
    <row r="21" spans="1:32"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2"/>
    </row>
    <row r="22" spans="1:32">
      <c r="B22" s="6" t="s">
        <v>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"/>
      <c r="AB22" s="18"/>
      <c r="AC22" s="18"/>
      <c r="AD22" s="18"/>
      <c r="AE22" s="18"/>
      <c r="AF22" s="18"/>
    </row>
    <row r="23" spans="1:32">
      <c r="A23" t="s">
        <v>95</v>
      </c>
      <c r="W23" s="2"/>
    </row>
    <row r="24" spans="1:32">
      <c r="A24">
        <v>6</v>
      </c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2"/>
      <c r="AB24" s="19"/>
      <c r="AC24" s="19"/>
      <c r="AD24" s="19"/>
      <c r="AE24" s="19"/>
      <c r="AF24" s="19"/>
    </row>
    <row r="25" spans="1:32"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2"/>
    </row>
    <row r="26" spans="1:32">
      <c r="B26" s="6" t="s">
        <v>10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2"/>
      <c r="AB26" s="18"/>
      <c r="AC26" s="18"/>
      <c r="AD26" s="18"/>
      <c r="AE26" s="18"/>
      <c r="AF26" s="18"/>
    </row>
    <row r="27" spans="1:32">
      <c r="A27" t="s">
        <v>95</v>
      </c>
      <c r="W27" s="2"/>
    </row>
    <row r="28" spans="1:32">
      <c r="A28">
        <v>7</v>
      </c>
      <c r="B28" s="4" t="s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2"/>
      <c r="AB28" s="19"/>
      <c r="AC28" s="19"/>
      <c r="AD28" s="19"/>
      <c r="AE28" s="19"/>
      <c r="AF28" s="19"/>
    </row>
    <row r="29" spans="1:32">
      <c r="B29" s="5" t="s">
        <v>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2"/>
    </row>
    <row r="30" spans="1:32">
      <c r="B30" s="6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"/>
      <c r="AB30" s="18"/>
      <c r="AC30" s="18"/>
      <c r="AD30" s="18"/>
      <c r="AE30" s="18"/>
      <c r="AF30" s="18"/>
    </row>
    <row r="31" spans="1:32">
      <c r="A31" t="s">
        <v>95</v>
      </c>
      <c r="W31" s="2"/>
    </row>
    <row r="32" spans="1:32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"/>
      <c r="AB32" s="19"/>
      <c r="AC32" s="19"/>
      <c r="AD32" s="19"/>
      <c r="AE32" s="19"/>
      <c r="AF32" s="19"/>
    </row>
    <row r="33" spans="1:34"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2"/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"/>
      <c r="AB34" s="18"/>
      <c r="AC34" s="18"/>
      <c r="AD34" s="18"/>
      <c r="AE34" s="18"/>
      <c r="AF34" s="18"/>
      <c r="AG34" s="20"/>
    </row>
    <row r="35" spans="1:34">
      <c r="A35" t="s">
        <v>95</v>
      </c>
      <c r="W35" s="2"/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0"/>
      <c r="Y36" s="4"/>
      <c r="Z36" s="4"/>
      <c r="AA36" s="4"/>
      <c r="AB36" s="19"/>
      <c r="AC36" s="19"/>
      <c r="AD36" s="19"/>
      <c r="AE36" s="19"/>
      <c r="AF36" s="19"/>
    </row>
    <row r="37" spans="1:34">
      <c r="B37" s="5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2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  <c r="AB38" s="18"/>
      <c r="AC38" s="18"/>
      <c r="AD38" s="18"/>
      <c r="AE38" s="18"/>
      <c r="AF38" s="18"/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f>AVERAGE(W4:W16)</f>
        <v>3.5</v>
      </c>
      <c r="X41" s="21">
        <f>AVERAGE(X4:X39)</f>
        <v>-9.9333333333333336</v>
      </c>
      <c r="Y41" s="21">
        <f t="shared" ref="Y41:AA41" si="1">AVERAGE(Y4:Y39)</f>
        <v>0</v>
      </c>
      <c r="Z41" s="21">
        <f t="shared" si="1"/>
        <v>0</v>
      </c>
      <c r="AA41" s="21">
        <f t="shared" si="1"/>
        <v>0</v>
      </c>
      <c r="AB41" s="21">
        <f>AVERAGE(AB4,AB8,AB12,AB16,AB20,AB24,AB28,AB32,AB36)</f>
        <v>3.75</v>
      </c>
      <c r="AC41" s="21">
        <f t="shared" ref="AC41:AF41" si="2">AVERAGE(AC4,AC8,AC12,AC16,AC20,AC24,AC28,AC32,AC36)</f>
        <v>12.5</v>
      </c>
      <c r="AD41" s="21">
        <f t="shared" si="2"/>
        <v>0</v>
      </c>
      <c r="AE41" s="21">
        <f t="shared" si="2"/>
        <v>0</v>
      </c>
      <c r="AF41" s="21">
        <f t="shared" si="2"/>
        <v>0</v>
      </c>
      <c r="AG41" s="21">
        <f>AVERAGE(AG4:AG17)</f>
        <v>26.583333333333332</v>
      </c>
      <c r="AH41" s="21">
        <f>AVERAGE(AH4:AH18)</f>
        <v>32.051923076923075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18.75</v>
      </c>
      <c r="AC42" s="21">
        <f t="shared" ref="AC42:AF42" si="3">AVERAGE(AC6,AC10,AC14,AC18,AC22,AC26,AC30,AC34,AC38)</f>
        <v>62.5</v>
      </c>
      <c r="AD42" s="21">
        <f t="shared" si="3"/>
        <v>0</v>
      </c>
      <c r="AE42" s="21">
        <f t="shared" si="3"/>
        <v>0</v>
      </c>
      <c r="AF42" s="21">
        <f t="shared" si="3"/>
        <v>0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18.1640625" bestFit="1" customWidth="1"/>
    <col min="3" max="3" width="11.83203125" bestFit="1" customWidth="1"/>
    <col min="4" max="4" width="14.5" bestFit="1" customWidth="1"/>
    <col min="5" max="5" width="13.83203125" bestFit="1" customWidth="1"/>
    <col min="6" max="6" width="7.33203125" bestFit="1" customWidth="1"/>
    <col min="7" max="7" width="8" bestFit="1" customWidth="1"/>
    <col min="8" max="8" width="20.83203125" bestFit="1" customWidth="1"/>
    <col min="9" max="15" width="3.1640625" bestFit="1" customWidth="1"/>
    <col min="16" max="16" width="3.83203125" bestFit="1" customWidth="1"/>
    <col min="17" max="22" width="3.1640625" bestFit="1" customWidth="1"/>
    <col min="23" max="23" width="8" customWidth="1"/>
  </cols>
  <sheetData>
    <row r="1" spans="1:34">
      <c r="A1" t="s">
        <v>115</v>
      </c>
      <c r="B1" t="s">
        <v>30</v>
      </c>
      <c r="C1" t="s">
        <v>31</v>
      </c>
      <c r="D1" t="s">
        <v>32</v>
      </c>
      <c r="E1" s="1">
        <v>43479.479166666664</v>
      </c>
      <c r="F1" t="s">
        <v>33</v>
      </c>
      <c r="G1" t="s">
        <v>23</v>
      </c>
      <c r="H1" t="s">
        <v>6</v>
      </c>
      <c r="W1" s="2"/>
    </row>
    <row r="2" spans="1:34"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C4" s="4"/>
      <c r="D4" s="4"/>
      <c r="E4" s="4"/>
      <c r="F4" s="4"/>
      <c r="G4" s="4"/>
      <c r="H4" s="4">
        <v>22</v>
      </c>
      <c r="I4" s="4">
        <v>21</v>
      </c>
      <c r="J4" s="4">
        <v>24</v>
      </c>
      <c r="K4" s="4"/>
      <c r="L4" s="4"/>
      <c r="M4" s="4">
        <v>20</v>
      </c>
      <c r="N4" s="4">
        <v>24</v>
      </c>
      <c r="O4" s="4"/>
      <c r="P4" s="4">
        <v>20</v>
      </c>
      <c r="Q4" s="4">
        <v>19</v>
      </c>
      <c r="R4" s="4">
        <v>22</v>
      </c>
      <c r="S4" s="4"/>
      <c r="T4" s="4">
        <v>14</v>
      </c>
      <c r="U4" s="4"/>
      <c r="V4" s="4"/>
      <c r="W4" s="2">
        <v>4</v>
      </c>
      <c r="X4">
        <f>AVERAGE(C7:V7)</f>
        <v>5.5</v>
      </c>
      <c r="Y4">
        <v>0</v>
      </c>
      <c r="Z4">
        <v>0</v>
      </c>
      <c r="AA4">
        <v>0</v>
      </c>
      <c r="AB4" s="19">
        <f>COUNT(C4:V4)</f>
        <v>9</v>
      </c>
      <c r="AC4" s="19">
        <f>COUNT(C5:V5)</f>
        <v>12</v>
      </c>
      <c r="AD4" s="19">
        <v>0</v>
      </c>
      <c r="AE4" s="19">
        <v>0</v>
      </c>
      <c r="AF4" s="19">
        <v>0</v>
      </c>
      <c r="AG4">
        <f>AVERAGE(B4:V4)</f>
        <v>20.666666666666668</v>
      </c>
      <c r="AH4">
        <f>AVERAGE(C5:V5)</f>
        <v>12.666666666666666</v>
      </c>
    </row>
    <row r="5" spans="1:34">
      <c r="B5" s="5" t="s">
        <v>9</v>
      </c>
      <c r="C5" s="5">
        <v>9</v>
      </c>
      <c r="D5" s="5">
        <v>16</v>
      </c>
      <c r="E5" s="5">
        <v>8</v>
      </c>
      <c r="F5" s="5"/>
      <c r="G5" s="5">
        <v>8</v>
      </c>
      <c r="H5" s="5">
        <v>12</v>
      </c>
      <c r="I5" s="5"/>
      <c r="J5" s="5">
        <v>7</v>
      </c>
      <c r="K5" s="5"/>
      <c r="L5" s="5">
        <v>6</v>
      </c>
      <c r="M5" s="5"/>
      <c r="N5" s="5"/>
      <c r="O5" s="5">
        <v>16</v>
      </c>
      <c r="P5" s="5">
        <v>32</v>
      </c>
      <c r="Q5" s="5">
        <v>12</v>
      </c>
      <c r="R5" s="5"/>
      <c r="S5" s="5">
        <v>20</v>
      </c>
      <c r="T5" s="5"/>
      <c r="U5" s="5">
        <v>6</v>
      </c>
      <c r="V5" s="5"/>
      <c r="W5" s="2"/>
    </row>
    <row r="6" spans="1:34">
      <c r="B6" s="6" t="s">
        <v>10</v>
      </c>
      <c r="C6" s="6"/>
      <c r="D6" s="6"/>
      <c r="E6" s="6"/>
      <c r="F6" s="6" t="s">
        <v>11</v>
      </c>
      <c r="G6" s="6"/>
      <c r="H6" s="6"/>
      <c r="I6" s="6"/>
      <c r="J6" s="6"/>
      <c r="K6" s="6" t="s">
        <v>11</v>
      </c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11</v>
      </c>
      <c r="W6" s="2"/>
      <c r="AB6" s="18">
        <f>(COUNT(C4:V4)/20)*100</f>
        <v>45</v>
      </c>
      <c r="AC6" s="18">
        <f>(COUNT(C5:V5)/20)*100</f>
        <v>60</v>
      </c>
      <c r="AD6" s="18">
        <f>100*(AD4/20)</f>
        <v>0</v>
      </c>
      <c r="AE6" s="18">
        <f>100*(AE4/20)</f>
        <v>0</v>
      </c>
      <c r="AF6" s="18">
        <f>100*(AF4/20)</f>
        <v>0</v>
      </c>
    </row>
    <row r="7" spans="1:34">
      <c r="A7" t="s">
        <v>95</v>
      </c>
      <c r="H7">
        <f>H4-H5</f>
        <v>10</v>
      </c>
      <c r="J7">
        <f>J4-J5</f>
        <v>17</v>
      </c>
      <c r="P7">
        <f>P4-P5</f>
        <v>-12</v>
      </c>
      <c r="Q7">
        <f>Q4-Q5</f>
        <v>7</v>
      </c>
      <c r="W7" s="2"/>
    </row>
    <row r="8" spans="1:34">
      <c r="A8">
        <v>2</v>
      </c>
      <c r="B8" s="4" t="s">
        <v>8</v>
      </c>
      <c r="C8" s="4"/>
      <c r="D8" s="4"/>
      <c r="E8" s="4"/>
      <c r="F8" s="4"/>
      <c r="G8" s="4"/>
      <c r="H8" s="4"/>
      <c r="I8" s="4"/>
      <c r="J8" s="4"/>
      <c r="K8" s="4"/>
      <c r="L8" s="4">
        <v>3</v>
      </c>
      <c r="M8" s="4"/>
      <c r="N8" s="4"/>
      <c r="O8" s="4"/>
      <c r="P8" s="4"/>
      <c r="Q8" s="4"/>
      <c r="R8" s="4"/>
      <c r="S8" s="4"/>
      <c r="T8" s="4"/>
      <c r="U8" s="4"/>
      <c r="V8" s="4"/>
      <c r="W8" s="2">
        <v>0</v>
      </c>
      <c r="X8">
        <v>0</v>
      </c>
      <c r="Y8">
        <v>0</v>
      </c>
      <c r="Z8">
        <v>0</v>
      </c>
      <c r="AA8">
        <v>0</v>
      </c>
      <c r="AB8" s="19">
        <f>COUNT(C8:V8)</f>
        <v>1</v>
      </c>
      <c r="AC8" s="19">
        <f>COUNT(C9:V9)</f>
        <v>2</v>
      </c>
      <c r="AD8" s="19">
        <v>0</v>
      </c>
      <c r="AE8" s="19">
        <v>0</v>
      </c>
      <c r="AF8" s="19">
        <v>0</v>
      </c>
      <c r="AG8">
        <f>AVERAGE(B8:V8)</f>
        <v>3</v>
      </c>
      <c r="AH8">
        <f>AVERAGE(C9:V9)</f>
        <v>3.5</v>
      </c>
    </row>
    <row r="9" spans="1:34">
      <c r="B9" s="5" t="s">
        <v>9</v>
      </c>
      <c r="C9" s="5"/>
      <c r="D9" s="5"/>
      <c r="E9" s="5"/>
      <c r="F9" s="5">
        <v>4</v>
      </c>
      <c r="G9" s="5"/>
      <c r="H9" s="5"/>
      <c r="I9" s="5"/>
      <c r="J9" s="5"/>
      <c r="K9" s="5"/>
      <c r="L9" s="5"/>
      <c r="M9" s="5"/>
      <c r="N9" s="5"/>
      <c r="O9" s="5"/>
      <c r="P9" s="5">
        <v>3</v>
      </c>
      <c r="Q9" s="5"/>
      <c r="R9" s="5"/>
      <c r="S9" s="5"/>
      <c r="T9" s="5"/>
      <c r="U9" s="5"/>
      <c r="V9" s="5"/>
      <c r="W9" s="2"/>
    </row>
    <row r="10" spans="1:34">
      <c r="B10" s="6" t="s">
        <v>10</v>
      </c>
      <c r="C10" s="6" t="s">
        <v>11</v>
      </c>
      <c r="D10" s="6" t="s">
        <v>14</v>
      </c>
      <c r="E10" s="6" t="s">
        <v>11</v>
      </c>
      <c r="F10" s="6"/>
      <c r="G10" s="6" t="s">
        <v>12</v>
      </c>
      <c r="H10" s="6" t="s">
        <v>14</v>
      </c>
      <c r="I10" s="6" t="s">
        <v>11</v>
      </c>
      <c r="J10" s="6" t="s">
        <v>14</v>
      </c>
      <c r="K10" s="6" t="s">
        <v>14</v>
      </c>
      <c r="L10" s="6"/>
      <c r="M10" s="6" t="s">
        <v>11</v>
      </c>
      <c r="N10" s="6" t="s">
        <v>14</v>
      </c>
      <c r="O10" s="6" t="s">
        <v>11</v>
      </c>
      <c r="P10" s="6"/>
      <c r="Q10" s="6" t="s">
        <v>11</v>
      </c>
      <c r="R10" s="6" t="s">
        <v>11</v>
      </c>
      <c r="S10" s="6" t="s">
        <v>11</v>
      </c>
      <c r="T10" s="6" t="s">
        <v>12</v>
      </c>
      <c r="U10" s="6" t="s">
        <v>11</v>
      </c>
      <c r="V10" s="6" t="s">
        <v>11</v>
      </c>
      <c r="W10" s="2"/>
      <c r="AB10" s="18">
        <f>(COUNT(C8:V8)/20)*100</f>
        <v>5</v>
      </c>
      <c r="AC10" s="18">
        <f>(COUNT(C9:V9)/20)*100</f>
        <v>10</v>
      </c>
      <c r="AD10" s="18">
        <f>100*(AD8/20)</f>
        <v>0</v>
      </c>
      <c r="AE10" s="18">
        <f>100*(AE8/20)</f>
        <v>0</v>
      </c>
      <c r="AF10" s="18">
        <f>100*(AF8/20)</f>
        <v>0</v>
      </c>
    </row>
    <row r="11" spans="1:34">
      <c r="A11" t="s">
        <v>95</v>
      </c>
      <c r="W11" s="2"/>
    </row>
    <row r="12" spans="1:34">
      <c r="A12">
        <v>3</v>
      </c>
      <c r="B12" s="4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v>19</v>
      </c>
      <c r="P12" s="4">
        <v>19</v>
      </c>
      <c r="Q12" s="4">
        <v>17</v>
      </c>
      <c r="R12" s="4"/>
      <c r="S12" s="4">
        <v>20</v>
      </c>
      <c r="T12" s="4"/>
      <c r="U12" s="4"/>
      <c r="V12" s="4">
        <v>13</v>
      </c>
      <c r="W12" s="2">
        <v>0</v>
      </c>
      <c r="X12">
        <v>0</v>
      </c>
      <c r="Y12" s="4">
        <v>0</v>
      </c>
      <c r="Z12" s="4">
        <v>0</v>
      </c>
      <c r="AA12" s="4">
        <v>0</v>
      </c>
      <c r="AB12" s="19">
        <f>COUNT(C12:V12)</f>
        <v>5</v>
      </c>
      <c r="AC12" s="19">
        <f>COUNT(C13:V13)</f>
        <v>2</v>
      </c>
      <c r="AD12" s="19">
        <v>0</v>
      </c>
      <c r="AE12" s="19">
        <v>0</v>
      </c>
      <c r="AF12" s="19">
        <v>0</v>
      </c>
      <c r="AG12">
        <f>AVERAGE(B12:V12)</f>
        <v>17.600000000000001</v>
      </c>
      <c r="AH12">
        <f>AVERAGE(C13:V13)</f>
        <v>17</v>
      </c>
    </row>
    <row r="13" spans="1:34">
      <c r="B13" s="5" t="s">
        <v>9</v>
      </c>
      <c r="C13" s="5"/>
      <c r="D13" s="5"/>
      <c r="E13" s="5">
        <v>31</v>
      </c>
      <c r="F13" s="5"/>
      <c r="G13" s="5"/>
      <c r="H13" s="5"/>
      <c r="I13" s="5"/>
      <c r="J13" s="5"/>
      <c r="K13" s="5"/>
      <c r="L13" s="5"/>
      <c r="M13" s="5"/>
      <c r="N13" s="5">
        <v>3</v>
      </c>
      <c r="O13" s="5"/>
      <c r="P13" s="5"/>
      <c r="Q13" s="5"/>
      <c r="R13" s="5"/>
      <c r="S13" s="5"/>
      <c r="T13" s="5"/>
      <c r="U13" s="5"/>
      <c r="V13" s="5"/>
      <c r="W13" s="2"/>
    </row>
    <row r="14" spans="1:34">
      <c r="B14" s="6" t="s">
        <v>10</v>
      </c>
      <c r="C14" s="6" t="s">
        <v>11</v>
      </c>
      <c r="D14" s="6" t="s">
        <v>12</v>
      </c>
      <c r="E14" s="6"/>
      <c r="F14" s="6" t="s">
        <v>11</v>
      </c>
      <c r="G14" s="6" t="s">
        <v>11</v>
      </c>
      <c r="H14" s="6" t="s">
        <v>11</v>
      </c>
      <c r="I14" s="6" t="s">
        <v>12</v>
      </c>
      <c r="J14" s="6" t="s">
        <v>14</v>
      </c>
      <c r="K14" s="6" t="s">
        <v>11</v>
      </c>
      <c r="L14" s="6" t="s">
        <v>11</v>
      </c>
      <c r="M14" s="6" t="s">
        <v>14</v>
      </c>
      <c r="N14" s="6"/>
      <c r="O14" s="6"/>
      <c r="P14" s="6"/>
      <c r="Q14" s="6"/>
      <c r="R14" s="6" t="s">
        <v>14</v>
      </c>
      <c r="S14" s="6"/>
      <c r="T14" s="6" t="s">
        <v>11</v>
      </c>
      <c r="U14" s="6" t="s">
        <v>11</v>
      </c>
      <c r="V14" s="6"/>
      <c r="W14" s="2"/>
      <c r="AB14" s="18">
        <f>(COUNT(C12:V12)/20)*100</f>
        <v>25</v>
      </c>
      <c r="AC14" s="18">
        <f>(COUNT(C13:V13)/20)*100</f>
        <v>10</v>
      </c>
      <c r="AD14" s="18">
        <f>100*(AD12/20)</f>
        <v>0</v>
      </c>
      <c r="AE14" s="18">
        <f>100*(AE12/20)</f>
        <v>0</v>
      </c>
      <c r="AF14" s="18">
        <f>100*(AF12/20)</f>
        <v>0</v>
      </c>
    </row>
    <row r="15" spans="1:34">
      <c r="A15" t="s">
        <v>95</v>
      </c>
      <c r="W15" s="2"/>
    </row>
    <row r="16" spans="1:34">
      <c r="A16">
        <v>4</v>
      </c>
      <c r="B16" s="4" t="s">
        <v>8</v>
      </c>
      <c r="C16" s="4">
        <v>9</v>
      </c>
      <c r="D16" s="4"/>
      <c r="E16" s="4"/>
      <c r="F16" s="4"/>
      <c r="G16" s="4"/>
      <c r="H16" s="4"/>
      <c r="I16" s="4"/>
      <c r="J16" s="4"/>
      <c r="K16" s="4">
        <v>14</v>
      </c>
      <c r="L16" s="4"/>
      <c r="M16" s="4"/>
      <c r="N16" s="4"/>
      <c r="O16" s="4"/>
      <c r="P16" s="4">
        <v>2</v>
      </c>
      <c r="Q16" s="4"/>
      <c r="R16" s="4"/>
      <c r="S16" s="4">
        <v>12</v>
      </c>
      <c r="T16" s="4"/>
      <c r="U16" s="4"/>
      <c r="V16" s="4">
        <v>17</v>
      </c>
      <c r="W16" s="2">
        <v>0</v>
      </c>
      <c r="X16">
        <v>0</v>
      </c>
      <c r="Y16">
        <v>0</v>
      </c>
      <c r="Z16">
        <v>0</v>
      </c>
      <c r="AA16">
        <v>0</v>
      </c>
      <c r="AB16" s="19">
        <f>COUNT(C16:V16)</f>
        <v>5</v>
      </c>
      <c r="AC16" s="19">
        <f>COUNT(C17:V17)</f>
        <v>0</v>
      </c>
      <c r="AD16" s="19">
        <v>0</v>
      </c>
      <c r="AE16" s="19">
        <v>0</v>
      </c>
      <c r="AF16" s="19">
        <v>0</v>
      </c>
      <c r="AG16">
        <f>AVERAGE(B16:V16)</f>
        <v>10.8</v>
      </c>
      <c r="AH16">
        <v>0</v>
      </c>
    </row>
    <row r="17" spans="1:32">
      <c r="B17" s="5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2"/>
    </row>
    <row r="18" spans="1:32">
      <c r="B18" s="6" t="s">
        <v>10</v>
      </c>
      <c r="C18" s="6"/>
      <c r="D18" s="6" t="s">
        <v>14</v>
      </c>
      <c r="E18" s="6" t="s">
        <v>11</v>
      </c>
      <c r="F18" s="6" t="s">
        <v>11</v>
      </c>
      <c r="G18" s="6" t="s">
        <v>11</v>
      </c>
      <c r="H18" s="6" t="s">
        <v>12</v>
      </c>
      <c r="I18" s="6" t="s">
        <v>14</v>
      </c>
      <c r="J18" s="6" t="s">
        <v>14</v>
      </c>
      <c r="K18" s="6"/>
      <c r="L18" s="6" t="s">
        <v>14</v>
      </c>
      <c r="M18" s="6" t="s">
        <v>11</v>
      </c>
      <c r="N18" s="6" t="s">
        <v>11</v>
      </c>
      <c r="O18" s="6" t="s">
        <v>14</v>
      </c>
      <c r="P18" s="6"/>
      <c r="Q18" s="6" t="s">
        <v>14</v>
      </c>
      <c r="R18" s="6" t="s">
        <v>14</v>
      </c>
      <c r="S18" s="6"/>
      <c r="T18" s="6" t="s">
        <v>14</v>
      </c>
      <c r="U18" s="6" t="s">
        <v>11</v>
      </c>
      <c r="V18" s="6"/>
      <c r="W18" s="2"/>
      <c r="AB18" s="18">
        <f>(COUNT(C16:V16)/20)*100</f>
        <v>25</v>
      </c>
      <c r="AC18" s="18">
        <f>(COUNT(C17:V17)/20)*100</f>
        <v>0</v>
      </c>
      <c r="AD18" s="18">
        <f>100*(AD16/20)</f>
        <v>0</v>
      </c>
      <c r="AE18" s="18">
        <f>100*(AE16/20)</f>
        <v>0</v>
      </c>
      <c r="AF18" s="18">
        <f>100*(AF16/20)</f>
        <v>0</v>
      </c>
    </row>
    <row r="19" spans="1:32">
      <c r="A19" t="s">
        <v>95</v>
      </c>
      <c r="W19" s="2"/>
    </row>
    <row r="20" spans="1:32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10"/>
      <c r="Y20" s="4"/>
      <c r="Z20" s="4"/>
      <c r="AA20" s="4"/>
      <c r="AB20" s="19"/>
      <c r="AC20" s="19"/>
      <c r="AD20" s="19"/>
      <c r="AE20" s="19"/>
      <c r="AF20" s="19"/>
    </row>
    <row r="21" spans="1:32"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2"/>
    </row>
    <row r="22" spans="1:32">
      <c r="B22" s="6" t="s">
        <v>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"/>
      <c r="AB22" s="18"/>
      <c r="AC22" s="18"/>
      <c r="AD22" s="18"/>
      <c r="AE22" s="18"/>
      <c r="AF22" s="18"/>
    </row>
    <row r="23" spans="1:32">
      <c r="A23" t="s">
        <v>95</v>
      </c>
      <c r="W23" s="2"/>
    </row>
    <row r="24" spans="1:32">
      <c r="A24">
        <v>6</v>
      </c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2"/>
      <c r="AB24" s="19"/>
      <c r="AC24" s="19"/>
      <c r="AD24" s="19"/>
      <c r="AE24" s="19"/>
      <c r="AF24" s="19"/>
    </row>
    <row r="25" spans="1:32"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2"/>
    </row>
    <row r="26" spans="1:32">
      <c r="B26" s="6" t="s">
        <v>10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2"/>
      <c r="AB26" s="18"/>
      <c r="AC26" s="18"/>
      <c r="AD26" s="18"/>
      <c r="AE26" s="18"/>
      <c r="AF26" s="18"/>
    </row>
    <row r="27" spans="1:32">
      <c r="A27" t="s">
        <v>95</v>
      </c>
      <c r="W27" s="2"/>
    </row>
    <row r="28" spans="1:32">
      <c r="A28">
        <v>7</v>
      </c>
      <c r="B28" s="4" t="s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2"/>
      <c r="AB28" s="19"/>
      <c r="AC28" s="19"/>
      <c r="AD28" s="19"/>
      <c r="AE28" s="19"/>
      <c r="AF28" s="19"/>
    </row>
    <row r="29" spans="1:32">
      <c r="B29" s="5" t="s">
        <v>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2"/>
    </row>
    <row r="30" spans="1:32">
      <c r="B30" s="6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"/>
      <c r="AB30" s="18"/>
      <c r="AC30" s="18"/>
      <c r="AD30" s="18"/>
      <c r="AE30" s="18"/>
      <c r="AF30" s="18"/>
    </row>
    <row r="31" spans="1:32">
      <c r="A31" t="s">
        <v>95</v>
      </c>
      <c r="W31" s="2"/>
    </row>
    <row r="32" spans="1:32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"/>
      <c r="AB32" s="19"/>
      <c r="AC32" s="19"/>
      <c r="AD32" s="19"/>
      <c r="AE32" s="19"/>
      <c r="AF32" s="19"/>
    </row>
    <row r="33" spans="1:34"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2"/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"/>
      <c r="AB34" s="18"/>
      <c r="AC34" s="18"/>
      <c r="AD34" s="18"/>
      <c r="AE34" s="18"/>
      <c r="AF34" s="18"/>
      <c r="AG34" s="20"/>
    </row>
    <row r="35" spans="1:34">
      <c r="A35" t="s">
        <v>95</v>
      </c>
      <c r="W35" s="2"/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0"/>
      <c r="Y36" s="4"/>
      <c r="Z36" s="4"/>
      <c r="AA36" s="4"/>
      <c r="AB36" s="19"/>
      <c r="AC36" s="19"/>
      <c r="AD36" s="19"/>
      <c r="AE36" s="19"/>
      <c r="AF36" s="19"/>
    </row>
    <row r="37" spans="1:34">
      <c r="B37" s="5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2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  <c r="AB38" s="18"/>
      <c r="AC38" s="18"/>
      <c r="AD38" s="18"/>
      <c r="AE38" s="18"/>
      <c r="AF38" s="18"/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f>AVERAGE(W4:W18)</f>
        <v>1</v>
      </c>
      <c r="X41" s="21">
        <f>AVERAGE(X4:X39)</f>
        <v>1.375</v>
      </c>
      <c r="Y41" s="21">
        <f t="shared" ref="Y41:AA41" si="0">AVERAGE(Y4:Y39)</f>
        <v>0</v>
      </c>
      <c r="Z41" s="21">
        <f t="shared" si="0"/>
        <v>0</v>
      </c>
      <c r="AA41" s="21">
        <f t="shared" si="0"/>
        <v>0</v>
      </c>
      <c r="AB41" s="21">
        <f>AVERAGE(AB4,AB8,AB12,AB16,AB20,AB24,AB28,AB32,AB36)</f>
        <v>5</v>
      </c>
      <c r="AC41" s="21">
        <f t="shared" ref="AC41:AF41" si="1">AVERAGE(AC4,AC8,AC12,AC16,AC20,AC24,AC28,AC32,AC36)</f>
        <v>4</v>
      </c>
      <c r="AD41" s="21">
        <f t="shared" si="1"/>
        <v>0</v>
      </c>
      <c r="AE41" s="21">
        <f t="shared" si="1"/>
        <v>0</v>
      </c>
      <c r="AF41" s="21">
        <f t="shared" si="1"/>
        <v>0</v>
      </c>
      <c r="AG41" s="21">
        <f>AVERAGE(AG4:AG17)</f>
        <v>13.016666666666666</v>
      </c>
      <c r="AH41" s="21">
        <f>AVERAGE(AH4:AH18)</f>
        <v>8.2916666666666661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25</v>
      </c>
      <c r="AC42" s="21">
        <f t="shared" ref="AC42:AF42" si="2">AVERAGE(AC6,AC10,AC14,AC18,AC22,AC26,AC30,AC34,AC38)</f>
        <v>20</v>
      </c>
      <c r="AD42" s="21">
        <f t="shared" si="2"/>
        <v>0</v>
      </c>
      <c r="AE42" s="21">
        <f t="shared" si="2"/>
        <v>0</v>
      </c>
      <c r="AF42" s="21">
        <f t="shared" si="2"/>
        <v>0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18.1640625" bestFit="1" customWidth="1"/>
    <col min="3" max="3" width="11.83203125" bestFit="1" customWidth="1"/>
    <col min="4" max="4" width="14.5" bestFit="1" customWidth="1"/>
    <col min="5" max="5" width="13.83203125" bestFit="1" customWidth="1"/>
    <col min="6" max="6" width="7.33203125" bestFit="1" customWidth="1"/>
    <col min="7" max="7" width="8" bestFit="1" customWidth="1"/>
    <col min="8" max="8" width="20.83203125" bestFit="1" customWidth="1"/>
    <col min="9" max="22" width="3.1640625" bestFit="1" customWidth="1"/>
    <col min="23" max="23" width="8.1640625" customWidth="1"/>
    <col min="24" max="24" width="10.33203125" customWidth="1"/>
    <col min="25" max="25" width="8.1640625" customWidth="1"/>
    <col min="26" max="26" width="8.33203125" customWidth="1"/>
    <col min="27" max="27" width="8.6640625" customWidth="1"/>
    <col min="28" max="28" width="6.6640625" customWidth="1"/>
    <col min="29" max="30" width="7" customWidth="1"/>
    <col min="31" max="31" width="6.83203125" customWidth="1"/>
    <col min="32" max="32" width="7" customWidth="1"/>
  </cols>
  <sheetData>
    <row r="1" spans="1:34">
      <c r="A1" t="s">
        <v>34</v>
      </c>
      <c r="B1" t="s">
        <v>35</v>
      </c>
      <c r="C1" t="s">
        <v>26</v>
      </c>
      <c r="D1" t="s">
        <v>36</v>
      </c>
      <c r="E1" s="1" t="s">
        <v>37</v>
      </c>
      <c r="F1" t="s">
        <v>33</v>
      </c>
      <c r="G1" t="s">
        <v>23</v>
      </c>
      <c r="H1" t="s">
        <v>6</v>
      </c>
      <c r="W1" s="2"/>
    </row>
    <row r="2" spans="1:34"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D4" s="4">
        <v>10</v>
      </c>
      <c r="E4" s="4">
        <v>8</v>
      </c>
      <c r="F4" s="4"/>
      <c r="G4" s="4">
        <v>18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">
        <v>0</v>
      </c>
      <c r="X4">
        <v>0</v>
      </c>
      <c r="Y4">
        <v>0</v>
      </c>
      <c r="Z4">
        <v>0</v>
      </c>
      <c r="AA4">
        <v>0</v>
      </c>
      <c r="AB4" s="19">
        <f>COUNT(C4:V4)</f>
        <v>3</v>
      </c>
      <c r="AC4" s="19">
        <f>COUNT(C5:V5)</f>
        <v>10</v>
      </c>
      <c r="AD4" s="19">
        <v>4</v>
      </c>
      <c r="AE4" s="19">
        <v>2</v>
      </c>
      <c r="AF4" s="19">
        <v>1</v>
      </c>
      <c r="AG4">
        <f>AVERAGE(B4:V4)</f>
        <v>12</v>
      </c>
      <c r="AH4">
        <f>AVERAGE(C5:V5)</f>
        <v>40.299999999999997</v>
      </c>
    </row>
    <row r="5" spans="1:34">
      <c r="B5" s="5" t="s">
        <v>9</v>
      </c>
      <c r="C5">
        <v>50</v>
      </c>
      <c r="D5" s="5"/>
      <c r="E5" s="5"/>
      <c r="F5" s="5"/>
      <c r="G5" s="5"/>
      <c r="H5" s="5"/>
      <c r="I5" s="5">
        <v>29</v>
      </c>
      <c r="J5" s="5">
        <v>50</v>
      </c>
      <c r="K5" s="5">
        <v>21</v>
      </c>
      <c r="L5" s="5">
        <v>47</v>
      </c>
      <c r="M5" s="5">
        <v>56</v>
      </c>
      <c r="N5" s="5">
        <v>50</v>
      </c>
      <c r="O5" s="5">
        <v>28</v>
      </c>
      <c r="P5" s="5">
        <v>46</v>
      </c>
      <c r="Q5" s="5"/>
      <c r="R5" s="5"/>
      <c r="S5" s="5"/>
      <c r="T5" s="5"/>
      <c r="U5" s="5">
        <v>26</v>
      </c>
      <c r="V5" s="5"/>
      <c r="W5" s="2"/>
    </row>
    <row r="6" spans="1:34">
      <c r="B6" s="6" t="s">
        <v>10</v>
      </c>
      <c r="D6" s="6"/>
      <c r="E6" s="6"/>
      <c r="F6" s="6" t="s">
        <v>14</v>
      </c>
      <c r="G6" s="6"/>
      <c r="H6" s="6" t="s">
        <v>11</v>
      </c>
      <c r="I6" s="6"/>
      <c r="J6" s="6"/>
      <c r="K6" s="6"/>
      <c r="L6" s="6"/>
      <c r="M6" s="6"/>
      <c r="N6" s="6"/>
      <c r="O6" s="6"/>
      <c r="P6" s="6"/>
      <c r="Q6" s="6" t="s">
        <v>14</v>
      </c>
      <c r="R6" s="6" t="s">
        <v>12</v>
      </c>
      <c r="S6" s="6" t="s">
        <v>11</v>
      </c>
      <c r="T6" s="6" t="s">
        <v>11</v>
      </c>
      <c r="U6" s="6"/>
      <c r="V6" s="6" t="s">
        <v>11</v>
      </c>
      <c r="W6" s="2"/>
      <c r="AB6" s="18">
        <f>(COUNT(C4:V4)/20)*100</f>
        <v>15</v>
      </c>
      <c r="AC6" s="18">
        <f>(COUNT(C5:V5)/20)*100</f>
        <v>50</v>
      </c>
      <c r="AD6" s="18">
        <f>100*(AD4/20)</f>
        <v>20</v>
      </c>
      <c r="AE6" s="18">
        <f>100*(AE4/20)</f>
        <v>10</v>
      </c>
      <c r="AF6" s="18">
        <f>100*(AF4/20)</f>
        <v>5</v>
      </c>
    </row>
    <row r="7" spans="1:34">
      <c r="A7" t="s">
        <v>95</v>
      </c>
      <c r="W7" s="2"/>
    </row>
    <row r="8" spans="1:34">
      <c r="A8">
        <v>2</v>
      </c>
      <c r="B8" s="4" t="s">
        <v>8</v>
      </c>
      <c r="C8" s="4"/>
      <c r="D8" s="4"/>
      <c r="E8" s="4"/>
      <c r="F8" s="4">
        <v>19</v>
      </c>
      <c r="G8" s="4">
        <v>25</v>
      </c>
      <c r="H8" s="4"/>
      <c r="I8" s="4"/>
      <c r="J8" s="4"/>
      <c r="K8" s="4"/>
      <c r="L8" s="4"/>
      <c r="M8" s="4"/>
      <c r="N8" s="4">
        <v>21</v>
      </c>
      <c r="O8" s="4"/>
      <c r="P8" s="4"/>
      <c r="Q8" s="4"/>
      <c r="R8" s="4"/>
      <c r="S8" s="4"/>
      <c r="T8" s="4"/>
      <c r="U8" s="4">
        <v>16</v>
      </c>
      <c r="V8" s="4">
        <v>20</v>
      </c>
      <c r="W8" s="2">
        <v>0</v>
      </c>
      <c r="X8">
        <v>0</v>
      </c>
      <c r="Y8">
        <v>0</v>
      </c>
      <c r="Z8">
        <v>0</v>
      </c>
      <c r="AA8">
        <v>0</v>
      </c>
      <c r="AB8" s="19">
        <f>COUNT(C8:V8)</f>
        <v>5</v>
      </c>
      <c r="AC8" s="19">
        <f>COUNT(C9:V9)</f>
        <v>0</v>
      </c>
      <c r="AD8" s="19">
        <v>14</v>
      </c>
      <c r="AE8" s="19">
        <v>0</v>
      </c>
      <c r="AF8" s="19">
        <v>0</v>
      </c>
      <c r="AG8">
        <f>AVERAGE(B8:V8)</f>
        <v>20.2</v>
      </c>
      <c r="AH8">
        <v>0</v>
      </c>
    </row>
    <row r="9" spans="1:34">
      <c r="B9" s="5" t="s">
        <v>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2"/>
    </row>
    <row r="10" spans="1:34">
      <c r="B10" s="6" t="s">
        <v>10</v>
      </c>
      <c r="C10" s="6" t="s">
        <v>11</v>
      </c>
      <c r="D10" s="6" t="s">
        <v>11</v>
      </c>
      <c r="E10" s="6" t="s">
        <v>11</v>
      </c>
      <c r="F10" s="6"/>
      <c r="G10" s="6"/>
      <c r="H10" s="6" t="s">
        <v>11</v>
      </c>
      <c r="I10" s="6" t="s">
        <v>11</v>
      </c>
      <c r="J10" s="6" t="s">
        <v>11</v>
      </c>
      <c r="K10" s="6" t="s">
        <v>11</v>
      </c>
      <c r="L10" s="6" t="s">
        <v>11</v>
      </c>
      <c r="M10" s="6" t="s">
        <v>11</v>
      </c>
      <c r="N10" s="6"/>
      <c r="O10" s="6" t="s">
        <v>14</v>
      </c>
      <c r="P10" s="6" t="s">
        <v>11</v>
      </c>
      <c r="Q10" s="6" t="s">
        <v>11</v>
      </c>
      <c r="R10" s="6" t="s">
        <v>11</v>
      </c>
      <c r="S10" s="6" t="s">
        <v>11</v>
      </c>
      <c r="T10" s="6" t="s">
        <v>11</v>
      </c>
      <c r="U10" s="6"/>
      <c r="V10" s="6"/>
      <c r="W10" s="2"/>
      <c r="AB10" s="18">
        <f>(COUNT(C8:V8)/20)*100</f>
        <v>25</v>
      </c>
      <c r="AC10" s="18">
        <f>(COUNT(C9:V9)/20)*100</f>
        <v>0</v>
      </c>
      <c r="AD10" s="18">
        <f>100*(AD8/20)</f>
        <v>70</v>
      </c>
      <c r="AE10" s="18">
        <f>100*(AE8/20)</f>
        <v>0</v>
      </c>
      <c r="AF10" s="18">
        <f>100*(AF8/20)</f>
        <v>0</v>
      </c>
    </row>
    <row r="11" spans="1:34">
      <c r="A11" t="s">
        <v>95</v>
      </c>
      <c r="W11" s="2"/>
    </row>
    <row r="12" spans="1:34">
      <c r="A12">
        <v>3</v>
      </c>
      <c r="B12" s="4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2">
        <v>0</v>
      </c>
      <c r="X12">
        <v>0</v>
      </c>
      <c r="Y12" s="4">
        <v>0</v>
      </c>
      <c r="Z12" s="4">
        <v>0</v>
      </c>
      <c r="AA12" s="4">
        <v>0</v>
      </c>
      <c r="AB12" s="19">
        <f>COUNT(C12:V12)</f>
        <v>0</v>
      </c>
      <c r="AC12" s="19">
        <f>COUNT(C13:V13)</f>
        <v>9</v>
      </c>
      <c r="AD12" s="19">
        <v>7</v>
      </c>
      <c r="AE12" s="19">
        <v>0</v>
      </c>
      <c r="AF12" s="19">
        <v>0</v>
      </c>
      <c r="AG12">
        <v>0</v>
      </c>
      <c r="AH12">
        <f>AVERAGE(C13:V13)</f>
        <v>31.222222222222221</v>
      </c>
    </row>
    <row r="13" spans="1:34">
      <c r="B13" s="5" t="s">
        <v>9</v>
      </c>
      <c r="C13" s="5"/>
      <c r="D13" s="5"/>
      <c r="E13" s="5">
        <v>26</v>
      </c>
      <c r="F13" s="5">
        <v>38</v>
      </c>
      <c r="G13" s="5">
        <v>17</v>
      </c>
      <c r="H13" s="5">
        <v>47</v>
      </c>
      <c r="I13" s="5">
        <v>23</v>
      </c>
      <c r="J13" s="5"/>
      <c r="K13" s="5"/>
      <c r="L13" s="5"/>
      <c r="M13" s="5">
        <v>44</v>
      </c>
      <c r="N13" s="5"/>
      <c r="O13" s="5"/>
      <c r="P13" s="5">
        <v>2</v>
      </c>
      <c r="Q13" s="5"/>
      <c r="R13" s="5">
        <v>30</v>
      </c>
      <c r="S13" s="5">
        <v>54</v>
      </c>
      <c r="T13" s="5"/>
      <c r="U13" s="5"/>
      <c r="V13" s="5"/>
      <c r="W13" s="2"/>
    </row>
    <row r="14" spans="1:34">
      <c r="B14" s="6" t="s">
        <v>10</v>
      </c>
      <c r="C14" s="6" t="s">
        <v>11</v>
      </c>
      <c r="D14" s="6" t="s">
        <v>11</v>
      </c>
      <c r="E14" s="6"/>
      <c r="F14" s="6"/>
      <c r="G14" s="6"/>
      <c r="H14" s="6"/>
      <c r="I14" s="6"/>
      <c r="J14" s="6" t="s">
        <v>11</v>
      </c>
      <c r="K14" s="6" t="s">
        <v>11</v>
      </c>
      <c r="L14" s="6" t="s">
        <v>14</v>
      </c>
      <c r="M14" s="6"/>
      <c r="N14" s="6" t="s">
        <v>14</v>
      </c>
      <c r="O14" s="6" t="s">
        <v>14</v>
      </c>
      <c r="P14" s="6"/>
      <c r="Q14" s="6" t="s">
        <v>14</v>
      </c>
      <c r="R14" s="6"/>
      <c r="S14" s="6"/>
      <c r="T14" s="6" t="s">
        <v>11</v>
      </c>
      <c r="U14" s="6" t="s">
        <v>11</v>
      </c>
      <c r="V14" s="6" t="s">
        <v>11</v>
      </c>
      <c r="W14" s="2"/>
      <c r="AB14" s="18">
        <f>(COUNT(C12:V12)/20)*100</f>
        <v>0</v>
      </c>
      <c r="AC14" s="18">
        <f>(COUNT(C13:V13)/20)*100</f>
        <v>45</v>
      </c>
      <c r="AD14" s="18">
        <f>100*(AD12/20)</f>
        <v>35</v>
      </c>
      <c r="AE14" s="18">
        <f>100*(AE12/20)</f>
        <v>0</v>
      </c>
      <c r="AF14" s="18">
        <f>100*(AF12/20)</f>
        <v>0</v>
      </c>
    </row>
    <row r="15" spans="1:34">
      <c r="A15" t="s">
        <v>95</v>
      </c>
      <c r="W15" s="2"/>
    </row>
    <row r="16" spans="1:34">
      <c r="A16">
        <v>4</v>
      </c>
      <c r="B16" s="4" t="s"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">
        <v>0</v>
      </c>
      <c r="X16">
        <v>0</v>
      </c>
      <c r="Y16">
        <v>0</v>
      </c>
      <c r="Z16">
        <v>0</v>
      </c>
      <c r="AA16">
        <v>0</v>
      </c>
      <c r="AB16" s="19">
        <f>COUNT(C16:V16)</f>
        <v>0</v>
      </c>
      <c r="AC16" s="19">
        <f>COUNT(C17:V17)</f>
        <v>7</v>
      </c>
      <c r="AD16" s="19">
        <v>6</v>
      </c>
      <c r="AE16" s="19">
        <v>0</v>
      </c>
      <c r="AF16" s="19">
        <v>0</v>
      </c>
      <c r="AG16">
        <v>0</v>
      </c>
      <c r="AH16">
        <f>AVERAGE(C17:V17)</f>
        <v>32.571428571428569</v>
      </c>
    </row>
    <row r="17" spans="1:32">
      <c r="B17" s="5" t="s">
        <v>9</v>
      </c>
      <c r="C17" s="5">
        <v>5</v>
      </c>
      <c r="D17" s="5"/>
      <c r="E17" s="5">
        <v>26</v>
      </c>
      <c r="F17" s="5"/>
      <c r="G17" s="5">
        <v>42</v>
      </c>
      <c r="H17" s="5"/>
      <c r="I17" s="5"/>
      <c r="J17" s="5"/>
      <c r="K17" s="5"/>
      <c r="L17" s="5"/>
      <c r="M17" s="5"/>
      <c r="N17" s="5">
        <v>57</v>
      </c>
      <c r="O17" s="5">
        <v>60</v>
      </c>
      <c r="P17" s="5"/>
      <c r="Q17" s="5"/>
      <c r="R17" s="5"/>
      <c r="S17" s="5">
        <v>23</v>
      </c>
      <c r="T17" s="5">
        <v>15</v>
      </c>
      <c r="U17" s="5"/>
      <c r="V17" s="5"/>
      <c r="W17" s="2"/>
    </row>
    <row r="18" spans="1:32">
      <c r="B18" s="6" t="s">
        <v>10</v>
      </c>
      <c r="C18" s="6"/>
      <c r="D18" s="6" t="s">
        <v>11</v>
      </c>
      <c r="E18" s="6"/>
      <c r="F18" s="6" t="s">
        <v>14</v>
      </c>
      <c r="G18" s="6"/>
      <c r="H18" s="6" t="s">
        <v>14</v>
      </c>
      <c r="I18" s="6" t="s">
        <v>11</v>
      </c>
      <c r="J18" s="6" t="s">
        <v>14</v>
      </c>
      <c r="K18" s="6" t="s">
        <v>11</v>
      </c>
      <c r="L18" s="6" t="s">
        <v>11</v>
      </c>
      <c r="M18" s="6" t="s">
        <v>14</v>
      </c>
      <c r="N18" s="6"/>
      <c r="O18" s="6"/>
      <c r="P18" s="6" t="s">
        <v>14</v>
      </c>
      <c r="Q18" s="6" t="s">
        <v>14</v>
      </c>
      <c r="R18" s="6" t="s">
        <v>11</v>
      </c>
      <c r="S18" s="6"/>
      <c r="T18" s="6"/>
      <c r="U18" s="6" t="s">
        <v>14</v>
      </c>
      <c r="V18" s="6" t="s">
        <v>11</v>
      </c>
      <c r="W18" s="2"/>
      <c r="AB18" s="18">
        <f>(COUNT(C16:V16)/20)*100</f>
        <v>0</v>
      </c>
      <c r="AC18" s="18">
        <f>(COUNT(C17:V17)/20)*100</f>
        <v>35</v>
      </c>
      <c r="AD18" s="18">
        <f>100*(AD16/20)</f>
        <v>30</v>
      </c>
      <c r="AE18" s="18">
        <f>100*(AE16/20)</f>
        <v>0</v>
      </c>
      <c r="AF18" s="18">
        <f>100*(AF16/20)</f>
        <v>0</v>
      </c>
    </row>
    <row r="19" spans="1:32">
      <c r="A19" t="s">
        <v>95</v>
      </c>
      <c r="W19" s="2"/>
    </row>
    <row r="20" spans="1:32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10"/>
      <c r="Y20" s="4"/>
      <c r="Z20" s="4"/>
      <c r="AA20" s="4"/>
      <c r="AB20" s="19"/>
      <c r="AC20" s="19"/>
      <c r="AD20" s="19"/>
      <c r="AE20" s="19"/>
      <c r="AF20" s="19"/>
    </row>
    <row r="21" spans="1:32"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2"/>
    </row>
    <row r="22" spans="1:32">
      <c r="B22" s="6" t="s">
        <v>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"/>
      <c r="AB22" s="18"/>
      <c r="AC22" s="18"/>
      <c r="AD22" s="18"/>
      <c r="AE22" s="18"/>
      <c r="AF22" s="18"/>
    </row>
    <row r="23" spans="1:32">
      <c r="A23" t="s">
        <v>95</v>
      </c>
      <c r="W23" s="2"/>
    </row>
    <row r="24" spans="1:32">
      <c r="A24">
        <v>6</v>
      </c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2"/>
      <c r="AB24" s="19"/>
      <c r="AC24" s="19"/>
      <c r="AD24" s="19"/>
      <c r="AE24" s="19"/>
      <c r="AF24" s="19"/>
    </row>
    <row r="25" spans="1:32"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2"/>
    </row>
    <row r="26" spans="1:32">
      <c r="B26" s="6" t="s">
        <v>10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2"/>
      <c r="AB26" s="18"/>
      <c r="AC26" s="18"/>
      <c r="AD26" s="18"/>
      <c r="AE26" s="18"/>
      <c r="AF26" s="18"/>
    </row>
    <row r="27" spans="1:32">
      <c r="A27" t="s">
        <v>95</v>
      </c>
      <c r="W27" s="2"/>
    </row>
    <row r="28" spans="1:32">
      <c r="A28">
        <v>7</v>
      </c>
      <c r="B28" s="4" t="s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2"/>
      <c r="AB28" s="19"/>
      <c r="AC28" s="19"/>
      <c r="AD28" s="19"/>
      <c r="AE28" s="19"/>
      <c r="AF28" s="19"/>
    </row>
    <row r="29" spans="1:32">
      <c r="B29" s="5" t="s">
        <v>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2"/>
    </row>
    <row r="30" spans="1:32">
      <c r="B30" s="6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"/>
      <c r="AB30" s="18"/>
      <c r="AC30" s="18"/>
      <c r="AD30" s="18"/>
      <c r="AE30" s="18"/>
      <c r="AF30" s="18"/>
    </row>
    <row r="31" spans="1:32">
      <c r="A31" t="s">
        <v>95</v>
      </c>
      <c r="W31" s="2"/>
    </row>
    <row r="32" spans="1:32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"/>
      <c r="AB32" s="19"/>
      <c r="AC32" s="19"/>
      <c r="AD32" s="19"/>
      <c r="AE32" s="19"/>
      <c r="AF32" s="19"/>
    </row>
    <row r="33" spans="1:34"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2"/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"/>
      <c r="AB34" s="18"/>
      <c r="AC34" s="18"/>
      <c r="AD34" s="18"/>
      <c r="AE34" s="18"/>
      <c r="AF34" s="18"/>
      <c r="AG34" s="20"/>
    </row>
    <row r="35" spans="1:34">
      <c r="A35" t="s">
        <v>95</v>
      </c>
      <c r="W35" s="2"/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0"/>
      <c r="Y36" s="4"/>
      <c r="Z36" s="4"/>
      <c r="AA36" s="4"/>
      <c r="AB36" s="19"/>
      <c r="AC36" s="19"/>
      <c r="AD36" s="19"/>
      <c r="AE36" s="19"/>
      <c r="AF36" s="19"/>
    </row>
    <row r="37" spans="1:34">
      <c r="B37" s="5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2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  <c r="AB38" s="18"/>
      <c r="AC38" s="18"/>
      <c r="AD38" s="18"/>
      <c r="AE38" s="18"/>
      <c r="AF38" s="18"/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v>0</v>
      </c>
      <c r="X41" s="21">
        <f>AVERAGE(X4:X39)</f>
        <v>0</v>
      </c>
      <c r="Y41" s="21">
        <f t="shared" ref="Y41:AA41" si="0">AVERAGE(Y4:Y39)</f>
        <v>0</v>
      </c>
      <c r="Z41" s="21">
        <f t="shared" si="0"/>
        <v>0</v>
      </c>
      <c r="AA41" s="21">
        <f t="shared" si="0"/>
        <v>0</v>
      </c>
      <c r="AB41" s="21">
        <f>AVERAGE(AB4,AB8,AB12,AB16,AB20,AB24,AB28,AB32,AB36)</f>
        <v>2</v>
      </c>
      <c r="AC41" s="21">
        <f t="shared" ref="AC41:AF41" si="1">AVERAGE(AC4,AC8,AC12,AC16,AC20,AC24,AC28,AC32,AC36)</f>
        <v>6.5</v>
      </c>
      <c r="AD41" s="21">
        <f t="shared" si="1"/>
        <v>7.75</v>
      </c>
      <c r="AE41" s="21">
        <f t="shared" si="1"/>
        <v>0.5</v>
      </c>
      <c r="AF41" s="21">
        <f t="shared" si="1"/>
        <v>0.25</v>
      </c>
      <c r="AG41" s="21">
        <f>AVERAGE(AG4:AG38)</f>
        <v>8.0500000000000007</v>
      </c>
      <c r="AH41" s="21">
        <f>AVERAGE(AH4:AH38)</f>
        <v>26.023412698412695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10</v>
      </c>
      <c r="AC42" s="21">
        <f t="shared" ref="AC42:AF42" si="2">AVERAGE(AC6,AC10,AC14,AC18,AC22,AC26,AC30,AC34,AC38)</f>
        <v>32.5</v>
      </c>
      <c r="AD42" s="21">
        <f t="shared" si="2"/>
        <v>38.75</v>
      </c>
      <c r="AE42" s="21">
        <f t="shared" si="2"/>
        <v>2.5</v>
      </c>
      <c r="AF42" s="21">
        <f t="shared" si="2"/>
        <v>1.25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18.1640625" bestFit="1" customWidth="1"/>
    <col min="3" max="3" width="11.83203125" bestFit="1" customWidth="1"/>
    <col min="4" max="4" width="60.6640625" customWidth="1"/>
    <col min="5" max="5" width="13.83203125" bestFit="1" customWidth="1"/>
    <col min="6" max="6" width="7.33203125" bestFit="1" customWidth="1"/>
    <col min="7" max="7" width="8" bestFit="1" customWidth="1"/>
    <col min="8" max="8" width="20.83203125" bestFit="1" customWidth="1"/>
    <col min="9" max="22" width="3.1640625" bestFit="1" customWidth="1"/>
    <col min="23" max="23" width="8.83203125" customWidth="1"/>
    <col min="28" max="28" width="6.33203125" customWidth="1"/>
    <col min="29" max="29" width="7" customWidth="1"/>
    <col min="30" max="30" width="6" customWidth="1"/>
    <col min="31" max="31" width="5.5" customWidth="1"/>
    <col min="32" max="32" width="6.1640625" customWidth="1"/>
  </cols>
  <sheetData>
    <row r="1" spans="1:34">
      <c r="A1" t="s">
        <v>114</v>
      </c>
      <c r="B1" t="s">
        <v>39</v>
      </c>
      <c r="C1" t="s">
        <v>26</v>
      </c>
      <c r="D1" t="s">
        <v>40</v>
      </c>
      <c r="E1" s="1">
        <v>43481.479166666664</v>
      </c>
      <c r="F1" t="s">
        <v>41</v>
      </c>
      <c r="G1" t="s">
        <v>42</v>
      </c>
      <c r="H1" t="s">
        <v>43</v>
      </c>
      <c r="W1" s="2"/>
    </row>
    <row r="2" spans="1:34"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">
        <v>0</v>
      </c>
      <c r="X4">
        <f>AVERAGE(U6+V6)</f>
        <v>0</v>
      </c>
      <c r="Y4">
        <v>0</v>
      </c>
      <c r="Z4">
        <v>0</v>
      </c>
      <c r="AA4">
        <v>0</v>
      </c>
      <c r="AB4" s="19">
        <f>COUNT(C4:V4)</f>
        <v>0</v>
      </c>
      <c r="AC4" s="19">
        <f>COUNT(C5:V5)</f>
        <v>11</v>
      </c>
      <c r="AD4" s="19">
        <v>0</v>
      </c>
      <c r="AE4" s="19">
        <v>6</v>
      </c>
      <c r="AF4" s="19">
        <v>3</v>
      </c>
      <c r="AG4">
        <v>0</v>
      </c>
      <c r="AH4">
        <f>AVERAGE(C5:V5)</f>
        <v>25.272727272727273</v>
      </c>
    </row>
    <row r="5" spans="1:34">
      <c r="B5" s="5" t="s">
        <v>9</v>
      </c>
      <c r="C5" s="5">
        <v>56</v>
      </c>
      <c r="D5" s="5"/>
      <c r="E5" s="5"/>
      <c r="F5" s="5">
        <v>13</v>
      </c>
      <c r="G5" s="5"/>
      <c r="H5" s="5"/>
      <c r="I5" s="5"/>
      <c r="J5" s="5">
        <v>58</v>
      </c>
      <c r="K5" s="5">
        <v>46</v>
      </c>
      <c r="L5" s="5">
        <v>18</v>
      </c>
      <c r="M5" s="5"/>
      <c r="N5" s="5"/>
      <c r="O5" s="5"/>
      <c r="P5" s="5">
        <v>22</v>
      </c>
      <c r="Q5" s="5"/>
      <c r="R5" s="5">
        <v>13</v>
      </c>
      <c r="S5" s="5">
        <v>4</v>
      </c>
      <c r="T5" s="5">
        <v>9</v>
      </c>
      <c r="U5" s="5">
        <v>19</v>
      </c>
      <c r="V5" s="5">
        <v>20</v>
      </c>
      <c r="W5" s="2"/>
    </row>
    <row r="6" spans="1:34">
      <c r="B6" s="6" t="s">
        <v>10</v>
      </c>
      <c r="C6" s="6"/>
      <c r="D6" s="6" t="s">
        <v>14</v>
      </c>
      <c r="E6" s="6" t="s">
        <v>14</v>
      </c>
      <c r="F6" s="6"/>
      <c r="G6" s="6" t="s">
        <v>14</v>
      </c>
      <c r="H6" s="6" t="s">
        <v>12</v>
      </c>
      <c r="I6" s="6" t="s">
        <v>12</v>
      </c>
      <c r="J6" s="6"/>
      <c r="K6" s="6"/>
      <c r="L6" s="6"/>
      <c r="M6" s="6" t="s">
        <v>14</v>
      </c>
      <c r="N6" s="6" t="s">
        <v>14</v>
      </c>
      <c r="O6" s="6" t="s">
        <v>14</v>
      </c>
      <c r="P6" s="6"/>
      <c r="Q6" s="6" t="s">
        <v>12</v>
      </c>
      <c r="R6" s="6"/>
      <c r="S6" s="6"/>
      <c r="T6" s="6"/>
      <c r="U6" s="6"/>
      <c r="V6" s="6"/>
      <c r="W6" s="2"/>
      <c r="AB6" s="18">
        <f>(COUNT(C4:V4)/20)*100</f>
        <v>0</v>
      </c>
      <c r="AC6" s="18">
        <f>(COUNT(C5:V5)/20)*100</f>
        <v>55.000000000000007</v>
      </c>
      <c r="AD6" s="18">
        <f>100*(AD4/20)</f>
        <v>0</v>
      </c>
      <c r="AE6" s="18">
        <f>100*(AE4/20)</f>
        <v>30</v>
      </c>
      <c r="AF6" s="18">
        <f>100*(AF4/20)</f>
        <v>15</v>
      </c>
    </row>
    <row r="7" spans="1:34">
      <c r="A7" t="s">
        <v>95</v>
      </c>
      <c r="W7" s="2"/>
    </row>
    <row r="8" spans="1:34">
      <c r="A8">
        <v>2</v>
      </c>
      <c r="B8" s="4" t="s">
        <v>8</v>
      </c>
      <c r="C8" s="4"/>
      <c r="D8" s="4"/>
      <c r="E8" s="4"/>
      <c r="F8" s="4"/>
      <c r="G8" s="4"/>
      <c r="H8" s="4"/>
      <c r="I8" s="4">
        <v>15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>
        <v>1</v>
      </c>
      <c r="X8">
        <f>AVERAGE(I11)</f>
        <v>2</v>
      </c>
      <c r="Y8">
        <v>0</v>
      </c>
      <c r="Z8">
        <v>0</v>
      </c>
      <c r="AA8">
        <v>0</v>
      </c>
      <c r="AB8" s="19">
        <f>COUNT(C8:V8)</f>
        <v>1</v>
      </c>
      <c r="AC8" s="19">
        <f>COUNT(C9:V9)</f>
        <v>3</v>
      </c>
      <c r="AD8" s="19">
        <v>5</v>
      </c>
      <c r="AE8" s="19">
        <v>0</v>
      </c>
      <c r="AF8" s="19">
        <v>11</v>
      </c>
      <c r="AG8">
        <f>AVERAGE(B8:V8)</f>
        <v>15</v>
      </c>
      <c r="AH8">
        <f>AVERAGE(C9:V9)</f>
        <v>11.333333333333334</v>
      </c>
    </row>
    <row r="9" spans="1:34">
      <c r="B9" s="5" t="s">
        <v>9</v>
      </c>
      <c r="C9" s="5"/>
      <c r="D9" s="5">
        <v>15</v>
      </c>
      <c r="E9" s="5"/>
      <c r="F9" s="5"/>
      <c r="G9" s="5"/>
      <c r="H9" s="5"/>
      <c r="I9" s="5">
        <v>13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6</v>
      </c>
      <c r="V9" s="5"/>
      <c r="W9" s="2"/>
    </row>
    <row r="10" spans="1:34">
      <c r="B10" s="6" t="s">
        <v>10</v>
      </c>
      <c r="C10" s="6" t="s">
        <v>12</v>
      </c>
      <c r="D10" s="6"/>
      <c r="E10" s="6" t="s">
        <v>12</v>
      </c>
      <c r="F10" s="6" t="s">
        <v>12</v>
      </c>
      <c r="G10" s="6" t="s">
        <v>12</v>
      </c>
      <c r="H10" s="6" t="s">
        <v>11</v>
      </c>
      <c r="I10" s="6"/>
      <c r="J10" s="6" t="s">
        <v>12</v>
      </c>
      <c r="K10" s="6" t="s">
        <v>12</v>
      </c>
      <c r="L10" s="6" t="s">
        <v>14</v>
      </c>
      <c r="M10" s="6" t="s">
        <v>12</v>
      </c>
      <c r="N10" s="6" t="s">
        <v>12</v>
      </c>
      <c r="O10" s="6" t="s">
        <v>12</v>
      </c>
      <c r="P10" s="6" t="s">
        <v>11</v>
      </c>
      <c r="Q10" s="6" t="s">
        <v>12</v>
      </c>
      <c r="R10" s="6" t="s">
        <v>12</v>
      </c>
      <c r="S10" s="6" t="s">
        <v>11</v>
      </c>
      <c r="T10" s="6" t="s">
        <v>11</v>
      </c>
      <c r="U10" s="6"/>
      <c r="V10" s="6" t="s">
        <v>11</v>
      </c>
      <c r="W10" s="2"/>
      <c r="AB10" s="18">
        <f>(COUNT(C8:V8)/20)*100</f>
        <v>5</v>
      </c>
      <c r="AC10" s="18">
        <f>(COUNT(C9:V9)/20)*100</f>
        <v>15</v>
      </c>
      <c r="AD10" s="18">
        <f>100*(AD8/20)</f>
        <v>25</v>
      </c>
      <c r="AE10" s="18">
        <f>100*(AE8/20)</f>
        <v>0</v>
      </c>
      <c r="AF10" s="18">
        <f>100*(AF8/20)</f>
        <v>55.000000000000007</v>
      </c>
    </row>
    <row r="11" spans="1:34">
      <c r="A11" t="s">
        <v>95</v>
      </c>
      <c r="I11">
        <v>2</v>
      </c>
      <c r="W11" s="2"/>
    </row>
    <row r="12" spans="1:34">
      <c r="A12">
        <v>3</v>
      </c>
      <c r="B12" s="4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2">
        <v>0</v>
      </c>
      <c r="X12">
        <v>0</v>
      </c>
      <c r="Y12" s="4">
        <v>0</v>
      </c>
      <c r="Z12" s="4">
        <v>0</v>
      </c>
      <c r="AA12" s="4">
        <v>0</v>
      </c>
      <c r="AB12" s="19">
        <f>COUNT(C12:V12)</f>
        <v>0</v>
      </c>
      <c r="AC12" s="19">
        <f>COUNT(C13:V13)</f>
        <v>9</v>
      </c>
      <c r="AD12" s="19">
        <v>3</v>
      </c>
      <c r="AE12" s="19">
        <v>4</v>
      </c>
      <c r="AF12" s="19">
        <v>4</v>
      </c>
      <c r="AG12">
        <v>0</v>
      </c>
      <c r="AH12">
        <f>AVERAGE(C13:V13)</f>
        <v>12.444444444444445</v>
      </c>
    </row>
    <row r="13" spans="1:34">
      <c r="B13" s="5" t="s">
        <v>9</v>
      </c>
      <c r="C13" s="5">
        <v>11</v>
      </c>
      <c r="D13" s="5">
        <v>24</v>
      </c>
      <c r="E13" s="5"/>
      <c r="F13" s="5"/>
      <c r="G13" s="5"/>
      <c r="H13" s="5">
        <v>13</v>
      </c>
      <c r="I13" s="5">
        <v>6</v>
      </c>
      <c r="J13" s="5">
        <v>6</v>
      </c>
      <c r="K13" s="5"/>
      <c r="L13" s="5"/>
      <c r="M13" s="5">
        <v>34</v>
      </c>
      <c r="N13" s="5"/>
      <c r="O13" s="5"/>
      <c r="P13" s="5"/>
      <c r="Q13" s="5">
        <v>7</v>
      </c>
      <c r="R13" s="5"/>
      <c r="S13" s="5">
        <v>7</v>
      </c>
      <c r="T13" s="5">
        <v>4</v>
      </c>
      <c r="U13" s="5"/>
      <c r="V13" s="5"/>
      <c r="W13" s="2"/>
    </row>
    <row r="14" spans="1:34">
      <c r="B14" s="6" t="s">
        <v>10</v>
      </c>
      <c r="C14" s="6"/>
      <c r="D14" s="6"/>
      <c r="E14" s="6" t="s">
        <v>14</v>
      </c>
      <c r="F14" s="6" t="s">
        <v>11</v>
      </c>
      <c r="G14" s="6" t="s">
        <v>12</v>
      </c>
      <c r="H14" s="6"/>
      <c r="I14" s="6"/>
      <c r="J14" s="6"/>
      <c r="K14" s="6" t="s">
        <v>12</v>
      </c>
      <c r="L14" s="6" t="s">
        <v>14</v>
      </c>
      <c r="M14" s="6"/>
      <c r="N14" s="6" t="s">
        <v>12</v>
      </c>
      <c r="O14" s="6" t="s">
        <v>12</v>
      </c>
      <c r="P14" s="6" t="s">
        <v>11</v>
      </c>
      <c r="Q14" s="6"/>
      <c r="R14" s="6" t="s">
        <v>14</v>
      </c>
      <c r="S14" s="6"/>
      <c r="T14" s="6"/>
      <c r="U14" s="6" t="s">
        <v>11</v>
      </c>
      <c r="V14" s="6" t="s">
        <v>14</v>
      </c>
      <c r="W14" s="2"/>
      <c r="AB14" s="18">
        <f>(COUNT(C12:V12)/20)*100</f>
        <v>0</v>
      </c>
      <c r="AC14" s="18">
        <f>(COUNT(C13:V13)/20)*100</f>
        <v>45</v>
      </c>
      <c r="AD14" s="18">
        <f>100*(AD12/20)</f>
        <v>15</v>
      </c>
      <c r="AE14" s="18">
        <f>100*(AE12/20)</f>
        <v>20</v>
      </c>
      <c r="AF14" s="18">
        <f>100*(AF12/20)</f>
        <v>20</v>
      </c>
    </row>
    <row r="15" spans="1:34">
      <c r="A15" t="s">
        <v>95</v>
      </c>
      <c r="W15" s="2"/>
    </row>
    <row r="16" spans="1:34">
      <c r="A16">
        <v>4</v>
      </c>
      <c r="B16" s="4" t="s"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"/>
      <c r="AB16" s="19"/>
      <c r="AC16" s="19"/>
      <c r="AD16" s="19"/>
      <c r="AE16" s="19"/>
      <c r="AF16" s="19"/>
    </row>
    <row r="17" spans="1:32">
      <c r="B17" s="5" t="s">
        <v>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2"/>
    </row>
    <row r="18" spans="1:32">
      <c r="B18" s="6" t="s">
        <v>10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2"/>
      <c r="AB18" s="18"/>
      <c r="AC18" s="18"/>
      <c r="AD18" s="18"/>
      <c r="AE18" s="18"/>
      <c r="AF18" s="18"/>
    </row>
    <row r="19" spans="1:32">
      <c r="A19" t="s">
        <v>95</v>
      </c>
      <c r="W19" s="2"/>
    </row>
    <row r="20" spans="1:32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10"/>
      <c r="Y20" s="4"/>
      <c r="Z20" s="4"/>
      <c r="AA20" s="4"/>
      <c r="AB20" s="19"/>
      <c r="AC20" s="19"/>
      <c r="AD20" s="19"/>
      <c r="AE20" s="19"/>
      <c r="AF20" s="19"/>
    </row>
    <row r="21" spans="1:32">
      <c r="B21" s="5" t="s">
        <v>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2"/>
    </row>
    <row r="22" spans="1:32">
      <c r="B22" s="6" t="s">
        <v>10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"/>
      <c r="AB22" s="18"/>
      <c r="AC22" s="18"/>
      <c r="AD22" s="18"/>
      <c r="AE22" s="18"/>
      <c r="AF22" s="18"/>
    </row>
    <row r="23" spans="1:32">
      <c r="A23" t="s">
        <v>95</v>
      </c>
      <c r="W23" s="2"/>
    </row>
    <row r="24" spans="1:32">
      <c r="A24">
        <v>6</v>
      </c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2"/>
      <c r="AB24" s="19"/>
      <c r="AC24" s="19"/>
      <c r="AD24" s="19"/>
      <c r="AE24" s="19"/>
      <c r="AF24" s="19"/>
    </row>
    <row r="25" spans="1:32">
      <c r="B25" s="5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2"/>
    </row>
    <row r="26" spans="1:32">
      <c r="B26" s="6" t="s">
        <v>10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2"/>
      <c r="AB26" s="18"/>
      <c r="AC26" s="18"/>
      <c r="AD26" s="18"/>
      <c r="AE26" s="18"/>
      <c r="AF26" s="18"/>
    </row>
    <row r="27" spans="1:32">
      <c r="A27" t="s">
        <v>95</v>
      </c>
      <c r="W27" s="2"/>
    </row>
    <row r="28" spans="1:32">
      <c r="A28">
        <v>7</v>
      </c>
      <c r="B28" s="4" t="s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2"/>
      <c r="AB28" s="19"/>
      <c r="AC28" s="19"/>
      <c r="AD28" s="19"/>
      <c r="AE28" s="19"/>
      <c r="AF28" s="19"/>
    </row>
    <row r="29" spans="1:32">
      <c r="B29" s="5" t="s">
        <v>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2"/>
    </row>
    <row r="30" spans="1:32">
      <c r="B30" s="6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"/>
      <c r="AB30" s="18"/>
      <c r="AC30" s="18"/>
      <c r="AD30" s="18"/>
      <c r="AE30" s="18"/>
      <c r="AF30" s="18"/>
    </row>
    <row r="31" spans="1:32">
      <c r="A31" t="s">
        <v>95</v>
      </c>
      <c r="W31" s="2"/>
    </row>
    <row r="32" spans="1:32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"/>
      <c r="AB32" s="19"/>
      <c r="AC32" s="19"/>
      <c r="AD32" s="19"/>
      <c r="AE32" s="19"/>
      <c r="AF32" s="19"/>
    </row>
    <row r="33" spans="1:34"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2"/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"/>
      <c r="AB34" s="18"/>
      <c r="AC34" s="18"/>
      <c r="AD34" s="18"/>
      <c r="AE34" s="18"/>
      <c r="AF34" s="18"/>
      <c r="AG34" s="20"/>
    </row>
    <row r="35" spans="1:34">
      <c r="A35" t="s">
        <v>95</v>
      </c>
      <c r="W35" s="2"/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0"/>
      <c r="Y36" s="4"/>
      <c r="Z36" s="4"/>
      <c r="AA36" s="4"/>
      <c r="AB36" s="19"/>
      <c r="AC36" s="19"/>
      <c r="AD36" s="19"/>
      <c r="AE36" s="19"/>
      <c r="AF36" s="19"/>
    </row>
    <row r="37" spans="1:34">
      <c r="B37" s="5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2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  <c r="AB38" s="18"/>
      <c r="AC38" s="18"/>
      <c r="AD38" s="18"/>
      <c r="AE38" s="18"/>
      <c r="AF38" s="18"/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v>0.33</v>
      </c>
      <c r="X41" s="21">
        <f>AVERAGE(X4:X39)</f>
        <v>0.66666666666666663</v>
      </c>
      <c r="Y41" s="21">
        <f t="shared" ref="Y41:AA41" si="0">AVERAGE(Y4:Y39)</f>
        <v>0</v>
      </c>
      <c r="Z41" s="21">
        <f t="shared" si="0"/>
        <v>0</v>
      </c>
      <c r="AA41" s="21">
        <f t="shared" si="0"/>
        <v>0</v>
      </c>
      <c r="AB41" s="21">
        <f>AVERAGE(AB4,AB8,AB12,AB16,AB20,AB24,AB28,AB32,AB36)</f>
        <v>0.33333333333333331</v>
      </c>
      <c r="AC41" s="21">
        <f t="shared" ref="AC41:AF41" si="1">AVERAGE(AC4,AC8,AC12,AC16,AC20,AC24,AC28,AC32,AC36)</f>
        <v>7.666666666666667</v>
      </c>
      <c r="AD41" s="21">
        <f t="shared" si="1"/>
        <v>2.6666666666666665</v>
      </c>
      <c r="AE41" s="21">
        <f t="shared" si="1"/>
        <v>3.3333333333333335</v>
      </c>
      <c r="AF41" s="21">
        <f t="shared" si="1"/>
        <v>6</v>
      </c>
      <c r="AG41" s="21">
        <f>AVERAGE(AG4:AG38)</f>
        <v>5</v>
      </c>
      <c r="AH41" s="21">
        <f>AVERAGE(AH4:AH38)</f>
        <v>16.350168350168349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1.6666666666666667</v>
      </c>
      <c r="AC42" s="21">
        <f t="shared" ref="AC42:AF42" si="2">AVERAGE(AC6,AC10,AC14,AC18,AC22,AC26,AC30,AC34,AC38)</f>
        <v>38.333333333333336</v>
      </c>
      <c r="AD42" s="21">
        <f t="shared" si="2"/>
        <v>13.333333333333334</v>
      </c>
      <c r="AE42" s="21">
        <f t="shared" si="2"/>
        <v>16.666666666666668</v>
      </c>
      <c r="AF42" s="21">
        <f t="shared" si="2"/>
        <v>30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F1" sqref="F1:G1"/>
    </sheetView>
  </sheetViews>
  <sheetFormatPr baseColWidth="10" defaultRowHeight="15" x14ac:dyDescent="0"/>
  <cols>
    <col min="1" max="1" width="5.6640625" bestFit="1" customWidth="1"/>
    <col min="2" max="2" width="18.1640625" bestFit="1" customWidth="1"/>
    <col min="3" max="3" width="11.83203125" bestFit="1" customWidth="1"/>
    <col min="4" max="4" width="81.83203125" customWidth="1"/>
    <col min="5" max="5" width="13.83203125" bestFit="1" customWidth="1"/>
    <col min="6" max="6" width="7.33203125" bestFit="1" customWidth="1"/>
    <col min="7" max="7" width="8" bestFit="1" customWidth="1"/>
    <col min="8" max="8" width="20.83203125" bestFit="1" customWidth="1"/>
    <col min="9" max="11" width="3.1640625" bestFit="1" customWidth="1"/>
    <col min="12" max="12" width="3.83203125" bestFit="1" customWidth="1"/>
    <col min="13" max="22" width="3.1640625" bestFit="1" customWidth="1"/>
    <col min="23" max="23" width="8.83203125" customWidth="1"/>
    <col min="28" max="28" width="6.5" customWidth="1"/>
    <col min="29" max="29" width="6.33203125" customWidth="1"/>
    <col min="30" max="30" width="5.5" customWidth="1"/>
    <col min="31" max="31" width="5.83203125" customWidth="1"/>
    <col min="32" max="32" width="6.6640625" customWidth="1"/>
  </cols>
  <sheetData>
    <row r="1" spans="1:34">
      <c r="A1" t="s">
        <v>38</v>
      </c>
      <c r="B1" t="s">
        <v>44</v>
      </c>
      <c r="C1" t="s">
        <v>26</v>
      </c>
      <c r="D1" t="s">
        <v>45</v>
      </c>
      <c r="E1" s="1">
        <v>43481.5</v>
      </c>
      <c r="F1" t="s">
        <v>46</v>
      </c>
      <c r="G1" t="s">
        <v>47</v>
      </c>
      <c r="H1" t="s">
        <v>48</v>
      </c>
      <c r="W1" s="2"/>
    </row>
    <row r="2" spans="1:34">
      <c r="W2" s="2"/>
      <c r="AB2" s="17" t="s">
        <v>106</v>
      </c>
      <c r="AC2" s="17" t="s">
        <v>107</v>
      </c>
      <c r="AD2" s="17" t="s">
        <v>103</v>
      </c>
      <c r="AE2" s="17" t="s">
        <v>104</v>
      </c>
      <c r="AF2" s="17" t="s">
        <v>105</v>
      </c>
    </row>
    <row r="3" spans="1:34">
      <c r="A3" t="s">
        <v>7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2" t="s">
        <v>108</v>
      </c>
      <c r="X3" t="s">
        <v>94</v>
      </c>
      <c r="Y3" t="s">
        <v>109</v>
      </c>
      <c r="Z3" t="s">
        <v>110</v>
      </c>
      <c r="AA3" t="s">
        <v>111</v>
      </c>
      <c r="AB3" s="18" t="s">
        <v>96</v>
      </c>
      <c r="AC3" s="18" t="s">
        <v>97</v>
      </c>
      <c r="AD3" s="18" t="s">
        <v>98</v>
      </c>
      <c r="AE3" s="18" t="s">
        <v>99</v>
      </c>
      <c r="AF3" s="18" t="s">
        <v>100</v>
      </c>
      <c r="AG3" t="s">
        <v>101</v>
      </c>
      <c r="AH3" t="s">
        <v>102</v>
      </c>
    </row>
    <row r="4" spans="1:34">
      <c r="A4">
        <v>1</v>
      </c>
      <c r="B4" s="4" t="s">
        <v>8</v>
      </c>
      <c r="C4" s="4"/>
      <c r="D4" s="4"/>
      <c r="E4" s="4"/>
      <c r="F4" s="4"/>
      <c r="G4" s="4">
        <v>16</v>
      </c>
      <c r="H4" s="4"/>
      <c r="I4" s="4"/>
      <c r="J4" s="4"/>
      <c r="K4" s="4">
        <v>15</v>
      </c>
      <c r="L4" s="4"/>
      <c r="M4" s="4"/>
      <c r="N4" s="4">
        <v>16</v>
      </c>
      <c r="O4" s="4"/>
      <c r="P4" s="4"/>
      <c r="Q4" s="4"/>
      <c r="R4" s="4"/>
      <c r="S4" s="4"/>
      <c r="T4" s="4"/>
      <c r="U4" s="4"/>
      <c r="V4" s="4"/>
      <c r="W4" s="2">
        <v>3</v>
      </c>
      <c r="X4">
        <f>AVERAGE(G7,K7,N7)</f>
        <v>-1.6666666666666667</v>
      </c>
      <c r="Y4">
        <v>0</v>
      </c>
      <c r="Z4">
        <v>0</v>
      </c>
      <c r="AA4">
        <v>0</v>
      </c>
      <c r="AB4" s="19">
        <f>COUNT(C4:V4)</f>
        <v>3</v>
      </c>
      <c r="AC4" s="19">
        <f>COUNT(C5:V5)</f>
        <v>11</v>
      </c>
      <c r="AD4" s="19">
        <v>1</v>
      </c>
      <c r="AE4" s="19">
        <v>5</v>
      </c>
      <c r="AF4" s="19">
        <v>3</v>
      </c>
      <c r="AG4">
        <f>AVERAGE(B4:V4)</f>
        <v>15.666666666666666</v>
      </c>
      <c r="AH4">
        <f>AVERAGE(C5:V5)</f>
        <v>17.363636363636363</v>
      </c>
    </row>
    <row r="5" spans="1:34">
      <c r="B5" s="5" t="s">
        <v>9</v>
      </c>
      <c r="C5" s="5">
        <v>15</v>
      </c>
      <c r="D5" s="5"/>
      <c r="E5" s="5">
        <v>12</v>
      </c>
      <c r="F5" s="5">
        <v>10</v>
      </c>
      <c r="G5" s="5">
        <v>23</v>
      </c>
      <c r="H5" s="5"/>
      <c r="I5" s="5"/>
      <c r="J5" s="5">
        <v>34</v>
      </c>
      <c r="K5" s="5">
        <v>18</v>
      </c>
      <c r="L5" s="5">
        <v>13</v>
      </c>
      <c r="M5" s="5">
        <v>38</v>
      </c>
      <c r="N5" s="5">
        <v>11</v>
      </c>
      <c r="O5" s="5">
        <v>11</v>
      </c>
      <c r="P5" s="5"/>
      <c r="Q5" s="5"/>
      <c r="R5" s="5"/>
      <c r="S5" s="5"/>
      <c r="T5" s="5"/>
      <c r="U5" s="5">
        <v>6</v>
      </c>
      <c r="V5" s="5"/>
      <c r="W5" s="2"/>
    </row>
    <row r="6" spans="1:34">
      <c r="B6" s="6" t="s">
        <v>10</v>
      </c>
      <c r="C6" s="6"/>
      <c r="D6" s="6" t="s">
        <v>14</v>
      </c>
      <c r="E6" s="6"/>
      <c r="F6" s="6"/>
      <c r="G6" s="6"/>
      <c r="H6" s="6" t="s">
        <v>14</v>
      </c>
      <c r="I6" s="6" t="s">
        <v>12</v>
      </c>
      <c r="J6" s="6"/>
      <c r="K6" s="6"/>
      <c r="L6" s="6"/>
      <c r="M6" s="6"/>
      <c r="N6" s="6"/>
      <c r="O6" s="6"/>
      <c r="P6" s="6" t="s">
        <v>11</v>
      </c>
      <c r="Q6" s="6" t="s">
        <v>14</v>
      </c>
      <c r="R6" s="6" t="s">
        <v>14</v>
      </c>
      <c r="S6" s="6" t="s">
        <v>12</v>
      </c>
      <c r="T6" s="6" t="s">
        <v>12</v>
      </c>
      <c r="U6" s="6"/>
      <c r="V6" s="6" t="s">
        <v>14</v>
      </c>
      <c r="W6" s="2"/>
      <c r="AB6" s="18">
        <f>(COUNT(C4:V4)/20)*100</f>
        <v>15</v>
      </c>
      <c r="AC6" s="18">
        <f>(COUNT(C5:V5)/20)*100</f>
        <v>55.000000000000007</v>
      </c>
      <c r="AD6" s="18">
        <f>100*(AD4/20)</f>
        <v>5</v>
      </c>
      <c r="AE6" s="18">
        <f>100*(AE4/20)</f>
        <v>25</v>
      </c>
      <c r="AF6" s="18">
        <f>100*(AF4/20)</f>
        <v>15</v>
      </c>
    </row>
    <row r="7" spans="1:34">
      <c r="A7" t="s">
        <v>95</v>
      </c>
      <c r="G7">
        <f>G4-G5</f>
        <v>-7</v>
      </c>
      <c r="K7">
        <f>K4-K5</f>
        <v>-3</v>
      </c>
      <c r="N7">
        <f>N4-N5</f>
        <v>5</v>
      </c>
      <c r="W7" s="2"/>
    </row>
    <row r="8" spans="1:34">
      <c r="A8">
        <v>2</v>
      </c>
      <c r="B8" s="4" t="s">
        <v>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>
        <v>0</v>
      </c>
      <c r="X8">
        <v>0</v>
      </c>
      <c r="Y8">
        <v>0</v>
      </c>
      <c r="Z8">
        <v>0</v>
      </c>
      <c r="AA8">
        <v>0</v>
      </c>
      <c r="AB8" s="19">
        <f>COUNT(C8:V8)</f>
        <v>0</v>
      </c>
      <c r="AC8" s="19">
        <f>COUNT(C9:V9)</f>
        <v>9</v>
      </c>
      <c r="AD8" s="19">
        <v>4</v>
      </c>
      <c r="AE8" s="19">
        <v>3</v>
      </c>
      <c r="AF8" s="19">
        <v>4</v>
      </c>
      <c r="AG8">
        <v>0</v>
      </c>
      <c r="AH8">
        <f>AVERAGE(C9:V9)</f>
        <v>16.333333333333332</v>
      </c>
    </row>
    <row r="9" spans="1:34">
      <c r="B9" s="5" t="s">
        <v>9</v>
      </c>
      <c r="C9" s="5"/>
      <c r="D9" s="5"/>
      <c r="E9" s="5"/>
      <c r="F9" s="5"/>
      <c r="G9" s="5">
        <v>22</v>
      </c>
      <c r="H9" s="5"/>
      <c r="I9" s="5">
        <v>7</v>
      </c>
      <c r="J9" s="5">
        <v>7</v>
      </c>
      <c r="K9" s="5">
        <v>20</v>
      </c>
      <c r="L9" s="5"/>
      <c r="M9" s="5">
        <v>17</v>
      </c>
      <c r="N9" s="5">
        <v>31</v>
      </c>
      <c r="O9" s="5">
        <v>12</v>
      </c>
      <c r="P9" s="5"/>
      <c r="Q9" s="5">
        <v>8</v>
      </c>
      <c r="R9" s="5"/>
      <c r="S9" s="5"/>
      <c r="T9" s="5"/>
      <c r="U9" s="5"/>
      <c r="V9" s="5">
        <v>23</v>
      </c>
      <c r="W9" s="2"/>
    </row>
    <row r="10" spans="1:34">
      <c r="B10" s="6" t="s">
        <v>10</v>
      </c>
      <c r="C10" s="6" t="s">
        <v>12</v>
      </c>
      <c r="D10" s="6" t="s">
        <v>14</v>
      </c>
      <c r="E10" s="6" t="s">
        <v>12</v>
      </c>
      <c r="F10" s="6" t="s">
        <v>14</v>
      </c>
      <c r="G10" s="6"/>
      <c r="H10" s="6" t="s">
        <v>11</v>
      </c>
      <c r="I10" s="6"/>
      <c r="J10" s="6"/>
      <c r="K10" s="6"/>
      <c r="L10" s="6" t="s">
        <v>14</v>
      </c>
      <c r="M10" s="6"/>
      <c r="N10" s="6"/>
      <c r="O10" s="6"/>
      <c r="P10" s="6" t="s">
        <v>11</v>
      </c>
      <c r="Q10" s="6"/>
      <c r="R10" s="6" t="s">
        <v>11</v>
      </c>
      <c r="S10" s="6" t="s">
        <v>11</v>
      </c>
      <c r="T10" s="6" t="s">
        <v>12</v>
      </c>
      <c r="U10" s="6" t="s">
        <v>12</v>
      </c>
      <c r="V10" s="6"/>
      <c r="W10" s="2"/>
      <c r="AB10" s="18">
        <f>(COUNT(C8:V8)/20)*100</f>
        <v>0</v>
      </c>
      <c r="AC10" s="18">
        <f>(COUNT(C9:V9)/20)*100</f>
        <v>45</v>
      </c>
      <c r="AD10" s="18">
        <f>100*(AD8/20)</f>
        <v>20</v>
      </c>
      <c r="AE10" s="18">
        <f>100*(AE8/20)</f>
        <v>15</v>
      </c>
      <c r="AF10" s="18">
        <f>100*(AF8/20)</f>
        <v>20</v>
      </c>
    </row>
    <row r="11" spans="1:34">
      <c r="A11" t="s">
        <v>95</v>
      </c>
      <c r="W11" s="2"/>
    </row>
    <row r="12" spans="1:34">
      <c r="A12">
        <v>3</v>
      </c>
      <c r="B12" s="4" t="s">
        <v>8</v>
      </c>
      <c r="C12" s="4"/>
      <c r="D12" s="4"/>
      <c r="E12" s="4"/>
      <c r="F12" s="4"/>
      <c r="G12" s="4"/>
      <c r="H12" s="4">
        <v>11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2">
        <v>1</v>
      </c>
      <c r="X12">
        <v>1</v>
      </c>
      <c r="Y12" s="4">
        <v>0</v>
      </c>
      <c r="Z12" s="4">
        <v>0</v>
      </c>
      <c r="AA12" s="4">
        <v>0</v>
      </c>
      <c r="AB12" s="19">
        <f>COUNT(C12:V12)</f>
        <v>1</v>
      </c>
      <c r="AC12" s="19">
        <f>COUNT(C13:V13)</f>
        <v>6</v>
      </c>
      <c r="AD12" s="19">
        <v>5</v>
      </c>
      <c r="AE12" s="19">
        <v>4</v>
      </c>
      <c r="AF12" s="19">
        <v>5</v>
      </c>
      <c r="AG12">
        <f>AVERAGE(B12:V12)</f>
        <v>11</v>
      </c>
      <c r="AH12">
        <f>AVERAGE(C13:V13)</f>
        <v>12.833333333333334</v>
      </c>
    </row>
    <row r="13" spans="1:34">
      <c r="B13" s="5" t="s">
        <v>9</v>
      </c>
      <c r="C13" s="5"/>
      <c r="D13" s="5"/>
      <c r="E13" s="5"/>
      <c r="F13" s="5"/>
      <c r="G13" s="5">
        <v>10</v>
      </c>
      <c r="H13" s="5">
        <v>10</v>
      </c>
      <c r="I13" s="5"/>
      <c r="J13" s="5">
        <v>8</v>
      </c>
      <c r="K13" s="5"/>
      <c r="L13" s="5">
        <v>24</v>
      </c>
      <c r="M13" s="5"/>
      <c r="N13" s="5"/>
      <c r="O13" s="5"/>
      <c r="P13" s="5"/>
      <c r="Q13" s="5">
        <v>16</v>
      </c>
      <c r="R13" s="5"/>
      <c r="S13" s="5"/>
      <c r="T13" s="5"/>
      <c r="U13" s="5">
        <v>9</v>
      </c>
      <c r="V13" s="5"/>
      <c r="W13" s="2"/>
    </row>
    <row r="14" spans="1:34">
      <c r="B14" s="6" t="s">
        <v>10</v>
      </c>
      <c r="C14" s="6" t="s">
        <v>11</v>
      </c>
      <c r="D14" s="6" t="s">
        <v>14</v>
      </c>
      <c r="E14" s="6" t="s">
        <v>12</v>
      </c>
      <c r="F14" s="6" t="s">
        <v>12</v>
      </c>
      <c r="G14" s="6"/>
      <c r="H14" s="6"/>
      <c r="I14" s="6" t="s">
        <v>14</v>
      </c>
      <c r="J14" s="6"/>
      <c r="K14" s="6" t="s">
        <v>11</v>
      </c>
      <c r="L14" s="6"/>
      <c r="M14" s="6" t="s">
        <v>12</v>
      </c>
      <c r="N14" s="6" t="s">
        <v>12</v>
      </c>
      <c r="O14" s="6" t="s">
        <v>14</v>
      </c>
      <c r="P14" s="6" t="s">
        <v>12</v>
      </c>
      <c r="Q14" s="6"/>
      <c r="R14" s="6" t="s">
        <v>14</v>
      </c>
      <c r="S14" s="6" t="s">
        <v>11</v>
      </c>
      <c r="T14" s="6" t="s">
        <v>11</v>
      </c>
      <c r="U14" s="6"/>
      <c r="V14" s="6" t="s">
        <v>11</v>
      </c>
      <c r="W14" s="2"/>
      <c r="AB14" s="18">
        <f>(COUNT(C12:V12)/20)*100</f>
        <v>5</v>
      </c>
      <c r="AC14" s="18">
        <f>(COUNT(C13:V13)/20)*100</f>
        <v>30</v>
      </c>
      <c r="AD14" s="18">
        <f>100*(AD12/20)</f>
        <v>25</v>
      </c>
      <c r="AE14" s="18">
        <f>100*(AE12/20)</f>
        <v>20</v>
      </c>
      <c r="AF14" s="18">
        <f>100*(AF12/20)</f>
        <v>25</v>
      </c>
    </row>
    <row r="15" spans="1:34">
      <c r="A15" t="s">
        <v>95</v>
      </c>
      <c r="H15">
        <v>1</v>
      </c>
      <c r="W15" s="2"/>
    </row>
    <row r="16" spans="1:34">
      <c r="A16">
        <v>4</v>
      </c>
      <c r="B16" s="4" t="s"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v>14</v>
      </c>
      <c r="Q16" s="4"/>
      <c r="R16" s="4"/>
      <c r="S16" s="4"/>
      <c r="T16" s="4"/>
      <c r="U16" s="4"/>
      <c r="V16" s="4"/>
      <c r="W16" s="2">
        <v>1</v>
      </c>
      <c r="X16">
        <v>2</v>
      </c>
      <c r="Y16">
        <v>0</v>
      </c>
      <c r="Z16">
        <v>0</v>
      </c>
      <c r="AA16">
        <v>0</v>
      </c>
      <c r="AB16" s="19">
        <f>COUNT(C16:V16)</f>
        <v>1</v>
      </c>
      <c r="AC16" s="19">
        <f>COUNT(C17:V17)</f>
        <v>8</v>
      </c>
      <c r="AD16" s="19">
        <v>5</v>
      </c>
      <c r="AE16" s="19">
        <v>3</v>
      </c>
      <c r="AF16" s="19">
        <v>4</v>
      </c>
      <c r="AG16">
        <f>AVERAGE(B16:V16)</f>
        <v>14</v>
      </c>
      <c r="AH16">
        <f>AVERAGE(C17:V17)</f>
        <v>16.75</v>
      </c>
    </row>
    <row r="17" spans="1:34">
      <c r="B17" s="5" t="s">
        <v>9</v>
      </c>
      <c r="C17" s="5"/>
      <c r="D17" s="5">
        <v>12</v>
      </c>
      <c r="E17" s="5">
        <v>31</v>
      </c>
      <c r="F17" s="5">
        <v>26</v>
      </c>
      <c r="G17" s="5"/>
      <c r="H17" s="5"/>
      <c r="I17" s="5"/>
      <c r="J17" s="5"/>
      <c r="K17" s="5">
        <v>20</v>
      </c>
      <c r="L17" s="5"/>
      <c r="M17" s="5"/>
      <c r="N17" s="5"/>
      <c r="O17" s="5"/>
      <c r="P17" s="5">
        <v>12</v>
      </c>
      <c r="Q17" s="5">
        <v>13</v>
      </c>
      <c r="R17" s="5">
        <v>8</v>
      </c>
      <c r="S17" s="5"/>
      <c r="T17" s="5"/>
      <c r="U17" s="5">
        <v>12</v>
      </c>
      <c r="V17" s="5"/>
      <c r="W17" s="2"/>
    </row>
    <row r="18" spans="1:34">
      <c r="B18" s="6" t="s">
        <v>10</v>
      </c>
      <c r="C18" s="6" t="s">
        <v>12</v>
      </c>
      <c r="D18" s="6"/>
      <c r="E18" s="6"/>
      <c r="F18" s="6"/>
      <c r="G18" s="6" t="s">
        <v>11</v>
      </c>
      <c r="H18" s="6" t="s">
        <v>11</v>
      </c>
      <c r="I18" s="6" t="s">
        <v>11</v>
      </c>
      <c r="J18" s="6" t="s">
        <v>12</v>
      </c>
      <c r="K18" s="6"/>
      <c r="L18" s="6" t="s">
        <v>14</v>
      </c>
      <c r="M18" s="6" t="s">
        <v>14</v>
      </c>
      <c r="N18" s="6" t="s">
        <v>14</v>
      </c>
      <c r="O18" s="6" t="s">
        <v>11</v>
      </c>
      <c r="P18" s="6"/>
      <c r="Q18" s="6"/>
      <c r="R18" s="6"/>
      <c r="S18" s="6" t="s">
        <v>12</v>
      </c>
      <c r="T18" s="6" t="s">
        <v>12</v>
      </c>
      <c r="U18" s="6"/>
      <c r="V18" s="6" t="s">
        <v>11</v>
      </c>
      <c r="W18" s="2"/>
      <c r="AB18" s="18">
        <f>(COUNT(C16:V16)/20)*100</f>
        <v>5</v>
      </c>
      <c r="AC18" s="18">
        <f>(COUNT(C17:V17)/20)*100</f>
        <v>40</v>
      </c>
      <c r="AD18" s="18">
        <f>100*(AD16/20)</f>
        <v>25</v>
      </c>
      <c r="AE18" s="18">
        <f>100*(AE16/20)</f>
        <v>15</v>
      </c>
      <c r="AF18" s="18">
        <f>100*(AF16/20)</f>
        <v>20</v>
      </c>
    </row>
    <row r="19" spans="1:34">
      <c r="A19" t="s">
        <v>95</v>
      </c>
      <c r="P19">
        <v>2</v>
      </c>
      <c r="W19" s="2"/>
    </row>
    <row r="20" spans="1:34">
      <c r="A20">
        <v>5</v>
      </c>
      <c r="B20" s="4" t="s">
        <v>8</v>
      </c>
      <c r="C20" s="4"/>
      <c r="D20" s="4"/>
      <c r="E20" s="4"/>
      <c r="F20" s="4"/>
      <c r="G20" s="4"/>
      <c r="H20" s="4"/>
      <c r="I20" s="4"/>
      <c r="J20" s="4">
        <v>16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10">
        <v>1</v>
      </c>
      <c r="X20">
        <v>1</v>
      </c>
      <c r="Y20" s="4">
        <v>0</v>
      </c>
      <c r="Z20" s="4">
        <v>0</v>
      </c>
      <c r="AA20" s="4">
        <v>0</v>
      </c>
      <c r="AB20" s="19">
        <f>COUNT(C20:V20)</f>
        <v>1</v>
      </c>
      <c r="AC20" s="19">
        <f>COUNT(C21:V21)</f>
        <v>13</v>
      </c>
      <c r="AD20" s="19">
        <v>2</v>
      </c>
      <c r="AE20" s="19">
        <v>4</v>
      </c>
      <c r="AF20" s="19">
        <v>1</v>
      </c>
      <c r="AG20">
        <f>AVERAGE(C20:V20)</f>
        <v>16</v>
      </c>
      <c r="AH20">
        <f>AVERAGE(C21:V21)</f>
        <v>17.153846153846153</v>
      </c>
    </row>
    <row r="21" spans="1:34">
      <c r="B21" s="5" t="s">
        <v>9</v>
      </c>
      <c r="C21" s="5">
        <v>22</v>
      </c>
      <c r="D21" s="5">
        <v>23</v>
      </c>
      <c r="E21" s="5">
        <v>12</v>
      </c>
      <c r="F21" s="5">
        <v>5</v>
      </c>
      <c r="G21" s="5"/>
      <c r="H21" s="5">
        <v>17</v>
      </c>
      <c r="I21" s="5"/>
      <c r="J21" s="5">
        <v>15</v>
      </c>
      <c r="K21" s="5"/>
      <c r="L21" s="5"/>
      <c r="M21" s="5">
        <v>15</v>
      </c>
      <c r="N21" s="5">
        <v>16</v>
      </c>
      <c r="O21" s="5">
        <v>15</v>
      </c>
      <c r="P21" s="5">
        <v>33</v>
      </c>
      <c r="Q21" s="5"/>
      <c r="R21" s="5">
        <v>16</v>
      </c>
      <c r="S21" s="5">
        <v>7</v>
      </c>
      <c r="T21" s="5"/>
      <c r="U21" s="5">
        <v>27</v>
      </c>
      <c r="V21" s="5"/>
      <c r="W21" s="2"/>
    </row>
    <row r="22" spans="1:34">
      <c r="B22" s="6" t="s">
        <v>10</v>
      </c>
      <c r="C22" s="6"/>
      <c r="D22" s="6"/>
      <c r="E22" s="6"/>
      <c r="F22" s="6"/>
      <c r="G22" s="6" t="s">
        <v>14</v>
      </c>
      <c r="H22" s="6"/>
      <c r="I22" s="6" t="s">
        <v>14</v>
      </c>
      <c r="J22" s="6"/>
      <c r="K22" s="6" t="s">
        <v>12</v>
      </c>
      <c r="L22" s="6" t="s">
        <v>14</v>
      </c>
      <c r="M22" s="6"/>
      <c r="N22" s="6"/>
      <c r="O22" s="6"/>
      <c r="P22" s="6"/>
      <c r="Q22" s="6" t="s">
        <v>14</v>
      </c>
      <c r="R22" s="6"/>
      <c r="S22" s="6"/>
      <c r="T22" s="6" t="s">
        <v>11</v>
      </c>
      <c r="U22" s="6"/>
      <c r="V22" s="6" t="s">
        <v>11</v>
      </c>
      <c r="W22" s="2"/>
      <c r="AB22" s="18">
        <f>(COUNT(C20:V20)/20)*100</f>
        <v>5</v>
      </c>
      <c r="AC22" s="18">
        <f>(COUNT(C21:V21)/20)*100</f>
        <v>65</v>
      </c>
      <c r="AD22" s="18">
        <f>100*(AD20/20)</f>
        <v>10</v>
      </c>
      <c r="AE22" s="18">
        <f>100*(AE20/20)</f>
        <v>20</v>
      </c>
      <c r="AF22" s="18">
        <f>100*(AF20/20)</f>
        <v>5</v>
      </c>
    </row>
    <row r="23" spans="1:34">
      <c r="A23" t="s">
        <v>95</v>
      </c>
      <c r="J23">
        <v>1</v>
      </c>
      <c r="W23" s="2"/>
    </row>
    <row r="24" spans="1:34">
      <c r="A24">
        <v>6</v>
      </c>
      <c r="B24" s="4" t="s">
        <v>8</v>
      </c>
      <c r="C24" s="4"/>
      <c r="D24" s="4"/>
      <c r="E24" s="4"/>
      <c r="F24" s="4"/>
      <c r="G24" s="4"/>
      <c r="H24" s="4"/>
      <c r="I24" s="4"/>
      <c r="J24" s="4"/>
      <c r="K24" s="4"/>
      <c r="L24" s="4">
        <v>17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2">
        <v>1</v>
      </c>
      <c r="X24">
        <f>AVERAGE(L27)</f>
        <v>-10</v>
      </c>
      <c r="Y24">
        <v>0</v>
      </c>
      <c r="Z24">
        <v>0</v>
      </c>
      <c r="AA24">
        <v>0</v>
      </c>
      <c r="AB24" s="19">
        <f>COUNT(C24:V24)</f>
        <v>1</v>
      </c>
      <c r="AC24" s="19">
        <f>COUNT(C25:V25)</f>
        <v>9</v>
      </c>
      <c r="AD24" s="19">
        <v>1</v>
      </c>
      <c r="AE24" s="19">
        <v>7</v>
      </c>
      <c r="AF24" s="19">
        <v>3</v>
      </c>
      <c r="AG24">
        <f t="shared" ref="AG24" si="0">AVERAGE(C24:V24)</f>
        <v>17</v>
      </c>
      <c r="AH24">
        <f>AVERAGE(C25:V25)</f>
        <v>20.111111111111111</v>
      </c>
    </row>
    <row r="25" spans="1:34">
      <c r="B25" s="5" t="s">
        <v>9</v>
      </c>
      <c r="C25" s="5"/>
      <c r="D25" s="5"/>
      <c r="E25" s="5"/>
      <c r="F25" s="5">
        <v>40</v>
      </c>
      <c r="G25" s="5">
        <v>28</v>
      </c>
      <c r="H25" s="5">
        <v>25</v>
      </c>
      <c r="I25" s="5"/>
      <c r="J25" s="5"/>
      <c r="K25" s="5"/>
      <c r="L25" s="5">
        <v>27</v>
      </c>
      <c r="M25" s="5">
        <v>7</v>
      </c>
      <c r="N25" s="5"/>
      <c r="O25" s="5"/>
      <c r="P25" s="5">
        <v>9</v>
      </c>
      <c r="Q25" s="5">
        <v>9</v>
      </c>
      <c r="R25" s="5">
        <v>28</v>
      </c>
      <c r="S25" s="5"/>
      <c r="T25" s="5"/>
      <c r="U25" s="5"/>
      <c r="V25" s="5">
        <v>8</v>
      </c>
      <c r="W25" s="2"/>
    </row>
    <row r="26" spans="1:34">
      <c r="B26" s="6" t="s">
        <v>10</v>
      </c>
      <c r="C26" s="6" t="s">
        <v>14</v>
      </c>
      <c r="D26" s="6" t="s">
        <v>12</v>
      </c>
      <c r="E26" s="6" t="s">
        <v>14</v>
      </c>
      <c r="F26" s="6"/>
      <c r="G26" s="6"/>
      <c r="H26" s="6"/>
      <c r="I26" s="6" t="s">
        <v>14</v>
      </c>
      <c r="J26" s="6" t="s">
        <v>14</v>
      </c>
      <c r="K26" s="6" t="s">
        <v>14</v>
      </c>
      <c r="L26" s="6"/>
      <c r="M26" s="6"/>
      <c r="N26" s="6" t="s">
        <v>14</v>
      </c>
      <c r="O26" s="6" t="s">
        <v>11</v>
      </c>
      <c r="P26" s="6"/>
      <c r="Q26" s="6"/>
      <c r="R26" s="6"/>
      <c r="S26" s="6" t="s">
        <v>14</v>
      </c>
      <c r="T26" s="6" t="s">
        <v>12</v>
      </c>
      <c r="U26" s="6" t="s">
        <v>12</v>
      </c>
      <c r="V26" s="6"/>
      <c r="W26" s="2"/>
      <c r="AB26" s="18">
        <f>(COUNT(C24:V24)/20)*100</f>
        <v>5</v>
      </c>
      <c r="AC26" s="18">
        <f>(COUNT(C25:V25)/20)*100</f>
        <v>45</v>
      </c>
      <c r="AD26" s="18">
        <f>100*(AD24/20)</f>
        <v>5</v>
      </c>
      <c r="AE26" s="18">
        <f>100*(AE24/20)</f>
        <v>35</v>
      </c>
      <c r="AF26" s="18">
        <f>100*(AF24/20)</f>
        <v>15</v>
      </c>
    </row>
    <row r="27" spans="1:34">
      <c r="A27" t="s">
        <v>95</v>
      </c>
      <c r="L27">
        <f>L24-L25</f>
        <v>-10</v>
      </c>
      <c r="W27" s="2"/>
    </row>
    <row r="28" spans="1:34">
      <c r="A28">
        <v>7</v>
      </c>
      <c r="B28" s="4" t="s">
        <v>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2"/>
      <c r="AB28" s="19"/>
      <c r="AC28" s="19"/>
      <c r="AD28" s="19"/>
      <c r="AE28" s="19"/>
      <c r="AF28" s="19"/>
    </row>
    <row r="29" spans="1:34">
      <c r="B29" s="5" t="s">
        <v>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2"/>
    </row>
    <row r="30" spans="1:34">
      <c r="B30" s="6" t="s">
        <v>10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"/>
      <c r="AB30" s="18"/>
      <c r="AC30" s="18"/>
      <c r="AD30" s="18"/>
      <c r="AE30" s="18"/>
      <c r="AF30" s="18"/>
    </row>
    <row r="31" spans="1:34">
      <c r="A31" t="s">
        <v>95</v>
      </c>
      <c r="W31" s="2"/>
    </row>
    <row r="32" spans="1:34">
      <c r="A32">
        <v>8</v>
      </c>
      <c r="B32" s="4" t="s">
        <v>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"/>
      <c r="AB32" s="19"/>
      <c r="AC32" s="19"/>
      <c r="AD32" s="19"/>
      <c r="AE32" s="19"/>
      <c r="AF32" s="19"/>
    </row>
    <row r="33" spans="1:34">
      <c r="B33" s="5" t="s">
        <v>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2"/>
    </row>
    <row r="34" spans="1:34">
      <c r="B34" s="6" t="s">
        <v>10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"/>
      <c r="AB34" s="18"/>
      <c r="AC34" s="18"/>
      <c r="AD34" s="18"/>
      <c r="AE34" s="18"/>
      <c r="AF34" s="18"/>
      <c r="AG34" s="20"/>
    </row>
    <row r="35" spans="1:34">
      <c r="A35" t="s">
        <v>95</v>
      </c>
      <c r="W35" s="2"/>
    </row>
    <row r="36" spans="1:34">
      <c r="A36">
        <v>9</v>
      </c>
      <c r="B36" s="4" t="s">
        <v>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0"/>
      <c r="Y36" s="4"/>
      <c r="Z36" s="4"/>
      <c r="AA36" s="4"/>
      <c r="AB36" s="19"/>
      <c r="AC36" s="19"/>
      <c r="AD36" s="19"/>
      <c r="AE36" s="19"/>
      <c r="AF36" s="19"/>
    </row>
    <row r="37" spans="1:34">
      <c r="B37" s="5" t="s">
        <v>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2"/>
    </row>
    <row r="38" spans="1:34">
      <c r="B38" s="6" t="s">
        <v>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2"/>
      <c r="AB38" s="18"/>
      <c r="AC38" s="18"/>
      <c r="AD38" s="18"/>
      <c r="AE38" s="18"/>
      <c r="AF38" s="18"/>
    </row>
    <row r="39" spans="1:34">
      <c r="A39" t="s">
        <v>95</v>
      </c>
      <c r="K39" s="2"/>
      <c r="W39" s="2"/>
    </row>
    <row r="40" spans="1:34">
      <c r="W40" s="2"/>
    </row>
    <row r="41" spans="1:34">
      <c r="A41" s="21" t="s">
        <v>112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2">
        <f>AVERAGE(W4:W24)</f>
        <v>1.1666666666666667</v>
      </c>
      <c r="X41" s="21">
        <f>AVERAGE(X4:X39)</f>
        <v>-1.2777777777777779</v>
      </c>
      <c r="Y41" s="21">
        <f t="shared" ref="Y41:AA41" si="1">AVERAGE(Y4:Y39)</f>
        <v>0</v>
      </c>
      <c r="Z41" s="21">
        <f t="shared" si="1"/>
        <v>0</v>
      </c>
      <c r="AA41" s="21">
        <f t="shared" si="1"/>
        <v>0</v>
      </c>
      <c r="AB41" s="21">
        <f>AVERAGE(AB4,AB8,AB12,AB16,AB20,AB24,AB28,AB32,AB36)</f>
        <v>1.1666666666666667</v>
      </c>
      <c r="AC41" s="21">
        <f t="shared" ref="AC41:AF41" si="2">AVERAGE(AC4,AC8,AC12,AC16,AC20,AC24,AC28,AC32,AC36)</f>
        <v>9.3333333333333339</v>
      </c>
      <c r="AD41" s="21">
        <f t="shared" si="2"/>
        <v>3</v>
      </c>
      <c r="AE41" s="21">
        <f t="shared" si="2"/>
        <v>4.333333333333333</v>
      </c>
      <c r="AF41" s="21">
        <f t="shared" si="2"/>
        <v>3.3333333333333335</v>
      </c>
      <c r="AG41" s="21">
        <f>AVERAGE(AG4:AG38)</f>
        <v>12.277777777777777</v>
      </c>
      <c r="AH41" s="21">
        <f>AVERAGE(AH4:AH38)</f>
        <v>16.757543382543385</v>
      </c>
    </row>
    <row r="42" spans="1:3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2"/>
      <c r="X42" s="21"/>
      <c r="Y42" s="21"/>
      <c r="Z42" s="21"/>
      <c r="AA42" s="21"/>
      <c r="AB42" s="21">
        <f>AVERAGE(AB6,AB10,AB14,AB18,AB22,AB26,AB30,AB34,AB38)</f>
        <v>5.833333333333333</v>
      </c>
      <c r="AC42" s="21">
        <f t="shared" ref="AC42:AF42" si="3">AVERAGE(AC6,AC10,AC14,AC18,AC22,AC26,AC30,AC34,AC38)</f>
        <v>46.666666666666664</v>
      </c>
      <c r="AD42" s="21">
        <f t="shared" si="3"/>
        <v>15</v>
      </c>
      <c r="AE42" s="21">
        <f t="shared" si="3"/>
        <v>21.666666666666668</v>
      </c>
      <c r="AF42" s="21">
        <f t="shared" si="3"/>
        <v>16.666666666666668</v>
      </c>
      <c r="AG42" s="21"/>
      <c r="AH42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copy paste sheet</vt:lpstr>
      <vt:lpstr>Summary data</vt:lpstr>
    </vt:vector>
  </TitlesOfParts>
  <Company>Oxford University Centre for the Environment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Root-Bernstein</dc:creator>
  <cp:lastModifiedBy>Meredith Root-Bernstein</cp:lastModifiedBy>
  <dcterms:created xsi:type="dcterms:W3CDTF">2019-04-02T08:35:31Z</dcterms:created>
  <dcterms:modified xsi:type="dcterms:W3CDTF">2019-06-17T21:31:23Z</dcterms:modified>
</cp:coreProperties>
</file>