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firstSheet="3" activeTab="5"/>
  </bookViews>
  <sheets>
    <sheet name="InVivo-HFD-8&amp;16w" sheetId="1" r:id="rId1"/>
    <sheet name="InVivo-HFD-Serum Conc." sheetId="7" r:id="rId2"/>
    <sheet name="InVivo-CQ-10h&amp;24h" sheetId="3" r:id="rId3"/>
    <sheet name="InVivo-CQ-24h(mRNA)" sheetId="6" r:id="rId4"/>
    <sheet name="InVitro-autophagic flux(FFA)" sheetId="2" r:id="rId5"/>
    <sheet name="InVitro-CQ-24hr" sheetId="4" r:id="rId6"/>
    <sheet name="InVitro-CQ dose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6" i="1" l="1"/>
  <c r="AC45" i="1"/>
  <c r="AC39" i="1"/>
  <c r="AC38" i="1"/>
  <c r="AC31" i="1"/>
  <c r="AC30" i="1"/>
  <c r="AB29" i="1"/>
  <c r="AC32" i="1" s="1"/>
  <c r="AB30" i="1"/>
  <c r="AB31" i="1"/>
  <c r="AB32" i="1"/>
  <c r="AB33" i="1"/>
  <c r="AC33" i="1" s="1"/>
  <c r="AB34" i="1"/>
  <c r="AC34" i="1" s="1"/>
  <c r="AB35" i="1"/>
  <c r="AC35" i="1" s="1"/>
  <c r="AB36" i="1"/>
  <c r="AB37" i="1"/>
  <c r="AC37" i="1" s="1"/>
  <c r="AB38" i="1"/>
  <c r="AB39" i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B46" i="1"/>
  <c r="AB47" i="1"/>
  <c r="AB48" i="1"/>
  <c r="AC48" i="1" s="1"/>
  <c r="AB49" i="1"/>
  <c r="AC49" i="1" s="1"/>
  <c r="AB50" i="1"/>
  <c r="AC50" i="1" s="1"/>
  <c r="AB51" i="1"/>
  <c r="AC51" i="1" s="1"/>
  <c r="AB28" i="1"/>
  <c r="AA55" i="1" l="1"/>
  <c r="AB54" i="1"/>
  <c r="AB55" i="1"/>
  <c r="AC36" i="1"/>
  <c r="AA54" i="1" s="1"/>
  <c r="AC29" i="1"/>
  <c r="AC55" i="1"/>
  <c r="AC47" i="1"/>
  <c r="AC54" i="1" s="1"/>
  <c r="AC28" i="1"/>
  <c r="Z28" i="3"/>
  <c r="AA28" i="3" s="1"/>
  <c r="Z29" i="3"/>
  <c r="AA29" i="3" s="1"/>
  <c r="Z30" i="3"/>
  <c r="AA30" i="3" s="1"/>
  <c r="Z31" i="3"/>
  <c r="AA31" i="3" s="1"/>
  <c r="Z32" i="3"/>
  <c r="Z33" i="3"/>
  <c r="AA33" i="3" s="1"/>
  <c r="Z34" i="3"/>
  <c r="Z35" i="3"/>
  <c r="AA35" i="3" s="1"/>
  <c r="Z36" i="3"/>
  <c r="AA36" i="3" s="1"/>
  <c r="Z37" i="3"/>
  <c r="AA37" i="3" s="1"/>
  <c r="Z38" i="3"/>
  <c r="AA38" i="3" s="1"/>
  <c r="Z27" i="3"/>
  <c r="AA27" i="3" s="1"/>
  <c r="Z54" i="1" l="1"/>
  <c r="Z55" i="1"/>
  <c r="Y42" i="3"/>
  <c r="X42" i="3"/>
  <c r="AA34" i="3"/>
  <c r="Y41" i="3" s="1"/>
  <c r="AA32" i="3"/>
  <c r="X41" i="3" s="1"/>
  <c r="C18" i="6"/>
  <c r="B18" i="6"/>
  <c r="C17" i="6"/>
  <c r="B17" i="6"/>
  <c r="D6" i="6"/>
  <c r="D7" i="6"/>
  <c r="D8" i="6"/>
  <c r="D9" i="6"/>
  <c r="D10" i="6"/>
  <c r="D11" i="6"/>
  <c r="D12" i="6"/>
  <c r="D13" i="6"/>
  <c r="D14" i="6"/>
  <c r="D5" i="6"/>
  <c r="C14" i="6"/>
  <c r="C13" i="6"/>
  <c r="C12" i="6"/>
  <c r="C11" i="6"/>
  <c r="C10" i="6"/>
  <c r="C9" i="6"/>
  <c r="C8" i="6"/>
  <c r="C7" i="6"/>
  <c r="C6" i="6"/>
  <c r="C5" i="6"/>
  <c r="AG20" i="1" l="1"/>
  <c r="AF20" i="1"/>
  <c r="AG19" i="1"/>
  <c r="AF19" i="1"/>
  <c r="AI16" i="1"/>
  <c r="AI15" i="1"/>
  <c r="AI14" i="1"/>
  <c r="AI13" i="1"/>
  <c r="AI12" i="1"/>
  <c r="AI11" i="1"/>
  <c r="AI10" i="1"/>
  <c r="AI9" i="1"/>
  <c r="AI8" i="1"/>
  <c r="AI7" i="1"/>
  <c r="AI6" i="1"/>
  <c r="AI5" i="1"/>
  <c r="AH6" i="1"/>
  <c r="AH7" i="1"/>
  <c r="AH8" i="1"/>
  <c r="AH9" i="1"/>
  <c r="AH10" i="1"/>
  <c r="AH11" i="1"/>
  <c r="AH12" i="1"/>
  <c r="AH13" i="1"/>
  <c r="AH14" i="1"/>
  <c r="AH15" i="1"/>
  <c r="AH16" i="1"/>
  <c r="AH5" i="1"/>
  <c r="AA20" i="1" l="1"/>
  <c r="Z20" i="1"/>
  <c r="AA19" i="1"/>
  <c r="Z19" i="1"/>
  <c r="AC16" i="1"/>
  <c r="AC15" i="1"/>
  <c r="AC14" i="1"/>
  <c r="AC13" i="1"/>
  <c r="AC12" i="1"/>
  <c r="AC11" i="1"/>
  <c r="AC10" i="1"/>
  <c r="AC9" i="1"/>
  <c r="AC8" i="1"/>
  <c r="AC7" i="1"/>
  <c r="AC6" i="1"/>
  <c r="AC5" i="1"/>
  <c r="AB6" i="1"/>
  <c r="AB7" i="1"/>
  <c r="AB8" i="1"/>
  <c r="AB9" i="1"/>
  <c r="AB10" i="1"/>
  <c r="AB11" i="1"/>
  <c r="AB12" i="1"/>
  <c r="AB13" i="1"/>
  <c r="AB14" i="1"/>
  <c r="AB15" i="1"/>
  <c r="AB16" i="1"/>
  <c r="AB5" i="1"/>
  <c r="W34" i="5" l="1"/>
  <c r="U40" i="5" s="1"/>
  <c r="W33" i="5"/>
  <c r="W32" i="5"/>
  <c r="V32" i="5"/>
  <c r="V33" i="5"/>
  <c r="V34" i="5"/>
  <c r="V35" i="5"/>
  <c r="W35" i="5" s="1"/>
  <c r="V36" i="5"/>
  <c r="W36" i="5" s="1"/>
  <c r="V31" i="5"/>
  <c r="W31" i="5" s="1"/>
  <c r="P32" i="5"/>
  <c r="P33" i="5"/>
  <c r="P34" i="5"/>
  <c r="P35" i="5"/>
  <c r="P36" i="5"/>
  <c r="P31" i="5"/>
  <c r="T40" i="5" l="1"/>
  <c r="T39" i="5"/>
  <c r="U39" i="5"/>
  <c r="Q33" i="5"/>
  <c r="Q32" i="5"/>
  <c r="Q36" i="5"/>
  <c r="Q31" i="5"/>
  <c r="Q34" i="5"/>
  <c r="Q35" i="5"/>
  <c r="O40" i="5" l="1"/>
  <c r="O39" i="5"/>
  <c r="N40" i="5"/>
  <c r="N39" i="5"/>
  <c r="K35" i="5" l="1"/>
  <c r="J32" i="5"/>
  <c r="K32" i="5" s="1"/>
  <c r="J33" i="5"/>
  <c r="K33" i="5" s="1"/>
  <c r="J34" i="5"/>
  <c r="K34" i="5" s="1"/>
  <c r="J35" i="5"/>
  <c r="J36" i="5"/>
  <c r="J37" i="5"/>
  <c r="J38" i="5"/>
  <c r="J39" i="5"/>
  <c r="K39" i="5" s="1"/>
  <c r="J40" i="5"/>
  <c r="K40" i="5" s="1"/>
  <c r="J41" i="5"/>
  <c r="K41" i="5" s="1"/>
  <c r="J42" i="5"/>
  <c r="K42" i="5" s="1"/>
  <c r="J31" i="5"/>
  <c r="K38" i="5" s="1"/>
  <c r="K46" i="5" l="1"/>
  <c r="K45" i="5"/>
  <c r="I45" i="5"/>
  <c r="K36" i="5"/>
  <c r="I46" i="5" s="1"/>
  <c r="K37" i="5"/>
  <c r="K31" i="5"/>
  <c r="E41" i="5"/>
  <c r="E40" i="5"/>
  <c r="E33" i="5"/>
  <c r="E32" i="5"/>
  <c r="D32" i="5"/>
  <c r="D33" i="5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D41" i="5"/>
  <c r="D42" i="5"/>
  <c r="E42" i="5" s="1"/>
  <c r="D31" i="5"/>
  <c r="E31" i="5" s="1"/>
  <c r="E45" i="5" l="1"/>
  <c r="B46" i="5"/>
  <c r="B45" i="5"/>
  <c r="C45" i="5"/>
  <c r="C46" i="5"/>
  <c r="D45" i="5"/>
  <c r="D46" i="5"/>
  <c r="E46" i="5"/>
  <c r="H45" i="5"/>
  <c r="H46" i="5"/>
  <c r="J45" i="5"/>
  <c r="J46" i="5"/>
  <c r="Q16" i="5"/>
  <c r="Q15" i="5"/>
  <c r="Q14" i="5"/>
  <c r="Q19" i="5" s="1"/>
  <c r="Q8" i="5"/>
  <c r="Q7" i="5"/>
  <c r="Q6" i="5"/>
  <c r="Q5" i="5"/>
  <c r="N19" i="5" s="1"/>
  <c r="P6" i="5"/>
  <c r="P7" i="5"/>
  <c r="P8" i="5"/>
  <c r="P9" i="5"/>
  <c r="Q9" i="5" s="1"/>
  <c r="P10" i="5"/>
  <c r="Q10" i="5" s="1"/>
  <c r="P11" i="5"/>
  <c r="Q11" i="5" s="1"/>
  <c r="P12" i="5"/>
  <c r="Q12" i="5" s="1"/>
  <c r="P13" i="5"/>
  <c r="Q13" i="5" s="1"/>
  <c r="P14" i="5"/>
  <c r="P15" i="5"/>
  <c r="P16" i="5"/>
  <c r="P5" i="5"/>
  <c r="O20" i="5" l="1"/>
  <c r="O19" i="5"/>
  <c r="P19" i="5"/>
  <c r="P20" i="5"/>
  <c r="N20" i="5"/>
  <c r="Q20" i="5"/>
  <c r="K15" i="5"/>
  <c r="K14" i="5"/>
  <c r="K19" i="5" s="1"/>
  <c r="K7" i="5"/>
  <c r="K6" i="5"/>
  <c r="J6" i="5"/>
  <c r="J7" i="5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J15" i="5"/>
  <c r="J16" i="5"/>
  <c r="K16" i="5" s="1"/>
  <c r="J5" i="5"/>
  <c r="K5" i="5" s="1"/>
  <c r="H20" i="5" l="1"/>
  <c r="H19" i="5"/>
  <c r="I20" i="5"/>
  <c r="I19" i="5"/>
  <c r="J19" i="5"/>
  <c r="J20" i="5"/>
  <c r="K20" i="5"/>
  <c r="D6" i="5"/>
  <c r="E6" i="5" s="1"/>
  <c r="D7" i="5"/>
  <c r="E7" i="5" s="1"/>
  <c r="D8" i="5"/>
  <c r="D9" i="5"/>
  <c r="E9" i="5" s="1"/>
  <c r="D10" i="5"/>
  <c r="E10" i="5" s="1"/>
  <c r="D11" i="5"/>
  <c r="E11" i="5" s="1"/>
  <c r="D12" i="5"/>
  <c r="D13" i="5"/>
  <c r="E13" i="5" s="1"/>
  <c r="D14" i="5"/>
  <c r="E14" i="5" s="1"/>
  <c r="D15" i="5"/>
  <c r="E15" i="5" s="1"/>
  <c r="D16" i="5"/>
  <c r="D5" i="5"/>
  <c r="E5" i="5" s="1"/>
  <c r="B20" i="5" l="1"/>
  <c r="B19" i="5"/>
  <c r="E16" i="5"/>
  <c r="E19" i="5" s="1"/>
  <c r="E12" i="5"/>
  <c r="D19" i="5" s="1"/>
  <c r="E8" i="5"/>
  <c r="J30" i="4"/>
  <c r="J31" i="4"/>
  <c r="J32" i="4"/>
  <c r="J33" i="4"/>
  <c r="J34" i="4"/>
  <c r="J29" i="4"/>
  <c r="K29" i="4" s="1"/>
  <c r="D20" i="5" l="1"/>
  <c r="E20" i="5"/>
  <c r="C19" i="5"/>
  <c r="C20" i="5"/>
  <c r="K30" i="4"/>
  <c r="K34" i="4"/>
  <c r="K33" i="4"/>
  <c r="I37" i="4" s="1"/>
  <c r="K32" i="4"/>
  <c r="I38" i="4"/>
  <c r="K31" i="4"/>
  <c r="H38" i="4" s="1"/>
  <c r="D30" i="4"/>
  <c r="D31" i="4"/>
  <c r="D32" i="4"/>
  <c r="D33" i="4"/>
  <c r="E33" i="4" s="1"/>
  <c r="D34" i="4"/>
  <c r="D29" i="4"/>
  <c r="E30" i="4" l="1"/>
  <c r="E32" i="4"/>
  <c r="E34" i="4"/>
  <c r="C37" i="4"/>
  <c r="C38" i="4"/>
  <c r="E29" i="4"/>
  <c r="E31" i="4"/>
  <c r="H37" i="4"/>
  <c r="Q20" i="4"/>
  <c r="P20" i="4"/>
  <c r="O20" i="4"/>
  <c r="N20" i="4"/>
  <c r="Q19" i="4"/>
  <c r="P19" i="4"/>
  <c r="O19" i="4"/>
  <c r="N19" i="4"/>
  <c r="Q16" i="4"/>
  <c r="Q15" i="4"/>
  <c r="Q14" i="4"/>
  <c r="Q13" i="4"/>
  <c r="Q12" i="4"/>
  <c r="Q11" i="4"/>
  <c r="Q10" i="4"/>
  <c r="Q9" i="4"/>
  <c r="Q8" i="4"/>
  <c r="Q7" i="4"/>
  <c r="Q6" i="4"/>
  <c r="Q5" i="4"/>
  <c r="P6" i="4"/>
  <c r="P7" i="4"/>
  <c r="P8" i="4"/>
  <c r="P9" i="4"/>
  <c r="P10" i="4"/>
  <c r="P11" i="4"/>
  <c r="P12" i="4"/>
  <c r="P13" i="4"/>
  <c r="P14" i="4"/>
  <c r="P15" i="4"/>
  <c r="P16" i="4"/>
  <c r="P5" i="4"/>
  <c r="B37" i="4" l="1"/>
  <c r="B38" i="4"/>
  <c r="K20" i="4"/>
  <c r="J20" i="4"/>
  <c r="I20" i="4"/>
  <c r="H20" i="4"/>
  <c r="K19" i="4"/>
  <c r="J19" i="4"/>
  <c r="I19" i="4"/>
  <c r="H19" i="4"/>
  <c r="K16" i="4"/>
  <c r="K15" i="4"/>
  <c r="K14" i="4"/>
  <c r="K13" i="4"/>
  <c r="K12" i="4"/>
  <c r="K11" i="4"/>
  <c r="K10" i="4"/>
  <c r="K9" i="4"/>
  <c r="K8" i="4"/>
  <c r="K7" i="4"/>
  <c r="K6" i="4"/>
  <c r="K5" i="4"/>
  <c r="J6" i="4"/>
  <c r="J7" i="4"/>
  <c r="J8" i="4"/>
  <c r="J9" i="4"/>
  <c r="J10" i="4"/>
  <c r="J11" i="4"/>
  <c r="J12" i="4"/>
  <c r="J13" i="4"/>
  <c r="J14" i="4"/>
  <c r="J15" i="4"/>
  <c r="J16" i="4"/>
  <c r="J5" i="4"/>
  <c r="E20" i="4" l="1"/>
  <c r="D20" i="4"/>
  <c r="C20" i="4"/>
  <c r="B20" i="4"/>
  <c r="E19" i="4"/>
  <c r="D19" i="4"/>
  <c r="C19" i="4"/>
  <c r="B19" i="4"/>
  <c r="E16" i="4"/>
  <c r="E15" i="4"/>
  <c r="E14" i="4"/>
  <c r="E13" i="4"/>
  <c r="E12" i="4"/>
  <c r="E11" i="4"/>
  <c r="E10" i="4"/>
  <c r="E9" i="4"/>
  <c r="E8" i="4"/>
  <c r="E7" i="4"/>
  <c r="E6" i="4"/>
  <c r="E5" i="4"/>
  <c r="D6" i="4"/>
  <c r="D7" i="4"/>
  <c r="D8" i="4"/>
  <c r="D9" i="4"/>
  <c r="D10" i="4"/>
  <c r="D11" i="4"/>
  <c r="D12" i="4"/>
  <c r="D13" i="4"/>
  <c r="D14" i="4"/>
  <c r="D15" i="4"/>
  <c r="D16" i="4"/>
  <c r="D5" i="4"/>
  <c r="AG37" i="3" l="1"/>
  <c r="AG36" i="3"/>
  <c r="AG30" i="3"/>
  <c r="AG29" i="3"/>
  <c r="AG28" i="3"/>
  <c r="AG27" i="3"/>
  <c r="AD42" i="3" s="1"/>
  <c r="AF28" i="3"/>
  <c r="AF29" i="3"/>
  <c r="AF30" i="3"/>
  <c r="AF31" i="3"/>
  <c r="AG31" i="3" s="1"/>
  <c r="AF32" i="3"/>
  <c r="AG32" i="3" s="1"/>
  <c r="AF33" i="3"/>
  <c r="AG33" i="3" s="1"/>
  <c r="AF34" i="3"/>
  <c r="AG34" i="3" s="1"/>
  <c r="AF35" i="3"/>
  <c r="AG35" i="3" s="1"/>
  <c r="AF36" i="3"/>
  <c r="AF37" i="3"/>
  <c r="AF38" i="3"/>
  <c r="AF27" i="3"/>
  <c r="AG38" i="3" s="1"/>
  <c r="AE42" i="3" l="1"/>
  <c r="AE41" i="3"/>
  <c r="AD41" i="3"/>
  <c r="AF6" i="3"/>
  <c r="AF7" i="3"/>
  <c r="AG7" i="3" s="1"/>
  <c r="AF8" i="3"/>
  <c r="AF9" i="3"/>
  <c r="AG9" i="3" s="1"/>
  <c r="AF10" i="3"/>
  <c r="AG10" i="3" s="1"/>
  <c r="AF11" i="3"/>
  <c r="AG11" i="3" s="1"/>
  <c r="AF12" i="3"/>
  <c r="AG12" i="3" s="1"/>
  <c r="AF13" i="3"/>
  <c r="AG13" i="3" s="1"/>
  <c r="AF14" i="3"/>
  <c r="AG14" i="3" s="1"/>
  <c r="AF15" i="3"/>
  <c r="AG15" i="3" s="1"/>
  <c r="AF5" i="3"/>
  <c r="Z6" i="3"/>
  <c r="Z7" i="3"/>
  <c r="Z8" i="3"/>
  <c r="Z9" i="3"/>
  <c r="AA9" i="3" s="1"/>
  <c r="Z10" i="3"/>
  <c r="AA10" i="3" s="1"/>
  <c r="Z11" i="3"/>
  <c r="Z12" i="3"/>
  <c r="Z13" i="3"/>
  <c r="Z14" i="3"/>
  <c r="Z5" i="3"/>
  <c r="AA11" i="3" l="1"/>
  <c r="AA7" i="3"/>
  <c r="AA14" i="3"/>
  <c r="AA6" i="3"/>
  <c r="AA13" i="3"/>
  <c r="AG8" i="3"/>
  <c r="AE19" i="3"/>
  <c r="AE18" i="3"/>
  <c r="AA12" i="3"/>
  <c r="AG5" i="3"/>
  <c r="AA5" i="3"/>
  <c r="AG6" i="3"/>
  <c r="AA8" i="3"/>
  <c r="X18" i="3" l="1"/>
  <c r="Y19" i="3"/>
  <c r="AD19" i="3"/>
  <c r="AD18" i="3"/>
  <c r="X19" i="3"/>
  <c r="Y18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5" i="3"/>
  <c r="N28" i="3"/>
  <c r="N27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5" i="3"/>
  <c r="O5" i="3" s="1"/>
  <c r="U14" i="3" l="1"/>
  <c r="U20" i="3"/>
  <c r="U6" i="3"/>
  <c r="U22" i="3"/>
  <c r="U23" i="3"/>
  <c r="U15" i="3"/>
  <c r="U7" i="3"/>
  <c r="U5" i="3"/>
  <c r="R32" i="3" s="1"/>
  <c r="U21" i="3"/>
  <c r="U13" i="3"/>
  <c r="O25" i="3"/>
  <c r="U12" i="3"/>
  <c r="O10" i="3"/>
  <c r="O9" i="3"/>
  <c r="O24" i="3"/>
  <c r="O16" i="3"/>
  <c r="O8" i="3"/>
  <c r="U28" i="3"/>
  <c r="O15" i="3"/>
  <c r="O18" i="3"/>
  <c r="O22" i="3"/>
  <c r="O14" i="3"/>
  <c r="O11" i="3"/>
  <c r="U25" i="3"/>
  <c r="U17" i="3"/>
  <c r="U9" i="3"/>
  <c r="O17" i="3"/>
  <c r="O23" i="3"/>
  <c r="O21" i="3"/>
  <c r="O13" i="3"/>
  <c r="U24" i="3"/>
  <c r="U16" i="3"/>
  <c r="U8" i="3"/>
  <c r="O27" i="3"/>
  <c r="U11" i="3"/>
  <c r="U27" i="3"/>
  <c r="O26" i="3"/>
  <c r="U10" i="3"/>
  <c r="O12" i="3"/>
  <c r="M31" i="3" s="1"/>
  <c r="U19" i="3"/>
  <c r="O28" i="3"/>
  <c r="O6" i="3"/>
  <c r="O20" i="3"/>
  <c r="O7" i="3"/>
  <c r="O19" i="3"/>
  <c r="U26" i="3"/>
  <c r="U31" i="3" s="1"/>
  <c r="U18" i="3"/>
  <c r="G18" i="3"/>
  <c r="G19" i="3"/>
  <c r="G20" i="3"/>
  <c r="G6" i="3"/>
  <c r="G7" i="3"/>
  <c r="G8" i="3"/>
  <c r="G9" i="3"/>
  <c r="G10" i="3"/>
  <c r="G11" i="3"/>
  <c r="G12" i="3"/>
  <c r="G13" i="3"/>
  <c r="G14" i="3"/>
  <c r="G15" i="3"/>
  <c r="G16" i="3"/>
  <c r="G17" i="3"/>
  <c r="G5" i="3"/>
  <c r="D6" i="3"/>
  <c r="H6" i="3" s="1"/>
  <c r="D7" i="3"/>
  <c r="D8" i="3"/>
  <c r="D9" i="3"/>
  <c r="D10" i="3"/>
  <c r="D11" i="3"/>
  <c r="D12" i="3"/>
  <c r="H12" i="3" s="1"/>
  <c r="D13" i="3"/>
  <c r="H13" i="3" s="1"/>
  <c r="D14" i="3"/>
  <c r="H14" i="3" s="1"/>
  <c r="D15" i="3"/>
  <c r="D16" i="3"/>
  <c r="D17" i="3"/>
  <c r="D18" i="3"/>
  <c r="D19" i="3"/>
  <c r="H19" i="3" s="1"/>
  <c r="D20" i="3"/>
  <c r="H20" i="3" s="1"/>
  <c r="D5" i="3"/>
  <c r="H5" i="3" s="1"/>
  <c r="T31" i="3" l="1"/>
  <c r="R31" i="3"/>
  <c r="T32" i="3"/>
  <c r="H10" i="3"/>
  <c r="H9" i="3"/>
  <c r="N31" i="3"/>
  <c r="H16" i="3"/>
  <c r="I16" i="3" s="1"/>
  <c r="H8" i="3"/>
  <c r="I8" i="3" s="1"/>
  <c r="L31" i="3"/>
  <c r="O31" i="3"/>
  <c r="H11" i="3"/>
  <c r="H18" i="3"/>
  <c r="I18" i="3" s="1"/>
  <c r="H17" i="3"/>
  <c r="I17" i="3" s="1"/>
  <c r="H15" i="3"/>
  <c r="I19" i="3" s="1"/>
  <c r="H7" i="3"/>
  <c r="I7" i="3" s="1"/>
  <c r="O32" i="3"/>
  <c r="S31" i="3"/>
  <c r="S32" i="3"/>
  <c r="N32" i="3"/>
  <c r="L32" i="3"/>
  <c r="U32" i="3"/>
  <c r="M32" i="3"/>
  <c r="E19" i="2"/>
  <c r="D19" i="2"/>
  <c r="C19" i="2"/>
  <c r="B19" i="2"/>
  <c r="E18" i="2"/>
  <c r="D18" i="2"/>
  <c r="C18" i="2"/>
  <c r="B18" i="2"/>
  <c r="E15" i="2"/>
  <c r="E14" i="2"/>
  <c r="E13" i="2"/>
  <c r="E12" i="2"/>
  <c r="E11" i="2"/>
  <c r="E10" i="2"/>
  <c r="E9" i="2"/>
  <c r="E8" i="2"/>
  <c r="E7" i="2"/>
  <c r="E6" i="2"/>
  <c r="E5" i="2"/>
  <c r="E4" i="2"/>
  <c r="D5" i="2"/>
  <c r="D6" i="2"/>
  <c r="D7" i="2"/>
  <c r="D8" i="2"/>
  <c r="D9" i="2"/>
  <c r="D10" i="2"/>
  <c r="D11" i="2"/>
  <c r="D12" i="2"/>
  <c r="D13" i="2"/>
  <c r="D14" i="2"/>
  <c r="D15" i="2"/>
  <c r="D4" i="2"/>
  <c r="I5" i="3" l="1"/>
  <c r="I13" i="3"/>
  <c r="I14" i="3"/>
  <c r="I9" i="3"/>
  <c r="I12" i="3"/>
  <c r="I6" i="3"/>
  <c r="B23" i="3" s="1"/>
  <c r="I10" i="3"/>
  <c r="I20" i="3"/>
  <c r="E24" i="3" s="1"/>
  <c r="I15" i="3"/>
  <c r="I11" i="3"/>
  <c r="W28" i="1"/>
  <c r="V29" i="1"/>
  <c r="V30" i="1"/>
  <c r="W30" i="1" s="1"/>
  <c r="V31" i="1"/>
  <c r="W33" i="1" s="1"/>
  <c r="V32" i="1"/>
  <c r="W32" i="1" s="1"/>
  <c r="V33" i="1"/>
  <c r="V34" i="1"/>
  <c r="W34" i="1" s="1"/>
  <c r="V35" i="1"/>
  <c r="W35" i="1" s="1"/>
  <c r="V36" i="1"/>
  <c r="W36" i="1" s="1"/>
  <c r="V37" i="1"/>
  <c r="V38" i="1"/>
  <c r="W38" i="1" s="1"/>
  <c r="V39" i="1"/>
  <c r="W39" i="1" s="1"/>
  <c r="V28" i="1"/>
  <c r="Q29" i="1"/>
  <c r="Q28" i="1"/>
  <c r="N37" i="1" s="1"/>
  <c r="P29" i="1"/>
  <c r="P30" i="1"/>
  <c r="Q30" i="1" s="1"/>
  <c r="P31" i="1"/>
  <c r="Q31" i="1" s="1"/>
  <c r="P32" i="1"/>
  <c r="Q32" i="1" s="1"/>
  <c r="P33" i="1"/>
  <c r="Q33" i="1" s="1"/>
  <c r="P28" i="1"/>
  <c r="O36" i="1" l="1"/>
  <c r="O37" i="1"/>
  <c r="N36" i="1"/>
  <c r="W29" i="1"/>
  <c r="T43" i="1" s="1"/>
  <c r="W37" i="1"/>
  <c r="U43" i="1" s="1"/>
  <c r="W31" i="1"/>
  <c r="T42" i="1" s="1"/>
  <c r="D23" i="3"/>
  <c r="C24" i="3"/>
  <c r="E23" i="3"/>
  <c r="B24" i="3"/>
  <c r="D24" i="3"/>
  <c r="C23" i="3"/>
  <c r="U20" i="1"/>
  <c r="T20" i="1"/>
  <c r="U19" i="1"/>
  <c r="T19" i="1"/>
  <c r="W16" i="1"/>
  <c r="W15" i="1"/>
  <c r="W14" i="1"/>
  <c r="W13" i="1"/>
  <c r="W12" i="1"/>
  <c r="W11" i="1"/>
  <c r="W10" i="1"/>
  <c r="W9" i="1"/>
  <c r="W8" i="1"/>
  <c r="W7" i="1"/>
  <c r="W6" i="1"/>
  <c r="W5" i="1"/>
  <c r="V6" i="1"/>
  <c r="V7" i="1"/>
  <c r="V8" i="1"/>
  <c r="V9" i="1"/>
  <c r="V10" i="1"/>
  <c r="V11" i="1"/>
  <c r="V12" i="1"/>
  <c r="V13" i="1"/>
  <c r="V14" i="1"/>
  <c r="V15" i="1"/>
  <c r="V16" i="1"/>
  <c r="V5" i="1"/>
  <c r="O20" i="1"/>
  <c r="N20" i="1"/>
  <c r="O19" i="1"/>
  <c r="N19" i="1"/>
  <c r="Q16" i="1"/>
  <c r="Q15" i="1"/>
  <c r="Q14" i="1"/>
  <c r="Q13" i="1"/>
  <c r="Q12" i="1"/>
  <c r="Q11" i="1"/>
  <c r="Q10" i="1"/>
  <c r="Q9" i="1"/>
  <c r="Q8" i="1"/>
  <c r="Q7" i="1"/>
  <c r="Q6" i="1"/>
  <c r="Q5" i="1"/>
  <c r="P6" i="1"/>
  <c r="P7" i="1"/>
  <c r="P8" i="1"/>
  <c r="P9" i="1"/>
  <c r="P10" i="1"/>
  <c r="P11" i="1"/>
  <c r="P12" i="1"/>
  <c r="P13" i="1"/>
  <c r="P14" i="1"/>
  <c r="P15" i="1"/>
  <c r="P16" i="1"/>
  <c r="P5" i="1"/>
  <c r="U42" i="1" l="1"/>
  <c r="J25" i="1"/>
  <c r="J26" i="1"/>
  <c r="K26" i="1" s="1"/>
  <c r="J27" i="1"/>
  <c r="K27" i="1" s="1"/>
  <c r="J28" i="1"/>
  <c r="K28" i="1" s="1"/>
  <c r="J29" i="1"/>
  <c r="J30" i="1"/>
  <c r="J31" i="1"/>
  <c r="K31" i="1" s="1"/>
  <c r="J24" i="1"/>
  <c r="K24" i="1" s="1"/>
  <c r="D25" i="1"/>
  <c r="D26" i="1"/>
  <c r="D27" i="1"/>
  <c r="E27" i="1" s="1"/>
  <c r="D28" i="1"/>
  <c r="E28" i="1" s="1"/>
  <c r="D29" i="1"/>
  <c r="E29" i="1" s="1"/>
  <c r="D30" i="1"/>
  <c r="E30" i="1" s="1"/>
  <c r="D31" i="1"/>
  <c r="E31" i="1" s="1"/>
  <c r="D24" i="1"/>
  <c r="E26" i="1" s="1"/>
  <c r="J6" i="1"/>
  <c r="J7" i="1"/>
  <c r="K12" i="1" s="1"/>
  <c r="J8" i="1"/>
  <c r="J9" i="1"/>
  <c r="J10" i="1"/>
  <c r="J11" i="1"/>
  <c r="J12" i="1"/>
  <c r="J5" i="1"/>
  <c r="E8" i="1"/>
  <c r="D6" i="1"/>
  <c r="E6" i="1" s="1"/>
  <c r="D7" i="1"/>
  <c r="E7" i="1" s="1"/>
  <c r="D8" i="1"/>
  <c r="D9" i="1"/>
  <c r="E9" i="1" s="1"/>
  <c r="D10" i="1"/>
  <c r="E10" i="1" s="1"/>
  <c r="D11" i="1"/>
  <c r="D12" i="1"/>
  <c r="D5" i="1"/>
  <c r="E5" i="1" s="1"/>
  <c r="K29" i="1" l="1"/>
  <c r="I35" i="1" s="1"/>
  <c r="K30" i="1"/>
  <c r="K25" i="1"/>
  <c r="H35" i="1" s="1"/>
  <c r="C35" i="1"/>
  <c r="C34" i="1"/>
  <c r="E24" i="1"/>
  <c r="E25" i="1"/>
  <c r="B16" i="1"/>
  <c r="B15" i="1"/>
  <c r="E11" i="1"/>
  <c r="C16" i="1" s="1"/>
  <c r="E12" i="1"/>
  <c r="K11" i="1"/>
  <c r="K5" i="1"/>
  <c r="K6" i="1"/>
  <c r="K9" i="1"/>
  <c r="K7" i="1"/>
  <c r="K8" i="1"/>
  <c r="K10" i="1"/>
  <c r="I34" i="1" l="1"/>
  <c r="H34" i="1"/>
  <c r="B35" i="1"/>
  <c r="B34" i="1"/>
  <c r="C15" i="1"/>
  <c r="H16" i="1"/>
  <c r="H15" i="1"/>
  <c r="I16" i="1"/>
  <c r="I15" i="1"/>
</calcChain>
</file>

<file path=xl/sharedStrings.xml><?xml version="1.0" encoding="utf-8"?>
<sst xmlns="http://schemas.openxmlformats.org/spreadsheetml/2006/main" count="709" uniqueCount="243">
  <si>
    <t>In Vivo-HFD-8w</t>
    <phoneticPr fontId="2" type="noConversion"/>
  </si>
  <si>
    <t>LC3-II</t>
    <phoneticPr fontId="2" type="noConversion"/>
  </si>
  <si>
    <t>CT1</t>
    <phoneticPr fontId="2" type="noConversion"/>
  </si>
  <si>
    <t>CT2</t>
    <phoneticPr fontId="2" type="noConversion"/>
  </si>
  <si>
    <t>CT3</t>
    <phoneticPr fontId="2" type="noConversion"/>
  </si>
  <si>
    <t>CT4</t>
    <phoneticPr fontId="2" type="noConversion"/>
  </si>
  <si>
    <t>HFD1</t>
    <phoneticPr fontId="2" type="noConversion"/>
  </si>
  <si>
    <t>HFD2</t>
    <phoneticPr fontId="2" type="noConversion"/>
  </si>
  <si>
    <t>HFD3</t>
    <phoneticPr fontId="2" type="noConversion"/>
  </si>
  <si>
    <t>HFD4</t>
    <phoneticPr fontId="2" type="noConversion"/>
  </si>
  <si>
    <t>LC3-II</t>
    <phoneticPr fontId="2" type="noConversion"/>
  </si>
  <si>
    <t>GAPDH</t>
    <phoneticPr fontId="2" type="noConversion"/>
  </si>
  <si>
    <t>LC3-II/GAPDH</t>
    <phoneticPr fontId="2" type="noConversion"/>
  </si>
  <si>
    <t>Fold change</t>
    <phoneticPr fontId="2" type="noConversion"/>
  </si>
  <si>
    <t>CT</t>
    <phoneticPr fontId="2" type="noConversion"/>
  </si>
  <si>
    <t>HFD</t>
    <phoneticPr fontId="2" type="noConversion"/>
  </si>
  <si>
    <t>AVG</t>
    <phoneticPr fontId="2" type="noConversion"/>
  </si>
  <si>
    <t>SEM</t>
    <phoneticPr fontId="2" type="noConversion"/>
  </si>
  <si>
    <t>CT1</t>
    <phoneticPr fontId="2" type="noConversion"/>
  </si>
  <si>
    <t>CT2</t>
    <phoneticPr fontId="2" type="noConversion"/>
  </si>
  <si>
    <t>CT4</t>
    <phoneticPr fontId="2" type="noConversion"/>
  </si>
  <si>
    <t>HFD2</t>
    <phoneticPr fontId="2" type="noConversion"/>
  </si>
  <si>
    <t>HFD3</t>
    <phoneticPr fontId="2" type="noConversion"/>
  </si>
  <si>
    <t>HFD1</t>
    <phoneticPr fontId="2" type="noConversion"/>
  </si>
  <si>
    <t>HFD4</t>
    <phoneticPr fontId="2" type="noConversion"/>
  </si>
  <si>
    <t>p62</t>
    <phoneticPr fontId="2" type="noConversion"/>
  </si>
  <si>
    <t>p62</t>
    <phoneticPr fontId="2" type="noConversion"/>
  </si>
  <si>
    <t>GAPDH</t>
    <phoneticPr fontId="2" type="noConversion"/>
  </si>
  <si>
    <t>p62/GAPDH</t>
    <phoneticPr fontId="2" type="noConversion"/>
  </si>
  <si>
    <t>Rubicon</t>
    <phoneticPr fontId="2" type="noConversion"/>
  </si>
  <si>
    <t>CT2</t>
    <phoneticPr fontId="2" type="noConversion"/>
  </si>
  <si>
    <t>CT3</t>
    <phoneticPr fontId="2" type="noConversion"/>
  </si>
  <si>
    <t>CT4</t>
    <phoneticPr fontId="2" type="noConversion"/>
  </si>
  <si>
    <t>HFD1</t>
    <phoneticPr fontId="2" type="noConversion"/>
  </si>
  <si>
    <t>HFD2</t>
    <phoneticPr fontId="2" type="noConversion"/>
  </si>
  <si>
    <t>HFD3</t>
    <phoneticPr fontId="2" type="noConversion"/>
  </si>
  <si>
    <t>HFD4</t>
    <phoneticPr fontId="2" type="noConversion"/>
  </si>
  <si>
    <t>Rubicon</t>
    <phoneticPr fontId="2" type="noConversion"/>
  </si>
  <si>
    <t>GAPDH</t>
    <phoneticPr fontId="2" type="noConversion"/>
  </si>
  <si>
    <t>Rubicon/GAPDH</t>
    <phoneticPr fontId="2" type="noConversion"/>
  </si>
  <si>
    <t>Atg5</t>
    <phoneticPr fontId="2" type="noConversion"/>
  </si>
  <si>
    <t>CT1</t>
    <phoneticPr fontId="2" type="noConversion"/>
  </si>
  <si>
    <t>HFD1</t>
    <phoneticPr fontId="2" type="noConversion"/>
  </si>
  <si>
    <t>HFD2</t>
    <phoneticPr fontId="2" type="noConversion"/>
  </si>
  <si>
    <t>HFD3</t>
    <phoneticPr fontId="2" type="noConversion"/>
  </si>
  <si>
    <t>HFD4</t>
    <phoneticPr fontId="2" type="noConversion"/>
  </si>
  <si>
    <t>Atg5</t>
    <phoneticPr fontId="2" type="noConversion"/>
  </si>
  <si>
    <t>Atg5/GAPDH</t>
    <phoneticPr fontId="2" type="noConversion"/>
  </si>
  <si>
    <t>In Vivo-HFD-16w</t>
    <phoneticPr fontId="2" type="noConversion"/>
  </si>
  <si>
    <t>LC3-II</t>
    <phoneticPr fontId="2" type="noConversion"/>
  </si>
  <si>
    <t>CT6</t>
    <phoneticPr fontId="2" type="noConversion"/>
  </si>
  <si>
    <t>HFD5</t>
  </si>
  <si>
    <t>HFD6</t>
  </si>
  <si>
    <t>CT5</t>
    <phoneticPr fontId="2" type="noConversion"/>
  </si>
  <si>
    <t>HFD4</t>
    <phoneticPr fontId="2" type="noConversion"/>
  </si>
  <si>
    <t>LC3-II</t>
    <phoneticPr fontId="2" type="noConversion"/>
  </si>
  <si>
    <t>GAPDH</t>
    <phoneticPr fontId="2" type="noConversion"/>
  </si>
  <si>
    <t>LC3-II/GAPDH</t>
    <phoneticPr fontId="2" type="noConversion"/>
  </si>
  <si>
    <t>p62</t>
    <phoneticPr fontId="2" type="noConversion"/>
  </si>
  <si>
    <t>CT2</t>
    <phoneticPr fontId="2" type="noConversion"/>
  </si>
  <si>
    <t>CT3</t>
    <phoneticPr fontId="2" type="noConversion"/>
  </si>
  <si>
    <t>CT4</t>
    <phoneticPr fontId="2" type="noConversion"/>
  </si>
  <si>
    <t>CT5</t>
    <phoneticPr fontId="2" type="noConversion"/>
  </si>
  <si>
    <t>CT6</t>
    <phoneticPr fontId="2" type="noConversion"/>
  </si>
  <si>
    <t>HFD1</t>
    <phoneticPr fontId="2" type="noConversion"/>
  </si>
  <si>
    <t>HFD2</t>
    <phoneticPr fontId="2" type="noConversion"/>
  </si>
  <si>
    <t>HFD3</t>
    <phoneticPr fontId="2" type="noConversion"/>
  </si>
  <si>
    <t>HFD4</t>
    <phoneticPr fontId="2" type="noConversion"/>
  </si>
  <si>
    <t>Rubicon</t>
    <phoneticPr fontId="2" type="noConversion"/>
  </si>
  <si>
    <t>Rubicon/GAPDH</t>
    <phoneticPr fontId="2" type="noConversion"/>
  </si>
  <si>
    <t>Atg5</t>
    <phoneticPr fontId="2" type="noConversion"/>
  </si>
  <si>
    <t>GAPDH</t>
    <phoneticPr fontId="2" type="noConversion"/>
  </si>
  <si>
    <t>Atg5/GAPDH</t>
    <phoneticPr fontId="2" type="noConversion"/>
  </si>
  <si>
    <t>3T3-L1+FFA-Autophagic flux(via LC3-II)</t>
    <phoneticPr fontId="2" type="noConversion"/>
  </si>
  <si>
    <t>FFA2</t>
  </si>
  <si>
    <t>FFA3</t>
  </si>
  <si>
    <t>CT1</t>
    <phoneticPr fontId="2" type="noConversion"/>
  </si>
  <si>
    <t>CT2</t>
  </si>
  <si>
    <t>CT3</t>
  </si>
  <si>
    <t>CT+Baf1</t>
    <phoneticPr fontId="2" type="noConversion"/>
  </si>
  <si>
    <t>CT+Baf2</t>
  </si>
  <si>
    <t>CT+Baf3</t>
  </si>
  <si>
    <t>FFA1</t>
    <phoneticPr fontId="2" type="noConversion"/>
  </si>
  <si>
    <t>FFA+Baf1</t>
    <phoneticPr fontId="2" type="noConversion"/>
  </si>
  <si>
    <t>FFA+Baf2</t>
  </si>
  <si>
    <t>FFA+Baf3</t>
  </si>
  <si>
    <t>LC3-II</t>
    <phoneticPr fontId="2" type="noConversion"/>
  </si>
  <si>
    <t>LC3-II/GAPDH</t>
    <phoneticPr fontId="2" type="noConversion"/>
  </si>
  <si>
    <t>CT</t>
    <phoneticPr fontId="2" type="noConversion"/>
  </si>
  <si>
    <t>CT+Baf</t>
    <phoneticPr fontId="2" type="noConversion"/>
  </si>
  <si>
    <t>FFA</t>
    <phoneticPr fontId="2" type="noConversion"/>
  </si>
  <si>
    <t>FFA+Baf</t>
    <phoneticPr fontId="2" type="noConversion"/>
  </si>
  <si>
    <t>AVG</t>
    <phoneticPr fontId="2" type="noConversion"/>
  </si>
  <si>
    <t>SEM</t>
    <phoneticPr fontId="2" type="noConversion"/>
  </si>
  <si>
    <t>InVivo-CQ-10hr</t>
    <phoneticPr fontId="2" type="noConversion"/>
  </si>
  <si>
    <t>p-Akt/Akt</t>
    <phoneticPr fontId="2" type="noConversion"/>
  </si>
  <si>
    <t>p-Akt</t>
    <phoneticPr fontId="2" type="noConversion"/>
  </si>
  <si>
    <t>Akt</t>
    <phoneticPr fontId="2" type="noConversion"/>
  </si>
  <si>
    <t>CT1</t>
    <phoneticPr fontId="2" type="noConversion"/>
  </si>
  <si>
    <t>CT4</t>
  </si>
  <si>
    <t>Ins1</t>
    <phoneticPr fontId="2" type="noConversion"/>
  </si>
  <si>
    <t>Ins2</t>
  </si>
  <si>
    <t>Ins3</t>
  </si>
  <si>
    <t>Ins4</t>
  </si>
  <si>
    <t>CQ1</t>
    <phoneticPr fontId="2" type="noConversion"/>
  </si>
  <si>
    <t>CQ2</t>
  </si>
  <si>
    <t>CQ3</t>
  </si>
  <si>
    <t>CQ4</t>
  </si>
  <si>
    <t>CQ+Ins1</t>
    <phoneticPr fontId="2" type="noConversion"/>
  </si>
  <si>
    <t>CQ+Ins2</t>
  </si>
  <si>
    <t>CQ+Ins3</t>
  </si>
  <si>
    <t>CQ+Ins4</t>
  </si>
  <si>
    <t>p-Akt/GAPDH</t>
    <phoneticPr fontId="2" type="noConversion"/>
  </si>
  <si>
    <t>Akt</t>
    <phoneticPr fontId="2" type="noConversion"/>
  </si>
  <si>
    <t>Akt/GAPDH</t>
    <phoneticPr fontId="2" type="noConversion"/>
  </si>
  <si>
    <t>p-Akt/Akt</t>
    <phoneticPr fontId="2" type="noConversion"/>
  </si>
  <si>
    <t>Ins</t>
    <phoneticPr fontId="2" type="noConversion"/>
  </si>
  <si>
    <t>CQ</t>
    <phoneticPr fontId="2" type="noConversion"/>
  </si>
  <si>
    <t>CQ+Ins</t>
    <phoneticPr fontId="2" type="noConversion"/>
  </si>
  <si>
    <t>InVivo-CQ-24hr</t>
    <phoneticPr fontId="2" type="noConversion"/>
  </si>
  <si>
    <t>CT5</t>
  </si>
  <si>
    <t>CT6</t>
  </si>
  <si>
    <t>Ins5</t>
  </si>
  <si>
    <t>Ins6</t>
  </si>
  <si>
    <t>CQ5</t>
  </si>
  <si>
    <t>CQ6</t>
  </si>
  <si>
    <t>CQ+Ins5</t>
  </si>
  <si>
    <t>CQ+Ins6</t>
  </si>
  <si>
    <t>p-Akt</t>
    <phoneticPr fontId="2" type="noConversion"/>
  </si>
  <si>
    <t>Akt</t>
    <phoneticPr fontId="2" type="noConversion"/>
  </si>
  <si>
    <t>p-Akt/Akt</t>
    <phoneticPr fontId="2" type="noConversion"/>
  </si>
  <si>
    <t>Fold change</t>
    <phoneticPr fontId="2" type="noConversion"/>
  </si>
  <si>
    <t>p-GSK3b/GSK3b</t>
    <phoneticPr fontId="2" type="noConversion"/>
  </si>
  <si>
    <t>p-GSK3b</t>
    <phoneticPr fontId="2" type="noConversion"/>
  </si>
  <si>
    <t>GSK3b</t>
    <phoneticPr fontId="2" type="noConversion"/>
  </si>
  <si>
    <t>p-GSK3b/GSK3b</t>
    <phoneticPr fontId="2" type="noConversion"/>
  </si>
  <si>
    <t>Fold change</t>
    <phoneticPr fontId="2" type="noConversion"/>
  </si>
  <si>
    <t>p62</t>
    <phoneticPr fontId="2" type="noConversion"/>
  </si>
  <si>
    <t>p62</t>
    <phoneticPr fontId="2" type="noConversion"/>
  </si>
  <si>
    <t>GAPDH</t>
    <phoneticPr fontId="2" type="noConversion"/>
  </si>
  <si>
    <t>p62/GAPDH</t>
    <phoneticPr fontId="2" type="noConversion"/>
  </si>
  <si>
    <t>CQ</t>
    <phoneticPr fontId="2" type="noConversion"/>
  </si>
  <si>
    <t>LC3-II</t>
    <phoneticPr fontId="2" type="noConversion"/>
  </si>
  <si>
    <t>GAPDH</t>
    <phoneticPr fontId="2" type="noConversion"/>
  </si>
  <si>
    <t>LC3-II/GAPDH</t>
    <phoneticPr fontId="2" type="noConversion"/>
  </si>
  <si>
    <t>CT6</t>
    <phoneticPr fontId="2" type="noConversion"/>
  </si>
  <si>
    <t>PHLPP1</t>
    <phoneticPr fontId="2" type="noConversion"/>
  </si>
  <si>
    <t>PTEN</t>
    <phoneticPr fontId="2" type="noConversion"/>
  </si>
  <si>
    <t>CT3</t>
    <phoneticPr fontId="2" type="noConversion"/>
  </si>
  <si>
    <t>CQ1</t>
    <phoneticPr fontId="2" type="noConversion"/>
  </si>
  <si>
    <t>PTEN</t>
    <phoneticPr fontId="2" type="noConversion"/>
  </si>
  <si>
    <t>PTEN/GAPDH</t>
    <phoneticPr fontId="2" type="noConversion"/>
  </si>
  <si>
    <t>Fold change</t>
    <phoneticPr fontId="2" type="noConversion"/>
  </si>
  <si>
    <t>InVitro-CQ-24hr</t>
    <phoneticPr fontId="2" type="noConversion"/>
  </si>
  <si>
    <t>p62</t>
    <phoneticPr fontId="2" type="noConversion"/>
  </si>
  <si>
    <t>CT1</t>
    <phoneticPr fontId="2" type="noConversion"/>
  </si>
  <si>
    <t>CQ+Ins1</t>
    <phoneticPr fontId="2" type="noConversion"/>
  </si>
  <si>
    <t>p62/GAPDH</t>
    <phoneticPr fontId="2" type="noConversion"/>
  </si>
  <si>
    <t>Fold Change</t>
    <phoneticPr fontId="2" type="noConversion"/>
  </si>
  <si>
    <t>Ins</t>
    <phoneticPr fontId="2" type="noConversion"/>
  </si>
  <si>
    <t>CQ</t>
    <phoneticPr fontId="2" type="noConversion"/>
  </si>
  <si>
    <t>CQ+Ins</t>
    <phoneticPr fontId="2" type="noConversion"/>
  </si>
  <si>
    <t>p-Akt</t>
    <phoneticPr fontId="2" type="noConversion"/>
  </si>
  <si>
    <t>Akt</t>
    <phoneticPr fontId="2" type="noConversion"/>
  </si>
  <si>
    <t>Fold change</t>
    <phoneticPr fontId="2" type="noConversion"/>
  </si>
  <si>
    <t>CHOP</t>
    <phoneticPr fontId="2" type="noConversion"/>
  </si>
  <si>
    <t>Cleaved caspase-3</t>
    <phoneticPr fontId="2" type="noConversion"/>
  </si>
  <si>
    <t>CHOP</t>
    <phoneticPr fontId="2" type="noConversion"/>
  </si>
  <si>
    <t>CC3</t>
    <phoneticPr fontId="2" type="noConversion"/>
  </si>
  <si>
    <t>CHOP/GAPDH</t>
    <phoneticPr fontId="2" type="noConversion"/>
  </si>
  <si>
    <t>CC3/GAPDH</t>
    <phoneticPr fontId="2" type="noConversion"/>
  </si>
  <si>
    <t>CQ1</t>
    <phoneticPr fontId="2" type="noConversion"/>
  </si>
  <si>
    <t>p62</t>
    <phoneticPr fontId="2" type="noConversion"/>
  </si>
  <si>
    <t>10uM1</t>
    <phoneticPr fontId="2" type="noConversion"/>
  </si>
  <si>
    <t>10uM2</t>
  </si>
  <si>
    <t>10uM3</t>
  </si>
  <si>
    <t>20uM1</t>
    <phoneticPr fontId="2" type="noConversion"/>
  </si>
  <si>
    <t>20uM2</t>
  </si>
  <si>
    <t>20uM3</t>
  </si>
  <si>
    <t>30uM1</t>
    <phoneticPr fontId="2" type="noConversion"/>
  </si>
  <si>
    <t>30uM2</t>
  </si>
  <si>
    <t>30uM3</t>
  </si>
  <si>
    <t>p62/GAPDH</t>
    <phoneticPr fontId="2" type="noConversion"/>
  </si>
  <si>
    <t>LC3-II</t>
    <phoneticPr fontId="2" type="noConversion"/>
  </si>
  <si>
    <t>LC3-II/GAPDH</t>
    <phoneticPr fontId="2" type="noConversion"/>
  </si>
  <si>
    <t>10uM</t>
    <phoneticPr fontId="2" type="noConversion"/>
  </si>
  <si>
    <t>20uM</t>
    <phoneticPr fontId="2" type="noConversion"/>
  </si>
  <si>
    <t>30uM</t>
    <phoneticPr fontId="2" type="noConversion"/>
  </si>
  <si>
    <t>10uM</t>
    <phoneticPr fontId="2" type="noConversion"/>
  </si>
  <si>
    <t>20uM</t>
    <phoneticPr fontId="2" type="noConversion"/>
  </si>
  <si>
    <t>30uM</t>
    <phoneticPr fontId="2" type="noConversion"/>
  </si>
  <si>
    <t>Cleaved caspase-3</t>
    <phoneticPr fontId="2" type="noConversion"/>
  </si>
  <si>
    <t>CC3</t>
    <phoneticPr fontId="2" type="noConversion"/>
  </si>
  <si>
    <t>CC3/GAPDH</t>
    <phoneticPr fontId="2" type="noConversion"/>
  </si>
  <si>
    <t>Fold change</t>
    <phoneticPr fontId="2" type="noConversion"/>
  </si>
  <si>
    <t>CT1</t>
    <phoneticPr fontId="2" type="noConversion"/>
  </si>
  <si>
    <t>p-Akt</t>
    <phoneticPr fontId="2" type="noConversion"/>
  </si>
  <si>
    <t>p-Akt/Akt</t>
    <phoneticPr fontId="2" type="noConversion"/>
  </si>
  <si>
    <t>Fold change</t>
    <phoneticPr fontId="2" type="noConversion"/>
  </si>
  <si>
    <t>InVitro-CQ dose-10/20/30uM-24hr</t>
    <phoneticPr fontId="2" type="noConversion"/>
  </si>
  <si>
    <t>InVitro-CQ dose-20uM-24hr</t>
    <phoneticPr fontId="2" type="noConversion"/>
  </si>
  <si>
    <t>InVitro-CQ dose-20uM-48hr</t>
    <phoneticPr fontId="2" type="noConversion"/>
  </si>
  <si>
    <t>CHOP</t>
    <phoneticPr fontId="2" type="noConversion"/>
  </si>
  <si>
    <t>CC3/GAPDH</t>
    <phoneticPr fontId="2" type="noConversion"/>
  </si>
  <si>
    <t>CQ</t>
    <phoneticPr fontId="2" type="noConversion"/>
  </si>
  <si>
    <t>CHOP</t>
    <phoneticPr fontId="2" type="noConversion"/>
  </si>
  <si>
    <t>HFD6</t>
    <phoneticPr fontId="2" type="noConversion"/>
  </si>
  <si>
    <t>CHOP</t>
    <phoneticPr fontId="2" type="noConversion"/>
  </si>
  <si>
    <t>Cleaved caspase-3</t>
    <phoneticPr fontId="2" type="noConversion"/>
  </si>
  <si>
    <t>CC3/GAPDH</t>
    <phoneticPr fontId="2" type="noConversion"/>
  </si>
  <si>
    <t>Fold change</t>
    <phoneticPr fontId="2" type="noConversion"/>
  </si>
  <si>
    <r>
      <rPr>
        <b/>
        <i/>
        <sz val="11"/>
        <color theme="1"/>
        <rFont val="新細明體"/>
        <family val="1"/>
        <charset val="136"/>
        <scheme val="minor"/>
      </rPr>
      <t>LC3B</t>
    </r>
    <r>
      <rPr>
        <b/>
        <sz val="11"/>
        <color theme="1"/>
        <rFont val="新細明體"/>
        <family val="1"/>
        <charset val="136"/>
        <scheme val="minor"/>
      </rPr>
      <t xml:space="preserve"> mRNA expression</t>
    </r>
    <phoneticPr fontId="2" type="noConversion"/>
  </si>
  <si>
    <t>CT1</t>
    <phoneticPr fontId="2" type="noConversion"/>
  </si>
  <si>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Heiti TC"/>
        <family val="2"/>
        <charset val="136"/>
      </rPr>
      <t>CT</t>
    </r>
  </si>
  <si>
    <r>
      <t xml:space="preserve">Mean </t>
    </r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Heiti TC"/>
        <family val="2"/>
        <charset val="136"/>
      </rPr>
      <t>CT, 15w</t>
    </r>
  </si>
  <si>
    <r>
      <t>2^-</t>
    </r>
    <r>
      <rPr>
        <b/>
        <sz val="12"/>
        <color theme="1"/>
        <rFont val="Symbol"/>
        <family val="1"/>
        <charset val="2"/>
      </rPr>
      <t>DD</t>
    </r>
    <r>
      <rPr>
        <b/>
        <sz val="12"/>
        <color theme="1"/>
        <rFont val="Heiti TC"/>
        <family val="2"/>
        <charset val="136"/>
      </rPr>
      <t>CT</t>
    </r>
  </si>
  <si>
    <t>PHLPP1</t>
    <phoneticPr fontId="2" type="noConversion"/>
  </si>
  <si>
    <t>GAPDH</t>
    <phoneticPr fontId="2" type="noConversion"/>
  </si>
  <si>
    <t>PHLPP1/GAPDH</t>
    <phoneticPr fontId="2" type="noConversion"/>
  </si>
  <si>
    <t>Fold change</t>
    <phoneticPr fontId="2" type="noConversion"/>
  </si>
  <si>
    <t>8w</t>
    <phoneticPr fontId="2" type="noConversion"/>
  </si>
  <si>
    <t>InVivo-HFD-FFA(8w&amp;16w)</t>
    <phoneticPr fontId="2" type="noConversion"/>
  </si>
  <si>
    <t>FFA conc.</t>
    <phoneticPr fontId="2" type="noConversion"/>
  </si>
  <si>
    <t>16w</t>
    <phoneticPr fontId="2" type="noConversion"/>
  </si>
  <si>
    <t>CT</t>
    <phoneticPr fontId="2" type="noConversion"/>
  </si>
  <si>
    <t>AVG</t>
    <phoneticPr fontId="2" type="noConversion"/>
  </si>
  <si>
    <t>HFD</t>
    <phoneticPr fontId="2" type="noConversion"/>
  </si>
  <si>
    <t>AVG</t>
    <phoneticPr fontId="2" type="noConversion"/>
  </si>
  <si>
    <t>p-Akt/Akt</t>
    <phoneticPr fontId="2" type="noConversion"/>
  </si>
  <si>
    <t>Ins1</t>
    <phoneticPr fontId="2" type="noConversion"/>
  </si>
  <si>
    <t>HFD2</t>
  </si>
  <si>
    <t>HFD3</t>
  </si>
  <si>
    <t>HFD4</t>
  </si>
  <si>
    <t>HFD+Ins1</t>
    <phoneticPr fontId="2" type="noConversion"/>
  </si>
  <si>
    <t>HFD+Ins2</t>
  </si>
  <si>
    <t>HFD+Ins3</t>
  </si>
  <si>
    <t>HFD+Ins4</t>
  </si>
  <si>
    <t>HFD+Ins5</t>
  </si>
  <si>
    <t>HFD+Ins6</t>
  </si>
  <si>
    <t>p-Akt</t>
    <phoneticPr fontId="2" type="noConversion"/>
  </si>
  <si>
    <t>Fold change</t>
    <phoneticPr fontId="2" type="noConversion"/>
  </si>
  <si>
    <t>HFD</t>
    <phoneticPr fontId="2" type="noConversion"/>
  </si>
  <si>
    <t>HFD+Ins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</si>
</sst>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i/>
      <sz val="11"/>
      <color theme="1"/>
      <name val="新細明體"/>
      <family val="1"/>
      <charset val="136"/>
      <scheme val="minor"/>
    </font>
    <font>
      <b/>
      <sz val="12"/>
      <color theme="1"/>
      <name val="Heiti TC"/>
      <family val="2"/>
      <charset val="136"/>
    </font>
    <font>
      <b/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0" borderId="0" xfId="1">
      <alignment vertical="center"/>
    </xf>
    <xf numFmtId="0" fontId="0" fillId="0" borderId="0" xfId="0" applyAlignment="1">
      <alignment horizontal="left" vertical="center"/>
    </xf>
    <xf numFmtId="0" fontId="1" fillId="0" borderId="0" xfId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2">
      <alignment vertical="center"/>
    </xf>
    <xf numFmtId="0" fontId="1" fillId="0" borderId="0" xfId="2" applyAlignment="1">
      <alignment horizontal="left" vertical="center"/>
    </xf>
    <xf numFmtId="0" fontId="1" fillId="0" borderId="0" xfId="5">
      <alignment vertical="center"/>
    </xf>
    <xf numFmtId="0" fontId="1" fillId="0" borderId="0" xfId="5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2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0" xfId="4" applyFont="1">
      <alignment vertical="center"/>
    </xf>
    <xf numFmtId="0" fontId="5" fillId="0" borderId="0" xfId="3" applyFo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1" applyFont="1">
      <alignment vertical="center"/>
    </xf>
    <xf numFmtId="0" fontId="7" fillId="0" borderId="0" xfId="0" applyFont="1"/>
    <xf numFmtId="1" fontId="0" fillId="0" borderId="0" xfId="0" applyNumberFormat="1"/>
  </cellXfs>
  <cellStyles count="6">
    <cellStyle name="一般" xfId="0" builtinId="0"/>
    <cellStyle name="一般 2" xfId="1"/>
    <cellStyle name="一般 3" xfId="5"/>
    <cellStyle name="一般 4" xfId="2"/>
    <cellStyle name="一般 5" xfId="3"/>
    <cellStyle name="一般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13" Type="http://schemas.openxmlformats.org/officeDocument/2006/relationships/image" Target="../media/image34.png"/><Relationship Id="rId18" Type="http://schemas.openxmlformats.org/officeDocument/2006/relationships/image" Target="../media/image39.png"/><Relationship Id="rId3" Type="http://schemas.openxmlformats.org/officeDocument/2006/relationships/image" Target="../media/image24.png"/><Relationship Id="rId7" Type="http://schemas.openxmlformats.org/officeDocument/2006/relationships/image" Target="../media/image28.png"/><Relationship Id="rId12" Type="http://schemas.openxmlformats.org/officeDocument/2006/relationships/image" Target="../media/image33.png"/><Relationship Id="rId17" Type="http://schemas.openxmlformats.org/officeDocument/2006/relationships/image" Target="../media/image38.png"/><Relationship Id="rId2" Type="http://schemas.openxmlformats.org/officeDocument/2006/relationships/image" Target="../media/image23.png"/><Relationship Id="rId16" Type="http://schemas.openxmlformats.org/officeDocument/2006/relationships/image" Target="../media/image37.png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11" Type="http://schemas.openxmlformats.org/officeDocument/2006/relationships/image" Target="../media/image32.png"/><Relationship Id="rId5" Type="http://schemas.openxmlformats.org/officeDocument/2006/relationships/image" Target="../media/image26.png"/><Relationship Id="rId15" Type="http://schemas.openxmlformats.org/officeDocument/2006/relationships/image" Target="../media/image36.png"/><Relationship Id="rId10" Type="http://schemas.openxmlformats.org/officeDocument/2006/relationships/image" Target="../media/image31.png"/><Relationship Id="rId19" Type="http://schemas.openxmlformats.org/officeDocument/2006/relationships/image" Target="../media/image40.png"/><Relationship Id="rId4" Type="http://schemas.openxmlformats.org/officeDocument/2006/relationships/image" Target="../media/image25.png"/><Relationship Id="rId9" Type="http://schemas.openxmlformats.org/officeDocument/2006/relationships/image" Target="../media/image30.png"/><Relationship Id="rId14" Type="http://schemas.openxmlformats.org/officeDocument/2006/relationships/image" Target="../media/image3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2.png"/><Relationship Id="rId1" Type="http://schemas.openxmlformats.org/officeDocument/2006/relationships/image" Target="../media/image4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png"/><Relationship Id="rId3" Type="http://schemas.openxmlformats.org/officeDocument/2006/relationships/image" Target="../media/image45.png"/><Relationship Id="rId7" Type="http://schemas.openxmlformats.org/officeDocument/2006/relationships/image" Target="../media/image49.png"/><Relationship Id="rId2" Type="http://schemas.openxmlformats.org/officeDocument/2006/relationships/image" Target="../media/image44.png"/><Relationship Id="rId1" Type="http://schemas.openxmlformats.org/officeDocument/2006/relationships/image" Target="../media/image43.png"/><Relationship Id="rId6" Type="http://schemas.openxmlformats.org/officeDocument/2006/relationships/image" Target="../media/image48.png"/><Relationship Id="rId5" Type="http://schemas.openxmlformats.org/officeDocument/2006/relationships/image" Target="../media/image47.png"/><Relationship Id="rId10" Type="http://schemas.openxmlformats.org/officeDocument/2006/relationships/image" Target="../media/image52.png"/><Relationship Id="rId4" Type="http://schemas.openxmlformats.org/officeDocument/2006/relationships/image" Target="../media/image46.png"/><Relationship Id="rId9" Type="http://schemas.openxmlformats.org/officeDocument/2006/relationships/image" Target="../media/image5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0.png"/><Relationship Id="rId13" Type="http://schemas.openxmlformats.org/officeDocument/2006/relationships/image" Target="../media/image65.png"/><Relationship Id="rId3" Type="http://schemas.openxmlformats.org/officeDocument/2006/relationships/image" Target="../media/image55.png"/><Relationship Id="rId7" Type="http://schemas.openxmlformats.org/officeDocument/2006/relationships/image" Target="../media/image59.png"/><Relationship Id="rId12" Type="http://schemas.openxmlformats.org/officeDocument/2006/relationships/image" Target="../media/image64.png"/><Relationship Id="rId2" Type="http://schemas.openxmlformats.org/officeDocument/2006/relationships/image" Target="../media/image54.png"/><Relationship Id="rId1" Type="http://schemas.openxmlformats.org/officeDocument/2006/relationships/image" Target="../media/image53.png"/><Relationship Id="rId6" Type="http://schemas.openxmlformats.org/officeDocument/2006/relationships/image" Target="../media/image58.png"/><Relationship Id="rId11" Type="http://schemas.openxmlformats.org/officeDocument/2006/relationships/image" Target="../media/image63.png"/><Relationship Id="rId5" Type="http://schemas.openxmlformats.org/officeDocument/2006/relationships/image" Target="../media/image57.png"/><Relationship Id="rId10" Type="http://schemas.openxmlformats.org/officeDocument/2006/relationships/image" Target="../media/image62.png"/><Relationship Id="rId4" Type="http://schemas.openxmlformats.org/officeDocument/2006/relationships/image" Target="../media/image56.png"/><Relationship Id="rId9" Type="http://schemas.openxmlformats.org/officeDocument/2006/relationships/image" Target="../media/image61.png"/><Relationship Id="rId14" Type="http://schemas.openxmlformats.org/officeDocument/2006/relationships/image" Target="../media/image6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11545</xdr:colOff>
      <xdr:row>35</xdr:row>
      <xdr:rowOff>103909</xdr:rowOff>
    </xdr:from>
    <xdr:to>
      <xdr:col>10</xdr:col>
      <xdr:colOff>187220</xdr:colOff>
      <xdr:row>36</xdr:row>
      <xdr:rowOff>208355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2818" y="7423727"/>
          <a:ext cx="3142857" cy="323810"/>
        </a:xfrm>
        <a:prstGeom prst="rect">
          <a:avLst/>
        </a:prstGeom>
      </xdr:spPr>
    </xdr:pic>
    <xdr:clientData/>
  </xdr:twoCellAnchor>
  <xdr:twoCellAnchor editAs="oneCell">
    <xdr:from>
      <xdr:col>18</xdr:col>
      <xdr:colOff>23090</xdr:colOff>
      <xdr:row>43</xdr:row>
      <xdr:rowOff>127001</xdr:rowOff>
    </xdr:from>
    <xdr:to>
      <xdr:col>23</xdr:col>
      <xdr:colOff>450285</xdr:colOff>
      <xdr:row>45</xdr:row>
      <xdr:rowOff>40654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35363" y="9201728"/>
          <a:ext cx="4514286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103908</xdr:rowOff>
    </xdr:from>
    <xdr:to>
      <xdr:col>4</xdr:col>
      <xdr:colOff>128056</xdr:colOff>
      <xdr:row>18</xdr:row>
      <xdr:rowOff>170527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475181"/>
          <a:ext cx="3095238" cy="447619"/>
        </a:xfrm>
        <a:prstGeom prst="rect">
          <a:avLst/>
        </a:prstGeom>
      </xdr:spPr>
    </xdr:pic>
    <xdr:clientData/>
  </xdr:twoCellAnchor>
  <xdr:twoCellAnchor editAs="oneCell">
    <xdr:from>
      <xdr:col>12</xdr:col>
      <xdr:colOff>7207</xdr:colOff>
      <xdr:row>20</xdr:row>
      <xdr:rowOff>115455</xdr:rowOff>
    </xdr:from>
    <xdr:to>
      <xdr:col>17</xdr:col>
      <xdr:colOff>552152</xdr:colOff>
      <xdr:row>23</xdr:row>
      <xdr:rowOff>85083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9957" y="4306455"/>
          <a:ext cx="4624820" cy="5411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57729</xdr:rowOff>
    </xdr:from>
    <xdr:to>
      <xdr:col>4</xdr:col>
      <xdr:colOff>137580</xdr:colOff>
      <xdr:row>20</xdr:row>
      <xdr:rowOff>137646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994729"/>
          <a:ext cx="3104762" cy="2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13853</xdr:colOff>
      <xdr:row>37</xdr:row>
      <xdr:rowOff>71584</xdr:rowOff>
    </xdr:from>
    <xdr:to>
      <xdr:col>10</xdr:col>
      <xdr:colOff>151433</xdr:colOff>
      <xdr:row>38</xdr:row>
      <xdr:rowOff>128410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55126" y="7830129"/>
          <a:ext cx="3104762" cy="276190"/>
        </a:xfrm>
        <a:prstGeom prst="rect">
          <a:avLst/>
        </a:prstGeom>
      </xdr:spPr>
    </xdr:pic>
    <xdr:clientData/>
  </xdr:twoCellAnchor>
  <xdr:twoCellAnchor editAs="oneCell">
    <xdr:from>
      <xdr:col>11</xdr:col>
      <xdr:colOff>551287</xdr:colOff>
      <xdr:row>23</xdr:row>
      <xdr:rowOff>150093</xdr:rowOff>
    </xdr:from>
    <xdr:to>
      <xdr:col>17</xdr:col>
      <xdr:colOff>462973</xdr:colOff>
      <xdr:row>24</xdr:row>
      <xdr:rowOff>206920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98412" y="4912593"/>
          <a:ext cx="4547186" cy="27907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45</xdr:row>
      <xdr:rowOff>127003</xdr:rowOff>
    </xdr:from>
    <xdr:to>
      <xdr:col>23</xdr:col>
      <xdr:colOff>455766</xdr:colOff>
      <xdr:row>46</xdr:row>
      <xdr:rowOff>183830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912273" y="9640458"/>
          <a:ext cx="4542857" cy="276190"/>
        </a:xfrm>
        <a:prstGeom prst="rect">
          <a:avLst/>
        </a:prstGeom>
      </xdr:spPr>
    </xdr:pic>
    <xdr:clientData/>
  </xdr:twoCellAnchor>
  <xdr:twoCellAnchor editAs="oneCell">
    <xdr:from>
      <xdr:col>12</xdr:col>
      <xdr:colOff>11545</xdr:colOff>
      <xdr:row>37</xdr:row>
      <xdr:rowOff>115459</xdr:rowOff>
    </xdr:from>
    <xdr:to>
      <xdr:col>15</xdr:col>
      <xdr:colOff>449986</xdr:colOff>
      <xdr:row>40</xdr:row>
      <xdr:rowOff>57368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94090" y="7874004"/>
          <a:ext cx="2285714" cy="6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11545</xdr:colOff>
      <xdr:row>40</xdr:row>
      <xdr:rowOff>127004</xdr:rowOff>
    </xdr:from>
    <xdr:to>
      <xdr:col>15</xdr:col>
      <xdr:colOff>526177</xdr:colOff>
      <xdr:row>42</xdr:row>
      <xdr:rowOff>88276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294090" y="8543640"/>
          <a:ext cx="2361905" cy="4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15875</xdr:colOff>
      <xdr:row>16</xdr:row>
      <xdr:rowOff>95250</xdr:rowOff>
    </xdr:from>
    <xdr:to>
      <xdr:col>10</xdr:col>
      <xdr:colOff>59946</xdr:colOff>
      <xdr:row>18</xdr:row>
      <xdr:rowOff>9488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51375" y="3524250"/>
          <a:ext cx="3028571" cy="295238"/>
        </a:xfrm>
        <a:prstGeom prst="rect">
          <a:avLst/>
        </a:prstGeom>
      </xdr:spPr>
    </xdr:pic>
    <xdr:clientData/>
  </xdr:twoCellAnchor>
  <xdr:twoCellAnchor editAs="oneCell">
    <xdr:from>
      <xdr:col>18</xdr:col>
      <xdr:colOff>15875</xdr:colOff>
      <xdr:row>20</xdr:row>
      <xdr:rowOff>158750</xdr:rowOff>
    </xdr:from>
    <xdr:to>
      <xdr:col>23</xdr:col>
      <xdr:colOff>472506</xdr:colOff>
      <xdr:row>22</xdr:row>
      <xdr:rowOff>82512</xdr:rowOff>
    </xdr:to>
    <xdr:pic>
      <xdr:nvPicPr>
        <xdr:cNvPr id="16" name="圖片 1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954125" y="4349750"/>
          <a:ext cx="4552381" cy="30476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79375</xdr:rowOff>
    </xdr:from>
    <xdr:to>
      <xdr:col>10</xdr:col>
      <xdr:colOff>120262</xdr:colOff>
      <xdr:row>20</xdr:row>
      <xdr:rowOff>22185</xdr:rowOff>
    </xdr:to>
    <xdr:pic>
      <xdr:nvPicPr>
        <xdr:cNvPr id="17" name="圖片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35500" y="3889375"/>
          <a:ext cx="3104762" cy="32381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111125</xdr:rowOff>
    </xdr:from>
    <xdr:to>
      <xdr:col>23</xdr:col>
      <xdr:colOff>551869</xdr:colOff>
      <xdr:row>24</xdr:row>
      <xdr:rowOff>69804</xdr:rowOff>
    </xdr:to>
    <xdr:pic>
      <xdr:nvPicPr>
        <xdr:cNvPr id="18" name="圖片 1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938250" y="4683125"/>
          <a:ext cx="4647619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127000</xdr:rowOff>
    </xdr:from>
    <xdr:to>
      <xdr:col>4</xdr:col>
      <xdr:colOff>12327</xdr:colOff>
      <xdr:row>36</xdr:row>
      <xdr:rowOff>171417</xdr:rowOff>
    </xdr:to>
    <xdr:pic>
      <xdr:nvPicPr>
        <xdr:cNvPr id="19" name="圖片 1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7556500"/>
          <a:ext cx="2980952" cy="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4</xdr:col>
      <xdr:colOff>136137</xdr:colOff>
      <xdr:row>38</xdr:row>
      <xdr:rowOff>101560</xdr:rowOff>
    </xdr:to>
    <xdr:pic>
      <xdr:nvPicPr>
        <xdr:cNvPr id="20" name="圖片 1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7874000"/>
          <a:ext cx="3104762" cy="323810"/>
        </a:xfrm>
        <a:prstGeom prst="rect">
          <a:avLst/>
        </a:prstGeom>
      </xdr:spPr>
    </xdr:pic>
    <xdr:clientData/>
  </xdr:twoCellAnchor>
  <xdr:twoCellAnchor editAs="oneCell">
    <xdr:from>
      <xdr:col>24</xdr:col>
      <xdr:colOff>12700</xdr:colOff>
      <xdr:row>56</xdr:row>
      <xdr:rowOff>15875</xdr:rowOff>
    </xdr:from>
    <xdr:to>
      <xdr:col>29</xdr:col>
      <xdr:colOff>491563</xdr:colOff>
      <xdr:row>57</xdr:row>
      <xdr:rowOff>161882</xdr:rowOff>
    </xdr:to>
    <xdr:pic>
      <xdr:nvPicPr>
        <xdr:cNvPr id="21" name="圖片 2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630900" y="11801475"/>
          <a:ext cx="4517463" cy="336507"/>
        </a:xfrm>
        <a:prstGeom prst="rect">
          <a:avLst/>
        </a:prstGeom>
      </xdr:spPr>
    </xdr:pic>
    <xdr:clientData/>
  </xdr:twoCellAnchor>
  <xdr:twoCellAnchor editAs="oneCell">
    <xdr:from>
      <xdr:col>30</xdr:col>
      <xdr:colOff>168275</xdr:colOff>
      <xdr:row>56</xdr:row>
      <xdr:rowOff>15875</xdr:rowOff>
    </xdr:from>
    <xdr:to>
      <xdr:col>36</xdr:col>
      <xdr:colOff>215337</xdr:colOff>
      <xdr:row>57</xdr:row>
      <xdr:rowOff>190454</xdr:rowOff>
    </xdr:to>
    <xdr:pic>
      <xdr:nvPicPr>
        <xdr:cNvPr id="22" name="圖片 2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383875" y="11801475"/>
          <a:ext cx="4530162" cy="365079"/>
        </a:xfrm>
        <a:prstGeom prst="rect">
          <a:avLst/>
        </a:prstGeom>
      </xdr:spPr>
    </xdr:pic>
    <xdr:clientData/>
  </xdr:twoCellAnchor>
  <xdr:twoCellAnchor editAs="oneCell">
    <xdr:from>
      <xdr:col>24</xdr:col>
      <xdr:colOff>12700</xdr:colOff>
      <xdr:row>58</xdr:row>
      <xdr:rowOff>66675</xdr:rowOff>
    </xdr:from>
    <xdr:to>
      <xdr:col>29</xdr:col>
      <xdr:colOff>529658</xdr:colOff>
      <xdr:row>60</xdr:row>
      <xdr:rowOff>114246</xdr:rowOff>
    </xdr:to>
    <xdr:pic>
      <xdr:nvPicPr>
        <xdr:cNvPr id="23" name="圖片 2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8630900" y="12233275"/>
          <a:ext cx="4555558" cy="428571"/>
        </a:xfrm>
        <a:prstGeom prst="rect">
          <a:avLst/>
        </a:prstGeom>
      </xdr:spPr>
    </xdr:pic>
    <xdr:clientData/>
  </xdr:twoCellAnchor>
  <xdr:twoCellAnchor editAs="oneCell">
    <xdr:from>
      <xdr:col>30</xdr:col>
      <xdr:colOff>168275</xdr:colOff>
      <xdr:row>58</xdr:row>
      <xdr:rowOff>114300</xdr:rowOff>
    </xdr:from>
    <xdr:to>
      <xdr:col>36</xdr:col>
      <xdr:colOff>215337</xdr:colOff>
      <xdr:row>60</xdr:row>
      <xdr:rowOff>82507</xdr:rowOff>
    </xdr:to>
    <xdr:pic>
      <xdr:nvPicPr>
        <xdr:cNvPr id="24" name="圖片 2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383875" y="12280900"/>
          <a:ext cx="4530162" cy="349207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20</xdr:row>
      <xdr:rowOff>110434</xdr:rowOff>
    </xdr:from>
    <xdr:to>
      <xdr:col>36</xdr:col>
      <xdr:colOff>108986</xdr:colOff>
      <xdr:row>23</xdr:row>
      <xdr:rowOff>43974</xdr:rowOff>
    </xdr:to>
    <xdr:pic>
      <xdr:nvPicPr>
        <xdr:cNvPr id="25" name="圖片 2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3154493" y="4159709"/>
          <a:ext cx="4600000" cy="485714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23</xdr:row>
      <xdr:rowOff>119637</xdr:rowOff>
    </xdr:from>
    <xdr:to>
      <xdr:col>36</xdr:col>
      <xdr:colOff>101232</xdr:colOff>
      <xdr:row>25</xdr:row>
      <xdr:rowOff>27101</xdr:rowOff>
    </xdr:to>
    <xdr:pic>
      <xdr:nvPicPr>
        <xdr:cNvPr id="26" name="圖片 2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154493" y="4721086"/>
          <a:ext cx="4592246" cy="330798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21</xdr:row>
      <xdr:rowOff>1</xdr:rowOff>
    </xdr:from>
    <xdr:to>
      <xdr:col>29</xdr:col>
      <xdr:colOff>342900</xdr:colOff>
      <xdr:row>22</xdr:row>
      <xdr:rowOff>126345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8618200" y="4330701"/>
          <a:ext cx="4381500" cy="316844"/>
        </a:xfrm>
        <a:prstGeom prst="rect">
          <a:avLst/>
        </a:prstGeom>
      </xdr:spPr>
    </xdr:pic>
    <xdr:clientData/>
  </xdr:twoCellAnchor>
  <xdr:twoCellAnchor editAs="oneCell">
    <xdr:from>
      <xdr:col>24</xdr:col>
      <xdr:colOff>1</xdr:colOff>
      <xdr:row>23</xdr:row>
      <xdr:rowOff>0</xdr:rowOff>
    </xdr:from>
    <xdr:to>
      <xdr:col>29</xdr:col>
      <xdr:colOff>393701</xdr:colOff>
      <xdr:row>24</xdr:row>
      <xdr:rowOff>75340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8618201" y="4711700"/>
          <a:ext cx="4432300" cy="291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217713</xdr:rowOff>
    </xdr:from>
    <xdr:to>
      <xdr:col>6</xdr:col>
      <xdr:colOff>852714</xdr:colOff>
      <xdr:row>26</xdr:row>
      <xdr:rowOff>145453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98999"/>
          <a:ext cx="5252357" cy="322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154218</xdr:rowOff>
    </xdr:from>
    <xdr:to>
      <xdr:col>6</xdr:col>
      <xdr:colOff>848388</xdr:colOff>
      <xdr:row>28</xdr:row>
      <xdr:rowOff>36286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70932"/>
          <a:ext cx="5248031" cy="3174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217716</xdr:rowOff>
    </xdr:from>
    <xdr:to>
      <xdr:col>6</xdr:col>
      <xdr:colOff>843643</xdr:colOff>
      <xdr:row>30</xdr:row>
      <xdr:rowOff>122140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569859"/>
          <a:ext cx="5243286" cy="348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145146</xdr:rowOff>
    </xdr:from>
    <xdr:to>
      <xdr:col>6</xdr:col>
      <xdr:colOff>834570</xdr:colOff>
      <xdr:row>31</xdr:row>
      <xdr:rowOff>220850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941789"/>
          <a:ext cx="5234213" cy="29341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15</xdr:col>
      <xdr:colOff>313310</xdr:colOff>
      <xdr:row>34</xdr:row>
      <xdr:rowOff>125142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65143" y="6458857"/>
          <a:ext cx="4495238" cy="34285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15</xdr:col>
      <xdr:colOff>275215</xdr:colOff>
      <xdr:row>39</xdr:row>
      <xdr:rowOff>114262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65143" y="7420429"/>
          <a:ext cx="4457143" cy="3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15</xdr:col>
      <xdr:colOff>303786</xdr:colOff>
      <xdr:row>36</xdr:row>
      <xdr:rowOff>96572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65143" y="6867071"/>
          <a:ext cx="4485714" cy="31428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15</xdr:col>
      <xdr:colOff>275215</xdr:colOff>
      <xdr:row>41</xdr:row>
      <xdr:rowOff>161428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65143" y="7783286"/>
          <a:ext cx="4457143" cy="342857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21</xdr:col>
      <xdr:colOff>361381</xdr:colOff>
      <xdr:row>34</xdr:row>
      <xdr:rowOff>191809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509500" y="6458857"/>
          <a:ext cx="4552381" cy="409524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21</xdr:col>
      <xdr:colOff>323286</xdr:colOff>
      <xdr:row>40</xdr:row>
      <xdr:rowOff>85215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509500" y="7420429"/>
          <a:ext cx="4514286" cy="45714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35</xdr:row>
      <xdr:rowOff>63506</xdr:rowOff>
    </xdr:from>
    <xdr:to>
      <xdr:col>21</xdr:col>
      <xdr:colOff>332809</xdr:colOff>
      <xdr:row>36</xdr:row>
      <xdr:rowOff>188649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509500" y="6930577"/>
          <a:ext cx="4523809" cy="342857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</xdr:row>
      <xdr:rowOff>145144</xdr:rowOff>
    </xdr:from>
    <xdr:to>
      <xdr:col>21</xdr:col>
      <xdr:colOff>351857</xdr:colOff>
      <xdr:row>42</xdr:row>
      <xdr:rowOff>87501</xdr:rowOff>
    </xdr:to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509500" y="7928430"/>
          <a:ext cx="4542857" cy="31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19</xdr:row>
      <xdr:rowOff>81648</xdr:rowOff>
    </xdr:from>
    <xdr:to>
      <xdr:col>27</xdr:col>
      <xdr:colOff>162287</xdr:colOff>
      <xdr:row>20</xdr:row>
      <xdr:rowOff>138767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7262929" y="3556005"/>
          <a:ext cx="4371429" cy="2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21</xdr:row>
      <xdr:rowOff>0</xdr:rowOff>
    </xdr:from>
    <xdr:to>
      <xdr:col>27</xdr:col>
      <xdr:colOff>163286</xdr:colOff>
      <xdr:row>22</xdr:row>
      <xdr:rowOff>138965</xdr:rowOff>
    </xdr:to>
    <xdr:pic>
      <xdr:nvPicPr>
        <xdr:cNvPr id="16" name="圖片 1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262929" y="3855357"/>
          <a:ext cx="4372428" cy="320394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19</xdr:row>
      <xdr:rowOff>72577</xdr:rowOff>
    </xdr:from>
    <xdr:to>
      <xdr:col>33</xdr:col>
      <xdr:colOff>200381</xdr:colOff>
      <xdr:row>21</xdr:row>
      <xdr:rowOff>177291</xdr:rowOff>
    </xdr:to>
    <xdr:pic>
      <xdr:nvPicPr>
        <xdr:cNvPr id="17" name="圖片 1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034500" y="3546934"/>
          <a:ext cx="4409524" cy="485714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22</xdr:row>
      <xdr:rowOff>45359</xdr:rowOff>
    </xdr:from>
    <xdr:to>
      <xdr:col>33</xdr:col>
      <xdr:colOff>162286</xdr:colOff>
      <xdr:row>23</xdr:row>
      <xdr:rowOff>187741</xdr:rowOff>
    </xdr:to>
    <xdr:pic>
      <xdr:nvPicPr>
        <xdr:cNvPr id="18" name="圖片 1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2034500" y="4082145"/>
          <a:ext cx="4371429" cy="32381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42</xdr:row>
      <xdr:rowOff>99789</xdr:rowOff>
    </xdr:from>
    <xdr:to>
      <xdr:col>27</xdr:col>
      <xdr:colOff>209906</xdr:colOff>
      <xdr:row>44</xdr:row>
      <xdr:rowOff>41694</xdr:rowOff>
    </xdr:to>
    <xdr:pic>
      <xdr:nvPicPr>
        <xdr:cNvPr id="19" name="圖片 1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7262929" y="8245932"/>
          <a:ext cx="4419048" cy="304762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44</xdr:row>
      <xdr:rowOff>99790</xdr:rowOff>
    </xdr:from>
    <xdr:to>
      <xdr:col>27</xdr:col>
      <xdr:colOff>217715</xdr:colOff>
      <xdr:row>46</xdr:row>
      <xdr:rowOff>102034</xdr:rowOff>
    </xdr:to>
    <xdr:pic>
      <xdr:nvPicPr>
        <xdr:cNvPr id="20" name="圖片 1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7262929" y="8608790"/>
          <a:ext cx="4426857" cy="365101"/>
        </a:xfrm>
        <a:prstGeom prst="rect">
          <a:avLst/>
        </a:prstGeom>
      </xdr:spPr>
    </xdr:pic>
    <xdr:clientData/>
  </xdr:twoCellAnchor>
  <xdr:twoCellAnchor editAs="oneCell">
    <xdr:from>
      <xdr:col>28</xdr:col>
      <xdr:colOff>1</xdr:colOff>
      <xdr:row>42</xdr:row>
      <xdr:rowOff>108860</xdr:rowOff>
    </xdr:from>
    <xdr:to>
      <xdr:col>33</xdr:col>
      <xdr:colOff>199572</xdr:colOff>
      <xdr:row>44</xdr:row>
      <xdr:rowOff>32523</xdr:rowOff>
    </xdr:to>
    <xdr:pic>
      <xdr:nvPicPr>
        <xdr:cNvPr id="21" name="圖片 2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2034501" y="8255003"/>
          <a:ext cx="4408714" cy="286520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44</xdr:row>
      <xdr:rowOff>108861</xdr:rowOff>
    </xdr:from>
    <xdr:to>
      <xdr:col>33</xdr:col>
      <xdr:colOff>217714</xdr:colOff>
      <xdr:row>46</xdr:row>
      <xdr:rowOff>111105</xdr:rowOff>
    </xdr:to>
    <xdr:pic>
      <xdr:nvPicPr>
        <xdr:cNvPr id="23" name="圖片 2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2034500" y="8617861"/>
          <a:ext cx="4426857" cy="365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</xdr:rowOff>
    </xdr:from>
    <xdr:to>
      <xdr:col>3</xdr:col>
      <xdr:colOff>1104900</xdr:colOff>
      <xdr:row>21</xdr:row>
      <xdr:rowOff>175401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76701"/>
          <a:ext cx="2870200" cy="3595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57150</xdr:rowOff>
    </xdr:from>
    <xdr:to>
      <xdr:col>4</xdr:col>
      <xdr:colOff>0</xdr:colOff>
      <xdr:row>23</xdr:row>
      <xdr:rowOff>57001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502150"/>
          <a:ext cx="2876549" cy="1840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5</xdr:col>
      <xdr:colOff>0</xdr:colOff>
      <xdr:row>22</xdr:row>
      <xdr:rowOff>166352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30688"/>
          <a:ext cx="3921125" cy="348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4</xdr:col>
      <xdr:colOff>1135063</xdr:colOff>
      <xdr:row>24</xdr:row>
      <xdr:rowOff>139409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95813"/>
          <a:ext cx="3913188" cy="321971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21</xdr:row>
      <xdr:rowOff>0</xdr:rowOff>
    </xdr:from>
    <xdr:to>
      <xdr:col>17</xdr:col>
      <xdr:colOff>1</xdr:colOff>
      <xdr:row>22</xdr:row>
      <xdr:rowOff>109497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29689" y="4230688"/>
          <a:ext cx="3905250" cy="2920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23</xdr:row>
      <xdr:rowOff>1</xdr:rowOff>
    </xdr:from>
    <xdr:to>
      <xdr:col>16</xdr:col>
      <xdr:colOff>1111250</xdr:colOff>
      <xdr:row>24</xdr:row>
      <xdr:rowOff>122303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8" y="4595814"/>
          <a:ext cx="3897312" cy="30486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11</xdr:col>
      <xdr:colOff>0</xdr:colOff>
      <xdr:row>23</xdr:row>
      <xdr:rowOff>35009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76750" y="4230688"/>
          <a:ext cx="3897313" cy="40013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87306</xdr:rowOff>
    </xdr:from>
    <xdr:to>
      <xdr:col>11</xdr:col>
      <xdr:colOff>0</xdr:colOff>
      <xdr:row>25</xdr:row>
      <xdr:rowOff>20116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76750" y="4683119"/>
          <a:ext cx="3897313" cy="29793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39</xdr:row>
      <xdr:rowOff>1</xdr:rowOff>
    </xdr:from>
    <xdr:to>
      <xdr:col>9</xdr:col>
      <xdr:colOff>293688</xdr:colOff>
      <xdr:row>41</xdr:row>
      <xdr:rowOff>15646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76750" y="7723189"/>
          <a:ext cx="1960563" cy="38077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41</xdr:row>
      <xdr:rowOff>87306</xdr:rowOff>
    </xdr:from>
    <xdr:to>
      <xdr:col>9</xdr:col>
      <xdr:colOff>293688</xdr:colOff>
      <xdr:row>42</xdr:row>
      <xdr:rowOff>151807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6750" y="8175619"/>
          <a:ext cx="1960563" cy="247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2</xdr:col>
      <xdr:colOff>547688</xdr:colOff>
      <xdr:row>40</xdr:row>
      <xdr:rowOff>46497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7723188"/>
          <a:ext cx="1658938" cy="2290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126998</xdr:rowOff>
    </xdr:from>
    <xdr:to>
      <xdr:col>2</xdr:col>
      <xdr:colOff>547688</xdr:colOff>
      <xdr:row>42</xdr:row>
      <xdr:rowOff>8657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8032748"/>
          <a:ext cx="1658938" cy="2467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</xdr:rowOff>
    </xdr:from>
    <xdr:to>
      <xdr:col>5</xdr:col>
      <xdr:colOff>7471</xdr:colOff>
      <xdr:row>22</xdr:row>
      <xdr:rowOff>131694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95589"/>
          <a:ext cx="3922059" cy="31845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23</xdr:row>
      <xdr:rowOff>1</xdr:rowOff>
    </xdr:from>
    <xdr:to>
      <xdr:col>5</xdr:col>
      <xdr:colOff>22413</xdr:colOff>
      <xdr:row>24</xdr:row>
      <xdr:rowOff>110993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4669119"/>
          <a:ext cx="3937000" cy="29775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11</xdr:col>
      <xdr:colOff>0</xdr:colOff>
      <xdr:row>23</xdr:row>
      <xdr:rowOff>17843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882" y="4295588"/>
          <a:ext cx="3922059" cy="39137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97112</xdr:rowOff>
    </xdr:from>
    <xdr:to>
      <xdr:col>11</xdr:col>
      <xdr:colOff>0</xdr:colOff>
      <xdr:row>24</xdr:row>
      <xdr:rowOff>145001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74882" y="4766230"/>
          <a:ext cx="3922059" cy="23465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47</xdr:row>
      <xdr:rowOff>0</xdr:rowOff>
    </xdr:from>
    <xdr:to>
      <xdr:col>5</xdr:col>
      <xdr:colOff>1</xdr:colOff>
      <xdr:row>48</xdr:row>
      <xdr:rowOff>91045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9539941"/>
          <a:ext cx="3914588" cy="277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5</xdr:col>
      <xdr:colOff>7471</xdr:colOff>
      <xdr:row>50</xdr:row>
      <xdr:rowOff>65729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9913471"/>
          <a:ext cx="3922059" cy="2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11</xdr:col>
      <xdr:colOff>7471</xdr:colOff>
      <xdr:row>48</xdr:row>
      <xdr:rowOff>120096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74882" y="9539941"/>
          <a:ext cx="3929530" cy="306861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49</xdr:row>
      <xdr:rowOff>0</xdr:rowOff>
    </xdr:from>
    <xdr:to>
      <xdr:col>11</xdr:col>
      <xdr:colOff>7472</xdr:colOff>
      <xdr:row>50</xdr:row>
      <xdr:rowOff>83655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4883" y="9913471"/>
          <a:ext cx="3929530" cy="27041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21</xdr:col>
      <xdr:colOff>231588</xdr:colOff>
      <xdr:row>42</xdr:row>
      <xdr:rowOff>108880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439588" y="8374529"/>
          <a:ext cx="1912471" cy="32552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21</xdr:col>
      <xdr:colOff>246529</xdr:colOff>
      <xdr:row>44</xdr:row>
      <xdr:rowOff>61400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439588" y="8785412"/>
          <a:ext cx="1927412" cy="24816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15</xdr:col>
      <xdr:colOff>358588</xdr:colOff>
      <xdr:row>42</xdr:row>
      <xdr:rowOff>82476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57235" y="8374529"/>
          <a:ext cx="2039471" cy="299123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42</xdr:row>
      <xdr:rowOff>171823</xdr:rowOff>
    </xdr:from>
    <xdr:to>
      <xdr:col>15</xdr:col>
      <xdr:colOff>343648</xdr:colOff>
      <xdr:row>44</xdr:row>
      <xdr:rowOff>59566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57236" y="8762999"/>
          <a:ext cx="2024530" cy="2687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17</xdr:col>
      <xdr:colOff>0</xdr:colOff>
      <xdr:row>22</xdr:row>
      <xdr:rowOff>180928</xdr:rowOff>
    </xdr:to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957235" y="4295588"/>
          <a:ext cx="3922059" cy="36769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23</xdr:row>
      <xdr:rowOff>74708</xdr:rowOff>
    </xdr:from>
    <xdr:to>
      <xdr:col>17</xdr:col>
      <xdr:colOff>22412</xdr:colOff>
      <xdr:row>24</xdr:row>
      <xdr:rowOff>171479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957235" y="4743826"/>
          <a:ext cx="3944471" cy="283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zoomScale="50" zoomScaleNormal="50" workbookViewId="0">
      <selection activeCell="AE28" sqref="AE28"/>
    </sheetView>
  </sheetViews>
  <sheetFormatPr defaultRowHeight="14.5"/>
  <cols>
    <col min="1" max="1" width="8.796875" style="21"/>
    <col min="2" max="3" width="10.19921875" style="21" bestFit="1" customWidth="1"/>
    <col min="4" max="5" width="17.59765625" style="21" customWidth="1"/>
    <col min="6" max="7" width="8.796875" style="21"/>
    <col min="8" max="9" width="10.19921875" style="21" bestFit="1" customWidth="1"/>
    <col min="10" max="11" width="17.69921875" style="21" customWidth="1"/>
    <col min="12" max="13" width="8.796875" style="21"/>
    <col min="14" max="15" width="10.19921875" style="21" bestFit="1" customWidth="1"/>
    <col min="16" max="16" width="17.59765625" style="21" customWidth="1"/>
    <col min="17" max="17" width="17.3984375" style="21" customWidth="1"/>
    <col min="18" max="19" width="8.796875" style="21"/>
    <col min="20" max="21" width="10.19921875" style="21" bestFit="1" customWidth="1"/>
    <col min="22" max="22" width="17.59765625" style="21" customWidth="1"/>
    <col min="23" max="23" width="17.69921875" style="21" customWidth="1"/>
    <col min="24" max="24" width="8.796875" style="21"/>
    <col min="25" max="25" width="10.5" style="21" customWidth="1"/>
    <col min="26" max="27" width="8.796875" style="21"/>
    <col min="28" max="28" width="17.69921875" style="21" customWidth="1"/>
    <col min="29" max="29" width="17.59765625" style="21" customWidth="1"/>
    <col min="30" max="33" width="8.796875" style="21"/>
    <col min="34" max="34" width="17.59765625" style="21" customWidth="1"/>
    <col min="35" max="35" width="17.796875" style="21" customWidth="1"/>
    <col min="36" max="16384" width="8.796875" style="21"/>
  </cols>
  <sheetData>
    <row r="1" spans="1:35">
      <c r="A1" s="7" t="s">
        <v>0</v>
      </c>
      <c r="M1" s="7" t="s">
        <v>48</v>
      </c>
    </row>
    <row r="3" spans="1:35">
      <c r="A3" s="7" t="s">
        <v>1</v>
      </c>
      <c r="G3" s="7" t="s">
        <v>25</v>
      </c>
      <c r="M3" s="7" t="s">
        <v>49</v>
      </c>
      <c r="S3" s="7" t="s">
        <v>25</v>
      </c>
      <c r="Y3" s="7" t="s">
        <v>205</v>
      </c>
      <c r="AE3" s="7" t="s">
        <v>208</v>
      </c>
    </row>
    <row r="4" spans="1:35">
      <c r="B4" s="21" t="s">
        <v>10</v>
      </c>
      <c r="C4" s="21" t="s">
        <v>11</v>
      </c>
      <c r="D4" s="21" t="s">
        <v>12</v>
      </c>
      <c r="E4" s="21" t="s">
        <v>13</v>
      </c>
      <c r="H4" s="21" t="s">
        <v>26</v>
      </c>
      <c r="I4" s="21" t="s">
        <v>27</v>
      </c>
      <c r="J4" s="21" t="s">
        <v>28</v>
      </c>
      <c r="K4" s="21" t="s">
        <v>13</v>
      </c>
      <c r="N4" s="21" t="s">
        <v>55</v>
      </c>
      <c r="O4" s="21" t="s">
        <v>56</v>
      </c>
      <c r="P4" s="21" t="s">
        <v>57</v>
      </c>
      <c r="Q4" s="21" t="s">
        <v>13</v>
      </c>
      <c r="T4" s="21" t="s">
        <v>58</v>
      </c>
      <c r="U4" s="21" t="s">
        <v>27</v>
      </c>
      <c r="V4" s="21" t="s">
        <v>28</v>
      </c>
      <c r="W4" s="21" t="s">
        <v>13</v>
      </c>
      <c r="Z4" s="21" t="s">
        <v>207</v>
      </c>
      <c r="AA4" s="21" t="s">
        <v>27</v>
      </c>
      <c r="AB4" s="21" t="s">
        <v>169</v>
      </c>
      <c r="AC4" s="21" t="s">
        <v>164</v>
      </c>
      <c r="AF4" s="21" t="s">
        <v>168</v>
      </c>
      <c r="AG4" s="21" t="s">
        <v>27</v>
      </c>
      <c r="AH4" s="21" t="s">
        <v>209</v>
      </c>
      <c r="AI4" s="21" t="s">
        <v>210</v>
      </c>
    </row>
    <row r="5" spans="1:35" ht="17">
      <c r="A5" s="21" t="s">
        <v>2</v>
      </c>
      <c r="B5" s="21">
        <v>3318302</v>
      </c>
      <c r="C5" s="22">
        <v>13292805</v>
      </c>
      <c r="D5" s="21">
        <f>B5/C5</f>
        <v>0.2496314359535102</v>
      </c>
      <c r="E5" s="21">
        <f>D5/AVERAGE(D5:D8)</f>
        <v>9.6676721087028003E-2</v>
      </c>
      <c r="G5" s="21" t="s">
        <v>18</v>
      </c>
      <c r="H5" s="21">
        <v>695361</v>
      </c>
      <c r="I5" s="21">
        <v>10042776</v>
      </c>
      <c r="J5" s="21">
        <f>H5/I5</f>
        <v>6.9239919321112009E-2</v>
      </c>
      <c r="K5" s="21">
        <f>J5/AVERAGE(J5:J8)</f>
        <v>0.71044188283113752</v>
      </c>
      <c r="M5" s="21" t="s">
        <v>2</v>
      </c>
      <c r="N5" s="23">
        <v>2631150</v>
      </c>
      <c r="O5" s="23">
        <v>16720421</v>
      </c>
      <c r="P5" s="21">
        <f>N5/O5</f>
        <v>0.15736146835058759</v>
      </c>
      <c r="Q5" s="21">
        <f>P5/AVERAGE(P5:P10)</f>
        <v>0.14193167242224614</v>
      </c>
      <c r="S5" s="2" t="s">
        <v>98</v>
      </c>
      <c r="T5" s="23">
        <v>1977338</v>
      </c>
      <c r="U5" s="23">
        <v>16147824</v>
      </c>
      <c r="V5" s="21">
        <f>T5/U5</f>
        <v>0.12245228830831943</v>
      </c>
      <c r="W5" s="21">
        <f>V5/AVERAGE(V5:V10)</f>
        <v>1.5011406615969627</v>
      </c>
      <c r="Y5" s="2" t="s">
        <v>98</v>
      </c>
      <c r="Z5" s="4">
        <v>1321902</v>
      </c>
      <c r="AA5" s="4">
        <v>3601404</v>
      </c>
      <c r="AB5" s="21">
        <f>Z5/AA5</f>
        <v>0.36705184977858635</v>
      </c>
      <c r="AC5" s="21">
        <f>AB5/AVERAGE(AB5:AB10)</f>
        <v>0.66637420647522616</v>
      </c>
      <c r="AE5" s="2" t="s">
        <v>98</v>
      </c>
      <c r="AF5" s="4">
        <v>3489000</v>
      </c>
      <c r="AG5" s="4">
        <v>3185160</v>
      </c>
      <c r="AH5" s="21">
        <f>AF5/AG5</f>
        <v>1.0953923821723242</v>
      </c>
      <c r="AI5" s="21">
        <f>AH5/AVERAGE(AH5:AH10)</f>
        <v>0.73541044503629094</v>
      </c>
    </row>
    <row r="6" spans="1:35" ht="17">
      <c r="A6" s="21" t="s">
        <v>3</v>
      </c>
      <c r="B6" s="21">
        <v>21189325</v>
      </c>
      <c r="C6" s="22">
        <v>18544844</v>
      </c>
      <c r="D6" s="21">
        <f t="shared" ref="D6:D12" si="0">B6/C6</f>
        <v>1.142599258316759</v>
      </c>
      <c r="E6" s="21">
        <f>D6/AVERAGE(D5:D8)</f>
        <v>0.44250336256170181</v>
      </c>
      <c r="G6" s="21" t="s">
        <v>19</v>
      </c>
      <c r="H6" s="21">
        <v>554336</v>
      </c>
      <c r="I6" s="21">
        <v>14278680</v>
      </c>
      <c r="J6" s="21">
        <f t="shared" ref="J6:J12" si="1">H6/I6</f>
        <v>3.8822636266097429E-2</v>
      </c>
      <c r="K6" s="21">
        <f>J6/AVERAGE(J5:J8)</f>
        <v>0.39834285013305676</v>
      </c>
      <c r="M6" s="21" t="s">
        <v>3</v>
      </c>
      <c r="N6" s="23">
        <v>14250071</v>
      </c>
      <c r="O6" s="23">
        <v>14484275</v>
      </c>
      <c r="P6" s="21">
        <f t="shared" ref="P6:P16" si="2">N6/O6</f>
        <v>0.98383046441744582</v>
      </c>
      <c r="Q6" s="21">
        <f>P6/AVERAGE(P5:P10)</f>
        <v>0.88736273662384002</v>
      </c>
      <c r="S6" s="2" t="s">
        <v>59</v>
      </c>
      <c r="T6" s="23">
        <v>1162392</v>
      </c>
      <c r="U6" s="23">
        <v>16362936</v>
      </c>
      <c r="V6" s="21">
        <f t="shared" ref="V6:V16" si="3">T6/U6</f>
        <v>7.1038107097650446E-2</v>
      </c>
      <c r="W6" s="21">
        <f>V6/AVERAGE(V5:V10)</f>
        <v>0.87085502901065726</v>
      </c>
      <c r="Y6" s="2" t="s">
        <v>59</v>
      </c>
      <c r="Z6" s="4">
        <v>853866</v>
      </c>
      <c r="AA6" s="4">
        <v>2403956</v>
      </c>
      <c r="AB6" s="21">
        <f t="shared" ref="AB6:AB16" si="4">Z6/AA6</f>
        <v>0.35519202514521897</v>
      </c>
      <c r="AC6" s="21">
        <f>AB6/AVERAGE(AB5:AB10)</f>
        <v>0.64484296713189415</v>
      </c>
      <c r="AE6" s="2" t="s">
        <v>59</v>
      </c>
      <c r="AF6" s="4">
        <v>4610368</v>
      </c>
      <c r="AG6" s="4">
        <v>2116404</v>
      </c>
      <c r="AH6" s="21">
        <f t="shared" ref="AH6:AH16" si="5">AF6/AG6</f>
        <v>2.1783969412267221</v>
      </c>
      <c r="AI6" s="21">
        <f>AH6/AVERAGE(AH5:AH10)</f>
        <v>1.4625041127602199</v>
      </c>
    </row>
    <row r="7" spans="1:35" ht="17">
      <c r="A7" s="21" t="s">
        <v>4</v>
      </c>
      <c r="B7" s="21">
        <v>39796281</v>
      </c>
      <c r="C7" s="22">
        <v>10594850</v>
      </c>
      <c r="D7" s="21">
        <f t="shared" si="0"/>
        <v>3.7561910739651814</v>
      </c>
      <c r="E7" s="21">
        <f>D7/AVERAGE(D5:D8)</f>
        <v>1.4546895322708644</v>
      </c>
      <c r="G7" s="21" t="s">
        <v>4</v>
      </c>
      <c r="H7" s="21">
        <v>652698</v>
      </c>
      <c r="I7" s="21">
        <v>9819124</v>
      </c>
      <c r="J7" s="21">
        <f t="shared" si="1"/>
        <v>6.647212113830113E-2</v>
      </c>
      <c r="K7" s="21">
        <f>J7/AVERAGE(J5:J8)</f>
        <v>0.68204266209875297</v>
      </c>
      <c r="M7" s="21" t="s">
        <v>4</v>
      </c>
      <c r="N7" s="23">
        <v>10521315</v>
      </c>
      <c r="O7" s="23">
        <v>14287533</v>
      </c>
      <c r="P7" s="21">
        <f t="shared" si="2"/>
        <v>0.7363982991325374</v>
      </c>
      <c r="Q7" s="21">
        <f>P7/AVERAGE(P5:P10)</f>
        <v>0.66419208755679005</v>
      </c>
      <c r="S7" s="2" t="s">
        <v>60</v>
      </c>
      <c r="T7" s="23">
        <v>514386</v>
      </c>
      <c r="U7" s="23">
        <v>16966720</v>
      </c>
      <c r="V7" s="21">
        <f t="shared" si="3"/>
        <v>3.0317350672375096E-2</v>
      </c>
      <c r="W7" s="21">
        <f>V7/AVERAGE(V5:V10)</f>
        <v>0.37165992138592213</v>
      </c>
      <c r="Y7" s="2" t="s">
        <v>60</v>
      </c>
      <c r="Z7" s="4">
        <v>1411360</v>
      </c>
      <c r="AA7" s="4">
        <v>1915992</v>
      </c>
      <c r="AB7" s="21">
        <f t="shared" si="4"/>
        <v>0.73662102973290078</v>
      </c>
      <c r="AC7" s="21">
        <f>AB7/AVERAGE(AB5:AB10)</f>
        <v>1.3373185680914736</v>
      </c>
      <c r="AE7" s="2" t="s">
        <v>60</v>
      </c>
      <c r="AF7" s="4">
        <v>3518721</v>
      </c>
      <c r="AG7" s="4">
        <v>2644501</v>
      </c>
      <c r="AH7" s="21">
        <f t="shared" si="5"/>
        <v>1.330580324983806</v>
      </c>
      <c r="AI7" s="21">
        <f>AH7/AVERAGE(AH5:AH10)</f>
        <v>0.89330790032729546</v>
      </c>
    </row>
    <row r="8" spans="1:35" ht="17">
      <c r="A8" s="21" t="s">
        <v>5</v>
      </c>
      <c r="B8" s="21">
        <v>33872630</v>
      </c>
      <c r="C8" s="22">
        <v>6539016</v>
      </c>
      <c r="D8" s="21">
        <f t="shared" si="0"/>
        <v>5.1800806115170843</v>
      </c>
      <c r="E8" s="21">
        <f>D8/AVERAGE(D5:D8)</f>
        <v>2.0061303840804054</v>
      </c>
      <c r="G8" s="21" t="s">
        <v>20</v>
      </c>
      <c r="H8" s="21">
        <v>2254210</v>
      </c>
      <c r="I8" s="21">
        <v>10469760</v>
      </c>
      <c r="J8" s="21">
        <f t="shared" si="1"/>
        <v>0.21530675010697475</v>
      </c>
      <c r="K8" s="21">
        <f>J8/AVERAGE(J5:J8)</f>
        <v>2.2091726049370526</v>
      </c>
      <c r="M8" s="21" t="s">
        <v>5</v>
      </c>
      <c r="N8" s="23">
        <v>10994240</v>
      </c>
      <c r="O8" s="23">
        <v>10095688</v>
      </c>
      <c r="P8" s="21">
        <f t="shared" si="2"/>
        <v>1.0890035428987108</v>
      </c>
      <c r="Q8" s="21">
        <f>P8/AVERAGE(P5:P10)</f>
        <v>0.98222325793891296</v>
      </c>
      <c r="S8" s="2" t="s">
        <v>61</v>
      </c>
      <c r="T8" s="23">
        <v>1473504</v>
      </c>
      <c r="U8" s="23">
        <v>12622400</v>
      </c>
      <c r="V8" s="21">
        <f t="shared" si="3"/>
        <v>0.11673722905311193</v>
      </c>
      <c r="W8" s="21">
        <f>V8/AVERAGE(V5:V10)</f>
        <v>1.4310798407666738</v>
      </c>
      <c r="Y8" s="2" t="s">
        <v>61</v>
      </c>
      <c r="Z8" s="4">
        <v>1168752</v>
      </c>
      <c r="AA8" s="4">
        <v>1276130</v>
      </c>
      <c r="AB8" s="21">
        <f t="shared" si="4"/>
        <v>0.9158565349925164</v>
      </c>
      <c r="AC8" s="21">
        <f>AB8/AVERAGE(AB5:AB10)</f>
        <v>1.6627165129911115</v>
      </c>
      <c r="AE8" s="2" t="s">
        <v>61</v>
      </c>
      <c r="AF8" s="4">
        <v>2924737</v>
      </c>
      <c r="AG8" s="4">
        <v>1647351</v>
      </c>
      <c r="AH8" s="21">
        <f t="shared" si="5"/>
        <v>1.7754182320586203</v>
      </c>
      <c r="AI8" s="21">
        <f>AH8/AVERAGE(AH5:AH10)</f>
        <v>1.1919574514243534</v>
      </c>
    </row>
    <row r="9" spans="1:35" ht="17">
      <c r="A9" s="21" t="s">
        <v>6</v>
      </c>
      <c r="B9" s="21">
        <v>23910462</v>
      </c>
      <c r="C9" s="22">
        <v>13952088</v>
      </c>
      <c r="D9" s="21">
        <f t="shared" si="0"/>
        <v>1.7137551024620832</v>
      </c>
      <c r="E9" s="21">
        <f>D9/AVERAGE(D5:D8)</f>
        <v>0.66369935909455391</v>
      </c>
      <c r="G9" s="21" t="s">
        <v>23</v>
      </c>
      <c r="H9" s="21">
        <v>6064300</v>
      </c>
      <c r="I9" s="21">
        <v>12763960</v>
      </c>
      <c r="J9" s="21">
        <f t="shared" si="1"/>
        <v>0.47511117239477402</v>
      </c>
      <c r="K9" s="21">
        <f>J9/AVERAGE(J5:J8)</f>
        <v>4.874917232425676</v>
      </c>
      <c r="M9" s="21" t="s">
        <v>53</v>
      </c>
      <c r="N9" s="23">
        <v>22647480</v>
      </c>
      <c r="O9" s="23">
        <v>14568516</v>
      </c>
      <c r="P9" s="21">
        <f t="shared" si="2"/>
        <v>1.5545495505513396</v>
      </c>
      <c r="Q9" s="21">
        <f>P9/AVERAGE(P5:P10)</f>
        <v>1.4021209886109887</v>
      </c>
      <c r="S9" s="2" t="s">
        <v>62</v>
      </c>
      <c r="T9" s="23">
        <v>1057408</v>
      </c>
      <c r="U9" s="23">
        <v>15265480</v>
      </c>
      <c r="V9" s="21">
        <f t="shared" si="3"/>
        <v>6.9267916894850345E-2</v>
      </c>
      <c r="W9" s="21">
        <f>V9/AVERAGE(V5:V10)</f>
        <v>0.84915429537068599</v>
      </c>
      <c r="Y9" s="2" t="s">
        <v>62</v>
      </c>
      <c r="Z9" s="4">
        <v>1309097</v>
      </c>
      <c r="AA9" s="4">
        <v>2760552</v>
      </c>
      <c r="AB9" s="21">
        <f t="shared" si="4"/>
        <v>0.47421566411355409</v>
      </c>
      <c r="AC9" s="21">
        <f>AB9/AVERAGE(AB5:AB10)</f>
        <v>0.860927651127254</v>
      </c>
      <c r="AE9" s="2" t="s">
        <v>62</v>
      </c>
      <c r="AF9" s="4">
        <v>3258819</v>
      </c>
      <c r="AG9" s="4">
        <v>2526064</v>
      </c>
      <c r="AH9" s="21">
        <f t="shared" si="5"/>
        <v>1.2900777652506032</v>
      </c>
      <c r="AI9" s="21">
        <f>AH9/AVERAGE(AH5:AH10)</f>
        <v>0.86611581284953387</v>
      </c>
    </row>
    <row r="10" spans="1:35" ht="17">
      <c r="A10" s="21" t="s">
        <v>7</v>
      </c>
      <c r="B10" s="21">
        <v>24808428</v>
      </c>
      <c r="C10" s="22">
        <v>12218076</v>
      </c>
      <c r="D10" s="21">
        <f t="shared" si="0"/>
        <v>2.0304692817428864</v>
      </c>
      <c r="E10" s="21">
        <f>D10/AVERAGE(D5:D8)</f>
        <v>0.78635573952069326</v>
      </c>
      <c r="G10" s="21" t="s">
        <v>21</v>
      </c>
      <c r="H10" s="21">
        <v>4295824</v>
      </c>
      <c r="I10" s="21">
        <v>10794470</v>
      </c>
      <c r="J10" s="21">
        <f t="shared" si="1"/>
        <v>0.39796525443120412</v>
      </c>
      <c r="K10" s="21">
        <f>J10/AVERAGE(J5:J8)</f>
        <v>4.0833552007515053</v>
      </c>
      <c r="M10" s="21" t="s">
        <v>50</v>
      </c>
      <c r="N10" s="23">
        <v>26565880</v>
      </c>
      <c r="O10" s="23">
        <v>12465609</v>
      </c>
      <c r="P10" s="21">
        <f t="shared" si="2"/>
        <v>2.1311337456517365</v>
      </c>
      <c r="Q10" s="21">
        <f>P10/AVERAGE(P5:P10)</f>
        <v>1.9221692568472224</v>
      </c>
      <c r="S10" s="2" t="s">
        <v>63</v>
      </c>
      <c r="T10" s="23">
        <v>1129696</v>
      </c>
      <c r="U10" s="23">
        <v>14187870</v>
      </c>
      <c r="V10" s="21">
        <f t="shared" si="3"/>
        <v>7.9624073240028279E-2</v>
      </c>
      <c r="W10" s="21">
        <f>V10/AVERAGE(V5:V10)</f>
        <v>0.97611025186909783</v>
      </c>
      <c r="Y10" s="2" t="s">
        <v>63</v>
      </c>
      <c r="Z10" s="4">
        <v>771280</v>
      </c>
      <c r="AA10" s="4">
        <v>1691480</v>
      </c>
      <c r="AB10" s="21">
        <f t="shared" si="4"/>
        <v>0.45597937900536806</v>
      </c>
      <c r="AC10" s="21">
        <f>AB10/AVERAGE(AB5:AB10)</f>
        <v>0.82782009418304048</v>
      </c>
      <c r="AE10" s="2" t="s">
        <v>63</v>
      </c>
      <c r="AF10" s="4">
        <v>2586075</v>
      </c>
      <c r="AG10" s="4">
        <v>2040904</v>
      </c>
      <c r="AH10" s="21">
        <f t="shared" si="5"/>
        <v>1.2671223144253723</v>
      </c>
      <c r="AI10" s="21">
        <f>AH10/AVERAGE(AH5:AH10)</f>
        <v>0.85070427760230771</v>
      </c>
    </row>
    <row r="11" spans="1:35" ht="17">
      <c r="A11" s="21" t="s">
        <v>8</v>
      </c>
      <c r="B11" s="21">
        <v>41037679</v>
      </c>
      <c r="C11" s="22">
        <v>9904752</v>
      </c>
      <c r="D11" s="21">
        <f t="shared" si="0"/>
        <v>4.1432313499621189</v>
      </c>
      <c r="E11" s="21">
        <f>D11/AVERAGE(D5:D8)</f>
        <v>1.6045816509019919</v>
      </c>
      <c r="G11" s="21" t="s">
        <v>22</v>
      </c>
      <c r="H11" s="21">
        <v>14171897</v>
      </c>
      <c r="I11" s="21">
        <v>12965667</v>
      </c>
      <c r="J11" s="21">
        <f t="shared" si="1"/>
        <v>1.0930326222322384</v>
      </c>
      <c r="K11" s="21">
        <f>J11/AVERAGE(J5:J8)</f>
        <v>11.215151053732562</v>
      </c>
      <c r="M11" s="21" t="s">
        <v>23</v>
      </c>
      <c r="N11" s="23">
        <v>14962374</v>
      </c>
      <c r="O11" s="23">
        <v>11771838</v>
      </c>
      <c r="P11" s="21">
        <f t="shared" si="2"/>
        <v>1.2710312527236614</v>
      </c>
      <c r="Q11" s="21">
        <f>P11/AVERAGE(P5:P10)</f>
        <v>1.1464025678643093</v>
      </c>
      <c r="S11" s="2" t="s">
        <v>64</v>
      </c>
      <c r="T11" s="23">
        <v>2669918</v>
      </c>
      <c r="U11" s="23">
        <v>17981166</v>
      </c>
      <c r="V11" s="21">
        <f t="shared" si="3"/>
        <v>0.14848414168469387</v>
      </c>
      <c r="W11" s="21">
        <f>V11/AVERAGE(V5:V10)</f>
        <v>1.8202647395530536</v>
      </c>
      <c r="Y11" s="2" t="s">
        <v>64</v>
      </c>
      <c r="Z11" s="4">
        <v>1366822</v>
      </c>
      <c r="AA11" s="4">
        <v>1845060</v>
      </c>
      <c r="AB11" s="21">
        <f t="shared" si="4"/>
        <v>0.74080084116505696</v>
      </c>
      <c r="AC11" s="21">
        <f>AB11/AVERAGE(AB5:AB10)</f>
        <v>1.3449069197861983</v>
      </c>
      <c r="AE11" s="2" t="s">
        <v>64</v>
      </c>
      <c r="AF11" s="4">
        <v>4603199</v>
      </c>
      <c r="AG11" s="4">
        <v>2118694</v>
      </c>
      <c r="AH11" s="21">
        <f t="shared" si="5"/>
        <v>2.1726587227792216</v>
      </c>
      <c r="AI11" s="21">
        <f>AH11/AVERAGE(AH5:AH10)</f>
        <v>1.4586516614826026</v>
      </c>
    </row>
    <row r="12" spans="1:35" ht="17">
      <c r="A12" s="21" t="s">
        <v>9</v>
      </c>
      <c r="B12" s="21">
        <v>28935102</v>
      </c>
      <c r="C12" s="22">
        <v>7918416</v>
      </c>
      <c r="D12" s="21">
        <f t="shared" si="0"/>
        <v>3.6541528002570209</v>
      </c>
      <c r="E12" s="21">
        <f>D12/AVERAGE(D5:D8)</f>
        <v>1.4151723709413802</v>
      </c>
      <c r="G12" s="21" t="s">
        <v>24</v>
      </c>
      <c r="H12" s="21">
        <v>3394662</v>
      </c>
      <c r="I12" s="21">
        <v>11151171</v>
      </c>
      <c r="J12" s="21">
        <f t="shared" si="1"/>
        <v>0.30442201989369549</v>
      </c>
      <c r="K12" s="21">
        <f>J12/AVERAGE(J5:J8)</f>
        <v>3.1235471547204803</v>
      </c>
      <c r="M12" s="21" t="s">
        <v>7</v>
      </c>
      <c r="N12" s="23">
        <v>20548711</v>
      </c>
      <c r="O12" s="23">
        <v>11787182</v>
      </c>
      <c r="P12" s="21">
        <f t="shared" si="2"/>
        <v>1.7433098937472926</v>
      </c>
      <c r="Q12" s="21">
        <f>P12/AVERAGE(P5:P10)</f>
        <v>1.5723727756438257</v>
      </c>
      <c r="S12" s="2" t="s">
        <v>65</v>
      </c>
      <c r="T12" s="23">
        <v>4806818</v>
      </c>
      <c r="U12" s="23">
        <v>15501895</v>
      </c>
      <c r="V12" s="21">
        <f t="shared" si="3"/>
        <v>0.31007938061765999</v>
      </c>
      <c r="W12" s="21">
        <f>V12/AVERAGE(V5:V10)</f>
        <v>3.801258212471855</v>
      </c>
      <c r="Y12" s="2" t="s">
        <v>65</v>
      </c>
      <c r="Z12" s="4">
        <v>3143205</v>
      </c>
      <c r="AA12" s="4">
        <v>1717030</v>
      </c>
      <c r="AB12" s="21">
        <f t="shared" si="4"/>
        <v>1.8306057552867452</v>
      </c>
      <c r="AC12" s="21">
        <f>AB12/AVERAGE(AB5:AB10)</f>
        <v>3.3234227215692771</v>
      </c>
      <c r="AE12" s="2" t="s">
        <v>65</v>
      </c>
      <c r="AF12" s="4">
        <v>6673212</v>
      </c>
      <c r="AG12" s="4">
        <v>1965018</v>
      </c>
      <c r="AH12" s="21">
        <f t="shared" si="5"/>
        <v>3.3960055327737457</v>
      </c>
      <c r="AI12" s="21">
        <f>AH12/AVERAGE(AH5:AH10)</f>
        <v>2.2799665041033244</v>
      </c>
    </row>
    <row r="13" spans="1:35" ht="17.5" thickBot="1">
      <c r="M13" s="21" t="s">
        <v>22</v>
      </c>
      <c r="N13" s="23">
        <v>27623064</v>
      </c>
      <c r="O13" s="23">
        <v>13256508</v>
      </c>
      <c r="P13" s="21">
        <f t="shared" si="2"/>
        <v>2.0837360789130894</v>
      </c>
      <c r="Q13" s="21">
        <f>P13/AVERAGE(P5:P10)</f>
        <v>1.8794190831252744</v>
      </c>
      <c r="S13" s="2" t="s">
        <v>66</v>
      </c>
      <c r="T13" s="23">
        <v>7019571</v>
      </c>
      <c r="U13" s="23">
        <v>16287684</v>
      </c>
      <c r="V13" s="21">
        <f t="shared" si="3"/>
        <v>0.43097416428265678</v>
      </c>
      <c r="W13" s="21">
        <f>V13/AVERAGE(V5:V10)</f>
        <v>5.2833054493315776</v>
      </c>
      <c r="Y13" s="2" t="s">
        <v>66</v>
      </c>
      <c r="Z13" s="4">
        <v>2791761</v>
      </c>
      <c r="AA13" s="4">
        <v>1608160</v>
      </c>
      <c r="AB13" s="21">
        <f t="shared" si="4"/>
        <v>1.7359970400955129</v>
      </c>
      <c r="AC13" s="21">
        <f>AB13/AVERAGE(AB5:AB10)</f>
        <v>3.1516627711720022</v>
      </c>
      <c r="AE13" s="2" t="s">
        <v>66</v>
      </c>
      <c r="AF13" s="4">
        <v>5032040</v>
      </c>
      <c r="AG13" s="4">
        <v>2143435</v>
      </c>
      <c r="AH13" s="21">
        <f t="shared" si="5"/>
        <v>2.3476522497766434</v>
      </c>
      <c r="AI13" s="21">
        <f>AH13/AVERAGE(AH5:AH10)</f>
        <v>1.5761365643011058</v>
      </c>
    </row>
    <row r="14" spans="1:35" ht="17">
      <c r="A14" s="24"/>
      <c r="B14" s="25" t="s">
        <v>14</v>
      </c>
      <c r="C14" s="26" t="s">
        <v>15</v>
      </c>
      <c r="G14" s="24"/>
      <c r="H14" s="25" t="s">
        <v>14</v>
      </c>
      <c r="I14" s="26" t="s">
        <v>15</v>
      </c>
      <c r="M14" s="21" t="s">
        <v>54</v>
      </c>
      <c r="N14" s="23">
        <v>45607968</v>
      </c>
      <c r="O14" s="23">
        <v>14653142</v>
      </c>
      <c r="P14" s="21">
        <f t="shared" si="2"/>
        <v>3.1125043352476895</v>
      </c>
      <c r="Q14" s="21">
        <f>P14/AVERAGE(P5:P10)</f>
        <v>2.8073133172536671</v>
      </c>
      <c r="S14" s="2" t="s">
        <v>67</v>
      </c>
      <c r="T14" s="23">
        <v>4645624</v>
      </c>
      <c r="U14" s="23">
        <v>13953899</v>
      </c>
      <c r="V14" s="21">
        <f t="shared" si="3"/>
        <v>0.33292658919202439</v>
      </c>
      <c r="W14" s="21">
        <f>V14/AVERAGE(V5:V10)</f>
        <v>4.0813417802742791</v>
      </c>
      <c r="Y14" s="2" t="s">
        <v>67</v>
      </c>
      <c r="Z14" s="4">
        <v>2195876</v>
      </c>
      <c r="AA14" s="4">
        <v>1922184</v>
      </c>
      <c r="AB14" s="21">
        <f t="shared" si="4"/>
        <v>1.1423859526455324</v>
      </c>
      <c r="AC14" s="21">
        <f>AB14/AVERAGE(AB5:AB10)</f>
        <v>2.0739754700645658</v>
      </c>
      <c r="AE14" s="2" t="s">
        <v>67</v>
      </c>
      <c r="AF14" s="4">
        <v>3182946</v>
      </c>
      <c r="AG14" s="4">
        <v>1990341</v>
      </c>
      <c r="AH14" s="21">
        <f t="shared" si="5"/>
        <v>1.5991963186207792</v>
      </c>
      <c r="AI14" s="21">
        <f>AH14/AVERAGE(AH5:AH10)</f>
        <v>1.073647850320991</v>
      </c>
    </row>
    <row r="15" spans="1:35" ht="17">
      <c r="A15" s="27" t="s">
        <v>16</v>
      </c>
      <c r="B15" s="28">
        <f>AVERAGE(E5:E8)</f>
        <v>0.99999999999999989</v>
      </c>
      <c r="C15" s="29">
        <f>AVERAGE(E9:E12)</f>
        <v>1.1174522801146547</v>
      </c>
      <c r="G15" s="27" t="s">
        <v>16</v>
      </c>
      <c r="H15" s="28">
        <f>AVERAGE(K5:K8)</f>
        <v>1</v>
      </c>
      <c r="I15" s="29">
        <f>AVERAGE(K9:K12)</f>
        <v>5.8242426604075561</v>
      </c>
      <c r="M15" s="21" t="s">
        <v>51</v>
      </c>
      <c r="N15" s="23">
        <v>20302095</v>
      </c>
      <c r="O15" s="23">
        <v>12931907</v>
      </c>
      <c r="P15" s="21">
        <f t="shared" si="2"/>
        <v>1.5699227499857522</v>
      </c>
      <c r="Q15" s="21">
        <f>P15/AVERAGE(P5:P10)</f>
        <v>1.4159867966075543</v>
      </c>
      <c r="S15" s="2" t="s">
        <v>51</v>
      </c>
      <c r="T15" s="23">
        <v>2968710</v>
      </c>
      <c r="U15" s="23">
        <v>17158592</v>
      </c>
      <c r="V15" s="21">
        <f t="shared" si="3"/>
        <v>0.17301594443180421</v>
      </c>
      <c r="W15" s="21">
        <f>V15/AVERAGE(V5:V10)</f>
        <v>2.1209997206196465</v>
      </c>
      <c r="Y15" s="2" t="s">
        <v>51</v>
      </c>
      <c r="Z15" s="4">
        <v>1873058</v>
      </c>
      <c r="AA15" s="4">
        <v>2327328</v>
      </c>
      <c r="AB15" s="21">
        <f t="shared" si="4"/>
        <v>0.80481049512574077</v>
      </c>
      <c r="AC15" s="21">
        <f>AB15/AVERAGE(AB5:AB10)</f>
        <v>1.4611149770144469</v>
      </c>
      <c r="AE15" s="2" t="s">
        <v>51</v>
      </c>
      <c r="AF15" s="4">
        <v>7608353</v>
      </c>
      <c r="AG15" s="4">
        <v>2590444</v>
      </c>
      <c r="AH15" s="21">
        <f t="shared" si="5"/>
        <v>2.9370845306827711</v>
      </c>
      <c r="AI15" s="21">
        <f>AH15/AVERAGE(AH5:AH10)</f>
        <v>1.9718620258569799</v>
      </c>
    </row>
    <row r="16" spans="1:35" ht="17.5" thickBot="1">
      <c r="A16" s="30" t="s">
        <v>17</v>
      </c>
      <c r="B16" s="31">
        <f>STDEV(E5:E8)/SQRT(COUNTA(E5:E8))</f>
        <v>0.44213839910028679</v>
      </c>
      <c r="C16" s="32">
        <f>STDEV(E9:E12)/SQRT(COUNTA(E9:E12))</f>
        <v>0.23120137486851577</v>
      </c>
      <c r="G16" s="30" t="s">
        <v>17</v>
      </c>
      <c r="H16" s="31">
        <f>STDEV(K5:K8)/SQRT(COUNTA(K5:K8))</f>
        <v>0.4091689225796496</v>
      </c>
      <c r="I16" s="32">
        <f>STDEV(K9:K12)/SQRT(COUNTA(K9:K12))</f>
        <v>1.8322926766545113</v>
      </c>
      <c r="M16" s="21" t="s">
        <v>52</v>
      </c>
      <c r="N16" s="23">
        <v>31415384</v>
      </c>
      <c r="O16" s="23">
        <v>14538231</v>
      </c>
      <c r="P16" s="21">
        <f t="shared" si="2"/>
        <v>2.1608807839138064</v>
      </c>
      <c r="Q16" s="21">
        <f>P16/AVERAGE(P5:P10)</f>
        <v>1.9489995027415845</v>
      </c>
      <c r="S16" s="2" t="s">
        <v>206</v>
      </c>
      <c r="T16" s="23">
        <v>2928930</v>
      </c>
      <c r="U16" s="23">
        <v>17354610</v>
      </c>
      <c r="V16" s="21">
        <f t="shared" si="3"/>
        <v>0.1687695661268101</v>
      </c>
      <c r="W16" s="21">
        <f>V16/AVERAGE(V5:V10)</f>
        <v>2.0689434362805583</v>
      </c>
      <c r="Y16" s="2" t="s">
        <v>206</v>
      </c>
      <c r="Z16" s="4">
        <v>1291541</v>
      </c>
      <c r="AA16" s="4">
        <v>1585746</v>
      </c>
      <c r="AB16" s="21">
        <f t="shared" si="4"/>
        <v>0.81446902593479664</v>
      </c>
      <c r="AC16" s="21">
        <f>AB16/AVERAGE(AB5:AB10)</f>
        <v>1.4786498179571737</v>
      </c>
      <c r="AE16" s="2" t="s">
        <v>206</v>
      </c>
      <c r="AF16" s="4">
        <v>9841556</v>
      </c>
      <c r="AG16" s="4">
        <v>2498610</v>
      </c>
      <c r="AH16" s="21">
        <f t="shared" si="5"/>
        <v>3.9388123796831036</v>
      </c>
      <c r="AI16" s="21">
        <f>AH16/AVERAGE(AH5:AH10)</f>
        <v>2.6443891816307254</v>
      </c>
    </row>
    <row r="17" spans="1:33" ht="15" thickBot="1"/>
    <row r="18" spans="1:33">
      <c r="M18" s="24"/>
      <c r="N18" s="25" t="s">
        <v>14</v>
      </c>
      <c r="O18" s="26" t="s">
        <v>15</v>
      </c>
      <c r="S18" s="24"/>
      <c r="T18" s="25" t="s">
        <v>14</v>
      </c>
      <c r="U18" s="26" t="s">
        <v>15</v>
      </c>
      <c r="Y18" s="24"/>
      <c r="Z18" s="25" t="s">
        <v>14</v>
      </c>
      <c r="AA18" s="26" t="s">
        <v>15</v>
      </c>
      <c r="AE18" s="24"/>
      <c r="AF18" s="25" t="s">
        <v>14</v>
      </c>
      <c r="AG18" s="26" t="s">
        <v>15</v>
      </c>
    </row>
    <row r="19" spans="1:33">
      <c r="M19" s="27" t="s">
        <v>16</v>
      </c>
      <c r="N19" s="28">
        <f>AVERAGE(Q5:Q10)</f>
        <v>1</v>
      </c>
      <c r="O19" s="29">
        <f>AVERAGE(Q11:Q16)</f>
        <v>1.795082340539369</v>
      </c>
      <c r="S19" s="27" t="s">
        <v>16</v>
      </c>
      <c r="T19" s="28">
        <f>AVERAGE(W5:W10)</f>
        <v>1</v>
      </c>
      <c r="U19" s="29">
        <f>AVERAGE(W11:W16)</f>
        <v>3.196018889755162</v>
      </c>
      <c r="Y19" s="27" t="s">
        <v>16</v>
      </c>
      <c r="Z19" s="28">
        <f>AVERAGE(AC5:AC10)</f>
        <v>1</v>
      </c>
      <c r="AA19" s="29">
        <f>AVERAGE(AC11:AC16)</f>
        <v>2.1389554462606104</v>
      </c>
      <c r="AE19" s="27" t="s">
        <v>16</v>
      </c>
      <c r="AF19" s="28">
        <f>AVERAGE(AI5:AI10)</f>
        <v>1.0000000000000002</v>
      </c>
      <c r="AG19" s="29">
        <f>AVERAGE(AI11:AI16)</f>
        <v>1.8341089646159547</v>
      </c>
    </row>
    <row r="20" spans="1:33" ht="15" thickBot="1">
      <c r="M20" s="30" t="s">
        <v>17</v>
      </c>
      <c r="N20" s="31">
        <f>STDEV(Q5:Q10)/SQRT(COUNTA(Q5:Q10))</f>
        <v>0.24994324704262796</v>
      </c>
      <c r="O20" s="32">
        <f>STDEV(Q11:Q16)/SQRT(COUNTA(Q11:Q16))</f>
        <v>0.23590345188890724</v>
      </c>
      <c r="S20" s="30" t="s">
        <v>17</v>
      </c>
      <c r="T20" s="31">
        <f>STDEV(W5:W10)/SQRT(COUNTA(W5:W10))</f>
        <v>0.17046863019499287</v>
      </c>
      <c r="U20" s="32">
        <f>STDEV(W11:W16)/SQRT(COUNTA(W11:W16))</f>
        <v>0.57229191891493492</v>
      </c>
      <c r="Y20" s="30" t="s">
        <v>17</v>
      </c>
      <c r="Z20" s="31">
        <f>STDEV(AC5:AC10)/SQRT(COUNTA(AC5:AC10))</f>
        <v>0.1672729026928961</v>
      </c>
      <c r="AA20" s="32">
        <f>STDEV(AC11:AC16)/SQRT(COUNTA(AC11:AC16))</f>
        <v>0.36326049131103355</v>
      </c>
      <c r="AE20" s="30" t="s">
        <v>17</v>
      </c>
      <c r="AF20" s="31">
        <f>STDEV(AI5:AI10)/SQRT(COUNTA(AI5:AI10))</f>
        <v>0.11140956609153214</v>
      </c>
      <c r="AG20" s="32">
        <f>STDEV(AI11:AI16)/SQRT(COUNTA(AI11:AI16))</f>
        <v>0.23524015626869646</v>
      </c>
    </row>
    <row r="22" spans="1:33">
      <c r="A22" s="7" t="s">
        <v>29</v>
      </c>
      <c r="G22" s="7" t="s">
        <v>40</v>
      </c>
    </row>
    <row r="23" spans="1:33">
      <c r="B23" s="21" t="s">
        <v>37</v>
      </c>
      <c r="C23" s="21" t="s">
        <v>38</v>
      </c>
      <c r="D23" s="21" t="s">
        <v>39</v>
      </c>
      <c r="E23" s="21" t="s">
        <v>13</v>
      </c>
      <c r="H23" s="21" t="s">
        <v>46</v>
      </c>
      <c r="I23" s="21" t="s">
        <v>27</v>
      </c>
      <c r="J23" s="21" t="s">
        <v>47</v>
      </c>
      <c r="K23" s="21" t="s">
        <v>13</v>
      </c>
    </row>
    <row r="24" spans="1:33" ht="17">
      <c r="A24" s="21" t="s">
        <v>2</v>
      </c>
      <c r="B24" s="33">
        <v>759168</v>
      </c>
      <c r="C24" s="33">
        <v>11892442</v>
      </c>
      <c r="D24" s="21">
        <f>B24/C24</f>
        <v>6.3836174269338464E-2</v>
      </c>
      <c r="E24" s="21">
        <f>D24/AVERAGE(D24:D27)</f>
        <v>0.62836663624466016</v>
      </c>
      <c r="G24" s="21" t="s">
        <v>41</v>
      </c>
      <c r="H24" s="34">
        <v>4227048</v>
      </c>
      <c r="I24" s="34">
        <v>13826320</v>
      </c>
      <c r="J24" s="21">
        <f>H24/I24</f>
        <v>0.30572473369631253</v>
      </c>
      <c r="K24" s="21">
        <f>J24/AVERAGE(J24:J27)</f>
        <v>0.38218944761751944</v>
      </c>
    </row>
    <row r="25" spans="1:33" ht="17">
      <c r="A25" s="21" t="s">
        <v>30</v>
      </c>
      <c r="B25" s="33">
        <v>1653120</v>
      </c>
      <c r="C25" s="33">
        <v>20024760</v>
      </c>
      <c r="D25" s="21">
        <f t="shared" ref="D25:D31" si="6">B25/C25</f>
        <v>8.2553798397583797E-2</v>
      </c>
      <c r="E25" s="21">
        <f>D25/AVERAGE(D24:D27)</f>
        <v>0.81261217800179919</v>
      </c>
      <c r="G25" s="21" t="s">
        <v>3</v>
      </c>
      <c r="H25" s="34">
        <v>6459014</v>
      </c>
      <c r="I25" s="34">
        <v>18608372</v>
      </c>
      <c r="J25" s="21">
        <f t="shared" ref="J25:J31" si="7">H25/I25</f>
        <v>0.34710258371876918</v>
      </c>
      <c r="K25" s="21">
        <f>J25/AVERAGE(J24:J27)</f>
        <v>0.43391629827982819</v>
      </c>
    </row>
    <row r="26" spans="1:33" ht="17">
      <c r="A26" s="21" t="s">
        <v>31</v>
      </c>
      <c r="B26" s="33">
        <v>2926074</v>
      </c>
      <c r="C26" s="33">
        <v>24904347</v>
      </c>
      <c r="D26" s="21">
        <f t="shared" si="6"/>
        <v>0.11749250040565207</v>
      </c>
      <c r="E26" s="21">
        <f>D26/AVERAGE(D24:D27)</f>
        <v>1.1565286940971164</v>
      </c>
      <c r="G26" s="21" t="s">
        <v>4</v>
      </c>
      <c r="H26" s="34">
        <v>11156075</v>
      </c>
      <c r="I26" s="34">
        <v>10675368</v>
      </c>
      <c r="J26" s="21">
        <f t="shared" si="7"/>
        <v>1.045029548395896</v>
      </c>
      <c r="K26" s="21">
        <f>J26/AVERAGE(J24:J27)</f>
        <v>1.3064015495787498</v>
      </c>
      <c r="M26" s="7" t="s">
        <v>68</v>
      </c>
      <c r="S26" s="7" t="s">
        <v>40</v>
      </c>
      <c r="Y26" s="7" t="s">
        <v>228</v>
      </c>
    </row>
    <row r="27" spans="1:33" ht="17">
      <c r="A27" s="21" t="s">
        <v>32</v>
      </c>
      <c r="B27" s="33">
        <v>2833358</v>
      </c>
      <c r="C27" s="33">
        <v>19885988</v>
      </c>
      <c r="D27" s="21">
        <f t="shared" si="6"/>
        <v>0.1424801221845251</v>
      </c>
      <c r="E27" s="21">
        <f>D27/AVERAGE(D24:D27)</f>
        <v>1.4024924916564241</v>
      </c>
      <c r="G27" s="21" t="s">
        <v>5</v>
      </c>
      <c r="H27" s="34">
        <v>10690668</v>
      </c>
      <c r="I27" s="34">
        <v>7118274</v>
      </c>
      <c r="J27" s="21">
        <f t="shared" si="7"/>
        <v>1.5018623896748005</v>
      </c>
      <c r="K27" s="21">
        <f>J27/AVERAGE(J24:J27)</f>
        <v>1.8774927045239025</v>
      </c>
      <c r="N27" s="21" t="s">
        <v>29</v>
      </c>
      <c r="O27" s="21" t="s">
        <v>56</v>
      </c>
      <c r="P27" s="21" t="s">
        <v>69</v>
      </c>
      <c r="Q27" s="21" t="s">
        <v>13</v>
      </c>
      <c r="T27" s="21" t="s">
        <v>70</v>
      </c>
      <c r="U27" s="21" t="s">
        <v>71</v>
      </c>
      <c r="V27" s="21" t="s">
        <v>72</v>
      </c>
      <c r="W27" s="21" t="s">
        <v>13</v>
      </c>
      <c r="Z27" s="21" t="s">
        <v>239</v>
      </c>
      <c r="AA27" s="21" t="s">
        <v>97</v>
      </c>
      <c r="AB27" s="21" t="s">
        <v>95</v>
      </c>
      <c r="AC27" s="21" t="s">
        <v>240</v>
      </c>
    </row>
    <row r="28" spans="1:33" ht="17">
      <c r="A28" s="21" t="s">
        <v>33</v>
      </c>
      <c r="B28" s="33">
        <v>13973256</v>
      </c>
      <c r="C28" s="33">
        <v>18480024</v>
      </c>
      <c r="D28" s="21">
        <f t="shared" si="6"/>
        <v>0.75612758944468905</v>
      </c>
      <c r="E28" s="21">
        <f>D28/AVERAGE(D24:D27)</f>
        <v>7.4428857209783157</v>
      </c>
      <c r="G28" s="21" t="s">
        <v>42</v>
      </c>
      <c r="H28" s="34">
        <v>13634136</v>
      </c>
      <c r="I28" s="34">
        <v>14090562</v>
      </c>
      <c r="J28" s="21">
        <f t="shared" si="7"/>
        <v>0.96760767952335758</v>
      </c>
      <c r="K28" s="21">
        <f>J28/AVERAGE(J24:J27)</f>
        <v>1.2096157222099242</v>
      </c>
      <c r="M28" s="21" t="s">
        <v>2</v>
      </c>
      <c r="N28" s="35">
        <v>6668673</v>
      </c>
      <c r="O28" s="23">
        <v>25146768</v>
      </c>
      <c r="P28" s="21">
        <f>N28/O28</f>
        <v>0.26519006339104889</v>
      </c>
      <c r="Q28" s="21">
        <f>P28/AVERAGE(P28:P30)</f>
        <v>0.69771194147974092</v>
      </c>
      <c r="S28" s="21" t="s">
        <v>2</v>
      </c>
      <c r="T28" s="36">
        <v>5102204</v>
      </c>
      <c r="U28" s="23">
        <v>16720421</v>
      </c>
      <c r="V28" s="21">
        <f>T28/U28</f>
        <v>0.30514805817389407</v>
      </c>
      <c r="W28" s="21">
        <f>V28/AVERAGE(V28:V33)</f>
        <v>0.7714682178213913</v>
      </c>
      <c r="Y28" s="21" t="s">
        <v>2</v>
      </c>
      <c r="Z28" s="4">
        <v>922425</v>
      </c>
      <c r="AA28" s="4">
        <v>7344400</v>
      </c>
      <c r="AB28" s="21">
        <f>Z28/AA28</f>
        <v>0.12559569195577583</v>
      </c>
      <c r="AC28" s="21">
        <f>AB28/AVERAGE(AB28:AB33)</f>
        <v>0.22878228947917065</v>
      </c>
    </row>
    <row r="29" spans="1:33" ht="17">
      <c r="A29" s="21" t="s">
        <v>34</v>
      </c>
      <c r="B29" s="33">
        <v>9305478</v>
      </c>
      <c r="C29" s="33">
        <v>18528686</v>
      </c>
      <c r="D29" s="21">
        <f t="shared" si="6"/>
        <v>0.50222007108329214</v>
      </c>
      <c r="E29" s="21">
        <f>D29/AVERAGE(D24:D27)</f>
        <v>4.9435659378594643</v>
      </c>
      <c r="G29" s="21" t="s">
        <v>43</v>
      </c>
      <c r="H29" s="34">
        <v>10485396</v>
      </c>
      <c r="I29" s="34">
        <v>12575188</v>
      </c>
      <c r="J29" s="21">
        <f t="shared" si="7"/>
        <v>0.83381624195200899</v>
      </c>
      <c r="K29" s="21">
        <f>J29/AVERAGE(J24:J27)</f>
        <v>1.042361751609886</v>
      </c>
      <c r="M29" s="21" t="s">
        <v>3</v>
      </c>
      <c r="N29" s="35">
        <v>8209344</v>
      </c>
      <c r="O29" s="23">
        <v>18348680</v>
      </c>
      <c r="P29" s="21">
        <f t="shared" ref="P29:P33" si="8">N29/O29</f>
        <v>0.44740787893189049</v>
      </c>
      <c r="Q29" s="21">
        <f>P29/AVERAGE(P28:P30)</f>
        <v>1.177124873576386</v>
      </c>
      <c r="S29" s="21" t="s">
        <v>3</v>
      </c>
      <c r="T29" s="36">
        <v>3781440</v>
      </c>
      <c r="U29" s="23">
        <v>14484275</v>
      </c>
      <c r="V29" s="21">
        <f t="shared" ref="V29:V39" si="9">T29/U29</f>
        <v>0.26107209370161777</v>
      </c>
      <c r="W29" s="21">
        <f>V29/AVERAGE(V28:V33)</f>
        <v>0.66003639038761286</v>
      </c>
      <c r="Y29" s="21" t="s">
        <v>77</v>
      </c>
      <c r="Z29" s="4">
        <v>5754924</v>
      </c>
      <c r="AA29" s="4">
        <v>5413650</v>
      </c>
      <c r="AB29" s="21">
        <f t="shared" ref="AB29:AB51" si="10">Z29/AA29</f>
        <v>1.0630395389432268</v>
      </c>
      <c r="AC29" s="21">
        <f>AB29/AVERAGE(AB28:AB33)</f>
        <v>1.936408930426925</v>
      </c>
    </row>
    <row r="30" spans="1:33" ht="17">
      <c r="A30" s="21" t="s">
        <v>35</v>
      </c>
      <c r="B30" s="33">
        <v>15464820</v>
      </c>
      <c r="C30" s="33">
        <v>19639764</v>
      </c>
      <c r="D30" s="21">
        <f t="shared" si="6"/>
        <v>0.78742392220191648</v>
      </c>
      <c r="E30" s="21">
        <f>D30/AVERAGE(D24:D27)</f>
        <v>7.7509488461035669</v>
      </c>
      <c r="G30" s="21" t="s">
        <v>44</v>
      </c>
      <c r="H30" s="34">
        <v>15947750</v>
      </c>
      <c r="I30" s="34">
        <v>10087495</v>
      </c>
      <c r="J30" s="21">
        <f t="shared" si="7"/>
        <v>1.5809425432181132</v>
      </c>
      <c r="K30" s="21">
        <f>J30/AVERAGE(J24:J27)</f>
        <v>1.9763515696043104</v>
      </c>
      <c r="M30" s="21" t="s">
        <v>4</v>
      </c>
      <c r="N30" s="35">
        <v>6744573</v>
      </c>
      <c r="O30" s="23">
        <v>15770950</v>
      </c>
      <c r="P30" s="21">
        <f t="shared" si="8"/>
        <v>0.42765800411516108</v>
      </c>
      <c r="Q30" s="21">
        <f>P30/AVERAGE(P28:P30)</f>
        <v>1.1251631849438728</v>
      </c>
      <c r="S30" s="21" t="s">
        <v>4</v>
      </c>
      <c r="T30" s="36">
        <v>4538664</v>
      </c>
      <c r="U30" s="23">
        <v>14287533</v>
      </c>
      <c r="V30" s="21">
        <f t="shared" si="9"/>
        <v>0.31766603793671028</v>
      </c>
      <c r="W30" s="21">
        <f>V30/AVERAGE(V28:V33)</f>
        <v>0.80311588287990765</v>
      </c>
      <c r="Y30" s="21" t="s">
        <v>78</v>
      </c>
      <c r="Z30" s="4">
        <v>4850644</v>
      </c>
      <c r="AA30" s="4">
        <v>9044222</v>
      </c>
      <c r="AB30" s="21">
        <f t="shared" si="10"/>
        <v>0.53632518087238457</v>
      </c>
      <c r="AC30" s="21">
        <f>AB30/AVERAGE(AB28:AB33)</f>
        <v>0.97695789461090432</v>
      </c>
    </row>
    <row r="31" spans="1:33" ht="17">
      <c r="A31" s="21" t="s">
        <v>36</v>
      </c>
      <c r="B31" s="33">
        <v>3321952</v>
      </c>
      <c r="C31" s="33">
        <v>17155753</v>
      </c>
      <c r="D31" s="21">
        <f t="shared" si="6"/>
        <v>0.19363486988883555</v>
      </c>
      <c r="E31" s="21">
        <f>D31/AVERAGE(D24:D27)</f>
        <v>1.9060304481649026</v>
      </c>
      <c r="G31" s="21" t="s">
        <v>45</v>
      </c>
      <c r="H31" s="34">
        <v>9959076</v>
      </c>
      <c r="I31" s="34">
        <v>8246494</v>
      </c>
      <c r="J31" s="21">
        <f t="shared" si="7"/>
        <v>1.2076739521061921</v>
      </c>
      <c r="K31" s="21">
        <f>J31/AVERAGE(J24:J27)</f>
        <v>1.5097248923144593</v>
      </c>
      <c r="M31" s="21" t="s">
        <v>23</v>
      </c>
      <c r="N31" s="35">
        <v>35661395</v>
      </c>
      <c r="O31" s="23">
        <v>12625614</v>
      </c>
      <c r="P31" s="21">
        <f t="shared" si="8"/>
        <v>2.824527583371391</v>
      </c>
      <c r="Q31" s="21">
        <f>P31/AVERAGE(P28:P30)</f>
        <v>7.4312988909057758</v>
      </c>
      <c r="S31" s="21" t="s">
        <v>5</v>
      </c>
      <c r="T31" s="36">
        <v>5743472</v>
      </c>
      <c r="U31" s="23">
        <v>10095688</v>
      </c>
      <c r="V31" s="21">
        <f t="shared" si="9"/>
        <v>0.56890347641488126</v>
      </c>
      <c r="W31" s="21">
        <f>V31/AVERAGE(V28:V33)</f>
        <v>1.438288526850374</v>
      </c>
      <c r="Y31" s="21" t="s">
        <v>99</v>
      </c>
      <c r="Z31" s="4">
        <v>1826100</v>
      </c>
      <c r="AA31" s="4">
        <v>6055218</v>
      </c>
      <c r="AB31" s="21">
        <f t="shared" si="10"/>
        <v>0.30157460887452769</v>
      </c>
      <c r="AC31" s="21">
        <f>AB31/AVERAGE(AB28:AB33)</f>
        <v>0.54934152909794098</v>
      </c>
    </row>
    <row r="32" spans="1:33" ht="17.5" thickBot="1">
      <c r="M32" s="21" t="s">
        <v>7</v>
      </c>
      <c r="N32" s="35">
        <v>20450395</v>
      </c>
      <c r="O32" s="23">
        <v>15784713</v>
      </c>
      <c r="P32" s="21">
        <f t="shared" si="8"/>
        <v>1.2955823143569352</v>
      </c>
      <c r="Q32" s="21">
        <f>P32/AVERAGE(P28:P30)</f>
        <v>3.4086618493085838</v>
      </c>
      <c r="S32" s="21" t="s">
        <v>53</v>
      </c>
      <c r="T32" s="36">
        <v>5925850</v>
      </c>
      <c r="U32" s="23">
        <v>14568516</v>
      </c>
      <c r="V32" s="21">
        <f t="shared" si="9"/>
        <v>0.40675728399515776</v>
      </c>
      <c r="W32" s="21">
        <f>V32/AVERAGE(V28:V33)</f>
        <v>1.0283542974105677</v>
      </c>
      <c r="Y32" s="21" t="s">
        <v>120</v>
      </c>
      <c r="Z32" s="4">
        <v>2635436</v>
      </c>
      <c r="AA32" s="4">
        <v>9357700</v>
      </c>
      <c r="AB32" s="21">
        <f t="shared" si="10"/>
        <v>0.28163287987432811</v>
      </c>
      <c r="AC32" s="21">
        <f>AB32/AVERAGE(AB28:AB33)</f>
        <v>0.51301612377714945</v>
      </c>
    </row>
    <row r="33" spans="1:29" ht="17">
      <c r="A33" s="24"/>
      <c r="B33" s="25" t="s">
        <v>14</v>
      </c>
      <c r="C33" s="26" t="s">
        <v>15</v>
      </c>
      <c r="G33" s="24"/>
      <c r="H33" s="25" t="s">
        <v>14</v>
      </c>
      <c r="I33" s="26" t="s">
        <v>15</v>
      </c>
      <c r="M33" s="21" t="s">
        <v>22</v>
      </c>
      <c r="N33" s="35">
        <v>15803445</v>
      </c>
      <c r="O33" s="23">
        <v>16961495</v>
      </c>
      <c r="P33" s="21">
        <f t="shared" si="8"/>
        <v>0.93172476836505269</v>
      </c>
      <c r="Q33" s="21">
        <f>P33/AVERAGE(P28:P30)</f>
        <v>2.4513569201955447</v>
      </c>
      <c r="S33" s="21" t="s">
        <v>50</v>
      </c>
      <c r="T33" s="36">
        <v>6403644</v>
      </c>
      <c r="U33" s="23">
        <v>12465609</v>
      </c>
      <c r="V33" s="21">
        <f t="shared" si="9"/>
        <v>0.51370486592351805</v>
      </c>
      <c r="W33" s="21">
        <f>V33/AVERAGE(V28:V33)</f>
        <v>1.2987366846501465</v>
      </c>
      <c r="Y33" s="21" t="s">
        <v>121</v>
      </c>
      <c r="Z33" s="4">
        <v>6347415</v>
      </c>
      <c r="AA33" s="4">
        <v>6439628</v>
      </c>
      <c r="AB33" s="21">
        <f t="shared" si="10"/>
        <v>0.98568038402218261</v>
      </c>
      <c r="AC33" s="21">
        <f>AB33/AVERAGE(AB28:AB33)</f>
        <v>1.7954932326079089</v>
      </c>
    </row>
    <row r="34" spans="1:29" ht="17.5" thickBot="1">
      <c r="A34" s="27" t="s">
        <v>16</v>
      </c>
      <c r="B34" s="28">
        <f>AVERAGE(E24:E27)</f>
        <v>1</v>
      </c>
      <c r="C34" s="29">
        <f>AVERAGE(E28:E31)</f>
        <v>5.5108577382765622</v>
      </c>
      <c r="G34" s="27" t="s">
        <v>16</v>
      </c>
      <c r="H34" s="28">
        <f>AVERAGE(K24:K27)</f>
        <v>1</v>
      </c>
      <c r="I34" s="29">
        <f>AVERAGE(K28:K31)</f>
        <v>1.434513483934645</v>
      </c>
      <c r="S34" s="21" t="s">
        <v>23</v>
      </c>
      <c r="T34" s="36">
        <v>7330144</v>
      </c>
      <c r="U34" s="23">
        <v>11771838</v>
      </c>
      <c r="V34" s="21">
        <f t="shared" si="9"/>
        <v>0.62268474982411415</v>
      </c>
      <c r="W34" s="21">
        <f>V34/AVERAGE(V28:V33)</f>
        <v>1.5742570904305551</v>
      </c>
      <c r="Y34" s="21" t="s">
        <v>229</v>
      </c>
      <c r="Z34" s="4">
        <v>18296430</v>
      </c>
      <c r="AA34" s="4">
        <v>4922328</v>
      </c>
      <c r="AB34" s="21">
        <f t="shared" si="10"/>
        <v>3.7170277966035585</v>
      </c>
      <c r="AC34" s="21">
        <f>AB34/AVERAGE(AB28:AB33)</f>
        <v>6.7708542874552942</v>
      </c>
    </row>
    <row r="35" spans="1:29" ht="17.5" thickBot="1">
      <c r="A35" s="30" t="s">
        <v>17</v>
      </c>
      <c r="B35" s="31">
        <f>STDEV(E24:E27)/SQRT(COUNTA(E24:E27))</f>
        <v>0.17313939249558521</v>
      </c>
      <c r="C35" s="32">
        <f>STDEV(E28:E31)/SQRT(COUNTA(E28:E31))</f>
        <v>1.3560770650317797</v>
      </c>
      <c r="G35" s="30" t="s">
        <v>17</v>
      </c>
      <c r="H35" s="31">
        <f>STDEV(K24:K27)/SQRT(COUNTA(K24:K27))</f>
        <v>0.36124968189897072</v>
      </c>
      <c r="I35" s="32">
        <f>STDEV(K28:K31)/SQRT(COUNTA(K28:K31))</f>
        <v>0.20485914905668343</v>
      </c>
      <c r="M35" s="24"/>
      <c r="N35" s="25" t="s">
        <v>14</v>
      </c>
      <c r="O35" s="26" t="s">
        <v>15</v>
      </c>
      <c r="S35" s="21" t="s">
        <v>7</v>
      </c>
      <c r="T35" s="36">
        <v>8903666</v>
      </c>
      <c r="U35" s="23">
        <v>11787182</v>
      </c>
      <c r="V35" s="21">
        <f t="shared" si="9"/>
        <v>0.75536850113962772</v>
      </c>
      <c r="W35" s="21">
        <f>V35/AVERAGE(V28:V33)</f>
        <v>1.9097050620604565</v>
      </c>
      <c r="Y35" s="21" t="s">
        <v>101</v>
      </c>
      <c r="Z35" s="4">
        <v>8174628</v>
      </c>
      <c r="AA35" s="4">
        <v>4122387</v>
      </c>
      <c r="AB35" s="21">
        <f t="shared" si="10"/>
        <v>1.9829841303109097</v>
      </c>
      <c r="AC35" s="21">
        <f>AB35/AVERAGE(AB28:AB33)</f>
        <v>3.6121593206647309</v>
      </c>
    </row>
    <row r="36" spans="1:29" ht="17">
      <c r="M36" s="27" t="s">
        <v>16</v>
      </c>
      <c r="N36" s="28">
        <f>AVERAGE(Q28:Q30)</f>
        <v>0.99999999999999989</v>
      </c>
      <c r="O36" s="29">
        <f>AVERAGE(Q31:Q33)</f>
        <v>4.4304392201366349</v>
      </c>
      <c r="S36" s="21" t="s">
        <v>22</v>
      </c>
      <c r="T36" s="36">
        <v>9094388</v>
      </c>
      <c r="U36" s="23">
        <v>13256508</v>
      </c>
      <c r="V36" s="21">
        <f t="shared" si="9"/>
        <v>0.68603194747817453</v>
      </c>
      <c r="W36" s="21">
        <f>V36/AVERAGE(V28:V33)</f>
        <v>1.7344100010229198</v>
      </c>
      <c r="Y36" s="21" t="s">
        <v>102</v>
      </c>
      <c r="Z36" s="4">
        <v>15402464</v>
      </c>
      <c r="AA36" s="4">
        <v>3465418</v>
      </c>
      <c r="AB36" s="21">
        <f t="shared" si="10"/>
        <v>4.4446193792494872</v>
      </c>
      <c r="AC36" s="21">
        <f>AB36/AVERAGE(AB28:AB33)</f>
        <v>8.0962187604829357</v>
      </c>
    </row>
    <row r="37" spans="1:29" ht="17.5" thickBot="1">
      <c r="M37" s="30" t="s">
        <v>17</v>
      </c>
      <c r="N37" s="31">
        <f>STDEV(Q28:Q30)/SQRT(COUNTA(Q28:Q30))</f>
        <v>0.15188653332268204</v>
      </c>
      <c r="O37" s="32">
        <f>STDEV(Q31:Q33)/SQRT(COUNTA(Q31:Q33))</f>
        <v>1.525666767303457</v>
      </c>
      <c r="S37" s="21" t="s">
        <v>54</v>
      </c>
      <c r="T37" s="36">
        <v>12770667</v>
      </c>
      <c r="U37" s="23">
        <v>14653142</v>
      </c>
      <c r="V37" s="21">
        <f t="shared" si="9"/>
        <v>0.87153096585019108</v>
      </c>
      <c r="W37" s="21">
        <f>V37/AVERAGE(V28:V33)</f>
        <v>2.2033843014575152</v>
      </c>
      <c r="Y37" s="21" t="s">
        <v>103</v>
      </c>
      <c r="Z37" s="4">
        <v>24499656</v>
      </c>
      <c r="AA37" s="4">
        <v>4246506</v>
      </c>
      <c r="AB37" s="21">
        <f t="shared" si="10"/>
        <v>5.7693680404549061</v>
      </c>
      <c r="AC37" s="21">
        <f>AB37/AVERAGE(AB28:AB33)</f>
        <v>10.509351145642777</v>
      </c>
    </row>
    <row r="38" spans="1:29" ht="17">
      <c r="S38" s="21" t="s">
        <v>51</v>
      </c>
      <c r="T38" s="36">
        <v>7615405</v>
      </c>
      <c r="U38" s="23">
        <v>12931907</v>
      </c>
      <c r="V38" s="21">
        <f t="shared" si="9"/>
        <v>0.58888491851975122</v>
      </c>
      <c r="W38" s="21">
        <f>V38/AVERAGE(V28:V33)</f>
        <v>1.4888051436769534</v>
      </c>
      <c r="Y38" s="21" t="s">
        <v>122</v>
      </c>
      <c r="Z38" s="4">
        <v>30544920</v>
      </c>
      <c r="AA38" s="4">
        <v>3428298</v>
      </c>
      <c r="AB38" s="21">
        <f t="shared" si="10"/>
        <v>8.909645544232152</v>
      </c>
      <c r="AC38" s="21">
        <f>AB38/AVERAGE(AB28:AB33)</f>
        <v>16.229610063178473</v>
      </c>
    </row>
    <row r="39" spans="1:29" ht="17">
      <c r="S39" s="21" t="s">
        <v>52</v>
      </c>
      <c r="T39" s="36">
        <v>11876254</v>
      </c>
      <c r="U39" s="23">
        <v>14538231</v>
      </c>
      <c r="V39" s="21">
        <f t="shared" si="9"/>
        <v>0.81689814943785111</v>
      </c>
      <c r="W39" s="21">
        <f>V39/AVERAGE(V28:V33)</f>
        <v>2.0652628866780289</v>
      </c>
      <c r="Y39" s="21" t="s">
        <v>123</v>
      </c>
      <c r="Z39" s="4">
        <v>13628860</v>
      </c>
      <c r="AA39" s="4">
        <v>3271750</v>
      </c>
      <c r="AB39" s="21">
        <f t="shared" si="10"/>
        <v>4.1656177886452204</v>
      </c>
      <c r="AC39" s="21">
        <f>AB39/AVERAGE(AB28:AB33)</f>
        <v>7.5879957340972046</v>
      </c>
    </row>
    <row r="40" spans="1:29" ht="17.5" thickBot="1">
      <c r="Y40" s="21" t="s">
        <v>23</v>
      </c>
      <c r="Z40" s="4">
        <v>2550918</v>
      </c>
      <c r="AA40" s="4">
        <v>5311000</v>
      </c>
      <c r="AB40" s="21">
        <f t="shared" si="10"/>
        <v>0.48030841649406891</v>
      </c>
      <c r="AC40" s="21">
        <f>AB40/AVERAGE(AB28:AB33)</f>
        <v>0.87491901569618091</v>
      </c>
    </row>
    <row r="41" spans="1:29" ht="17">
      <c r="S41" s="24"/>
      <c r="T41" s="25" t="s">
        <v>14</v>
      </c>
      <c r="U41" s="26" t="s">
        <v>15</v>
      </c>
      <c r="Y41" s="21" t="s">
        <v>230</v>
      </c>
      <c r="Z41" s="4">
        <v>4901920</v>
      </c>
      <c r="AA41" s="4">
        <v>8281200</v>
      </c>
      <c r="AB41" s="21">
        <f t="shared" si="10"/>
        <v>0.59193353620248268</v>
      </c>
      <c r="AC41" s="21">
        <f>AB41/AVERAGE(AB28:AB33)</f>
        <v>1.0782528247831173</v>
      </c>
    </row>
    <row r="42" spans="1:29" ht="17">
      <c r="S42" s="27" t="s">
        <v>16</v>
      </c>
      <c r="T42" s="28">
        <f>AVERAGE(W28:W33)</f>
        <v>1</v>
      </c>
      <c r="U42" s="29">
        <f>AVERAGE(W34:W39)</f>
        <v>1.8293040808877385</v>
      </c>
      <c r="Y42" s="21" t="s">
        <v>231</v>
      </c>
      <c r="Z42" s="4">
        <v>2247696</v>
      </c>
      <c r="AA42" s="4">
        <v>9857472</v>
      </c>
      <c r="AB42" s="21">
        <f t="shared" si="10"/>
        <v>0.22801951656570771</v>
      </c>
      <c r="AC42" s="21">
        <f>AB42/AVERAGE(AB28:AB33)</f>
        <v>0.41535522623025184</v>
      </c>
    </row>
    <row r="43" spans="1:29" ht="17.5" thickBot="1">
      <c r="S43" s="30" t="s">
        <v>17</v>
      </c>
      <c r="T43" s="31">
        <f>STDEV(W28:W33)/SQRT(COUNTA(W28:W33))</f>
        <v>0.12763356306325443</v>
      </c>
      <c r="U43" s="32">
        <f>STDEV(W34:W39)/SQRT(COUNTA(W34:W39))</f>
        <v>0.11431976603681579</v>
      </c>
      <c r="Y43" s="21" t="s">
        <v>232</v>
      </c>
      <c r="Z43" s="4">
        <v>4775328</v>
      </c>
      <c r="AA43" s="4">
        <v>6882727</v>
      </c>
      <c r="AB43" s="21">
        <f t="shared" si="10"/>
        <v>0.69381336787003178</v>
      </c>
      <c r="AC43" s="21">
        <f>AB43/AVERAGE(AB28:AB33)</f>
        <v>1.2638348362175669</v>
      </c>
    </row>
    <row r="44" spans="1:29" ht="17">
      <c r="Y44" s="21" t="s">
        <v>51</v>
      </c>
      <c r="Z44" s="4">
        <v>1621224</v>
      </c>
      <c r="AA44" s="4">
        <v>10879275</v>
      </c>
      <c r="AB44" s="21">
        <f t="shared" si="10"/>
        <v>0.14901948889057404</v>
      </c>
      <c r="AC44" s="21">
        <f>AB44/AVERAGE(AB28:AB33)</f>
        <v>0.27145055148393177</v>
      </c>
    </row>
    <row r="45" spans="1:29" ht="17">
      <c r="Y45" s="21" t="s">
        <v>52</v>
      </c>
      <c r="Z45" s="4">
        <v>1613496</v>
      </c>
      <c r="AA45" s="4">
        <v>7014517</v>
      </c>
      <c r="AB45" s="21">
        <f t="shared" si="10"/>
        <v>0.23002239498457272</v>
      </c>
      <c r="AC45" s="21">
        <f>AB45/AVERAGE(AB28:AB33)</f>
        <v>0.41900362453978707</v>
      </c>
    </row>
    <row r="46" spans="1:29" ht="17">
      <c r="Y46" s="21" t="s">
        <v>233</v>
      </c>
      <c r="Z46" s="4">
        <v>5489172</v>
      </c>
      <c r="AA46" s="4">
        <v>8792952</v>
      </c>
      <c r="AB46" s="21">
        <f t="shared" si="10"/>
        <v>0.62426952859517482</v>
      </c>
      <c r="AC46" s="21">
        <f>AB46/AVERAGE(AB28:AB33)</f>
        <v>1.1371553417164695</v>
      </c>
    </row>
    <row r="47" spans="1:29" ht="17">
      <c r="Y47" s="21" t="s">
        <v>234</v>
      </c>
      <c r="Z47" s="4">
        <v>12531280</v>
      </c>
      <c r="AA47" s="4">
        <v>4605650</v>
      </c>
      <c r="AB47" s="21">
        <f t="shared" si="10"/>
        <v>2.7208493915082563</v>
      </c>
      <c r="AC47" s="21">
        <f>AB47/AVERAGE(AB28:AB33)</f>
        <v>4.9562380956223624</v>
      </c>
    </row>
    <row r="48" spans="1:29" ht="17">
      <c r="Y48" s="21" t="s">
        <v>235</v>
      </c>
      <c r="Z48" s="4">
        <v>1981700</v>
      </c>
      <c r="AA48" s="4">
        <v>6777939</v>
      </c>
      <c r="AB48" s="21">
        <f t="shared" si="10"/>
        <v>0.29237501252224313</v>
      </c>
      <c r="AC48" s="21">
        <f>AB48/AVERAGE(AB28:AB33)</f>
        <v>0.53258375115997647</v>
      </c>
    </row>
    <row r="49" spans="25:29" ht="17">
      <c r="Y49" s="21" t="s">
        <v>236</v>
      </c>
      <c r="Z49" s="4">
        <v>3388242</v>
      </c>
      <c r="AA49" s="4">
        <v>8767902</v>
      </c>
      <c r="AB49" s="21">
        <f t="shared" si="10"/>
        <v>0.38643702906350913</v>
      </c>
      <c r="AC49" s="21">
        <f>AB49/AVERAGE(AB28:AB33)</f>
        <v>0.70392500627974508</v>
      </c>
    </row>
    <row r="50" spans="25:29" ht="17">
      <c r="Y50" s="21" t="s">
        <v>237</v>
      </c>
      <c r="Z50" s="4">
        <v>18775380</v>
      </c>
      <c r="AA50" s="4">
        <v>2525675</v>
      </c>
      <c r="AB50" s="21">
        <f t="shared" si="10"/>
        <v>7.4338068041216703</v>
      </c>
      <c r="AC50" s="21">
        <f>AB50/AVERAGE(AB28:AB33)</f>
        <v>13.541255386304519</v>
      </c>
    </row>
    <row r="51" spans="25:29" ht="17">
      <c r="Y51" s="21" t="s">
        <v>238</v>
      </c>
      <c r="Z51" s="4">
        <v>8413314</v>
      </c>
      <c r="AA51" s="4">
        <v>3423456</v>
      </c>
      <c r="AB51" s="21">
        <f t="shared" si="10"/>
        <v>2.4575499144723927</v>
      </c>
      <c r="AC51" s="21">
        <f>AB51/AVERAGE(AB28:AB33)</f>
        <v>4.4766176863797904</v>
      </c>
    </row>
    <row r="52" spans="25:29" ht="15" thickBot="1"/>
    <row r="53" spans="25:29">
      <c r="Y53" s="24"/>
      <c r="Z53" s="25" t="s">
        <v>88</v>
      </c>
      <c r="AA53" s="25" t="s">
        <v>116</v>
      </c>
      <c r="AB53" s="25" t="s">
        <v>241</v>
      </c>
      <c r="AC53" s="26" t="s">
        <v>242</v>
      </c>
    </row>
    <row r="54" spans="25:29">
      <c r="Y54" s="27" t="s">
        <v>92</v>
      </c>
      <c r="Z54" s="28">
        <f>AVERAGE(AC28:AC33)</f>
        <v>1</v>
      </c>
      <c r="AA54" s="28">
        <f>AVERAGE(AC34:AC39)</f>
        <v>8.8010315519202376</v>
      </c>
      <c r="AB54" s="28">
        <f>AVERAGE(AC40:AC45)</f>
        <v>0.72046934649180594</v>
      </c>
      <c r="AC54" s="29">
        <f>AVERAGE(AC46:AC51)</f>
        <v>4.2246292112438102</v>
      </c>
    </row>
    <row r="55" spans="25:29" ht="15" thickBot="1">
      <c r="Y55" s="30" t="s">
        <v>93</v>
      </c>
      <c r="Z55" s="31">
        <f>STDEV(AC28:AC33)/SQRT(COUNTA(AC28:AC33))</f>
        <v>0.29127451066229854</v>
      </c>
      <c r="AA55" s="31">
        <f>STDEV(AC34:AC39)/SQRT(COUNTA(AC34:AC39))</f>
        <v>1.7427599400181704</v>
      </c>
      <c r="AB55" s="31">
        <f>STDEV(AC40:AC45)/SQRT(COUNTA(AC40:AC45))</f>
        <v>0.16660370736629723</v>
      </c>
      <c r="AC55" s="32">
        <f>STDEV(AC46:AC51)/SQRT(COUNTA(AC46:AC51))</f>
        <v>2.024494387168648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H5" sqref="H5"/>
    </sheetView>
  </sheetViews>
  <sheetFormatPr defaultRowHeight="14.5"/>
  <sheetData>
    <row r="1" spans="1:4">
      <c r="A1" s="1" t="s">
        <v>221</v>
      </c>
    </row>
    <row r="3" spans="1:4">
      <c r="A3" s="1" t="s">
        <v>222</v>
      </c>
    </row>
    <row r="4" spans="1:4">
      <c r="C4" t="s">
        <v>220</v>
      </c>
      <c r="D4" t="s">
        <v>223</v>
      </c>
    </row>
    <row r="5" spans="1:4">
      <c r="A5" t="s">
        <v>224</v>
      </c>
      <c r="B5" t="s">
        <v>225</v>
      </c>
      <c r="C5" s="44">
        <v>563.99369999999999</v>
      </c>
      <c r="D5" s="44">
        <v>391.33280000000002</v>
      </c>
    </row>
    <row r="6" spans="1:4">
      <c r="B6" t="s">
        <v>17</v>
      </c>
      <c r="C6" s="44">
        <v>110.5715</v>
      </c>
      <c r="D6" s="44">
        <v>226.80680000000001</v>
      </c>
    </row>
    <row r="7" spans="1:4">
      <c r="A7" t="s">
        <v>226</v>
      </c>
      <c r="B7" t="s">
        <v>227</v>
      </c>
      <c r="C7" s="44">
        <v>426.84300000000002</v>
      </c>
      <c r="D7" s="44">
        <v>821.99270000000001</v>
      </c>
    </row>
    <row r="8" spans="1:4">
      <c r="B8" t="s">
        <v>17</v>
      </c>
      <c r="C8" s="44">
        <v>120.7544</v>
      </c>
      <c r="D8" s="44">
        <v>271.07870000000003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P22" zoomScale="70" zoomScaleNormal="70" workbookViewId="0">
      <selection activeCell="AC46" sqref="AC46"/>
    </sheetView>
  </sheetViews>
  <sheetFormatPr defaultRowHeight="14.5"/>
  <cols>
    <col min="1" max="1" width="8.796875" style="37"/>
    <col min="2" max="2" width="11" style="37" bestFit="1" customWidth="1"/>
    <col min="3" max="3" width="9.69921875" style="37" bestFit="1" customWidth="1"/>
    <col min="4" max="4" width="17.69921875" style="37" customWidth="1"/>
    <col min="5" max="6" width="11" style="37" bestFit="1" customWidth="1"/>
    <col min="7" max="7" width="17.59765625" style="37" customWidth="1"/>
    <col min="8" max="8" width="17.69921875" style="37" customWidth="1"/>
    <col min="9" max="9" width="8.8984375" style="37" bestFit="1" customWidth="1"/>
    <col min="10" max="11" width="8.796875" style="37"/>
    <col min="12" max="13" width="11" style="37" bestFit="1" customWidth="1"/>
    <col min="14" max="14" width="17.3984375" style="37" customWidth="1"/>
    <col min="15" max="15" width="17.5" style="37" customWidth="1"/>
    <col min="16" max="17" width="8.796875" style="37"/>
    <col min="18" max="19" width="11" style="37" bestFit="1" customWidth="1"/>
    <col min="20" max="20" width="17.69921875" style="37" customWidth="1"/>
    <col min="21" max="21" width="17.3984375" style="37" customWidth="1"/>
    <col min="22" max="23" width="8.796875" style="37"/>
    <col min="24" max="25" width="11" style="37" bestFit="1" customWidth="1"/>
    <col min="26" max="27" width="17.69921875" style="37" customWidth="1"/>
    <col min="28" max="29" width="8.796875" style="37"/>
    <col min="30" max="31" width="11" style="37" bestFit="1" customWidth="1"/>
    <col min="32" max="33" width="17.69921875" style="37" customWidth="1"/>
    <col min="34" max="16384" width="8.796875" style="37"/>
  </cols>
  <sheetData>
    <row r="1" spans="1:33">
      <c r="A1" s="7" t="s">
        <v>94</v>
      </c>
      <c r="K1" s="7" t="s">
        <v>119</v>
      </c>
    </row>
    <row r="3" spans="1:33" ht="15" thickBot="1">
      <c r="A3" s="7" t="s">
        <v>95</v>
      </c>
      <c r="K3" s="7" t="s">
        <v>95</v>
      </c>
      <c r="Q3" s="7" t="s">
        <v>132</v>
      </c>
      <c r="W3" s="7" t="s">
        <v>137</v>
      </c>
      <c r="AC3" s="7" t="s">
        <v>86</v>
      </c>
    </row>
    <row r="4" spans="1:33">
      <c r="B4" s="37" t="s">
        <v>96</v>
      </c>
      <c r="C4" s="37" t="s">
        <v>56</v>
      </c>
      <c r="D4" s="38" t="s">
        <v>112</v>
      </c>
      <c r="E4" s="37" t="s">
        <v>113</v>
      </c>
      <c r="F4" s="37" t="s">
        <v>38</v>
      </c>
      <c r="G4" s="38" t="s">
        <v>114</v>
      </c>
      <c r="H4" s="37" t="s">
        <v>115</v>
      </c>
      <c r="I4" s="37" t="s">
        <v>13</v>
      </c>
      <c r="K4" s="7"/>
      <c r="L4" s="37" t="s">
        <v>128</v>
      </c>
      <c r="M4" s="37" t="s">
        <v>129</v>
      </c>
      <c r="N4" s="37" t="s">
        <v>130</v>
      </c>
      <c r="O4" s="37" t="s">
        <v>131</v>
      </c>
      <c r="R4" s="37" t="s">
        <v>133</v>
      </c>
      <c r="S4" s="37" t="s">
        <v>134</v>
      </c>
      <c r="T4" s="37" t="s">
        <v>135</v>
      </c>
      <c r="U4" s="37" t="s">
        <v>136</v>
      </c>
      <c r="X4" s="37" t="s">
        <v>138</v>
      </c>
      <c r="Y4" s="37" t="s">
        <v>139</v>
      </c>
      <c r="Z4" s="37" t="s">
        <v>140</v>
      </c>
      <c r="AA4" s="37" t="s">
        <v>136</v>
      </c>
      <c r="AD4" s="37" t="s">
        <v>142</v>
      </c>
      <c r="AE4" s="37" t="s">
        <v>143</v>
      </c>
      <c r="AF4" s="37" t="s">
        <v>144</v>
      </c>
      <c r="AG4" s="37" t="s">
        <v>13</v>
      </c>
    </row>
    <row r="5" spans="1:33">
      <c r="A5" s="37" t="s">
        <v>98</v>
      </c>
      <c r="B5" s="42">
        <v>2520930</v>
      </c>
      <c r="C5" s="42">
        <v>9383280</v>
      </c>
      <c r="D5" s="39">
        <f>B5/C5</f>
        <v>0.26866191779420417</v>
      </c>
      <c r="E5" s="42">
        <v>12268560</v>
      </c>
      <c r="F5" s="42">
        <v>10382944</v>
      </c>
      <c r="G5" s="39">
        <f>E5/F5</f>
        <v>1.181607066358058</v>
      </c>
      <c r="H5" s="37">
        <f>D5/G5</f>
        <v>0.22736993154777949</v>
      </c>
      <c r="I5" s="37">
        <f>H5/AVERAGE(H5:H8)</f>
        <v>1.2248325810506722</v>
      </c>
      <c r="K5" s="37" t="s">
        <v>98</v>
      </c>
      <c r="L5" s="40">
        <v>9769526</v>
      </c>
      <c r="M5" s="42">
        <v>5204760</v>
      </c>
      <c r="N5" s="37">
        <f>L5/M5</f>
        <v>1.8770367894004718</v>
      </c>
      <c r="O5" s="37">
        <f>N5/AVERAGE(N5:N10)</f>
        <v>2.6772581646795532</v>
      </c>
      <c r="Q5" s="37" t="s">
        <v>98</v>
      </c>
      <c r="R5" s="42">
        <v>10926614</v>
      </c>
      <c r="S5" s="42">
        <v>12453870</v>
      </c>
      <c r="T5" s="37">
        <f>R5/S5</f>
        <v>0.87736695501077178</v>
      </c>
      <c r="U5" s="37">
        <f>T5/AVERAGE(T5:T10)</f>
        <v>1.1799653082683141</v>
      </c>
      <c r="W5" s="37" t="s">
        <v>98</v>
      </c>
      <c r="X5" s="42">
        <v>8921216</v>
      </c>
      <c r="Y5" s="42">
        <v>8974911</v>
      </c>
      <c r="Z5" s="37">
        <f>X5/Y5</f>
        <v>0.99401721086704931</v>
      </c>
      <c r="AA5" s="37">
        <f>Z5/AVERAGE(Z5:Z9)</f>
        <v>1.5246059292877343</v>
      </c>
      <c r="AC5" s="37" t="s">
        <v>98</v>
      </c>
      <c r="AD5" s="42">
        <v>5138406</v>
      </c>
      <c r="AE5" s="42">
        <v>10097076</v>
      </c>
      <c r="AF5" s="37">
        <f>AD5/AE5</f>
        <v>0.50890039849160296</v>
      </c>
      <c r="AG5" s="37">
        <f>AF5/AVERAGE(AF5:AF10)</f>
        <v>0.50187059857347471</v>
      </c>
    </row>
    <row r="6" spans="1:33">
      <c r="A6" s="37" t="s">
        <v>77</v>
      </c>
      <c r="B6" s="42">
        <v>1379610</v>
      </c>
      <c r="C6" s="42">
        <v>5374260</v>
      </c>
      <c r="D6" s="39">
        <f t="shared" ref="D6:D20" si="0">B6/C6</f>
        <v>0.25670696988980807</v>
      </c>
      <c r="E6" s="42">
        <v>8019180</v>
      </c>
      <c r="F6" s="42">
        <v>5306640</v>
      </c>
      <c r="G6" s="39">
        <f t="shared" ref="G6:G20" si="1">E6/F6</f>
        <v>1.5111596038171047</v>
      </c>
      <c r="H6" s="37">
        <f t="shared" ref="H6:H20" si="2">D6/G6</f>
        <v>0.16987416103592276</v>
      </c>
      <c r="I6" s="37">
        <f>H6/AVERAGE(H5:H8)</f>
        <v>0.91510520190187739</v>
      </c>
      <c r="K6" s="37" t="s">
        <v>77</v>
      </c>
      <c r="L6" s="40">
        <v>4611981</v>
      </c>
      <c r="M6" s="42">
        <v>11187957</v>
      </c>
      <c r="N6" s="37">
        <f t="shared" ref="N6:N26" si="3">L6/M6</f>
        <v>0.41222727259319997</v>
      </c>
      <c r="O6" s="37">
        <f>N6/AVERAGE(N5:N10)</f>
        <v>0.58796867354221238</v>
      </c>
      <c r="Q6" s="37" t="s">
        <v>77</v>
      </c>
      <c r="R6" s="42">
        <v>11253048</v>
      </c>
      <c r="S6" s="42">
        <v>20118153</v>
      </c>
      <c r="T6" s="37">
        <f t="shared" ref="T6:T28" si="4">R6/S6</f>
        <v>0.55934796797698083</v>
      </c>
      <c r="U6" s="37">
        <f>T6/AVERAGE(T5:T10)</f>
        <v>0.7522635696430009</v>
      </c>
      <c r="W6" s="37" t="s">
        <v>77</v>
      </c>
      <c r="X6" s="42">
        <v>5186208</v>
      </c>
      <c r="Y6" s="42">
        <v>9435756</v>
      </c>
      <c r="Z6" s="37">
        <f t="shared" ref="Z6:Z14" si="5">X6/Y6</f>
        <v>0.54963354287669164</v>
      </c>
      <c r="AA6" s="37">
        <f>Z6/AVERAGE(Z5:Z9)</f>
        <v>0.84301815828147475</v>
      </c>
      <c r="AC6" s="37" t="s">
        <v>77</v>
      </c>
      <c r="AD6" s="42">
        <v>6976680</v>
      </c>
      <c r="AE6" s="42">
        <v>5917680</v>
      </c>
      <c r="AF6" s="37">
        <f t="shared" ref="AF6:AF15" si="6">AD6/AE6</f>
        <v>1.178955266252991</v>
      </c>
      <c r="AG6" s="37">
        <f>AF6/AVERAGE(AF5:AF10)</f>
        <v>1.1626695261381326</v>
      </c>
    </row>
    <row r="7" spans="1:33">
      <c r="A7" s="37" t="s">
        <v>78</v>
      </c>
      <c r="B7" s="42">
        <v>3752190</v>
      </c>
      <c r="C7" s="42">
        <v>8703000</v>
      </c>
      <c r="D7" s="39">
        <f t="shared" si="0"/>
        <v>0.4311375387797311</v>
      </c>
      <c r="E7" s="42">
        <v>8731860</v>
      </c>
      <c r="F7" s="42">
        <v>3354900</v>
      </c>
      <c r="G7" s="39">
        <f t="shared" si="1"/>
        <v>2.6027184118751676</v>
      </c>
      <c r="H7" s="37">
        <f t="shared" si="2"/>
        <v>0.16564893720835194</v>
      </c>
      <c r="I7" s="37">
        <f>H7/AVERAGE(H5:H8)</f>
        <v>0.89234409285367922</v>
      </c>
      <c r="K7" s="37" t="s">
        <v>78</v>
      </c>
      <c r="L7" s="40">
        <v>7526409</v>
      </c>
      <c r="M7" s="42">
        <v>7387149</v>
      </c>
      <c r="N7" s="37">
        <f t="shared" si="3"/>
        <v>1.018851657114267</v>
      </c>
      <c r="O7" s="37">
        <f>N7/AVERAGE(N5:N10)</f>
        <v>1.4532101517720939</v>
      </c>
      <c r="Q7" s="37" t="s">
        <v>78</v>
      </c>
      <c r="R7" s="42">
        <v>14098168</v>
      </c>
      <c r="S7" s="42">
        <v>22031229</v>
      </c>
      <c r="T7" s="37">
        <f t="shared" si="4"/>
        <v>0.63991745535394329</v>
      </c>
      <c r="U7" s="37">
        <f>T7/AVERAGE(T5:T10)</f>
        <v>0.86062096727100978</v>
      </c>
      <c r="W7" s="37" t="s">
        <v>78</v>
      </c>
      <c r="X7" s="42">
        <v>5521792</v>
      </c>
      <c r="Y7" s="42">
        <v>7064838</v>
      </c>
      <c r="Z7" s="37">
        <f t="shared" si="5"/>
        <v>0.78158791468396016</v>
      </c>
      <c r="AA7" s="37">
        <f>Z7/AVERAGE(Z5:Z9)</f>
        <v>1.198785650750851</v>
      </c>
      <c r="AC7" s="37" t="s">
        <v>78</v>
      </c>
      <c r="AD7" s="42">
        <v>6379577</v>
      </c>
      <c r="AE7" s="42">
        <v>7677714</v>
      </c>
      <c r="AF7" s="37">
        <f t="shared" si="6"/>
        <v>0.83092141749484283</v>
      </c>
      <c r="AG7" s="37">
        <f>AF7/AVERAGE(AF5:AF10)</f>
        <v>0.81944331425501482</v>
      </c>
    </row>
    <row r="8" spans="1:33">
      <c r="A8" s="37" t="s">
        <v>99</v>
      </c>
      <c r="B8" s="42">
        <v>2254110</v>
      </c>
      <c r="C8" s="42">
        <v>5761890</v>
      </c>
      <c r="D8" s="39">
        <f t="shared" si="0"/>
        <v>0.39121017582772322</v>
      </c>
      <c r="E8" s="42">
        <v>10072110</v>
      </c>
      <c r="F8" s="42">
        <v>4625040</v>
      </c>
      <c r="G8" s="39">
        <f t="shared" si="1"/>
        <v>2.1777346790514245</v>
      </c>
      <c r="H8" s="37">
        <f t="shared" si="2"/>
        <v>0.17964088076979431</v>
      </c>
      <c r="I8" s="37">
        <f>H8/AVERAGE(H5:H8)</f>
        <v>0.96771812419377079</v>
      </c>
      <c r="K8" s="37" t="s">
        <v>99</v>
      </c>
      <c r="L8" s="42">
        <v>2968482</v>
      </c>
      <c r="M8" s="42">
        <v>15863760</v>
      </c>
      <c r="N8" s="37">
        <f t="shared" si="3"/>
        <v>0.18712348144449992</v>
      </c>
      <c r="O8" s="37">
        <f>N8/AVERAGE(N5:N10)</f>
        <v>0.26689826823296486</v>
      </c>
      <c r="Q8" s="37" t="s">
        <v>99</v>
      </c>
      <c r="R8" s="42">
        <v>13337874</v>
      </c>
      <c r="S8" s="42">
        <v>12955074</v>
      </c>
      <c r="T8" s="37">
        <f t="shared" si="4"/>
        <v>1.0295482681148715</v>
      </c>
      <c r="U8" s="37">
        <f>T8/AVERAGE(T5:T10)</f>
        <v>1.3846330006221381</v>
      </c>
      <c r="W8" s="37" t="s">
        <v>99</v>
      </c>
      <c r="X8" s="42">
        <v>2012352</v>
      </c>
      <c r="Y8" s="42">
        <v>5767410</v>
      </c>
      <c r="Z8" s="37">
        <f t="shared" si="5"/>
        <v>0.34891779845719306</v>
      </c>
      <c r="AA8" s="37">
        <f>Z8/AVERAGE(Z5:Z9)</f>
        <v>0.53516391723021151</v>
      </c>
      <c r="AC8" s="37" t="s">
        <v>99</v>
      </c>
      <c r="AD8" s="42">
        <v>7789320</v>
      </c>
      <c r="AE8" s="42">
        <v>5608656</v>
      </c>
      <c r="AF8" s="37">
        <f t="shared" si="6"/>
        <v>1.3888033068884953</v>
      </c>
      <c r="AG8" s="37">
        <f>AF8/AVERAGE(AF5:AF10)</f>
        <v>1.3696187878706307</v>
      </c>
    </row>
    <row r="9" spans="1:33">
      <c r="A9" s="37" t="s">
        <v>100</v>
      </c>
      <c r="B9" s="42">
        <v>6130590</v>
      </c>
      <c r="C9" s="42">
        <v>6599250</v>
      </c>
      <c r="D9" s="39">
        <f t="shared" si="0"/>
        <v>0.9289828389589726</v>
      </c>
      <c r="E9" s="42">
        <v>8037630</v>
      </c>
      <c r="F9" s="42">
        <v>4270980</v>
      </c>
      <c r="G9" s="39">
        <f t="shared" si="1"/>
        <v>1.8819170307517243</v>
      </c>
      <c r="H9" s="37">
        <f t="shared" si="2"/>
        <v>0.49363644824867442</v>
      </c>
      <c r="I9" s="37">
        <f>H9/AVERAGE(H5:H8)</f>
        <v>2.659199485583938</v>
      </c>
      <c r="K9" s="37" t="s">
        <v>120</v>
      </c>
      <c r="L9" s="42">
        <v>6205990</v>
      </c>
      <c r="M9" s="42">
        <v>11869968</v>
      </c>
      <c r="N9" s="37">
        <f t="shared" si="3"/>
        <v>0.52283123256945596</v>
      </c>
      <c r="O9" s="37">
        <f>N9/AVERAGE(N5:N10)</f>
        <v>0.74572549352809103</v>
      </c>
      <c r="Q9" s="37" t="s">
        <v>120</v>
      </c>
      <c r="R9" s="42">
        <v>12852378</v>
      </c>
      <c r="S9" s="42">
        <v>13852509</v>
      </c>
      <c r="T9" s="37">
        <f t="shared" si="4"/>
        <v>0.92780145459569818</v>
      </c>
      <c r="U9" s="37">
        <f>T9/AVERAGE(T5:T10)</f>
        <v>1.2477943500509001</v>
      </c>
      <c r="W9" s="37" t="s">
        <v>120</v>
      </c>
      <c r="X9" s="42">
        <v>5385600</v>
      </c>
      <c r="Y9" s="42">
        <v>9194229</v>
      </c>
      <c r="Z9" s="37">
        <f t="shared" si="5"/>
        <v>0.5857587406187077</v>
      </c>
      <c r="AA9" s="37">
        <f>Z9/AVERAGE(Z5:Z9)</f>
        <v>0.89842634444972824</v>
      </c>
      <c r="AC9" s="37" t="s">
        <v>120</v>
      </c>
      <c r="AD9" s="42">
        <v>5439492</v>
      </c>
      <c r="AE9" s="42">
        <v>5269770</v>
      </c>
      <c r="AF9" s="37">
        <f t="shared" si="6"/>
        <v>1.032206718699298</v>
      </c>
      <c r="AG9" s="37">
        <f>AF9/AVERAGE(AF5:AF10)</f>
        <v>1.0179481197119296</v>
      </c>
    </row>
    <row r="10" spans="1:33">
      <c r="A10" s="37" t="s">
        <v>101</v>
      </c>
      <c r="B10" s="42">
        <v>8037900</v>
      </c>
      <c r="C10" s="42">
        <v>4227090</v>
      </c>
      <c r="D10" s="39">
        <f t="shared" si="0"/>
        <v>1.901520904451999</v>
      </c>
      <c r="E10" s="42">
        <v>6667620</v>
      </c>
      <c r="F10" s="42">
        <v>3500340</v>
      </c>
      <c r="G10" s="39">
        <f t="shared" si="1"/>
        <v>1.9048492432163733</v>
      </c>
      <c r="H10" s="37">
        <f t="shared" si="2"/>
        <v>0.99825270226700236</v>
      </c>
      <c r="I10" s="37">
        <f>H10/AVERAGE(H5:H8)</f>
        <v>5.3775467386353339</v>
      </c>
      <c r="K10" s="37" t="s">
        <v>121</v>
      </c>
      <c r="L10" s="42">
        <v>3439029</v>
      </c>
      <c r="M10" s="42">
        <v>18238920</v>
      </c>
      <c r="N10" s="37">
        <f t="shared" si="3"/>
        <v>0.18855442098545308</v>
      </c>
      <c r="O10" s="37">
        <f>N10/AVERAGE(N5:N10)</f>
        <v>0.26893924824508453</v>
      </c>
      <c r="Q10" s="37" t="s">
        <v>121</v>
      </c>
      <c r="R10" s="42">
        <v>9604518</v>
      </c>
      <c r="S10" s="42">
        <v>22475280</v>
      </c>
      <c r="T10" s="37">
        <f t="shared" si="4"/>
        <v>0.42733696754834644</v>
      </c>
      <c r="U10" s="37">
        <f>T10/AVERAGE(T5:T10)</f>
        <v>0.57472280414463572</v>
      </c>
      <c r="W10" s="37" t="s">
        <v>104</v>
      </c>
      <c r="X10" s="42">
        <v>7546932</v>
      </c>
      <c r="Y10" s="42">
        <v>7949200</v>
      </c>
      <c r="Z10" s="37">
        <f t="shared" si="5"/>
        <v>0.94939515926130935</v>
      </c>
      <c r="AA10" s="37">
        <f>Z10/AVERAGE(Z5:Z9)</f>
        <v>1.4561654196955984</v>
      </c>
      <c r="AC10" s="37" t="s">
        <v>145</v>
      </c>
      <c r="AD10" s="42">
        <v>9150792</v>
      </c>
      <c r="AE10" s="42">
        <v>7997154</v>
      </c>
      <c r="AF10" s="37">
        <f t="shared" si="6"/>
        <v>1.1442560690965811</v>
      </c>
      <c r="AG10" s="37">
        <f>AF10/AVERAGE(AF5:AF10)</f>
        <v>1.1284496534508177</v>
      </c>
    </row>
    <row r="11" spans="1:33">
      <c r="A11" s="37" t="s">
        <v>102</v>
      </c>
      <c r="B11" s="42">
        <v>11048880</v>
      </c>
      <c r="C11" s="42">
        <v>8526210</v>
      </c>
      <c r="D11" s="39">
        <f t="shared" si="0"/>
        <v>1.2958723747127974</v>
      </c>
      <c r="E11" s="42">
        <v>10425240</v>
      </c>
      <c r="F11" s="42">
        <v>3740910</v>
      </c>
      <c r="G11" s="39">
        <f t="shared" si="1"/>
        <v>2.7868192498616646</v>
      </c>
      <c r="H11" s="37">
        <f t="shared" si="2"/>
        <v>0.46500051080712301</v>
      </c>
      <c r="I11" s="37">
        <f>H11/AVERAGE(H5:H8)</f>
        <v>2.5049388543360878</v>
      </c>
      <c r="K11" s="37" t="s">
        <v>100</v>
      </c>
      <c r="L11" s="40">
        <v>15267700</v>
      </c>
      <c r="M11" s="42">
        <v>4086522</v>
      </c>
      <c r="N11" s="37">
        <f t="shared" si="3"/>
        <v>3.7361110499343941</v>
      </c>
      <c r="O11" s="37">
        <f>N11/AVERAGE(N5:N10)</f>
        <v>5.3288959859871357</v>
      </c>
      <c r="Q11" s="37" t="s">
        <v>100</v>
      </c>
      <c r="R11" s="42">
        <v>14987574</v>
      </c>
      <c r="S11" s="42">
        <v>17258439</v>
      </c>
      <c r="T11" s="37">
        <f t="shared" si="4"/>
        <v>0.86842002338681967</v>
      </c>
      <c r="U11" s="37">
        <f>T11/AVERAGE(T5:T10)</f>
        <v>1.1679326361105367</v>
      </c>
      <c r="W11" s="37" t="s">
        <v>105</v>
      </c>
      <c r="X11" s="42">
        <v>6783136</v>
      </c>
      <c r="Y11" s="42">
        <v>6090903</v>
      </c>
      <c r="Z11" s="37">
        <f t="shared" si="5"/>
        <v>1.1136503076801585</v>
      </c>
      <c r="AA11" s="37">
        <f>Z11/AVERAGE(Z5:Z9)</f>
        <v>1.7080970466912488</v>
      </c>
      <c r="AC11" s="37" t="s">
        <v>104</v>
      </c>
      <c r="AD11" s="42">
        <v>15086877</v>
      </c>
      <c r="AE11" s="42">
        <v>7433217</v>
      </c>
      <c r="AF11" s="37">
        <f t="shared" si="6"/>
        <v>2.0296564730990632</v>
      </c>
      <c r="AG11" s="37">
        <f>AF11/AVERAGE(AF5:AF10)</f>
        <v>2.0016193975716883</v>
      </c>
    </row>
    <row r="12" spans="1:33">
      <c r="A12" s="37" t="s">
        <v>103</v>
      </c>
      <c r="B12" s="42">
        <v>2202930</v>
      </c>
      <c r="C12" s="42">
        <v>6330540</v>
      </c>
      <c r="D12" s="39">
        <f t="shared" si="0"/>
        <v>0.34798453212522157</v>
      </c>
      <c r="E12" s="42">
        <v>10269540</v>
      </c>
      <c r="F12" s="42">
        <v>4380360</v>
      </c>
      <c r="G12" s="39">
        <f t="shared" si="1"/>
        <v>2.3444511410021094</v>
      </c>
      <c r="H12" s="37">
        <f t="shared" si="2"/>
        <v>0.14842899732023396</v>
      </c>
      <c r="I12" s="37">
        <f>H12/AVERAGE(H5:H8)</f>
        <v>0.79958097648589865</v>
      </c>
      <c r="K12" s="37" t="s">
        <v>101</v>
      </c>
      <c r="L12" s="40">
        <v>12941775</v>
      </c>
      <c r="M12" s="42">
        <v>6124866</v>
      </c>
      <c r="N12" s="37">
        <f t="shared" si="3"/>
        <v>2.1129890841693517</v>
      </c>
      <c r="O12" s="37">
        <f>N12/AVERAGE(N5:N10)</f>
        <v>3.013802025307148</v>
      </c>
      <c r="Q12" s="37" t="s">
        <v>101</v>
      </c>
      <c r="R12" s="42">
        <v>25438716</v>
      </c>
      <c r="S12" s="42">
        <v>17461719</v>
      </c>
      <c r="T12" s="37">
        <f t="shared" si="4"/>
        <v>1.4568277040765574</v>
      </c>
      <c r="U12" s="37">
        <f>T12/AVERAGE(T5:T10)</f>
        <v>1.9592784308971503</v>
      </c>
      <c r="W12" s="37" t="s">
        <v>106</v>
      </c>
      <c r="X12" s="42">
        <v>4726112</v>
      </c>
      <c r="Y12" s="42">
        <v>5179350</v>
      </c>
      <c r="Z12" s="37">
        <f t="shared" si="5"/>
        <v>0.91249133578537844</v>
      </c>
      <c r="AA12" s="37">
        <f>Z12/AVERAGE(Z5:Z9)</f>
        <v>1.3995629912168048</v>
      </c>
      <c r="AC12" s="37" t="s">
        <v>105</v>
      </c>
      <c r="AD12" s="42">
        <v>18530460</v>
      </c>
      <c r="AE12" s="42">
        <v>8602152</v>
      </c>
      <c r="AF12" s="37">
        <f t="shared" si="6"/>
        <v>2.1541656087918466</v>
      </c>
      <c r="AG12" s="37">
        <f>AF12/AVERAGE(AF5:AF10)</f>
        <v>2.1244086008091352</v>
      </c>
    </row>
    <row r="13" spans="1:33">
      <c r="A13" s="37" t="s">
        <v>104</v>
      </c>
      <c r="B13" s="42">
        <v>1932900</v>
      </c>
      <c r="C13" s="42">
        <v>5091900</v>
      </c>
      <c r="D13" s="39">
        <f t="shared" si="0"/>
        <v>0.37960289872149883</v>
      </c>
      <c r="E13" s="42">
        <v>4915470</v>
      </c>
      <c r="F13" s="42">
        <v>4195590</v>
      </c>
      <c r="G13" s="39">
        <f t="shared" si="1"/>
        <v>1.1715801591671255</v>
      </c>
      <c r="H13" s="37">
        <f t="shared" si="2"/>
        <v>0.3240093268490975</v>
      </c>
      <c r="I13" s="37">
        <f t="shared" ref="I13:I20" si="7">H13/AVERAGE(H6:H9)</f>
        <v>1.2847311245823205</v>
      </c>
      <c r="K13" s="37" t="s">
        <v>102</v>
      </c>
      <c r="L13" s="40">
        <v>8392461</v>
      </c>
      <c r="M13" s="42">
        <v>6817800</v>
      </c>
      <c r="N13" s="37">
        <f t="shared" si="3"/>
        <v>1.2309632139399806</v>
      </c>
      <c r="O13" s="37">
        <f>N13/AVERAGE(N5:N10)</f>
        <v>1.7557494523022203</v>
      </c>
      <c r="Q13" s="37" t="s">
        <v>102</v>
      </c>
      <c r="R13" s="42">
        <v>13109142</v>
      </c>
      <c r="S13" s="42">
        <v>14317710</v>
      </c>
      <c r="T13" s="37">
        <f t="shared" si="4"/>
        <v>0.91558929465675731</v>
      </c>
      <c r="U13" s="37">
        <f>T13/AVERAGE(T5:T10)</f>
        <v>1.2313702928366672</v>
      </c>
      <c r="W13" s="37" t="s">
        <v>107</v>
      </c>
      <c r="X13" s="42">
        <v>12884184</v>
      </c>
      <c r="Y13" s="42">
        <v>11397112</v>
      </c>
      <c r="Z13" s="37">
        <f t="shared" si="5"/>
        <v>1.1304779666989322</v>
      </c>
      <c r="AA13" s="37">
        <f>Z13/AVERAGE(Z5:Z9)</f>
        <v>1.7339070109811792</v>
      </c>
      <c r="AC13" s="37" t="s">
        <v>106</v>
      </c>
      <c r="AD13" s="42">
        <v>4221648</v>
      </c>
      <c r="AE13" s="42">
        <v>4695207</v>
      </c>
      <c r="AF13" s="37">
        <f t="shared" si="6"/>
        <v>0.89913991012536831</v>
      </c>
      <c r="AG13" s="37">
        <f>AF13/AVERAGE(AF5:AF10)</f>
        <v>0.88671945676097697</v>
      </c>
    </row>
    <row r="14" spans="1:33">
      <c r="A14" s="37" t="s">
        <v>105</v>
      </c>
      <c r="B14" s="42">
        <v>4301700</v>
      </c>
      <c r="C14" s="42">
        <v>5414640</v>
      </c>
      <c r="D14" s="39">
        <f t="shared" si="0"/>
        <v>0.79445724923540628</v>
      </c>
      <c r="E14" s="42">
        <v>5771220</v>
      </c>
      <c r="F14" s="42">
        <v>2536800</v>
      </c>
      <c r="G14" s="39">
        <f t="shared" si="1"/>
        <v>2.2749999999999999</v>
      </c>
      <c r="H14" s="37">
        <f t="shared" si="2"/>
        <v>0.3492119776858929</v>
      </c>
      <c r="I14" s="37">
        <f t="shared" si="7"/>
        <v>0.76032217584591189</v>
      </c>
      <c r="K14" s="37" t="s">
        <v>103</v>
      </c>
      <c r="L14" s="42">
        <v>15534600</v>
      </c>
      <c r="M14" s="42">
        <v>4975674</v>
      </c>
      <c r="N14" s="37">
        <f t="shared" si="3"/>
        <v>3.122109688054322</v>
      </c>
      <c r="O14" s="37">
        <f>N14/AVERAGE(N5:N10)</f>
        <v>4.4531325654188931</v>
      </c>
      <c r="Q14" s="37" t="s">
        <v>103</v>
      </c>
      <c r="R14" s="2">
        <v>39344394</v>
      </c>
      <c r="S14" s="42">
        <v>12279498</v>
      </c>
      <c r="T14" s="37">
        <f t="shared" si="4"/>
        <v>3.2040718602666005</v>
      </c>
      <c r="U14" s="37">
        <f>T14/AVERAGE(T5:T10)</f>
        <v>4.309136124538556</v>
      </c>
      <c r="W14" s="37" t="s">
        <v>124</v>
      </c>
      <c r="X14" s="42">
        <v>3297252</v>
      </c>
      <c r="Y14" s="42">
        <v>5313708</v>
      </c>
      <c r="Z14" s="37">
        <f t="shared" si="5"/>
        <v>0.62051810148393549</v>
      </c>
      <c r="AA14" s="37">
        <f>Z14/AVERAGE(Z5:Z9)</f>
        <v>0.95173963429423014</v>
      </c>
      <c r="AC14" s="37" t="s">
        <v>107</v>
      </c>
      <c r="AD14" s="42">
        <v>5104160</v>
      </c>
      <c r="AE14" s="42">
        <v>4847703</v>
      </c>
      <c r="AF14" s="37">
        <f t="shared" si="6"/>
        <v>1.0529027871550711</v>
      </c>
      <c r="AG14" s="37">
        <f>AF14/AVERAGE(AF5:AF10)</f>
        <v>1.0383582987858764</v>
      </c>
    </row>
    <row r="15" spans="1:33">
      <c r="A15" s="37" t="s">
        <v>106</v>
      </c>
      <c r="B15" s="42">
        <v>1153260</v>
      </c>
      <c r="C15" s="42">
        <v>7477740</v>
      </c>
      <c r="D15" s="39">
        <f t="shared" si="0"/>
        <v>0.15422574200226272</v>
      </c>
      <c r="E15" s="42">
        <v>4054950</v>
      </c>
      <c r="F15" s="42">
        <v>3089790</v>
      </c>
      <c r="G15" s="39">
        <f t="shared" si="1"/>
        <v>1.3123707436427718</v>
      </c>
      <c r="H15" s="37">
        <f t="shared" si="2"/>
        <v>0.11751690042569485</v>
      </c>
      <c r="I15" s="37">
        <f t="shared" si="7"/>
        <v>0.22001445448206813</v>
      </c>
      <c r="K15" s="37" t="s">
        <v>122</v>
      </c>
      <c r="L15" s="42">
        <v>4967919</v>
      </c>
      <c r="M15" s="42">
        <v>7751832</v>
      </c>
      <c r="N15" s="37">
        <f t="shared" si="3"/>
        <v>0.64087031297891905</v>
      </c>
      <c r="O15" s="37">
        <f>N15/AVERAGE(N5:N10)</f>
        <v>0.91408718657644028</v>
      </c>
      <c r="Q15" s="37" t="s">
        <v>122</v>
      </c>
      <c r="R15" s="42">
        <v>13389090</v>
      </c>
      <c r="S15" s="42">
        <v>7486380</v>
      </c>
      <c r="T15" s="37">
        <f t="shared" si="4"/>
        <v>1.7884598430750243</v>
      </c>
      <c r="U15" s="37">
        <f>T15/AVERAGE(T5:T10)</f>
        <v>2.4052884121144187</v>
      </c>
      <c r="X15" s="42"/>
      <c r="Y15" s="42"/>
      <c r="AC15" s="37" t="s">
        <v>124</v>
      </c>
      <c r="AD15" s="42">
        <v>7359885</v>
      </c>
      <c r="AE15" s="42">
        <v>10891653</v>
      </c>
      <c r="AF15" s="37">
        <f t="shared" si="6"/>
        <v>0.67573627253824553</v>
      </c>
      <c r="AG15" s="37">
        <f>AF15/AVERAGE(AF5:AF10)</f>
        <v>0.6664018510926234</v>
      </c>
    </row>
    <row r="16" spans="1:33" ht="15" thickBot="1">
      <c r="A16" s="37" t="s">
        <v>107</v>
      </c>
      <c r="B16" s="42">
        <v>3029370</v>
      </c>
      <c r="C16" s="42">
        <v>4518510</v>
      </c>
      <c r="D16" s="39">
        <f t="shared" si="0"/>
        <v>0.67043560819827774</v>
      </c>
      <c r="E16" s="42">
        <v>6494220</v>
      </c>
      <c r="F16" s="42">
        <v>2630010</v>
      </c>
      <c r="G16" s="39">
        <f t="shared" si="1"/>
        <v>2.4692757822213602</v>
      </c>
      <c r="H16" s="37">
        <f t="shared" si="2"/>
        <v>0.27151102887145068</v>
      </c>
      <c r="I16" s="37">
        <f t="shared" si="7"/>
        <v>0.51585735538286814</v>
      </c>
      <c r="K16" s="37" t="s">
        <v>123</v>
      </c>
      <c r="L16" s="42">
        <v>2007687</v>
      </c>
      <c r="M16" s="42">
        <v>10885248</v>
      </c>
      <c r="N16" s="37">
        <f t="shared" si="3"/>
        <v>0.18444108944509119</v>
      </c>
      <c r="O16" s="37">
        <f>N16/AVERAGE(N5:N10)</f>
        <v>0.26307231451599911</v>
      </c>
      <c r="Q16" s="37" t="s">
        <v>123</v>
      </c>
      <c r="R16" s="42">
        <v>9593780</v>
      </c>
      <c r="S16" s="42">
        <v>11203150</v>
      </c>
      <c r="T16" s="37">
        <f t="shared" si="4"/>
        <v>0.85634665250398323</v>
      </c>
      <c r="U16" s="37">
        <f>T16/AVERAGE(T5:T10)</f>
        <v>1.1516952354263168</v>
      </c>
    </row>
    <row r="17" spans="1:33">
      <c r="A17" s="37" t="s">
        <v>108</v>
      </c>
      <c r="B17" s="42">
        <v>8340240</v>
      </c>
      <c r="C17" s="42">
        <v>5173380</v>
      </c>
      <c r="D17" s="39">
        <f t="shared" si="0"/>
        <v>1.6121452512670633</v>
      </c>
      <c r="E17" s="42">
        <v>9405120</v>
      </c>
      <c r="F17" s="42">
        <v>4633380</v>
      </c>
      <c r="G17" s="39">
        <f t="shared" si="1"/>
        <v>2.0298615697395852</v>
      </c>
      <c r="H17" s="37">
        <f t="shared" si="2"/>
        <v>0.79421438156193502</v>
      </c>
      <c r="I17" s="37">
        <f t="shared" si="7"/>
        <v>1.6412002972187292</v>
      </c>
      <c r="K17" s="37" t="s">
        <v>104</v>
      </c>
      <c r="L17" s="40">
        <v>6206046</v>
      </c>
      <c r="M17" s="42">
        <v>9540300</v>
      </c>
      <c r="N17" s="37">
        <f t="shared" si="3"/>
        <v>0.65050847457627115</v>
      </c>
      <c r="O17" s="37">
        <f>N17/AVERAGE(N5:N10)</f>
        <v>0.92783430489331342</v>
      </c>
      <c r="Q17" s="37" t="s">
        <v>104</v>
      </c>
      <c r="R17" s="42">
        <v>7289906</v>
      </c>
      <c r="S17" s="42">
        <v>24503222</v>
      </c>
      <c r="T17" s="37">
        <f t="shared" si="4"/>
        <v>0.29750805832800276</v>
      </c>
      <c r="U17" s="37">
        <f>T17/AVERAGE(T5:T10)</f>
        <v>0.40011671940961058</v>
      </c>
      <c r="W17" s="24"/>
      <c r="X17" s="25" t="s">
        <v>14</v>
      </c>
      <c r="Y17" s="26" t="s">
        <v>141</v>
      </c>
      <c r="AC17" s="24"/>
      <c r="AD17" s="25" t="s">
        <v>14</v>
      </c>
      <c r="AE17" s="26" t="s">
        <v>141</v>
      </c>
    </row>
    <row r="18" spans="1:33">
      <c r="A18" s="37" t="s">
        <v>109</v>
      </c>
      <c r="B18" s="42">
        <v>10350510</v>
      </c>
      <c r="C18" s="42">
        <v>5048940</v>
      </c>
      <c r="D18" s="39">
        <f t="shared" si="0"/>
        <v>2.0500362452316723</v>
      </c>
      <c r="E18" s="42">
        <v>7452540</v>
      </c>
      <c r="F18" s="42">
        <v>1913520</v>
      </c>
      <c r="G18" s="39">
        <f>E18/F18</f>
        <v>3.8946757807600654</v>
      </c>
      <c r="H18" s="37">
        <f t="shared" si="2"/>
        <v>0.52636890992543606</v>
      </c>
      <c r="I18" s="37">
        <f t="shared" si="7"/>
        <v>1.6364001941949413</v>
      </c>
      <c r="K18" s="37" t="s">
        <v>105</v>
      </c>
      <c r="L18" s="40">
        <v>3329997</v>
      </c>
      <c r="M18" s="42">
        <v>15816132</v>
      </c>
      <c r="N18" s="37">
        <f t="shared" si="3"/>
        <v>0.21054433536594155</v>
      </c>
      <c r="O18" s="37">
        <f>N18/AVERAGE(N5:N10)</f>
        <v>0.30030393867002347</v>
      </c>
      <c r="Q18" s="37" t="s">
        <v>105</v>
      </c>
      <c r="R18" s="42">
        <v>11303096</v>
      </c>
      <c r="S18" s="42">
        <v>21244047</v>
      </c>
      <c r="T18" s="37">
        <f t="shared" si="4"/>
        <v>0.53205945176076852</v>
      </c>
      <c r="U18" s="37">
        <f>T18/AVERAGE(T5:T10)</f>
        <v>0.71556341554516101</v>
      </c>
      <c r="W18" s="27" t="s">
        <v>16</v>
      </c>
      <c r="X18" s="28">
        <f>AVERAGE(AA5:AA9)</f>
        <v>0.99999999999999978</v>
      </c>
      <c r="Y18" s="29">
        <f>AVERAGE(AA10:AA14)</f>
        <v>1.4498944205758124</v>
      </c>
      <c r="AC18" s="27" t="s">
        <v>16</v>
      </c>
      <c r="AD18" s="28">
        <f>AVERAGE(AG5:AG10)</f>
        <v>1.0000000000000002</v>
      </c>
      <c r="AE18" s="29">
        <f>AVERAGE(AG11:AG15)</f>
        <v>1.3435015210040602</v>
      </c>
    </row>
    <row r="19" spans="1:33" ht="15" thickBot="1">
      <c r="A19" s="37" t="s">
        <v>110</v>
      </c>
      <c r="B19" s="42">
        <v>6496890</v>
      </c>
      <c r="C19" s="42">
        <v>5517480</v>
      </c>
      <c r="D19" s="39">
        <f t="shared" si="0"/>
        <v>1.1775103851758411</v>
      </c>
      <c r="E19" s="42">
        <v>4409610</v>
      </c>
      <c r="F19" s="42">
        <v>2230290</v>
      </c>
      <c r="G19" s="39">
        <f t="shared" si="1"/>
        <v>1.977146469741603</v>
      </c>
      <c r="H19" s="37">
        <f t="shared" si="2"/>
        <v>0.59556052280220395</v>
      </c>
      <c r="I19" s="37">
        <f t="shared" si="7"/>
        <v>2.5365473639019296</v>
      </c>
      <c r="K19" s="37" t="s">
        <v>106</v>
      </c>
      <c r="L19" s="40">
        <v>1811799</v>
      </c>
      <c r="M19" s="42">
        <v>17550870</v>
      </c>
      <c r="N19" s="37">
        <f t="shared" si="3"/>
        <v>0.10323129280770697</v>
      </c>
      <c r="O19" s="37">
        <f>N19/AVERAGE(N5:N10)</f>
        <v>0.14724102536537617</v>
      </c>
      <c r="Q19" s="37" t="s">
        <v>106</v>
      </c>
      <c r="R19" s="42">
        <v>6558294</v>
      </c>
      <c r="S19" s="42">
        <v>13732224</v>
      </c>
      <c r="T19" s="37">
        <f t="shared" si="4"/>
        <v>0.47758425729146275</v>
      </c>
      <c r="U19" s="37">
        <f>T19/AVERAGE(T5:T10)</f>
        <v>0.64230006858657684</v>
      </c>
      <c r="W19" s="30" t="s">
        <v>17</v>
      </c>
      <c r="X19" s="31">
        <f>STDEV(AA5:AA9)/SQRT(COUNTA(AA5:AA9))</f>
        <v>0.1681903989477751</v>
      </c>
      <c r="Y19" s="32">
        <f>STDEV(AA10:AA14)/SQRT(COUNTA(AA10:AA14))</f>
        <v>0.14107843863401037</v>
      </c>
      <c r="AC19" s="30" t="s">
        <v>17</v>
      </c>
      <c r="AD19" s="31">
        <f>STDEV(AG5:AG10)/SQRT(COUNTA(AG5:AG10))</f>
        <v>0.12391320737873293</v>
      </c>
      <c r="AE19" s="32">
        <f>STDEV(AG11:AG15)/SQRT(COUNTA(AG11:AG15))</f>
        <v>0.30026331860731981</v>
      </c>
    </row>
    <row r="20" spans="1:33" ht="15" thickBot="1">
      <c r="A20" s="37" t="s">
        <v>111</v>
      </c>
      <c r="B20" s="42">
        <v>5614710</v>
      </c>
      <c r="C20" s="42">
        <v>6030990</v>
      </c>
      <c r="D20" s="41">
        <f t="shared" si="0"/>
        <v>0.9309765063447295</v>
      </c>
      <c r="E20" s="42">
        <v>10909620</v>
      </c>
      <c r="F20" s="42">
        <v>4992900</v>
      </c>
      <c r="G20" s="41">
        <f t="shared" si="1"/>
        <v>2.1850267379679145</v>
      </c>
      <c r="H20" s="37">
        <f t="shared" si="2"/>
        <v>0.42607099042208618</v>
      </c>
      <c r="I20" s="37">
        <f t="shared" si="7"/>
        <v>1.6044106292644948</v>
      </c>
      <c r="K20" s="37" t="s">
        <v>107</v>
      </c>
      <c r="L20" s="42">
        <v>1535721</v>
      </c>
      <c r="M20" s="42">
        <v>16569993</v>
      </c>
      <c r="N20" s="37">
        <f t="shared" si="3"/>
        <v>9.26808478434481E-2</v>
      </c>
      <c r="O20" s="37">
        <f>N20/AVERAGE(N5:N10)</f>
        <v>0.13219269755365212</v>
      </c>
      <c r="Q20" s="37" t="s">
        <v>107</v>
      </c>
      <c r="R20" s="42">
        <v>16638039</v>
      </c>
      <c r="S20" s="42">
        <v>12776610</v>
      </c>
      <c r="T20" s="37">
        <f t="shared" si="4"/>
        <v>1.3022264121703644</v>
      </c>
      <c r="U20" s="37">
        <f>T20/AVERAGE(T5:T10)</f>
        <v>1.7513561242489235</v>
      </c>
    </row>
    <row r="21" spans="1:33" ht="15" thickBot="1">
      <c r="K21" s="37" t="s">
        <v>124</v>
      </c>
      <c r="L21" s="42">
        <v>5202136</v>
      </c>
      <c r="M21" s="42">
        <v>11409255</v>
      </c>
      <c r="N21" s="37">
        <f t="shared" si="3"/>
        <v>0.45595755375789215</v>
      </c>
      <c r="O21" s="37">
        <f>N21/AVERAGE(N5:N10)</f>
        <v>0.65034211925890462</v>
      </c>
      <c r="Q21" s="37" t="s">
        <v>124</v>
      </c>
      <c r="R21" s="42">
        <v>14478024</v>
      </c>
      <c r="S21" s="42">
        <v>21884724</v>
      </c>
      <c r="T21" s="37">
        <f t="shared" si="4"/>
        <v>0.66155844597354763</v>
      </c>
      <c r="U21" s="37">
        <f>T21/AVERAGE(T5:T10)</f>
        <v>0.88972579965825149</v>
      </c>
    </row>
    <row r="22" spans="1:33">
      <c r="A22" s="24"/>
      <c r="B22" s="25" t="s">
        <v>88</v>
      </c>
      <c r="C22" s="25" t="s">
        <v>116</v>
      </c>
      <c r="D22" s="25" t="s">
        <v>117</v>
      </c>
      <c r="E22" s="26" t="s">
        <v>118</v>
      </c>
      <c r="K22" s="37" t="s">
        <v>125</v>
      </c>
      <c r="L22" s="42">
        <v>6675836</v>
      </c>
      <c r="M22" s="42">
        <v>7344183</v>
      </c>
      <c r="N22" s="37">
        <f t="shared" si="3"/>
        <v>0.90899641253492736</v>
      </c>
      <c r="O22" s="37">
        <f>N22/AVERAGE(N5:N10)</f>
        <v>1.2965212407482214</v>
      </c>
      <c r="Q22" s="37" t="s">
        <v>125</v>
      </c>
      <c r="R22" s="42">
        <v>6814269</v>
      </c>
      <c r="S22" s="42">
        <v>6398271</v>
      </c>
      <c r="T22" s="37">
        <f t="shared" si="4"/>
        <v>1.0650172523170713</v>
      </c>
      <c r="U22" s="37">
        <f>T22/AVERAGE(T5:T10)</f>
        <v>1.4323350147441527</v>
      </c>
    </row>
    <row r="23" spans="1:33">
      <c r="A23" s="27" t="s">
        <v>92</v>
      </c>
      <c r="B23" s="28">
        <f>AVERAGE(I5:I8)</f>
        <v>0.99999999999999989</v>
      </c>
      <c r="C23" s="28">
        <f>AVERAGE(I9:I12)</f>
        <v>2.8353165137603145</v>
      </c>
      <c r="D23" s="28">
        <f>AVERAGE(I13:I16)</f>
        <v>0.69523127757329217</v>
      </c>
      <c r="E23" s="29">
        <f>AVERAGE(I17:I20)</f>
        <v>1.8546396211450236</v>
      </c>
      <c r="K23" s="37" t="s">
        <v>108</v>
      </c>
      <c r="L23" s="40">
        <v>7180140</v>
      </c>
      <c r="M23" s="42">
        <v>6015207</v>
      </c>
      <c r="N23" s="37">
        <f t="shared" si="3"/>
        <v>1.1936646569270184</v>
      </c>
      <c r="O23" s="37">
        <f>N23/AVERAGE(N5:N10)</f>
        <v>1.702549713832729</v>
      </c>
      <c r="Q23" s="37" t="s">
        <v>108</v>
      </c>
      <c r="R23" s="42">
        <v>7099642</v>
      </c>
      <c r="S23" s="42">
        <v>11890065</v>
      </c>
      <c r="T23" s="37">
        <f t="shared" si="4"/>
        <v>0.59710708057525341</v>
      </c>
      <c r="U23" s="37">
        <f>T23/AVERAGE(T5:T10)</f>
        <v>0.80304556306377162</v>
      </c>
    </row>
    <row r="24" spans="1:33" ht="15" thickBot="1">
      <c r="A24" s="30" t="s">
        <v>93</v>
      </c>
      <c r="B24" s="31">
        <f>STDEV(I5:I8)/SQRT(COUNTA(I5:I8))</f>
        <v>7.658803762941381E-2</v>
      </c>
      <c r="C24" s="31">
        <f>STDEV(I9:I12)/SQRT(COUNTA(I9:I12))</f>
        <v>0.94636674970869328</v>
      </c>
      <c r="D24" s="31">
        <f>STDEV(I13:I16)/SQRT(COUNTA(I13:I16))</f>
        <v>0.22541682271821398</v>
      </c>
      <c r="E24" s="32">
        <f>STDEV(I17:I20)/SQRT(COUNTA(I17:I20))</f>
        <v>0.22744917206616033</v>
      </c>
      <c r="K24" s="37" t="s">
        <v>109</v>
      </c>
      <c r="L24" s="40">
        <v>4291551</v>
      </c>
      <c r="M24" s="42">
        <v>12562252</v>
      </c>
      <c r="N24" s="37">
        <f t="shared" si="3"/>
        <v>0.34162274407486809</v>
      </c>
      <c r="O24" s="37">
        <f>N24/AVERAGE(N5:N10)</f>
        <v>0.48726390765457639</v>
      </c>
      <c r="Q24" s="37" t="s">
        <v>109</v>
      </c>
      <c r="R24" s="42">
        <v>26079222</v>
      </c>
      <c r="S24" s="42">
        <v>19465182</v>
      </c>
      <c r="T24" s="37">
        <f t="shared" si="4"/>
        <v>1.3397882434389774</v>
      </c>
      <c r="U24" s="37">
        <f>T24/AVERAGE(T5:T10)</f>
        <v>1.8018727952482856</v>
      </c>
    </row>
    <row r="25" spans="1:33">
      <c r="K25" s="37" t="s">
        <v>110</v>
      </c>
      <c r="L25" s="40">
        <v>3592236</v>
      </c>
      <c r="M25" s="42">
        <v>14168160</v>
      </c>
      <c r="N25" s="37">
        <f t="shared" si="3"/>
        <v>0.25354287359826538</v>
      </c>
      <c r="O25" s="37">
        <f>N25/AVERAGE(N5:N10)</f>
        <v>0.36163368361793352</v>
      </c>
      <c r="Q25" s="37" t="s">
        <v>110</v>
      </c>
      <c r="R25" s="42">
        <v>11472688</v>
      </c>
      <c r="S25" s="42">
        <v>18454953</v>
      </c>
      <c r="T25" s="37">
        <f t="shared" si="4"/>
        <v>0.62165902020991326</v>
      </c>
      <c r="U25" s="37">
        <f>T25/AVERAGE(T5:T10)</f>
        <v>0.83606531250172578</v>
      </c>
      <c r="W25" s="7" t="s">
        <v>146</v>
      </c>
      <c r="AC25" s="7" t="s">
        <v>147</v>
      </c>
    </row>
    <row r="26" spans="1:33">
      <c r="K26" s="37" t="s">
        <v>111</v>
      </c>
      <c r="L26" s="42">
        <v>2543838</v>
      </c>
      <c r="M26" s="42">
        <v>15641373</v>
      </c>
      <c r="N26" s="37">
        <f t="shared" si="3"/>
        <v>0.16263521111605739</v>
      </c>
      <c r="O26" s="37">
        <f>N26/AVERAGE(N5:N10)</f>
        <v>0.23197011869113129</v>
      </c>
      <c r="Q26" s="37" t="s">
        <v>111</v>
      </c>
      <c r="R26" s="42">
        <v>10236501</v>
      </c>
      <c r="S26" s="42">
        <v>12142317</v>
      </c>
      <c r="T26" s="37">
        <f t="shared" si="4"/>
        <v>0.8430434652628489</v>
      </c>
      <c r="U26" s="37">
        <f>T26/AVERAGE(T5:T10)</f>
        <v>1.1338038624445941</v>
      </c>
      <c r="X26" s="37" t="s">
        <v>216</v>
      </c>
      <c r="Y26" s="37" t="s">
        <v>217</v>
      </c>
      <c r="Z26" s="37" t="s">
        <v>218</v>
      </c>
      <c r="AA26" s="37" t="s">
        <v>219</v>
      </c>
      <c r="AD26" s="37" t="s">
        <v>150</v>
      </c>
      <c r="AE26" s="37" t="s">
        <v>38</v>
      </c>
      <c r="AF26" s="37" t="s">
        <v>151</v>
      </c>
      <c r="AG26" s="37" t="s">
        <v>152</v>
      </c>
    </row>
    <row r="27" spans="1:33" ht="17">
      <c r="K27" s="37" t="s">
        <v>126</v>
      </c>
      <c r="L27" s="42">
        <v>1266936</v>
      </c>
      <c r="M27" s="42">
        <v>14131755</v>
      </c>
      <c r="N27" s="37">
        <f>L27/M27</f>
        <v>8.9651709925624948E-2</v>
      </c>
      <c r="O27" s="37">
        <f>N27/AVERAGE(N5:N10)</f>
        <v>0.12787217263467984</v>
      </c>
      <c r="Q27" s="37" t="s">
        <v>126</v>
      </c>
      <c r="R27" s="42">
        <v>5366856</v>
      </c>
      <c r="S27" s="42">
        <v>9974745</v>
      </c>
      <c r="T27" s="37">
        <f t="shared" si="4"/>
        <v>0.53804443121102341</v>
      </c>
      <c r="U27" s="37">
        <f>T27/AVERAGE(T5:T10)</f>
        <v>0.72361257682444902</v>
      </c>
      <c r="W27" t="s">
        <v>2</v>
      </c>
      <c r="X27" s="4">
        <v>21336210</v>
      </c>
      <c r="Y27" s="4">
        <v>12345723</v>
      </c>
      <c r="Z27" s="37">
        <f>X27/Y27</f>
        <v>1.7282268523277251</v>
      </c>
      <c r="AA27" s="37">
        <f>Z27/AVERAGE(Z27:Z32)</f>
        <v>1.6738036032140486</v>
      </c>
      <c r="AC27" t="s">
        <v>2</v>
      </c>
      <c r="AD27" s="3">
        <v>9899076</v>
      </c>
      <c r="AE27" s="4">
        <v>9859480</v>
      </c>
      <c r="AF27" s="37">
        <f>AD27/AE27</f>
        <v>1.0040160332999306</v>
      </c>
      <c r="AG27" s="37">
        <f>AF27/AVERAGE(AF27:AF32)</f>
        <v>1.0403894994189862</v>
      </c>
    </row>
    <row r="28" spans="1:33" ht="17">
      <c r="K28" s="37" t="s">
        <v>127</v>
      </c>
      <c r="L28" s="42">
        <v>742945</v>
      </c>
      <c r="M28" s="42">
        <v>6194034</v>
      </c>
      <c r="N28" s="37">
        <f>L28/M28</f>
        <v>0.11994525700052663</v>
      </c>
      <c r="O28" s="37">
        <f>N28/AVERAGE(N5:N10)</f>
        <v>0.17108051394230522</v>
      </c>
      <c r="Q28" s="37" t="s">
        <v>127</v>
      </c>
      <c r="R28" s="42">
        <v>1984488</v>
      </c>
      <c r="S28" s="42">
        <v>1413852</v>
      </c>
      <c r="T28" s="37">
        <f t="shared" si="4"/>
        <v>1.4036037718233592</v>
      </c>
      <c r="U28" s="37">
        <f>T28/AVERAGE(T5:T10)</f>
        <v>1.8876978986355655</v>
      </c>
      <c r="W28" t="s">
        <v>3</v>
      </c>
      <c r="X28" s="4">
        <v>9692480</v>
      </c>
      <c r="Y28" s="4">
        <v>11803162</v>
      </c>
      <c r="Z28" s="37">
        <f t="shared" ref="Z28:Z38" si="8">X28/Y28</f>
        <v>0.82117656268718497</v>
      </c>
      <c r="AA28" s="37">
        <f>Z28/AVERAGE(Z27:Z32)</f>
        <v>0.79531705438406874</v>
      </c>
      <c r="AC28" t="s">
        <v>3</v>
      </c>
      <c r="AD28" s="3">
        <v>6641982</v>
      </c>
      <c r="AE28" s="4">
        <v>6947527</v>
      </c>
      <c r="AF28" s="37">
        <f t="shared" ref="AF28:AF38" si="9">AD28/AE28</f>
        <v>0.95602104173182778</v>
      </c>
      <c r="AG28" s="37">
        <f>AF28/AVERAGE(AF27:AF32)</f>
        <v>0.99065574657438371</v>
      </c>
    </row>
    <row r="29" spans="1:33" ht="17.5" thickBot="1">
      <c r="W29" t="s">
        <v>148</v>
      </c>
      <c r="X29" s="4">
        <v>20355192</v>
      </c>
      <c r="Y29" s="4">
        <v>12306490</v>
      </c>
      <c r="Z29" s="37">
        <f t="shared" si="8"/>
        <v>1.6540209271693229</v>
      </c>
      <c r="AA29" s="37">
        <f>Z29/AVERAGE(Z27:Z32)</f>
        <v>1.6019344821303936</v>
      </c>
      <c r="AC29" t="s">
        <v>148</v>
      </c>
      <c r="AD29" s="3">
        <v>5958702</v>
      </c>
      <c r="AE29" s="4">
        <v>8343241</v>
      </c>
      <c r="AF29" s="37">
        <f t="shared" si="9"/>
        <v>0.71419511913895328</v>
      </c>
      <c r="AG29" s="37">
        <f>AF29/AVERAGE(AF27:AF32)</f>
        <v>0.74006896089725038</v>
      </c>
    </row>
    <row r="30" spans="1:33" ht="17">
      <c r="K30" s="24"/>
      <c r="L30" s="25" t="s">
        <v>88</v>
      </c>
      <c r="M30" s="25" t="s">
        <v>116</v>
      </c>
      <c r="N30" s="25" t="s">
        <v>117</v>
      </c>
      <c r="O30" s="26" t="s">
        <v>118</v>
      </c>
      <c r="Q30" s="24"/>
      <c r="R30" s="25" t="s">
        <v>88</v>
      </c>
      <c r="S30" s="25" t="s">
        <v>116</v>
      </c>
      <c r="T30" s="25" t="s">
        <v>117</v>
      </c>
      <c r="U30" s="26" t="s">
        <v>118</v>
      </c>
      <c r="W30" t="s">
        <v>99</v>
      </c>
      <c r="X30" s="4">
        <v>11224406</v>
      </c>
      <c r="Y30" s="4">
        <v>19739031</v>
      </c>
      <c r="Z30" s="37">
        <f t="shared" si="8"/>
        <v>0.56864017286360202</v>
      </c>
      <c r="AA30" s="37">
        <f>Z30/AVERAGE(Z27:Z32)</f>
        <v>0.55073323793655971</v>
      </c>
      <c r="AC30" t="s">
        <v>99</v>
      </c>
      <c r="AD30" s="3">
        <v>10843294</v>
      </c>
      <c r="AE30" s="4">
        <v>11082206</v>
      </c>
      <c r="AF30" s="37">
        <f t="shared" si="9"/>
        <v>0.9784418373020678</v>
      </c>
      <c r="AG30" s="37">
        <f>AF30/AVERAGE(AF27:AF32)</f>
        <v>1.0138888021295127</v>
      </c>
    </row>
    <row r="31" spans="1:33" ht="17">
      <c r="K31" s="27" t="s">
        <v>92</v>
      </c>
      <c r="L31" s="28">
        <f>AVERAGE(O5:O10)</f>
        <v>1</v>
      </c>
      <c r="M31" s="28">
        <f>AVERAGE(O11:O16)</f>
        <v>2.6214565883513061</v>
      </c>
      <c r="N31" s="28">
        <f>AVERAGE(O17:O22)</f>
        <v>0.57573922108158193</v>
      </c>
      <c r="O31" s="29">
        <f>AVERAGE(O23:O28)</f>
        <v>0.51372835172889253</v>
      </c>
      <c r="Q31" s="27" t="s">
        <v>92</v>
      </c>
      <c r="R31" s="28">
        <f>AVERAGE(U5:U10)</f>
        <v>0.99999999999999989</v>
      </c>
      <c r="S31" s="28">
        <f>AVERAGE(U11:U16)</f>
        <v>2.0374501886539407</v>
      </c>
      <c r="T31" s="28">
        <f>AVERAGE(U17:U22)</f>
        <v>0.97189952369877941</v>
      </c>
      <c r="U31" s="29">
        <f>AVERAGE(U23:U28)</f>
        <v>1.1976830014530651</v>
      </c>
      <c r="W31" t="s">
        <v>120</v>
      </c>
      <c r="X31" s="4">
        <v>14551556</v>
      </c>
      <c r="Y31" s="4">
        <v>13948233</v>
      </c>
      <c r="Z31" s="37">
        <f t="shared" si="8"/>
        <v>1.0432544394691428</v>
      </c>
      <c r="AA31" s="37">
        <f>Z31/AVERAGE(Z27:Z32)</f>
        <v>1.0104015207844774</v>
      </c>
      <c r="AC31" t="s">
        <v>120</v>
      </c>
      <c r="AD31" s="3">
        <v>9026710</v>
      </c>
      <c r="AE31" s="4">
        <v>7521423</v>
      </c>
      <c r="AF31" s="37">
        <f t="shared" si="9"/>
        <v>1.2001332726533265</v>
      </c>
      <c r="AG31" s="37">
        <f>AF31/AVERAGE(AF27:AF32)</f>
        <v>1.2436116688973899</v>
      </c>
    </row>
    <row r="32" spans="1:33" ht="17.5" thickBot="1">
      <c r="K32" s="30" t="s">
        <v>93</v>
      </c>
      <c r="L32" s="31">
        <f>STDEV(O5:O10)/SQRT(COUNTA(O5:O10))</f>
        <v>0.37968880692631674</v>
      </c>
      <c r="M32" s="31">
        <f>STDEV(O11:O16)/SQRT(COUNTA(O11:O16))</f>
        <v>0.81783729884238587</v>
      </c>
      <c r="N32" s="31">
        <f>STDEV(O17:O22)/SQRT(COUNTA(O17:O22))</f>
        <v>0.19194374847842419</v>
      </c>
      <c r="O32" s="32">
        <f>STDEV(O23:O28)/SQRT(COUNTA(O23:O28))</f>
        <v>0.24377651099808181</v>
      </c>
      <c r="Q32" s="30" t="s">
        <v>93</v>
      </c>
      <c r="R32" s="31">
        <f>STDEV(U5:U10)/SQRT(COUNTA(U5:U10))</f>
        <v>0.129536692905903</v>
      </c>
      <c r="S32" s="31">
        <f>STDEV(U11:U16)/SQRT(COUNTA(U11:U16))</f>
        <v>0.4997452745627663</v>
      </c>
      <c r="T32" s="31">
        <f>STDEV(U17:U22)/SQRT(COUNTA(U17:U22))</f>
        <v>0.21036361622299463</v>
      </c>
      <c r="U32" s="32">
        <f>STDEV(U23:U28)/SQRT(COUNTA(U23:U28))</f>
        <v>0.21264173609689763</v>
      </c>
      <c r="W32" t="s">
        <v>121</v>
      </c>
      <c r="X32" s="4">
        <v>6563271</v>
      </c>
      <c r="Y32" s="4">
        <v>17282256</v>
      </c>
      <c r="Z32" s="37">
        <f t="shared" si="8"/>
        <v>0.37976934261360323</v>
      </c>
      <c r="AA32" s="37">
        <f>Z32/AVERAGE(Z27:Z32)</f>
        <v>0.36781010155045263</v>
      </c>
      <c r="AC32" t="s">
        <v>121</v>
      </c>
      <c r="AD32" s="3">
        <v>6269164</v>
      </c>
      <c r="AE32" s="4">
        <v>6687648</v>
      </c>
      <c r="AF32" s="37">
        <f t="shared" si="9"/>
        <v>0.93742433812305914</v>
      </c>
      <c r="AG32" s="37">
        <f>AF32/AVERAGE(AF27:AF32)</f>
        <v>0.97138532208247697</v>
      </c>
    </row>
    <row r="33" spans="23:33" ht="17">
      <c r="W33" t="s">
        <v>149</v>
      </c>
      <c r="X33" s="4">
        <v>16539280</v>
      </c>
      <c r="Y33" s="4">
        <v>12419346</v>
      </c>
      <c r="Z33" s="37">
        <f t="shared" si="8"/>
        <v>1.3317351815465968</v>
      </c>
      <c r="AA33" s="37">
        <f>Z33/AVERAGE(Z27:Z32)</f>
        <v>1.2897977730164962</v>
      </c>
      <c r="AC33" t="s">
        <v>149</v>
      </c>
      <c r="AD33" s="3">
        <v>7118648</v>
      </c>
      <c r="AE33" s="4">
        <v>10566960</v>
      </c>
      <c r="AF33" s="37">
        <f t="shared" si="9"/>
        <v>0.67367038391363265</v>
      </c>
      <c r="AG33" s="37">
        <f>AF33/AVERAGE(AF27:AF32)</f>
        <v>0.69807609664329551</v>
      </c>
    </row>
    <row r="34" spans="23:33" ht="17">
      <c r="W34" t="s">
        <v>105</v>
      </c>
      <c r="X34" s="4">
        <v>8117522</v>
      </c>
      <c r="Y34" s="4">
        <v>18390880</v>
      </c>
      <c r="Z34" s="37">
        <f t="shared" si="8"/>
        <v>0.44138844905735886</v>
      </c>
      <c r="AA34" s="37">
        <f>Z34/AVERAGE(Z27:Z32)</f>
        <v>0.42748877293174303</v>
      </c>
      <c r="AC34" t="s">
        <v>105</v>
      </c>
      <c r="AD34" s="3">
        <v>9456876</v>
      </c>
      <c r="AE34" s="4">
        <v>10476960</v>
      </c>
      <c r="AF34" s="37">
        <f t="shared" si="9"/>
        <v>0.90263549731983328</v>
      </c>
      <c r="AG34" s="37">
        <f>AF34/AVERAGE(AF27:AF32)</f>
        <v>0.93533615208100274</v>
      </c>
    </row>
    <row r="35" spans="23:33" ht="17">
      <c r="W35" t="s">
        <v>106</v>
      </c>
      <c r="X35" s="4">
        <v>5413366</v>
      </c>
      <c r="Y35" s="4">
        <v>17574102</v>
      </c>
      <c r="Z35" s="37">
        <f t="shared" si="8"/>
        <v>0.30803087406685131</v>
      </c>
      <c r="AA35" s="37">
        <f>Z35/AVERAGE(Z27:Z32)</f>
        <v>0.29833073489156625</v>
      </c>
      <c r="AC35" t="s">
        <v>106</v>
      </c>
      <c r="AD35" s="3">
        <v>3650342</v>
      </c>
      <c r="AE35" s="4">
        <v>9414462</v>
      </c>
      <c r="AF35" s="37">
        <f t="shared" si="9"/>
        <v>0.38773771671711033</v>
      </c>
      <c r="AG35" s="37">
        <f>AF35/AVERAGE(AF27:AF32)</f>
        <v>0.40178466839350518</v>
      </c>
    </row>
    <row r="36" spans="23:33" ht="17">
      <c r="W36" t="s">
        <v>107</v>
      </c>
      <c r="X36" s="4">
        <v>6564810</v>
      </c>
      <c r="Y36" s="4">
        <v>19574000</v>
      </c>
      <c r="Z36" s="37">
        <f t="shared" si="8"/>
        <v>0.33538418310003065</v>
      </c>
      <c r="AA36" s="37">
        <f>Z36/AVERAGE(Z27:Z32)</f>
        <v>0.32482266629391487</v>
      </c>
      <c r="AC36" t="s">
        <v>107</v>
      </c>
      <c r="AD36" s="3">
        <v>16716770</v>
      </c>
      <c r="AE36" s="4">
        <v>10369125</v>
      </c>
      <c r="AF36" s="37">
        <f t="shared" si="9"/>
        <v>1.6121678540860487</v>
      </c>
      <c r="AG36" s="37">
        <f>AF36/AVERAGE(AF27:AF32)</f>
        <v>1.6705734281744375</v>
      </c>
    </row>
    <row r="37" spans="23:33" ht="17">
      <c r="W37" t="s">
        <v>124</v>
      </c>
      <c r="X37" s="4">
        <v>5951640</v>
      </c>
      <c r="Y37" s="4">
        <v>13927698</v>
      </c>
      <c r="Z37" s="37">
        <f t="shared" si="8"/>
        <v>0.42732402727284868</v>
      </c>
      <c r="AA37" s="37">
        <f>Z37/AVERAGE(Z27:Z32)</f>
        <v>0.41386725106479128</v>
      </c>
      <c r="AC37" t="s">
        <v>124</v>
      </c>
      <c r="AD37" s="3">
        <v>9079122</v>
      </c>
      <c r="AE37" s="4">
        <v>7498160</v>
      </c>
      <c r="AF37" s="37">
        <f t="shared" si="9"/>
        <v>1.2108466610475104</v>
      </c>
      <c r="AG37" s="37">
        <f>AF37/AVERAGE(AF27:AF32)</f>
        <v>1.254713181641038</v>
      </c>
    </row>
    <row r="38" spans="23:33" ht="17">
      <c r="W38" t="s">
        <v>125</v>
      </c>
      <c r="X38" s="4">
        <v>1747362</v>
      </c>
      <c r="Y38" s="4">
        <v>20225915</v>
      </c>
      <c r="Z38" s="37">
        <f t="shared" si="8"/>
        <v>8.6392234912487278E-2</v>
      </c>
      <c r="AA38" s="37">
        <f>Z38/AVERAGE(Z27:Z32)</f>
        <v>8.3671674173718041E-2</v>
      </c>
      <c r="AC38" t="s">
        <v>125</v>
      </c>
      <c r="AD38" s="3">
        <v>3470108</v>
      </c>
      <c r="AE38" s="4">
        <v>9138207</v>
      </c>
      <c r="AF38" s="37">
        <f t="shared" si="9"/>
        <v>0.37973619989129159</v>
      </c>
      <c r="AG38" s="37">
        <f>AF38/AVERAGE(AF27:AF32)</f>
        <v>0.39349327282918828</v>
      </c>
    </row>
    <row r="39" spans="23:33" ht="15" thickBot="1"/>
    <row r="40" spans="23:33">
      <c r="W40" s="24"/>
      <c r="X40" s="25" t="s">
        <v>14</v>
      </c>
      <c r="Y40" s="26" t="s">
        <v>141</v>
      </c>
      <c r="AC40" s="24"/>
      <c r="AD40" s="25" t="s">
        <v>14</v>
      </c>
      <c r="AE40" s="26" t="s">
        <v>141</v>
      </c>
    </row>
    <row r="41" spans="23:33">
      <c r="W41" s="27" t="s">
        <v>16</v>
      </c>
      <c r="X41" s="28">
        <f>AVERAGE(AA27:AA32)</f>
        <v>1.0000000000000002</v>
      </c>
      <c r="Y41" s="29">
        <f>AVERAGE(AA33:AA38)</f>
        <v>0.47299647872870493</v>
      </c>
      <c r="AC41" s="27" t="s">
        <v>16</v>
      </c>
      <c r="AD41" s="28">
        <f>AVERAGE(AG27:AG32)</f>
        <v>0.99999999999999989</v>
      </c>
      <c r="AE41" s="29">
        <f>AVERAGE(AG33:AG38)</f>
        <v>0.89232946662707791</v>
      </c>
    </row>
    <row r="42" spans="23:33" ht="15" thickBot="1">
      <c r="W42" s="30" t="s">
        <v>17</v>
      </c>
      <c r="X42" s="31">
        <f>STDEV(AA27:AA32)/SQRT(COUNTA(AA27:AA32))</f>
        <v>0.22059347282116631</v>
      </c>
      <c r="Y42" s="32">
        <f>STDEV(AA33:AA38)/SQRT(COUNTA(AA33:AA38))</f>
        <v>0.17095505992362092</v>
      </c>
      <c r="AC42" s="30" t="s">
        <v>17</v>
      </c>
      <c r="AD42" s="31">
        <f>STDEV(AG27:AG32)/SQRT(COUNTA(AG27:AG32))</f>
        <v>6.5737131989037426E-2</v>
      </c>
      <c r="AE42" s="32">
        <f>STDEV(AG33:AG38)/SQRT(COUNTA(AG33:AG38))</f>
        <v>0.20542973775744816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H18" sqref="H18"/>
    </sheetView>
  </sheetViews>
  <sheetFormatPr defaultRowHeight="14.5"/>
  <cols>
    <col min="3" max="3" width="18.5" customWidth="1"/>
    <col min="4" max="4" width="17.5" customWidth="1"/>
  </cols>
  <sheetData>
    <row r="1" spans="1:4">
      <c r="A1" s="7" t="s">
        <v>119</v>
      </c>
    </row>
    <row r="3" spans="1:4">
      <c r="A3" s="1" t="s">
        <v>211</v>
      </c>
    </row>
    <row r="4" spans="1:4" ht="17">
      <c r="B4" s="43" t="s">
        <v>213</v>
      </c>
      <c r="C4" s="43" t="s">
        <v>214</v>
      </c>
      <c r="D4" s="43" t="s">
        <v>215</v>
      </c>
    </row>
    <row r="5" spans="1:4">
      <c r="A5" t="s">
        <v>212</v>
      </c>
      <c r="B5">
        <v>1.3495025634765625</v>
      </c>
      <c r="C5">
        <f>AVERAGE(B5:B9)</f>
        <v>1.4379425048828125</v>
      </c>
      <c r="D5">
        <f>2^-(B5-C5)</f>
        <v>1.0632198475964241</v>
      </c>
    </row>
    <row r="6" spans="1:4">
      <c r="A6" t="s">
        <v>77</v>
      </c>
      <c r="B6">
        <v>1.1757469177246094</v>
      </c>
      <c r="C6">
        <f>AVERAGE(B5:B9)</f>
        <v>1.4379425048828125</v>
      </c>
      <c r="D6">
        <f t="shared" ref="D6:D14" si="0">2^-(B6-C6)</f>
        <v>1.1993024930335898</v>
      </c>
    </row>
    <row r="7" spans="1:4">
      <c r="A7" t="s">
        <v>78</v>
      </c>
      <c r="B7">
        <v>0.57815742492675781</v>
      </c>
      <c r="C7">
        <f>AVERAGE(B5:B9)</f>
        <v>1.4379425048828125</v>
      </c>
      <c r="D7">
        <f t="shared" si="0"/>
        <v>1.8147679422973411</v>
      </c>
    </row>
    <row r="8" spans="1:4">
      <c r="A8" t="s">
        <v>99</v>
      </c>
      <c r="B8">
        <v>2.1571121215820313</v>
      </c>
      <c r="C8">
        <f>AVERAGE(B5:B9)</f>
        <v>1.4379425048828125</v>
      </c>
      <c r="D8">
        <f t="shared" si="0"/>
        <v>0.60744697461614006</v>
      </c>
    </row>
    <row r="9" spans="1:4">
      <c r="A9" t="s">
        <v>120</v>
      </c>
      <c r="B9">
        <v>1.9291934967041016</v>
      </c>
      <c r="C9">
        <f>AVERAGE(B5:B9)</f>
        <v>1.4379425048828125</v>
      </c>
      <c r="D9">
        <f t="shared" si="0"/>
        <v>0.7114079531689127</v>
      </c>
    </row>
    <row r="10" spans="1:4">
      <c r="A10" t="s">
        <v>149</v>
      </c>
      <c r="B10">
        <v>2.0641708374023438</v>
      </c>
      <c r="C10">
        <f>AVERAGE(B5:B9)</f>
        <v>1.4379425048828125</v>
      </c>
      <c r="D10">
        <f t="shared" si="0"/>
        <v>0.64786793781200536</v>
      </c>
    </row>
    <row r="11" spans="1:4">
      <c r="A11" t="s">
        <v>105</v>
      </c>
      <c r="B11">
        <v>2.7308387756347656</v>
      </c>
      <c r="C11">
        <f>AVERAGE(B5:B9)</f>
        <v>1.4379425048828125</v>
      </c>
      <c r="D11">
        <f t="shared" si="0"/>
        <v>0.40813086648121721</v>
      </c>
    </row>
    <row r="12" spans="1:4">
      <c r="A12" t="s">
        <v>106</v>
      </c>
      <c r="B12">
        <v>2.3067913055419922</v>
      </c>
      <c r="C12">
        <f>AVERAGE(B5:B9)</f>
        <v>1.4379425048828125</v>
      </c>
      <c r="D12">
        <f t="shared" si="0"/>
        <v>0.54758362101314095</v>
      </c>
    </row>
    <row r="13" spans="1:4">
      <c r="A13" t="s">
        <v>107</v>
      </c>
      <c r="B13">
        <v>2.7095165252685547</v>
      </c>
      <c r="C13">
        <f>AVERAGE(B5:B9)</f>
        <v>1.4379425048828125</v>
      </c>
      <c r="D13">
        <f t="shared" si="0"/>
        <v>0.41420761427420821</v>
      </c>
    </row>
    <row r="14" spans="1:4">
      <c r="A14" t="s">
        <v>124</v>
      </c>
      <c r="B14">
        <v>2.0706634521484375</v>
      </c>
      <c r="C14">
        <f>AVERAGE(B5:B9)</f>
        <v>1.4379425048828125</v>
      </c>
      <c r="D14">
        <f t="shared" si="0"/>
        <v>0.64495886418445036</v>
      </c>
    </row>
    <row r="15" spans="1:4" ht="15" thickBot="1"/>
    <row r="16" spans="1:4">
      <c r="A16" s="24"/>
      <c r="B16" s="25" t="s">
        <v>14</v>
      </c>
      <c r="C16" s="26" t="s">
        <v>141</v>
      </c>
    </row>
    <row r="17" spans="1:3">
      <c r="A17" s="27" t="s">
        <v>16</v>
      </c>
      <c r="B17" s="28">
        <f>AVERAGE(D5:D9)</f>
        <v>1.0792290421424817</v>
      </c>
      <c r="C17" s="29">
        <f>AVERAGE(D10:D14)</f>
        <v>0.5325497807530043</v>
      </c>
    </row>
    <row r="18" spans="1:3" ht="15" thickBot="1">
      <c r="A18" s="30" t="s">
        <v>17</v>
      </c>
      <c r="B18" s="31">
        <f>STDEV(D5:D9)/SQRT(COUNTA(D5:D9))</f>
        <v>0.21372436387705812</v>
      </c>
      <c r="C18" s="32">
        <f>STDEV(D10:D14)/SQRT(COUNTA(D10:D14))</f>
        <v>5.2747052208543088E-2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H15" sqref="H15"/>
    </sheetView>
  </sheetViews>
  <sheetFormatPr defaultRowHeight="14.5"/>
  <cols>
    <col min="1" max="1" width="10.19921875" style="5" customWidth="1"/>
    <col min="2" max="3" width="8.796875" style="5"/>
    <col min="4" max="4" width="17.5" style="5" customWidth="1"/>
    <col min="5" max="16384" width="8.796875" style="5"/>
  </cols>
  <sheetData>
    <row r="1" spans="1:5">
      <c r="A1" s="7" t="s">
        <v>73</v>
      </c>
    </row>
    <row r="3" spans="1:5">
      <c r="B3" s="5" t="s">
        <v>86</v>
      </c>
      <c r="C3" s="5" t="s">
        <v>56</v>
      </c>
      <c r="D3" s="5" t="s">
        <v>87</v>
      </c>
      <c r="E3" s="5" t="s">
        <v>13</v>
      </c>
    </row>
    <row r="4" spans="1:5" ht="17">
      <c r="A4" s="5" t="s">
        <v>76</v>
      </c>
      <c r="B4" s="20">
        <v>2031290</v>
      </c>
      <c r="C4" s="18">
        <v>13210887</v>
      </c>
      <c r="D4" s="5">
        <f>B4/C4</f>
        <v>0.15375879000403228</v>
      </c>
      <c r="E4" s="5">
        <f>D4/AVERAGE(D4:D6)</f>
        <v>0.80637367645516012</v>
      </c>
    </row>
    <row r="5" spans="1:5" ht="17">
      <c r="A5" s="5" t="s">
        <v>77</v>
      </c>
      <c r="B5" s="20">
        <v>2679473</v>
      </c>
      <c r="C5" s="18">
        <v>11634732</v>
      </c>
      <c r="D5" s="5">
        <f t="shared" ref="D5:D15" si="0">B5/C5</f>
        <v>0.23029950324597076</v>
      </c>
      <c r="E5" s="5">
        <f>D5/AVERAGE(D4:D6)</f>
        <v>1.2077843296853492</v>
      </c>
    </row>
    <row r="6" spans="1:5" ht="17">
      <c r="A6" s="5" t="s">
        <v>78</v>
      </c>
      <c r="B6" s="20">
        <v>2289480</v>
      </c>
      <c r="C6" s="18">
        <v>12179401</v>
      </c>
      <c r="D6" s="5">
        <f t="shared" si="0"/>
        <v>0.18797968799943446</v>
      </c>
      <c r="E6" s="5">
        <f>D6/AVERAGE(D4:D6)</f>
        <v>0.98584199385949067</v>
      </c>
    </row>
    <row r="7" spans="1:5" ht="17">
      <c r="A7" s="5" t="s">
        <v>79</v>
      </c>
      <c r="B7" s="20">
        <v>6316360</v>
      </c>
      <c r="C7" s="17">
        <v>12796006</v>
      </c>
      <c r="D7" s="5">
        <f t="shared" si="0"/>
        <v>0.49361964975633804</v>
      </c>
      <c r="E7" s="5">
        <f>D7/AVERAGE(D4:D6)</f>
        <v>2.5887423524475461</v>
      </c>
    </row>
    <row r="8" spans="1:5" ht="17">
      <c r="A8" s="5" t="s">
        <v>80</v>
      </c>
      <c r="B8" s="20">
        <v>8792964</v>
      </c>
      <c r="C8" s="17">
        <v>13102040</v>
      </c>
      <c r="D8" s="5">
        <f t="shared" si="0"/>
        <v>0.67111411658031883</v>
      </c>
      <c r="E8" s="5">
        <f>D8/AVERAGE(D4:D6)</f>
        <v>3.5195955788520226</v>
      </c>
    </row>
    <row r="9" spans="1:5" ht="17">
      <c r="A9" s="5" t="s">
        <v>81</v>
      </c>
      <c r="B9" s="20">
        <v>7208331</v>
      </c>
      <c r="C9" s="17">
        <v>10453610</v>
      </c>
      <c r="D9" s="5">
        <f t="shared" si="0"/>
        <v>0.68955423054810727</v>
      </c>
      <c r="E9" s="5">
        <f>D9/AVERAGE(D4:D6)</f>
        <v>3.6163030418469368</v>
      </c>
    </row>
    <row r="10" spans="1:5" ht="17">
      <c r="A10" s="5" t="s">
        <v>82</v>
      </c>
      <c r="B10" s="20">
        <v>1628440</v>
      </c>
      <c r="C10" s="17">
        <v>12176672</v>
      </c>
      <c r="D10" s="5">
        <f t="shared" si="0"/>
        <v>0.1337344062482754</v>
      </c>
      <c r="E10" s="5">
        <f>D10/AVERAGE(D4:D6)</f>
        <v>0.70135765787531035</v>
      </c>
    </row>
    <row r="11" spans="1:5" ht="17">
      <c r="A11" s="5" t="s">
        <v>74</v>
      </c>
      <c r="B11" s="20">
        <v>3360821</v>
      </c>
      <c r="C11" s="17">
        <v>13560642</v>
      </c>
      <c r="D11" s="5">
        <f t="shared" si="0"/>
        <v>0.24783642249386129</v>
      </c>
      <c r="E11" s="5">
        <f>D11/AVERAGE(D4:D6)</f>
        <v>1.2997550719580213</v>
      </c>
    </row>
    <row r="12" spans="1:5" ht="17">
      <c r="A12" s="5" t="s">
        <v>75</v>
      </c>
      <c r="B12" s="20">
        <v>2302765</v>
      </c>
      <c r="C12" s="17">
        <v>12331761</v>
      </c>
      <c r="D12" s="5">
        <f t="shared" si="0"/>
        <v>0.18673448179866606</v>
      </c>
      <c r="E12" s="5">
        <f>D12/AVERAGE(D4:D6)</f>
        <v>0.97931162572878383</v>
      </c>
    </row>
    <row r="13" spans="1:5" ht="17">
      <c r="A13" s="5" t="s">
        <v>83</v>
      </c>
      <c r="B13" s="20">
        <v>4727556</v>
      </c>
      <c r="C13" s="17">
        <v>11012724</v>
      </c>
      <c r="D13" s="5">
        <f t="shared" si="0"/>
        <v>0.4292812568443557</v>
      </c>
      <c r="E13" s="5">
        <f>D13/AVERAGE(D4:D6)</f>
        <v>2.2513256335185585</v>
      </c>
    </row>
    <row r="14" spans="1:5" ht="17">
      <c r="A14" s="5" t="s">
        <v>84</v>
      </c>
      <c r="B14" s="20">
        <v>5882630</v>
      </c>
      <c r="C14" s="17">
        <v>13444092</v>
      </c>
      <c r="D14" s="5">
        <f t="shared" si="0"/>
        <v>0.43756246238124524</v>
      </c>
      <c r="E14" s="5">
        <f>D14/AVERAGE(D4:D6)</f>
        <v>2.2947556459041092</v>
      </c>
    </row>
    <row r="15" spans="1:5" ht="17">
      <c r="A15" s="5" t="s">
        <v>85</v>
      </c>
      <c r="B15" s="20">
        <v>4727556</v>
      </c>
      <c r="C15" s="17">
        <v>14720022</v>
      </c>
      <c r="D15" s="5">
        <f t="shared" si="0"/>
        <v>0.32116500912838308</v>
      </c>
      <c r="E15" s="5">
        <f>D15/AVERAGE(D4:D6)</f>
        <v>1.6843200258848139</v>
      </c>
    </row>
    <row r="16" spans="1:5" ht="15" thickBot="1"/>
    <row r="17" spans="1:5">
      <c r="A17" s="8"/>
      <c r="B17" s="9" t="s">
        <v>88</v>
      </c>
      <c r="C17" s="9" t="s">
        <v>89</v>
      </c>
      <c r="D17" s="9" t="s">
        <v>90</v>
      </c>
      <c r="E17" s="10" t="s">
        <v>91</v>
      </c>
    </row>
    <row r="18" spans="1:5">
      <c r="A18" s="11" t="s">
        <v>92</v>
      </c>
      <c r="B18" s="12">
        <f>AVERAGE(E4:E6)</f>
        <v>1</v>
      </c>
      <c r="C18" s="12">
        <f>AVERAGE(E7:E9)</f>
        <v>3.2415469910488355</v>
      </c>
      <c r="D18" s="12">
        <f>AVERAGE(E10:E12)</f>
        <v>0.99347478518737187</v>
      </c>
      <c r="E18" s="13">
        <f>AVERAGE(E13:E15)</f>
        <v>2.0768004351024936</v>
      </c>
    </row>
    <row r="19" spans="1:5" ht="15" thickBot="1">
      <c r="A19" s="14" t="s">
        <v>93</v>
      </c>
      <c r="B19" s="15">
        <f>STDEV(E4:E6)/SQRT(COUNTA(E4:E6))</f>
        <v>0.11609330297233292</v>
      </c>
      <c r="C19" s="15">
        <f>STDEV(E7:E9)/SQRT(COUNTA(E7:E9))</f>
        <v>0.32759400965435204</v>
      </c>
      <c r="D19" s="15">
        <f>STDEV(E10:E12)/SQRT(COUNTA(E10:E12))</f>
        <v>0.17288754785467336</v>
      </c>
      <c r="E19" s="16">
        <f>STDEV(E13:E15)/SQRT(COUNTA(E13:E15))</f>
        <v>0.19664027665486919</v>
      </c>
    </row>
  </sheetData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2" zoomScale="80" zoomScaleNormal="80" workbookViewId="0">
      <selection activeCell="D40" sqref="D40"/>
    </sheetView>
  </sheetViews>
  <sheetFormatPr defaultRowHeight="14.5"/>
  <cols>
    <col min="1" max="3" width="8.796875" style="5"/>
    <col min="4" max="4" width="17.5" style="5" customWidth="1"/>
    <col min="5" max="5" width="18" style="5" customWidth="1"/>
    <col min="6" max="9" width="8.796875" style="5"/>
    <col min="10" max="10" width="17.5" style="5" customWidth="1"/>
    <col min="11" max="11" width="17.59765625" style="5" customWidth="1"/>
    <col min="12" max="15" width="8.796875" style="5"/>
    <col min="16" max="17" width="17.59765625" style="5" customWidth="1"/>
    <col min="18" max="16384" width="8.796875" style="5"/>
  </cols>
  <sheetData>
    <row r="1" spans="1:17">
      <c r="A1" s="7" t="s">
        <v>153</v>
      </c>
    </row>
    <row r="3" spans="1:17">
      <c r="A3" s="7" t="s">
        <v>154</v>
      </c>
      <c r="G3" s="7" t="s">
        <v>86</v>
      </c>
      <c r="M3" s="7" t="s">
        <v>115</v>
      </c>
    </row>
    <row r="4" spans="1:17">
      <c r="B4" s="5" t="s">
        <v>25</v>
      </c>
      <c r="C4" s="5" t="s">
        <v>27</v>
      </c>
      <c r="D4" s="5" t="s">
        <v>157</v>
      </c>
      <c r="E4" s="5" t="s">
        <v>158</v>
      </c>
      <c r="H4" s="5" t="s">
        <v>86</v>
      </c>
      <c r="I4" s="5" t="s">
        <v>56</v>
      </c>
      <c r="J4" s="5" t="s">
        <v>57</v>
      </c>
      <c r="K4" s="5" t="s">
        <v>13</v>
      </c>
      <c r="N4" s="5" t="s">
        <v>162</v>
      </c>
      <c r="O4" s="5" t="s">
        <v>163</v>
      </c>
      <c r="P4" s="5" t="s">
        <v>130</v>
      </c>
      <c r="Q4" s="5" t="s">
        <v>164</v>
      </c>
    </row>
    <row r="5" spans="1:17" ht="17">
      <c r="A5" s="5" t="s">
        <v>155</v>
      </c>
      <c r="B5" s="20">
        <v>3084650</v>
      </c>
      <c r="C5" s="20">
        <v>18839246</v>
      </c>
      <c r="D5" s="5">
        <f>B5/C5</f>
        <v>0.16373532146668715</v>
      </c>
      <c r="E5" s="5">
        <f>D5/AVERAGE(D5:D7)</f>
        <v>0.61209064043938244</v>
      </c>
      <c r="G5" s="5" t="s">
        <v>155</v>
      </c>
      <c r="H5" s="4">
        <v>1318548</v>
      </c>
      <c r="I5" s="4">
        <v>20257772</v>
      </c>
      <c r="J5" s="5">
        <f>H5/I5</f>
        <v>6.508850035433314E-2</v>
      </c>
      <c r="K5" s="5">
        <f>J5/AVERAGE(J5:J7)</f>
        <v>0.66632765951784423</v>
      </c>
      <c r="M5" s="5" t="s">
        <v>155</v>
      </c>
      <c r="N5" s="4">
        <v>8739978</v>
      </c>
      <c r="O5" s="4">
        <v>10034605</v>
      </c>
      <c r="P5" s="5">
        <f>N5/O5</f>
        <v>0.87098376069611105</v>
      </c>
      <c r="Q5" s="5">
        <f>P5/AVERAGE(P5:P7)</f>
        <v>1.3828141666110441</v>
      </c>
    </row>
    <row r="6" spans="1:17" ht="17">
      <c r="A6" s="5" t="s">
        <v>77</v>
      </c>
      <c r="B6" s="20">
        <v>4127868</v>
      </c>
      <c r="C6" s="20">
        <v>10887200</v>
      </c>
      <c r="D6" s="5">
        <f t="shared" ref="D6:D16" si="0">B6/C6</f>
        <v>0.37914872510838415</v>
      </c>
      <c r="E6" s="5">
        <f>D6/AVERAGE(D5:D7)</f>
        <v>1.4173691045678425</v>
      </c>
      <c r="G6" s="5" t="s">
        <v>77</v>
      </c>
      <c r="H6" s="4">
        <v>1921752</v>
      </c>
      <c r="I6" s="4">
        <v>14484802</v>
      </c>
      <c r="J6" s="5">
        <f t="shared" ref="J6:J16" si="1">H6/I6</f>
        <v>0.13267368100716875</v>
      </c>
      <c r="K6" s="5">
        <f>J6/AVERAGE(J5:J7)</f>
        <v>1.3582144751202352</v>
      </c>
      <c r="M6" s="5" t="s">
        <v>77</v>
      </c>
      <c r="N6" s="4">
        <v>7138040</v>
      </c>
      <c r="O6" s="4">
        <v>11547030</v>
      </c>
      <c r="P6" s="5">
        <f t="shared" ref="P6:P16" si="2">N6/O6</f>
        <v>0.61817107948970429</v>
      </c>
      <c r="Q6" s="5">
        <f>P6/AVERAGE(P5:P7)</f>
        <v>0.98143704243626284</v>
      </c>
    </row>
    <row r="7" spans="1:17" ht="17">
      <c r="A7" s="5" t="s">
        <v>78</v>
      </c>
      <c r="B7" s="20">
        <v>3331688</v>
      </c>
      <c r="C7" s="20">
        <v>12832880</v>
      </c>
      <c r="D7" s="5">
        <f t="shared" si="0"/>
        <v>0.25962122298346124</v>
      </c>
      <c r="E7" s="5">
        <f>D7/AVERAGE(D5:D7)</f>
        <v>0.97054025499277485</v>
      </c>
      <c r="G7" s="5" t="s">
        <v>78</v>
      </c>
      <c r="H7" s="4">
        <v>1627920</v>
      </c>
      <c r="I7" s="4">
        <v>17084730</v>
      </c>
      <c r="J7" s="5">
        <f t="shared" si="1"/>
        <v>9.5285087911837055E-2</v>
      </c>
      <c r="K7" s="5">
        <f>J7/AVERAGE(J5:J7)</f>
        <v>0.97545786536192058</v>
      </c>
      <c r="M7" s="5" t="s">
        <v>78</v>
      </c>
      <c r="N7" s="4">
        <v>5522844</v>
      </c>
      <c r="O7" s="4">
        <v>13792119</v>
      </c>
      <c r="P7" s="5">
        <f t="shared" si="2"/>
        <v>0.400434770030624</v>
      </c>
      <c r="Q7" s="5">
        <f>P7/AVERAGE(P5:P7)</f>
        <v>0.63574879095269321</v>
      </c>
    </row>
    <row r="8" spans="1:17" ht="17">
      <c r="A8" s="5" t="s">
        <v>100</v>
      </c>
      <c r="B8" s="20">
        <v>3640608</v>
      </c>
      <c r="C8" s="20">
        <v>14833226</v>
      </c>
      <c r="D8" s="5">
        <f t="shared" si="0"/>
        <v>0.24543602315504395</v>
      </c>
      <c r="E8" s="5">
        <f>D8/AVERAGE(D5:D7)</f>
        <v>0.91751181879488897</v>
      </c>
      <c r="G8" s="5" t="s">
        <v>100</v>
      </c>
      <c r="H8" s="4">
        <v>3548118</v>
      </c>
      <c r="I8" s="4">
        <v>23557926</v>
      </c>
      <c r="J8" s="5">
        <f t="shared" si="1"/>
        <v>0.15061249449548317</v>
      </c>
      <c r="K8" s="5">
        <f>J8/AVERAGE(J5:J7)</f>
        <v>1.5418587062996976</v>
      </c>
      <c r="M8" s="5" t="s">
        <v>100</v>
      </c>
      <c r="N8" s="4">
        <v>16180894</v>
      </c>
      <c r="O8" s="4">
        <v>11239734</v>
      </c>
      <c r="P8" s="5">
        <f t="shared" si="2"/>
        <v>1.4396153859157166</v>
      </c>
      <c r="Q8" s="5">
        <f>P8/AVERAGE(P5:P7)</f>
        <v>2.285600076543846</v>
      </c>
    </row>
    <row r="9" spans="1:17" ht="17">
      <c r="A9" s="5" t="s">
        <v>101</v>
      </c>
      <c r="B9" s="20">
        <v>3486991</v>
      </c>
      <c r="C9" s="20">
        <v>12315838</v>
      </c>
      <c r="D9" s="5">
        <f t="shared" si="0"/>
        <v>0.28313063228015828</v>
      </c>
      <c r="E9" s="5">
        <f>D9/AVERAGE(D5:D7)</f>
        <v>1.0584253201324587</v>
      </c>
      <c r="G9" s="5" t="s">
        <v>101</v>
      </c>
      <c r="H9" s="4">
        <v>2307357</v>
      </c>
      <c r="I9" s="4">
        <v>15906189</v>
      </c>
      <c r="J9" s="5">
        <f t="shared" si="1"/>
        <v>0.14506032840424568</v>
      </c>
      <c r="K9" s="5">
        <f>J9/AVERAGE(J5:J7)</f>
        <v>1.4850197590710983</v>
      </c>
      <c r="M9" s="5" t="s">
        <v>101</v>
      </c>
      <c r="N9" s="4">
        <v>15086988</v>
      </c>
      <c r="O9" s="4">
        <v>9365742</v>
      </c>
      <c r="P9" s="5">
        <f t="shared" si="2"/>
        <v>1.6108694858346515</v>
      </c>
      <c r="Q9" s="5">
        <f>P9/AVERAGE(P5:P7)</f>
        <v>2.5574910188834141</v>
      </c>
    </row>
    <row r="10" spans="1:17" ht="17">
      <c r="A10" s="5" t="s">
        <v>102</v>
      </c>
      <c r="B10" s="20">
        <v>4963104</v>
      </c>
      <c r="C10" s="20">
        <v>9480544</v>
      </c>
      <c r="D10" s="5">
        <f t="shared" si="0"/>
        <v>0.52350413647149363</v>
      </c>
      <c r="E10" s="5">
        <f>D10/AVERAGE(D5:D7)</f>
        <v>1.9570119586609542</v>
      </c>
      <c r="G10" s="5" t="s">
        <v>102</v>
      </c>
      <c r="H10" s="4">
        <v>1551358</v>
      </c>
      <c r="I10" s="4">
        <v>21243040</v>
      </c>
      <c r="J10" s="5">
        <f t="shared" si="1"/>
        <v>7.3029001498843851E-2</v>
      </c>
      <c r="K10" s="5">
        <f>J10/AVERAGE(J5:J7)</f>
        <v>0.74761660478801051</v>
      </c>
      <c r="M10" s="5" t="s">
        <v>102</v>
      </c>
      <c r="N10" s="4">
        <v>16513960</v>
      </c>
      <c r="O10" s="4">
        <v>12859632</v>
      </c>
      <c r="P10" s="5">
        <f t="shared" si="2"/>
        <v>1.284170495703143</v>
      </c>
      <c r="Q10" s="5">
        <f>P10/AVERAGE(P5:P7)</f>
        <v>2.0388085678922372</v>
      </c>
    </row>
    <row r="11" spans="1:17" ht="17">
      <c r="A11" s="5" t="s">
        <v>149</v>
      </c>
      <c r="B11" s="20">
        <v>14837555</v>
      </c>
      <c r="C11" s="20">
        <v>14868880</v>
      </c>
      <c r="D11" s="5">
        <f t="shared" si="0"/>
        <v>0.99789325087027403</v>
      </c>
      <c r="E11" s="5">
        <f>D11/AVERAGE(D5:D7)</f>
        <v>3.7304175638094939</v>
      </c>
      <c r="G11" s="5" t="s">
        <v>149</v>
      </c>
      <c r="H11" s="4">
        <v>14986608</v>
      </c>
      <c r="I11" s="4">
        <v>21399807</v>
      </c>
      <c r="J11" s="5">
        <f t="shared" si="1"/>
        <v>0.7003151009726396</v>
      </c>
      <c r="K11" s="5">
        <f>J11/AVERAGE(J5:J7)</f>
        <v>7.1693051708946944</v>
      </c>
      <c r="M11" s="5" t="s">
        <v>149</v>
      </c>
      <c r="N11" s="4">
        <v>5784626</v>
      </c>
      <c r="O11" s="4">
        <v>14005450</v>
      </c>
      <c r="P11" s="5">
        <f t="shared" si="2"/>
        <v>0.41302678600116383</v>
      </c>
      <c r="Q11" s="5">
        <f>P11/AVERAGE(P5:P7)</f>
        <v>0.65574045882987442</v>
      </c>
    </row>
    <row r="12" spans="1:17" ht="17">
      <c r="A12" s="5" t="s">
        <v>105</v>
      </c>
      <c r="B12" s="20">
        <v>13725110</v>
      </c>
      <c r="C12" s="20">
        <v>14044251</v>
      </c>
      <c r="D12" s="5">
        <f t="shared" si="0"/>
        <v>0.97727603985431477</v>
      </c>
      <c r="E12" s="5">
        <f>D12/AVERAGE(D5:D7)</f>
        <v>3.6533443838640172</v>
      </c>
      <c r="G12" s="5" t="s">
        <v>105</v>
      </c>
      <c r="H12" s="4">
        <v>16791837</v>
      </c>
      <c r="I12" s="4">
        <v>17016324</v>
      </c>
      <c r="J12" s="5">
        <f t="shared" si="1"/>
        <v>0.98680755020884647</v>
      </c>
      <c r="K12" s="5">
        <f>J12/AVERAGE(J5:J7)</f>
        <v>10.102201798253967</v>
      </c>
      <c r="M12" s="5" t="s">
        <v>105</v>
      </c>
      <c r="N12" s="4">
        <v>5348640</v>
      </c>
      <c r="O12" s="4">
        <v>14526972</v>
      </c>
      <c r="P12" s="5">
        <f t="shared" si="2"/>
        <v>0.36818684582031275</v>
      </c>
      <c r="Q12" s="5">
        <f>P12/AVERAGE(P5:P7)</f>
        <v>0.58455049259845293</v>
      </c>
    </row>
    <row r="13" spans="1:17" ht="17">
      <c r="A13" s="5" t="s">
        <v>106</v>
      </c>
      <c r="B13" s="20">
        <v>16386480</v>
      </c>
      <c r="C13" s="20">
        <v>8875152</v>
      </c>
      <c r="D13" s="5">
        <f t="shared" si="0"/>
        <v>1.8463323219703731</v>
      </c>
      <c r="E13" s="5">
        <f>D13/AVERAGE(D5:D7)</f>
        <v>6.9021315822115232</v>
      </c>
      <c r="G13" s="5" t="s">
        <v>106</v>
      </c>
      <c r="H13" s="4">
        <v>12595446</v>
      </c>
      <c r="I13" s="4">
        <v>23038187</v>
      </c>
      <c r="J13" s="5">
        <f t="shared" si="1"/>
        <v>0.54672036475786923</v>
      </c>
      <c r="K13" s="5">
        <f>J13/AVERAGE(J5:J7)</f>
        <v>5.5969164918023937</v>
      </c>
      <c r="M13" s="5" t="s">
        <v>106</v>
      </c>
      <c r="N13" s="4">
        <v>5265156</v>
      </c>
      <c r="O13" s="4">
        <v>16694141</v>
      </c>
      <c r="P13" s="5">
        <f t="shared" si="2"/>
        <v>0.31538945310213923</v>
      </c>
      <c r="Q13" s="5">
        <f>P13/AVERAGE(P5:P7)</f>
        <v>0.50072690609155113</v>
      </c>
    </row>
    <row r="14" spans="1:17" ht="17">
      <c r="A14" s="5" t="s">
        <v>156</v>
      </c>
      <c r="B14" s="20">
        <v>14398650</v>
      </c>
      <c r="C14" s="20">
        <v>12220648</v>
      </c>
      <c r="D14" s="5">
        <f t="shared" si="0"/>
        <v>1.1782231187740617</v>
      </c>
      <c r="E14" s="5">
        <f>D14/AVERAGE(D5:D7)</f>
        <v>4.404543484513999</v>
      </c>
      <c r="G14" s="5" t="s">
        <v>156</v>
      </c>
      <c r="H14" s="4">
        <v>13339391</v>
      </c>
      <c r="I14" s="4">
        <v>17891680</v>
      </c>
      <c r="J14" s="5">
        <f t="shared" si="1"/>
        <v>0.745563915741842</v>
      </c>
      <c r="K14" s="5">
        <f>J14/AVERAGE(J5:J7)</f>
        <v>7.6325288844075816</v>
      </c>
      <c r="M14" s="5" t="s">
        <v>156</v>
      </c>
      <c r="N14" s="4">
        <v>7850610</v>
      </c>
      <c r="O14" s="4">
        <v>12679821</v>
      </c>
      <c r="P14" s="5">
        <f t="shared" si="2"/>
        <v>0.61914202101117988</v>
      </c>
      <c r="Q14" s="5">
        <f>P14/AVERAGE(P5:P7)</f>
        <v>0.98297855417440849</v>
      </c>
    </row>
    <row r="15" spans="1:17" ht="17">
      <c r="A15" s="5" t="s">
        <v>109</v>
      </c>
      <c r="B15" s="20">
        <v>14110875</v>
      </c>
      <c r="C15" s="20">
        <v>14436045</v>
      </c>
      <c r="D15" s="5">
        <f t="shared" si="0"/>
        <v>0.97747513255881369</v>
      </c>
      <c r="E15" s="5">
        <f>D15/AVERAGE(D5:D7)</f>
        <v>3.6540886507693613</v>
      </c>
      <c r="G15" s="5" t="s">
        <v>109</v>
      </c>
      <c r="H15" s="4">
        <v>11338878</v>
      </c>
      <c r="I15" s="4">
        <v>16284489</v>
      </c>
      <c r="J15" s="5">
        <f t="shared" si="1"/>
        <v>0.69629928209598713</v>
      </c>
      <c r="K15" s="5">
        <f>J15/AVERAGE(J5:J7)</f>
        <v>7.1281942038488957</v>
      </c>
      <c r="M15" s="5" t="s">
        <v>109</v>
      </c>
      <c r="N15" s="4">
        <v>6707266</v>
      </c>
      <c r="O15" s="4">
        <v>13880592</v>
      </c>
      <c r="P15" s="5">
        <f t="shared" si="2"/>
        <v>0.48321181113889089</v>
      </c>
      <c r="Q15" s="5">
        <f>P15/AVERAGE(P5:P7)</f>
        <v>0.76716945604428211</v>
      </c>
    </row>
    <row r="16" spans="1:17" ht="17">
      <c r="A16" s="5" t="s">
        <v>110</v>
      </c>
      <c r="B16" s="20">
        <v>20221168</v>
      </c>
      <c r="C16" s="20">
        <v>18043362</v>
      </c>
      <c r="D16" s="5">
        <f t="shared" si="0"/>
        <v>1.1206984596329663</v>
      </c>
      <c r="E16" s="5">
        <f>D16/AVERAGE(D5:D7)</f>
        <v>4.1894994418521723</v>
      </c>
      <c r="G16" s="5" t="s">
        <v>110</v>
      </c>
      <c r="H16" s="4">
        <v>23690068</v>
      </c>
      <c r="I16" s="4">
        <v>24273156</v>
      </c>
      <c r="J16" s="5">
        <f t="shared" si="1"/>
        <v>0.97597807223749566</v>
      </c>
      <c r="K16" s="5">
        <f>J16/AVERAGE(J5:J7)</f>
        <v>9.9913376567978371</v>
      </c>
      <c r="M16" s="5" t="s">
        <v>110</v>
      </c>
      <c r="N16" s="4">
        <v>6133464</v>
      </c>
      <c r="O16" s="4">
        <v>16564324</v>
      </c>
      <c r="P16" s="5">
        <f t="shared" si="2"/>
        <v>0.37028157623577035</v>
      </c>
      <c r="Q16" s="5">
        <f>P16/AVERAGE(P5:P7)</f>
        <v>0.58787618364395622</v>
      </c>
    </row>
    <row r="17" spans="1:17" ht="15" thickBot="1"/>
    <row r="18" spans="1:17">
      <c r="A18" s="8"/>
      <c r="B18" s="9" t="s">
        <v>88</v>
      </c>
      <c r="C18" s="9" t="s">
        <v>159</v>
      </c>
      <c r="D18" s="9" t="s">
        <v>160</v>
      </c>
      <c r="E18" s="10" t="s">
        <v>161</v>
      </c>
      <c r="G18" s="8"/>
      <c r="H18" s="9" t="s">
        <v>88</v>
      </c>
      <c r="I18" s="9" t="s">
        <v>159</v>
      </c>
      <c r="J18" s="9" t="s">
        <v>160</v>
      </c>
      <c r="K18" s="10" t="s">
        <v>161</v>
      </c>
      <c r="M18" s="8"/>
      <c r="N18" s="9" t="s">
        <v>88</v>
      </c>
      <c r="O18" s="9" t="s">
        <v>159</v>
      </c>
      <c r="P18" s="9" t="s">
        <v>160</v>
      </c>
      <c r="Q18" s="10" t="s">
        <v>161</v>
      </c>
    </row>
    <row r="19" spans="1:17">
      <c r="A19" s="11" t="s">
        <v>92</v>
      </c>
      <c r="B19" s="12">
        <f>AVERAGE(E5:E7)</f>
        <v>1</v>
      </c>
      <c r="C19" s="12">
        <f>AVERAGE(E8:E10)</f>
        <v>1.3109830325294338</v>
      </c>
      <c r="D19" s="12">
        <f>AVERAGE(E11:E13)</f>
        <v>4.7619645099616781</v>
      </c>
      <c r="E19" s="13">
        <f>AVERAGE(E14:E16)</f>
        <v>4.0827105257118443</v>
      </c>
      <c r="G19" s="11" t="s">
        <v>92</v>
      </c>
      <c r="H19" s="12">
        <f>AVERAGE(K5:K7)</f>
        <v>1</v>
      </c>
      <c r="I19" s="12">
        <f>AVERAGE(K8:K10)</f>
        <v>1.2581650233862689</v>
      </c>
      <c r="J19" s="12">
        <f>AVERAGE(K11:K13)</f>
        <v>7.6228078203170178</v>
      </c>
      <c r="K19" s="13">
        <f>AVERAGE(K14:K16)</f>
        <v>8.2506869150181057</v>
      </c>
      <c r="M19" s="11" t="s">
        <v>92</v>
      </c>
      <c r="N19" s="12">
        <f>AVERAGE(Q5:Q7)</f>
        <v>1</v>
      </c>
      <c r="O19" s="12">
        <f>AVERAGE(Q8:Q10)</f>
        <v>2.2939665544398324</v>
      </c>
      <c r="P19" s="12">
        <f>AVERAGE(Q11:Q13)</f>
        <v>0.58033928583995953</v>
      </c>
      <c r="Q19" s="13">
        <f>AVERAGE(Q14:Q16)</f>
        <v>0.77934139795421553</v>
      </c>
    </row>
    <row r="20" spans="1:17" ht="15" thickBot="1">
      <c r="A20" s="14" t="s">
        <v>93</v>
      </c>
      <c r="B20" s="15">
        <f>STDEV(E5:E7)/SQRT(COUNTA(E5:E7))</f>
        <v>0.23293007436366742</v>
      </c>
      <c r="C20" s="15">
        <f>STDEV(E8:E10)/SQRT(COUNTA(E8:E10))</f>
        <v>0.32556575565405504</v>
      </c>
      <c r="D20" s="15">
        <f>STDEV(E11:E13)/SQRT(COUNTA(E11:E13))</f>
        <v>1.0703148121967956</v>
      </c>
      <c r="E20" s="16">
        <f>STDEV(E14:E16)/SQRT(COUNTA(E14:E16))</f>
        <v>0.22312068395862397</v>
      </c>
      <c r="G20" s="14" t="s">
        <v>93</v>
      </c>
      <c r="H20" s="15">
        <f>STDEV(K5:K7)/SQRT(COUNTA(K5:K7))</f>
        <v>0.20010712021360749</v>
      </c>
      <c r="I20" s="15">
        <f>STDEV(K8:K10)/SQRT(COUNTA(K8:K10))</f>
        <v>0.25580098532544143</v>
      </c>
      <c r="J20" s="15">
        <f>STDEV(K11:K13)/SQRT(COUNTA(K11:K13))</f>
        <v>1.3201827415055005</v>
      </c>
      <c r="K20" s="16">
        <f>STDEV(K14:K16)/SQRT(COUNTA(K14:K16))</f>
        <v>0.8824184799264837</v>
      </c>
      <c r="M20" s="14" t="s">
        <v>93</v>
      </c>
      <c r="N20" s="15">
        <f>STDEV(Q5:Q7)/SQRT(COUNTA(Q5:Q7))</f>
        <v>0.21585883228167355</v>
      </c>
      <c r="O20" s="15">
        <f>STDEV(Q8:Q10)/SQRT(COUNTA(Q8:Q10))</f>
        <v>0.1497891514828335</v>
      </c>
      <c r="P20" s="15">
        <f>STDEV(Q11:Q13)/SQRT(COUNTA(Q11:Q13))</f>
        <v>4.4798069452121538E-2</v>
      </c>
      <c r="Q20" s="16">
        <f>STDEV(Q14:Q16)/SQRT(COUNTA(Q14:Q16))</f>
        <v>0.11421848643001384</v>
      </c>
    </row>
    <row r="27" spans="1:17">
      <c r="A27" s="7" t="s">
        <v>165</v>
      </c>
      <c r="G27" s="7" t="s">
        <v>166</v>
      </c>
    </row>
    <row r="28" spans="1:17">
      <c r="B28" s="5" t="s">
        <v>167</v>
      </c>
      <c r="C28" s="5" t="s">
        <v>27</v>
      </c>
      <c r="D28" s="5" t="s">
        <v>169</v>
      </c>
      <c r="E28" s="5" t="s">
        <v>164</v>
      </c>
      <c r="H28" s="5" t="s">
        <v>168</v>
      </c>
      <c r="I28" s="5" t="s">
        <v>56</v>
      </c>
      <c r="J28" s="5" t="s">
        <v>170</v>
      </c>
      <c r="K28" s="5" t="s">
        <v>164</v>
      </c>
    </row>
    <row r="29" spans="1:17" ht="17">
      <c r="A29" s="5" t="s">
        <v>155</v>
      </c>
      <c r="B29" s="19">
        <v>2859351</v>
      </c>
      <c r="C29" s="19">
        <v>9801207</v>
      </c>
      <c r="D29" s="5">
        <f>B29/C29</f>
        <v>0.29173457922070212</v>
      </c>
      <c r="E29" s="5">
        <f>D29/AVERAGE(D29:D31)</f>
        <v>0.93781795036391513</v>
      </c>
      <c r="G29" s="5" t="s">
        <v>155</v>
      </c>
      <c r="H29" s="19">
        <v>6867705</v>
      </c>
      <c r="I29" s="19">
        <v>10998520</v>
      </c>
      <c r="J29" s="5">
        <f>H29/I29</f>
        <v>0.62442083116637515</v>
      </c>
      <c r="K29" s="5">
        <f>J29/AVERAGE(J29:J31)</f>
        <v>1.4910704177026251</v>
      </c>
    </row>
    <row r="30" spans="1:17" ht="17">
      <c r="A30" s="5" t="s">
        <v>77</v>
      </c>
      <c r="B30" s="19">
        <v>2993707</v>
      </c>
      <c r="C30" s="19">
        <v>9454400</v>
      </c>
      <c r="D30" s="5">
        <f t="shared" ref="D30:D34" si="3">B30/C30</f>
        <v>0.31664695803012355</v>
      </c>
      <c r="E30" s="5">
        <f>D30/AVERAGE(D29:D31)</f>
        <v>1.0179019640456335</v>
      </c>
      <c r="G30" s="5" t="s">
        <v>77</v>
      </c>
      <c r="H30" s="19">
        <v>2665624</v>
      </c>
      <c r="I30" s="19">
        <v>10797800</v>
      </c>
      <c r="J30" s="5">
        <f t="shared" ref="J30:J34" si="4">H30/I30</f>
        <v>0.24686732482542739</v>
      </c>
      <c r="K30" s="5">
        <f>J30/AVERAGE(J29:J31)</f>
        <v>0.58950077699522063</v>
      </c>
    </row>
    <row r="31" spans="1:17" ht="17">
      <c r="A31" s="5" t="s">
        <v>78</v>
      </c>
      <c r="B31" s="19">
        <v>2724125</v>
      </c>
      <c r="C31" s="19">
        <v>8385726</v>
      </c>
      <c r="D31" s="5">
        <f t="shared" si="3"/>
        <v>0.32485261264200621</v>
      </c>
      <c r="E31" s="5">
        <f>D31/AVERAGE(D29:D31)</f>
        <v>1.0442800855904515</v>
      </c>
      <c r="G31" s="5" t="s">
        <v>78</v>
      </c>
      <c r="H31" s="19">
        <v>3666202</v>
      </c>
      <c r="I31" s="19">
        <v>9521800</v>
      </c>
      <c r="J31" s="5">
        <f t="shared" si="4"/>
        <v>0.38503245184733981</v>
      </c>
      <c r="K31" s="5">
        <f>J31/AVERAGE(J29:J31)</f>
        <v>0.91942880530215476</v>
      </c>
    </row>
    <row r="32" spans="1:17" ht="17">
      <c r="A32" s="5" t="s">
        <v>149</v>
      </c>
      <c r="B32" s="19">
        <v>10573563</v>
      </c>
      <c r="C32" s="19">
        <v>10380667</v>
      </c>
      <c r="D32" s="5">
        <f t="shared" si="3"/>
        <v>1.0185822356116423</v>
      </c>
      <c r="E32" s="5">
        <f>D32/AVERAGE(D29:D31)</f>
        <v>3.2743622885915973</v>
      </c>
      <c r="G32" s="5" t="s">
        <v>171</v>
      </c>
      <c r="H32" s="19">
        <v>9475560</v>
      </c>
      <c r="I32" s="19">
        <v>12120264</v>
      </c>
      <c r="J32" s="5">
        <f t="shared" si="4"/>
        <v>0.78179485199332288</v>
      </c>
      <c r="K32" s="5">
        <f>J32/AVERAGE(J29:J31)</f>
        <v>1.8668678531143452</v>
      </c>
    </row>
    <row r="33" spans="1:11" ht="17">
      <c r="A33" s="5" t="s">
        <v>105</v>
      </c>
      <c r="B33" s="19">
        <v>5842728</v>
      </c>
      <c r="C33" s="19">
        <v>7688800</v>
      </c>
      <c r="D33" s="5">
        <f t="shared" si="3"/>
        <v>0.75990115492664656</v>
      </c>
      <c r="E33" s="5">
        <f>D33/AVERAGE(D29:D31)</f>
        <v>2.4427990178474821</v>
      </c>
      <c r="G33" s="5" t="s">
        <v>105</v>
      </c>
      <c r="H33" s="19">
        <v>6098547</v>
      </c>
      <c r="I33" s="19">
        <v>10912752</v>
      </c>
      <c r="J33" s="5">
        <f t="shared" si="4"/>
        <v>0.55884592630713137</v>
      </c>
      <c r="K33" s="5">
        <f>J33/AVERAGE(J29:J31)</f>
        <v>1.3344824310452257</v>
      </c>
    </row>
    <row r="34" spans="1:11" ht="17">
      <c r="A34" s="5" t="s">
        <v>106</v>
      </c>
      <c r="B34" s="19">
        <v>7566902</v>
      </c>
      <c r="C34" s="19">
        <v>8552310</v>
      </c>
      <c r="D34" s="5">
        <f t="shared" si="3"/>
        <v>0.88477873229571891</v>
      </c>
      <c r="E34" s="5">
        <f>D34/AVERAGE(D29:D31)</f>
        <v>2.8442338904892925</v>
      </c>
      <c r="G34" s="5" t="s">
        <v>106</v>
      </c>
      <c r="H34" s="19">
        <v>9527238</v>
      </c>
      <c r="I34" s="19">
        <v>11755029</v>
      </c>
      <c r="J34" s="5">
        <f t="shared" si="4"/>
        <v>0.81048187971292962</v>
      </c>
      <c r="K34" s="5">
        <f>J34/AVERAGE(J29:J31)</f>
        <v>1.9353703377681983</v>
      </c>
    </row>
    <row r="35" spans="1:11" ht="15" thickBot="1"/>
    <row r="36" spans="1:11">
      <c r="A36" s="24"/>
      <c r="B36" s="25" t="s">
        <v>14</v>
      </c>
      <c r="C36" s="26" t="s">
        <v>117</v>
      </c>
      <c r="G36" s="24"/>
      <c r="H36" s="25" t="s">
        <v>14</v>
      </c>
      <c r="I36" s="26" t="s">
        <v>204</v>
      </c>
    </row>
    <row r="37" spans="1:11">
      <c r="A37" s="27" t="s">
        <v>16</v>
      </c>
      <c r="B37" s="28">
        <f>AVERAGE(E29:E31)</f>
        <v>1</v>
      </c>
      <c r="C37" s="29">
        <f>AVERAGE(E32:E34)</f>
        <v>2.853798398976124</v>
      </c>
      <c r="G37" s="27" t="s">
        <v>16</v>
      </c>
      <c r="H37" s="28">
        <f>AVERAGE(K29:K31)</f>
        <v>1.0000000000000002</v>
      </c>
      <c r="I37" s="29">
        <f>AVERAGE(K32:K34)</f>
        <v>1.7122402073092564</v>
      </c>
    </row>
    <row r="38" spans="1:11" ht="15" thickBot="1">
      <c r="A38" s="30" t="s">
        <v>17</v>
      </c>
      <c r="B38" s="31">
        <f>STDEV(E29:E31)/SQRT(COUNTA(E29:E31))</f>
        <v>3.2009929692553701E-2</v>
      </c>
      <c r="C38" s="32">
        <f>STDEV(E32:E34)/SQRT(COUNTA(E32:E34))</f>
        <v>0.24009926987228239</v>
      </c>
      <c r="G38" s="30" t="s">
        <v>17</v>
      </c>
      <c r="H38" s="31">
        <f>STDEV(K29:K31)/SQRT(COUNTA(K29:K31))</f>
        <v>0.26336017309798249</v>
      </c>
      <c r="I38" s="32">
        <f>STDEV(K32:K34)/SQRT(COUNTA(K32:K34))</f>
        <v>0.18991125185806901</v>
      </c>
    </row>
  </sheetData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28" zoomScale="70" zoomScaleNormal="70" workbookViewId="0">
      <selection activeCell="R22" sqref="R22"/>
    </sheetView>
  </sheetViews>
  <sheetFormatPr defaultRowHeight="14.5"/>
  <cols>
    <col min="1" max="3" width="8.796875" style="5"/>
    <col min="4" max="4" width="17.5" style="5" customWidth="1"/>
    <col min="5" max="5" width="17.69921875" style="5" customWidth="1"/>
    <col min="6" max="9" width="8.796875" style="5"/>
    <col min="10" max="11" width="17.59765625" style="5" customWidth="1"/>
    <col min="12" max="15" width="8.796875" style="5"/>
    <col min="16" max="16" width="17.59765625" style="5" customWidth="1"/>
    <col min="17" max="17" width="17.69921875" style="5" customWidth="1"/>
    <col min="18" max="21" width="8.796875" style="5"/>
    <col min="22" max="23" width="17.59765625" style="5" customWidth="1"/>
    <col min="24" max="16384" width="8.796875" style="5"/>
  </cols>
  <sheetData>
    <row r="1" spans="1:17">
      <c r="A1" s="7" t="s">
        <v>199</v>
      </c>
    </row>
    <row r="3" spans="1:17">
      <c r="A3" s="7" t="s">
        <v>172</v>
      </c>
      <c r="G3" s="7" t="s">
        <v>183</v>
      </c>
      <c r="M3" s="7" t="s">
        <v>191</v>
      </c>
    </row>
    <row r="4" spans="1:17">
      <c r="B4" s="5" t="s">
        <v>58</v>
      </c>
      <c r="C4" s="5" t="s">
        <v>27</v>
      </c>
      <c r="D4" s="5" t="s">
        <v>182</v>
      </c>
      <c r="E4" s="5" t="s">
        <v>13</v>
      </c>
      <c r="H4" s="5" t="s">
        <v>10</v>
      </c>
      <c r="I4" s="5" t="s">
        <v>56</v>
      </c>
      <c r="J4" s="5" t="s">
        <v>184</v>
      </c>
      <c r="K4" s="5" t="s">
        <v>164</v>
      </c>
      <c r="N4" s="5" t="s">
        <v>192</v>
      </c>
      <c r="O4" s="5" t="s">
        <v>56</v>
      </c>
      <c r="P4" s="5" t="s">
        <v>193</v>
      </c>
      <c r="Q4" s="5" t="s">
        <v>194</v>
      </c>
    </row>
    <row r="5" spans="1:17" ht="17">
      <c r="A5" s="5" t="s">
        <v>98</v>
      </c>
      <c r="B5" s="6">
        <v>4484474</v>
      </c>
      <c r="C5" s="6">
        <v>13399230</v>
      </c>
      <c r="D5" s="5">
        <f>B5/C5</f>
        <v>0.33468147050240948</v>
      </c>
      <c r="E5" s="5">
        <f>D5/AVERAGE(D5:D7)</f>
        <v>0.99404124376699354</v>
      </c>
      <c r="G5" s="5" t="s">
        <v>98</v>
      </c>
      <c r="H5" s="4">
        <v>2201848</v>
      </c>
      <c r="I5" s="4">
        <v>9878115</v>
      </c>
      <c r="J5" s="5">
        <f>H5/I5</f>
        <v>0.2229016365976707</v>
      </c>
      <c r="K5" s="5">
        <f>J5/AVERAGE(J5:J7)</f>
        <v>0.64017132641562846</v>
      </c>
      <c r="M5" s="5" t="s">
        <v>98</v>
      </c>
      <c r="N5">
        <v>8113767</v>
      </c>
      <c r="O5" s="4">
        <v>6017072</v>
      </c>
      <c r="P5" s="5">
        <f>N5/O5</f>
        <v>1.3484576883906325</v>
      </c>
      <c r="Q5" s="5">
        <f>P5/AVERAGE(P5:P7)</f>
        <v>1.0180310270082484</v>
      </c>
    </row>
    <row r="6" spans="1:17" ht="17">
      <c r="A6" s="5" t="s">
        <v>77</v>
      </c>
      <c r="B6" s="6">
        <v>3783744</v>
      </c>
      <c r="C6" s="6">
        <v>11906934</v>
      </c>
      <c r="D6" s="5">
        <f t="shared" ref="D6:D16" si="0">B6/C6</f>
        <v>0.317776515768039</v>
      </c>
      <c r="E6" s="5">
        <f>D6/AVERAGE(D5:D7)</f>
        <v>0.94383164535465069</v>
      </c>
      <c r="G6" s="5" t="s">
        <v>77</v>
      </c>
      <c r="H6" s="4">
        <v>3005218</v>
      </c>
      <c r="I6" s="4">
        <v>8697240</v>
      </c>
      <c r="J6" s="5">
        <f t="shared" ref="J6:J16" si="1">H6/I6</f>
        <v>0.34553697494837443</v>
      </c>
      <c r="K6" s="5">
        <f>J6/AVERAGE(J5:J7)</f>
        <v>0.99237882213313544</v>
      </c>
      <c r="M6" s="5" t="s">
        <v>77</v>
      </c>
      <c r="N6">
        <v>7471080</v>
      </c>
      <c r="O6" s="4">
        <v>4865211</v>
      </c>
      <c r="P6" s="5">
        <f t="shared" ref="P6:P16" si="2">N6/O6</f>
        <v>1.535612741153467</v>
      </c>
      <c r="Q6" s="5">
        <f>P6/AVERAGE(P5:P7)</f>
        <v>1.1593255238354541</v>
      </c>
    </row>
    <row r="7" spans="1:17" ht="17">
      <c r="A7" s="5" t="s">
        <v>78</v>
      </c>
      <c r="B7" s="6">
        <v>4378320</v>
      </c>
      <c r="C7" s="6">
        <v>12243448</v>
      </c>
      <c r="D7" s="5">
        <f t="shared" si="0"/>
        <v>0.35760514521726233</v>
      </c>
      <c r="E7" s="5">
        <f>D7/AVERAGE(D5:D7)</f>
        <v>1.0621271108783557</v>
      </c>
      <c r="G7" s="5" t="s">
        <v>78</v>
      </c>
      <c r="H7" s="4">
        <v>3070002</v>
      </c>
      <c r="I7" s="4">
        <v>6447780</v>
      </c>
      <c r="J7" s="5">
        <f t="shared" si="1"/>
        <v>0.47613318072266736</v>
      </c>
      <c r="K7" s="5">
        <f>J7/AVERAGE(J5:J7)</f>
        <v>1.3674498514512357</v>
      </c>
      <c r="M7" s="5" t="s">
        <v>78</v>
      </c>
      <c r="N7">
        <v>4997114</v>
      </c>
      <c r="O7" s="4">
        <v>4585971</v>
      </c>
      <c r="P7" s="5">
        <f t="shared" si="2"/>
        <v>1.0896523331700092</v>
      </c>
      <c r="Q7" s="5">
        <f>P7/AVERAGE(P5:P7)</f>
        <v>0.82264344915629806</v>
      </c>
    </row>
    <row r="8" spans="1:17" ht="17">
      <c r="A8" s="5" t="s">
        <v>173</v>
      </c>
      <c r="B8" s="6">
        <v>6269940</v>
      </c>
      <c r="C8" s="6">
        <v>12908454</v>
      </c>
      <c r="D8" s="5">
        <f t="shared" si="0"/>
        <v>0.48572354210659152</v>
      </c>
      <c r="E8" s="5">
        <f>D8/AVERAGE(D5:D7)</f>
        <v>1.4426530192954612</v>
      </c>
      <c r="G8" s="5" t="s">
        <v>173</v>
      </c>
      <c r="H8" s="4">
        <v>3806563</v>
      </c>
      <c r="I8" s="4">
        <v>8701012</v>
      </c>
      <c r="J8" s="5">
        <f t="shared" si="1"/>
        <v>0.4374850879414946</v>
      </c>
      <c r="K8" s="5">
        <f>J8/AVERAGE(J5:J7)</f>
        <v>1.2564529059069778</v>
      </c>
      <c r="M8" s="5" t="s">
        <v>173</v>
      </c>
      <c r="N8">
        <v>9683973</v>
      </c>
      <c r="O8" s="4">
        <v>6978130</v>
      </c>
      <c r="P8" s="5">
        <f t="shared" si="2"/>
        <v>1.3877604745110796</v>
      </c>
      <c r="Q8" s="5">
        <f>P8/AVERAGE(P5:P7)</f>
        <v>1.0477030412382518</v>
      </c>
    </row>
    <row r="9" spans="1:17" ht="17">
      <c r="A9" s="5" t="s">
        <v>174</v>
      </c>
      <c r="B9" s="6">
        <v>5385387</v>
      </c>
      <c r="C9" s="6">
        <v>13577150</v>
      </c>
      <c r="D9" s="5">
        <f t="shared" si="0"/>
        <v>0.39665076985965392</v>
      </c>
      <c r="E9" s="5">
        <f>D9/AVERAGE(D5:D7)</f>
        <v>1.1780969649157416</v>
      </c>
      <c r="G9" s="5" t="s">
        <v>174</v>
      </c>
      <c r="H9" s="4">
        <v>3963600</v>
      </c>
      <c r="I9" s="4">
        <v>7924410</v>
      </c>
      <c r="J9" s="5">
        <f t="shared" si="1"/>
        <v>0.50017603834228663</v>
      </c>
      <c r="K9" s="5">
        <f>J9/AVERAGE(J5:J7)</f>
        <v>1.436500704051995</v>
      </c>
      <c r="M9" s="5" t="s">
        <v>174</v>
      </c>
      <c r="N9">
        <v>4534128</v>
      </c>
      <c r="O9" s="4">
        <v>3466740</v>
      </c>
      <c r="P9" s="5">
        <f t="shared" si="2"/>
        <v>1.3078938714757957</v>
      </c>
      <c r="Q9" s="5">
        <f>P9/AVERAGE(P5:P7)</f>
        <v>0.98740698552091688</v>
      </c>
    </row>
    <row r="10" spans="1:17" ht="17">
      <c r="A10" s="5" t="s">
        <v>175</v>
      </c>
      <c r="B10" s="6">
        <v>4197305</v>
      </c>
      <c r="C10" s="6">
        <v>10620400</v>
      </c>
      <c r="D10" s="5">
        <f t="shared" si="0"/>
        <v>0.39521157395201689</v>
      </c>
      <c r="E10" s="5">
        <f>D10/AVERAGE(D5:D7)</f>
        <v>1.173822392774343</v>
      </c>
      <c r="G10" s="5" t="s">
        <v>175</v>
      </c>
      <c r="H10" s="4">
        <v>3544678</v>
      </c>
      <c r="I10" s="4">
        <v>6236864</v>
      </c>
      <c r="J10" s="5">
        <f t="shared" si="1"/>
        <v>0.56834300058490939</v>
      </c>
      <c r="K10" s="5">
        <f>J10/AVERAGE(J5:J7)</f>
        <v>1.6322755548008472</v>
      </c>
      <c r="M10" s="5" t="s">
        <v>175</v>
      </c>
      <c r="N10">
        <v>7095426</v>
      </c>
      <c r="O10" s="4">
        <v>5860056</v>
      </c>
      <c r="P10" s="5">
        <f t="shared" si="2"/>
        <v>1.2108119785886005</v>
      </c>
      <c r="Q10" s="5">
        <f>P10/AVERAGE(P5:P7)</f>
        <v>0.91411408210189193</v>
      </c>
    </row>
    <row r="11" spans="1:17" ht="17">
      <c r="A11" s="5" t="s">
        <v>176</v>
      </c>
      <c r="B11" s="6">
        <v>7330033</v>
      </c>
      <c r="C11" s="6">
        <v>11966136</v>
      </c>
      <c r="D11" s="5">
        <f t="shared" si="0"/>
        <v>0.61256474103252712</v>
      </c>
      <c r="E11" s="5">
        <f>D11/AVERAGE(D5:D7)</f>
        <v>1.8193855075086858</v>
      </c>
      <c r="G11" s="5" t="s">
        <v>176</v>
      </c>
      <c r="H11" s="4">
        <v>6371586</v>
      </c>
      <c r="I11" s="4">
        <v>9222638</v>
      </c>
      <c r="J11" s="5">
        <f t="shared" si="1"/>
        <v>0.6908637203368494</v>
      </c>
      <c r="K11" s="5">
        <f>J11/AVERAGE(J5:J7)</f>
        <v>1.9841538670205456</v>
      </c>
      <c r="M11" s="5" t="s">
        <v>176</v>
      </c>
      <c r="N11">
        <v>5776200</v>
      </c>
      <c r="O11" s="4">
        <v>6232968</v>
      </c>
      <c r="P11" s="5">
        <f t="shared" si="2"/>
        <v>0.92671741616513992</v>
      </c>
      <c r="Q11" s="5">
        <f>P11/AVERAGE(P5:P7)</f>
        <v>0.69963417543415551</v>
      </c>
    </row>
    <row r="12" spans="1:17" ht="17">
      <c r="A12" s="5" t="s">
        <v>177</v>
      </c>
      <c r="B12" s="6">
        <v>8095035</v>
      </c>
      <c r="C12" s="6">
        <v>13680225</v>
      </c>
      <c r="D12" s="5">
        <f t="shared" si="0"/>
        <v>0.59173259211745421</v>
      </c>
      <c r="E12" s="5">
        <f>D12/AVERAGE(D5:D7)</f>
        <v>1.7575117049740181</v>
      </c>
      <c r="G12" s="5" t="s">
        <v>177</v>
      </c>
      <c r="H12" s="4">
        <v>5575892</v>
      </c>
      <c r="I12" s="4">
        <v>7418854</v>
      </c>
      <c r="J12" s="5">
        <f t="shared" si="1"/>
        <v>0.75158400475329479</v>
      </c>
      <c r="K12" s="5">
        <f>J12/AVERAGE(J5:J7)</f>
        <v>2.1585419316778345</v>
      </c>
      <c r="M12" s="5" t="s">
        <v>177</v>
      </c>
      <c r="N12">
        <v>6818397</v>
      </c>
      <c r="O12" s="4">
        <v>4243456</v>
      </c>
      <c r="P12" s="5">
        <f t="shared" si="2"/>
        <v>1.6068028041294642</v>
      </c>
      <c r="Q12" s="5">
        <f>P12/AVERAGE(P5:P7)</f>
        <v>1.2130711426621987</v>
      </c>
    </row>
    <row r="13" spans="1:17" ht="17">
      <c r="A13" s="5" t="s">
        <v>178</v>
      </c>
      <c r="B13" s="6">
        <v>5672550</v>
      </c>
      <c r="C13" s="6">
        <v>12329772</v>
      </c>
      <c r="D13" s="5">
        <f t="shared" si="0"/>
        <v>0.46006933461543326</v>
      </c>
      <c r="E13" s="5">
        <f>D13/AVERAGE(D5:D7)</f>
        <v>1.3664571657153812</v>
      </c>
      <c r="G13" s="5" t="s">
        <v>178</v>
      </c>
      <c r="H13" s="4">
        <v>5455224</v>
      </c>
      <c r="I13" s="4">
        <v>8063484</v>
      </c>
      <c r="J13" s="5">
        <f t="shared" si="1"/>
        <v>0.6765343615737317</v>
      </c>
      <c r="K13" s="5">
        <f>J13/AVERAGE(J5:J7)</f>
        <v>1.9430000884028147</v>
      </c>
      <c r="M13" s="5" t="s">
        <v>178</v>
      </c>
      <c r="N13">
        <v>3544082</v>
      </c>
      <c r="O13" s="4">
        <v>5717049</v>
      </c>
      <c r="P13" s="5">
        <f t="shared" si="2"/>
        <v>0.61991457480948653</v>
      </c>
      <c r="Q13" s="5">
        <f>P13/AVERAGE(P5:P7)</f>
        <v>0.46801043642969914</v>
      </c>
    </row>
    <row r="14" spans="1:17" ht="17">
      <c r="A14" s="5" t="s">
        <v>179</v>
      </c>
      <c r="B14" s="6">
        <v>9669617</v>
      </c>
      <c r="C14" s="6">
        <v>11212318</v>
      </c>
      <c r="D14" s="5">
        <f t="shared" si="0"/>
        <v>0.86241016353621081</v>
      </c>
      <c r="E14" s="5">
        <f>D14/AVERAGE(D5:D7)</f>
        <v>2.5614542397938327</v>
      </c>
      <c r="G14" s="5" t="s">
        <v>179</v>
      </c>
      <c r="H14" s="4">
        <v>9763320</v>
      </c>
      <c r="I14" s="4">
        <v>8056874</v>
      </c>
      <c r="J14" s="5">
        <f t="shared" si="1"/>
        <v>1.211800010773409</v>
      </c>
      <c r="K14" s="5">
        <f>J14/AVERAGE(J5:J7)</f>
        <v>3.4802778126187737</v>
      </c>
      <c r="M14" s="5" t="s">
        <v>179</v>
      </c>
      <c r="N14">
        <v>7112066</v>
      </c>
      <c r="O14" s="4">
        <v>5128656</v>
      </c>
      <c r="P14" s="5">
        <f t="shared" si="2"/>
        <v>1.3867309486149977</v>
      </c>
      <c r="Q14" s="5">
        <f>P14/AVERAGE(P5:P7)</f>
        <v>1.0469257908177578</v>
      </c>
    </row>
    <row r="15" spans="1:17" ht="17">
      <c r="A15" s="5" t="s">
        <v>180</v>
      </c>
      <c r="B15" s="6">
        <v>11961339</v>
      </c>
      <c r="C15" s="6">
        <v>13747422</v>
      </c>
      <c r="D15" s="5">
        <f t="shared" si="0"/>
        <v>0.87007869548196015</v>
      </c>
      <c r="E15" s="5">
        <f>D15/AVERAGE(D5:D7)</f>
        <v>2.5842306337835463</v>
      </c>
      <c r="G15" s="5" t="s">
        <v>180</v>
      </c>
      <c r="H15" s="4">
        <v>9540850</v>
      </c>
      <c r="I15" s="4">
        <v>7536752</v>
      </c>
      <c r="J15" s="5">
        <f t="shared" si="1"/>
        <v>1.2659100365780909</v>
      </c>
      <c r="K15" s="5">
        <f>J15/AVERAGE(J5:J7)</f>
        <v>3.6356812790109494</v>
      </c>
      <c r="M15" s="5" t="s">
        <v>180</v>
      </c>
      <c r="N15">
        <v>8275298</v>
      </c>
      <c r="O15" s="4">
        <v>3297602</v>
      </c>
      <c r="P15" s="5">
        <f t="shared" si="2"/>
        <v>2.5094896230654884</v>
      </c>
      <c r="Q15" s="5">
        <f>P15/AVERAGE(P5:P7)</f>
        <v>1.8945631889161829</v>
      </c>
    </row>
    <row r="16" spans="1:17" ht="17">
      <c r="A16" s="5" t="s">
        <v>181</v>
      </c>
      <c r="B16" s="6">
        <v>9140216</v>
      </c>
      <c r="C16" s="6">
        <v>14790399</v>
      </c>
      <c r="D16" s="5">
        <f t="shared" si="0"/>
        <v>0.61798305779309948</v>
      </c>
      <c r="E16" s="5">
        <f>D16/AVERAGE(D5:D7)</f>
        <v>1.8354785117724643</v>
      </c>
      <c r="G16" s="5" t="s">
        <v>181</v>
      </c>
      <c r="H16" s="4">
        <v>9554720</v>
      </c>
      <c r="I16" s="4">
        <v>8174447</v>
      </c>
      <c r="J16" s="5">
        <f t="shared" si="1"/>
        <v>1.1688521559929375</v>
      </c>
      <c r="K16" s="5">
        <f>J16/AVERAGE(J5:J7)</f>
        <v>3.3569319925468202</v>
      </c>
      <c r="M16" s="5" t="s">
        <v>181</v>
      </c>
      <c r="N16">
        <v>10608232</v>
      </c>
      <c r="O16" s="4">
        <v>7496720</v>
      </c>
      <c r="P16" s="5">
        <f t="shared" si="2"/>
        <v>1.415049781771228</v>
      </c>
      <c r="Q16" s="5">
        <f>P16/AVERAGE(P5:P7)</f>
        <v>1.0683053647190495</v>
      </c>
    </row>
    <row r="17" spans="1:23" ht="15" thickBot="1"/>
    <row r="18" spans="1:23">
      <c r="A18" s="8"/>
      <c r="B18" s="9" t="s">
        <v>88</v>
      </c>
      <c r="C18" s="9" t="s">
        <v>185</v>
      </c>
      <c r="D18" s="9" t="s">
        <v>186</v>
      </c>
      <c r="E18" s="10" t="s">
        <v>187</v>
      </c>
      <c r="G18" s="8"/>
      <c r="H18" s="9" t="s">
        <v>88</v>
      </c>
      <c r="I18" s="9" t="s">
        <v>188</v>
      </c>
      <c r="J18" s="9" t="s">
        <v>189</v>
      </c>
      <c r="K18" s="10" t="s">
        <v>190</v>
      </c>
      <c r="M18" s="8"/>
      <c r="N18" s="9" t="s">
        <v>88</v>
      </c>
      <c r="O18" s="9" t="s">
        <v>188</v>
      </c>
      <c r="P18" s="9" t="s">
        <v>189</v>
      </c>
      <c r="Q18" s="10" t="s">
        <v>190</v>
      </c>
    </row>
    <row r="19" spans="1:23">
      <c r="A19" s="11" t="s">
        <v>92</v>
      </c>
      <c r="B19" s="12">
        <f>AVERAGE(E5:E7)</f>
        <v>1</v>
      </c>
      <c r="C19" s="12">
        <f>AVERAGE(E8:E10)</f>
        <v>1.2648574589951818</v>
      </c>
      <c r="D19" s="12">
        <f>AVERAGE(E11:E13)</f>
        <v>1.6477847927326952</v>
      </c>
      <c r="E19" s="13">
        <f>AVERAGE(E14:E16)</f>
        <v>2.3270544617832809</v>
      </c>
      <c r="G19" s="11" t="s">
        <v>92</v>
      </c>
      <c r="H19" s="12">
        <f>AVERAGE(K5:K7)</f>
        <v>0.99999999999999989</v>
      </c>
      <c r="I19" s="12">
        <f>AVERAGE(K8:K10)</f>
        <v>1.4417430549199401</v>
      </c>
      <c r="J19" s="12">
        <f>AVERAGE(K11:K13)</f>
        <v>2.0285652957003983</v>
      </c>
      <c r="K19" s="13">
        <f>AVERAGE(K14:K16)</f>
        <v>3.4909636947255138</v>
      </c>
      <c r="M19" s="11" t="s">
        <v>92</v>
      </c>
      <c r="N19" s="12">
        <f>AVERAGE(Q5:Q7)</f>
        <v>1.0000000000000002</v>
      </c>
      <c r="O19" s="12">
        <f>AVERAGE(Q8:Q10)</f>
        <v>0.98307470295368693</v>
      </c>
      <c r="P19" s="12">
        <f>AVERAGE(Q11:Q13)</f>
        <v>0.79357191817535122</v>
      </c>
      <c r="Q19" s="13">
        <f>AVERAGE(Q14:Q16)</f>
        <v>1.3365981148176633</v>
      </c>
    </row>
    <row r="20" spans="1:23" ht="15" thickBot="1">
      <c r="A20" s="14" t="s">
        <v>93</v>
      </c>
      <c r="B20" s="15">
        <f>STDEV(E5:E7)/SQRT(COUNTA(E5:E7))</f>
        <v>3.4278683233903116E-2</v>
      </c>
      <c r="C20" s="15">
        <f>STDEV(E8:E10)/SQRT(COUNTA(E8:E10))</f>
        <v>8.8906343865545204E-2</v>
      </c>
      <c r="D20" s="15">
        <f>STDEV(E11:E13)/SQRT(COUNTA(E11:E13))</f>
        <v>0.14179329691775328</v>
      </c>
      <c r="E20" s="16">
        <f>STDEV(E14:E16)/SQRT(COUNTA(E14:E16))</f>
        <v>0.24587590162693215</v>
      </c>
      <c r="G20" s="14" t="s">
        <v>93</v>
      </c>
      <c r="H20" s="15">
        <f>STDEV(K5:K7)/SQRT(COUNTA(K5:K7))</f>
        <v>0.2099818047740892</v>
      </c>
      <c r="I20" s="15">
        <f>STDEV(K8:K10)/SQRT(COUNTA(K8:K10))</f>
        <v>0.10852231343118333</v>
      </c>
      <c r="J20" s="15">
        <f>STDEV(K11:K13)/SQRT(COUNTA(K11:K13))</f>
        <v>6.6065252588224044E-2</v>
      </c>
      <c r="K20" s="16">
        <f>STDEV(K14:K16)/SQRT(COUNTA(K14:K16))</f>
        <v>8.0645173927447272E-2</v>
      </c>
      <c r="M20" s="14" t="s">
        <v>93</v>
      </c>
      <c r="N20" s="15">
        <f>STDEV(Q5:Q7)/SQRT(COUNTA(Q5:Q7))</f>
        <v>9.7608987468357764E-2</v>
      </c>
      <c r="O20" s="15">
        <f>STDEV(Q8:Q10)/SQRT(COUNTA(Q8:Q10))</f>
        <v>3.8624599264224291E-2</v>
      </c>
      <c r="P20" s="15">
        <f>STDEV(Q11:Q13)/SQRT(COUNTA(Q11:Q13))</f>
        <v>0.22014925893311632</v>
      </c>
      <c r="Q20" s="16">
        <f>STDEV(Q14:Q16)/SQRT(COUNTA(Q14:Q16))</f>
        <v>0.27905079554349677</v>
      </c>
    </row>
    <row r="27" spans="1:23">
      <c r="A27" s="7" t="s">
        <v>200</v>
      </c>
      <c r="G27" s="7" t="s">
        <v>201</v>
      </c>
    </row>
    <row r="29" spans="1:23">
      <c r="A29" s="7" t="s">
        <v>130</v>
      </c>
      <c r="G29" s="7" t="s">
        <v>130</v>
      </c>
      <c r="M29" s="7" t="s">
        <v>202</v>
      </c>
      <c r="S29" s="7" t="s">
        <v>166</v>
      </c>
    </row>
    <row r="30" spans="1:23">
      <c r="B30" s="5" t="s">
        <v>196</v>
      </c>
      <c r="C30" s="5" t="s">
        <v>97</v>
      </c>
      <c r="D30" s="5" t="s">
        <v>197</v>
      </c>
      <c r="E30" s="5" t="s">
        <v>198</v>
      </c>
      <c r="H30" s="5" t="s">
        <v>196</v>
      </c>
      <c r="I30" s="5" t="s">
        <v>97</v>
      </c>
      <c r="J30" s="5" t="s">
        <v>197</v>
      </c>
      <c r="K30" s="5" t="s">
        <v>198</v>
      </c>
      <c r="N30" s="5" t="s">
        <v>165</v>
      </c>
      <c r="O30" s="5" t="s">
        <v>27</v>
      </c>
      <c r="P30" s="5" t="s">
        <v>169</v>
      </c>
      <c r="Q30" s="5" t="s">
        <v>164</v>
      </c>
      <c r="T30" s="5" t="s">
        <v>168</v>
      </c>
      <c r="U30" s="5" t="s">
        <v>56</v>
      </c>
      <c r="V30" s="5" t="s">
        <v>203</v>
      </c>
      <c r="W30" s="5" t="s">
        <v>198</v>
      </c>
    </row>
    <row r="31" spans="1:23" ht="17">
      <c r="A31" s="5" t="s">
        <v>195</v>
      </c>
      <c r="B31" s="4">
        <v>5675320</v>
      </c>
      <c r="C31" s="4">
        <v>11603553</v>
      </c>
      <c r="D31" s="5">
        <f>B31/C31</f>
        <v>0.48910191559430116</v>
      </c>
      <c r="E31" s="5">
        <f>D31/AVERAGE(D31:D33)</f>
        <v>1.0319034449915998</v>
      </c>
      <c r="G31" s="5" t="s">
        <v>195</v>
      </c>
      <c r="H31" s="19">
        <v>4755573</v>
      </c>
      <c r="I31" s="19">
        <v>15480648</v>
      </c>
      <c r="J31" s="5">
        <f>H31/I31</f>
        <v>0.30719469882656075</v>
      </c>
      <c r="K31" s="5">
        <f>J31/AVERAGE(J31:J33)</f>
        <v>0.8702355017807506</v>
      </c>
      <c r="M31" s="5" t="s">
        <v>98</v>
      </c>
      <c r="N31" s="4">
        <v>5612736</v>
      </c>
      <c r="O31" s="4">
        <v>11937184</v>
      </c>
      <c r="P31" s="5">
        <f>N31/O31</f>
        <v>0.47018928417288364</v>
      </c>
      <c r="Q31" s="5">
        <f>P31/AVERAGE(P31:P33)</f>
        <v>0.83412278926162531</v>
      </c>
      <c r="S31" s="5" t="s">
        <v>98</v>
      </c>
      <c r="T31" s="4">
        <v>4931616</v>
      </c>
      <c r="U31" s="4">
        <v>11937184</v>
      </c>
      <c r="V31" s="5">
        <f>T31/U31</f>
        <v>0.41313060098596116</v>
      </c>
      <c r="W31" s="5">
        <f>V31/AVERAGE(V31:V33)</f>
        <v>0.88080469922946159</v>
      </c>
    </row>
    <row r="32" spans="1:23" ht="17">
      <c r="A32" s="5" t="s">
        <v>77</v>
      </c>
      <c r="B32" s="4">
        <v>7287315</v>
      </c>
      <c r="C32" s="4">
        <v>14133816</v>
      </c>
      <c r="D32" s="5">
        <f t="shared" ref="D32:D42" si="3">B32/C32</f>
        <v>0.51559430234552373</v>
      </c>
      <c r="E32" s="5">
        <f>D32/AVERAGE(D31:D33)</f>
        <v>1.0877968780022207</v>
      </c>
      <c r="G32" s="5" t="s">
        <v>77</v>
      </c>
      <c r="H32" s="19">
        <v>4476112</v>
      </c>
      <c r="I32" s="19">
        <v>12270420</v>
      </c>
      <c r="J32" s="5">
        <f t="shared" ref="J32:J42" si="4">H32/I32</f>
        <v>0.36478881733469598</v>
      </c>
      <c r="K32" s="5">
        <f>J32/AVERAGE(J31:J33)</f>
        <v>1.0333908127643057</v>
      </c>
      <c r="M32" s="5" t="s">
        <v>77</v>
      </c>
      <c r="N32" s="4">
        <v>6351392</v>
      </c>
      <c r="O32" s="4">
        <v>11586752</v>
      </c>
      <c r="P32" s="5">
        <f t="shared" ref="P32:P36" si="5">N32/O32</f>
        <v>0.54815982943278674</v>
      </c>
      <c r="Q32" s="5">
        <f>P32/AVERAGE(P31:P33)</f>
        <v>0.97244369720585389</v>
      </c>
      <c r="S32" s="5" t="s">
        <v>77</v>
      </c>
      <c r="T32" s="4">
        <v>5854848</v>
      </c>
      <c r="U32" s="4">
        <v>11586752</v>
      </c>
      <c r="V32" s="5">
        <f t="shared" ref="V32:V36" si="6">T32/U32</f>
        <v>0.50530536944261861</v>
      </c>
      <c r="W32" s="5">
        <f>V32/AVERAGE(V31:V33)</f>
        <v>1.0773235942550332</v>
      </c>
    </row>
    <row r="33" spans="1:23" ht="17">
      <c r="A33" s="5" t="s">
        <v>78</v>
      </c>
      <c r="B33" s="4">
        <v>5772851</v>
      </c>
      <c r="C33" s="4">
        <v>13835648</v>
      </c>
      <c r="D33" s="5">
        <f t="shared" si="3"/>
        <v>0.41724471452294826</v>
      </c>
      <c r="E33" s="5">
        <f>D33/AVERAGE(D31:D33)</f>
        <v>0.88029967700617939</v>
      </c>
      <c r="G33" s="5" t="s">
        <v>78</v>
      </c>
      <c r="H33" s="19">
        <v>3684888</v>
      </c>
      <c r="I33" s="19">
        <v>9521136</v>
      </c>
      <c r="J33" s="5">
        <f t="shared" si="4"/>
        <v>0.38702188478349642</v>
      </c>
      <c r="K33" s="5">
        <f>J33/AVERAGE(J31:J33)</f>
        <v>1.0963736854549435</v>
      </c>
      <c r="M33" s="5" t="s">
        <v>78</v>
      </c>
      <c r="N33" s="4">
        <v>8095776</v>
      </c>
      <c r="O33" s="4">
        <v>12034208</v>
      </c>
      <c r="P33" s="5">
        <f t="shared" si="5"/>
        <v>0.67273027024296073</v>
      </c>
      <c r="Q33" s="5">
        <f>P33/AVERAGE(P31:P33)</f>
        <v>1.1934335135325207</v>
      </c>
      <c r="S33" s="5" t="s">
        <v>78</v>
      </c>
      <c r="T33" s="4">
        <v>6059424</v>
      </c>
      <c r="U33" s="4">
        <v>12399648</v>
      </c>
      <c r="V33" s="5">
        <f t="shared" si="6"/>
        <v>0.48867709793052189</v>
      </c>
      <c r="W33" s="5">
        <f>V33/AVERAGE(V31:V33)</f>
        <v>1.041871706515505</v>
      </c>
    </row>
    <row r="34" spans="1:23" ht="17">
      <c r="A34" s="5" t="s">
        <v>100</v>
      </c>
      <c r="B34" s="4">
        <v>8067657</v>
      </c>
      <c r="C34" s="4">
        <v>14701674</v>
      </c>
      <c r="D34" s="5">
        <f t="shared" si="3"/>
        <v>0.54875771289718434</v>
      </c>
      <c r="E34" s="5">
        <f>D34/AVERAGE(D31:D33)</f>
        <v>1.1577647855176663</v>
      </c>
      <c r="G34" s="5" t="s">
        <v>100</v>
      </c>
      <c r="H34" s="19">
        <v>12955390</v>
      </c>
      <c r="I34" s="19">
        <v>12734919</v>
      </c>
      <c r="J34" s="5">
        <f t="shared" si="4"/>
        <v>1.0173123205573589</v>
      </c>
      <c r="K34" s="5">
        <f>J34/AVERAGE(J31:J33)</f>
        <v>2.8818898930538048</v>
      </c>
      <c r="M34" s="5" t="s">
        <v>149</v>
      </c>
      <c r="N34" s="4">
        <v>10155712</v>
      </c>
      <c r="O34" s="4">
        <v>12468000</v>
      </c>
      <c r="P34" s="5">
        <f t="shared" si="5"/>
        <v>0.81454218800128331</v>
      </c>
      <c r="Q34" s="5">
        <f>P34/AVERAGE(P31:P33)</f>
        <v>1.4450099666182077</v>
      </c>
      <c r="S34" s="5" t="s">
        <v>149</v>
      </c>
      <c r="T34" s="4">
        <v>8993248</v>
      </c>
      <c r="U34" s="4">
        <v>12468000</v>
      </c>
      <c r="V34" s="5">
        <f t="shared" si="6"/>
        <v>0.72130638434392047</v>
      </c>
      <c r="W34" s="5">
        <f>V34/AVERAGE(V31:V33)</f>
        <v>1.5378431212746859</v>
      </c>
    </row>
    <row r="35" spans="1:23" ht="17">
      <c r="A35" s="5" t="s">
        <v>101</v>
      </c>
      <c r="B35" s="4">
        <v>9376920</v>
      </c>
      <c r="C35" s="4">
        <v>13661798</v>
      </c>
      <c r="D35" s="5">
        <f t="shared" si="3"/>
        <v>0.68636060934292831</v>
      </c>
      <c r="E35" s="5">
        <f>D35/AVERAGE(D31:D33)</f>
        <v>1.448078313958159</v>
      </c>
      <c r="G35" s="5" t="s">
        <v>101</v>
      </c>
      <c r="H35" s="19">
        <v>14562645</v>
      </c>
      <c r="I35" s="19">
        <v>10845660</v>
      </c>
      <c r="J35" s="5">
        <f t="shared" si="4"/>
        <v>1.3427163492124961</v>
      </c>
      <c r="K35" s="5">
        <f>J35/AVERAGE(J31:J33)</f>
        <v>3.8037096355164208</v>
      </c>
      <c r="M35" s="5" t="s">
        <v>105</v>
      </c>
      <c r="N35" s="4">
        <v>8750048</v>
      </c>
      <c r="O35" s="4">
        <v>13606592</v>
      </c>
      <c r="P35" s="5">
        <f t="shared" si="5"/>
        <v>0.64307418051485632</v>
      </c>
      <c r="Q35" s="5">
        <f>P35/AVERAGE(P31:P33)</f>
        <v>1.1408231689005406</v>
      </c>
      <c r="S35" s="5" t="s">
        <v>105</v>
      </c>
      <c r="T35" s="4">
        <v>7996960</v>
      </c>
      <c r="U35" s="4">
        <v>13606592</v>
      </c>
      <c r="V35" s="5">
        <f t="shared" si="6"/>
        <v>0.58772689002507017</v>
      </c>
      <c r="W35" s="5">
        <f>V35/AVERAGE(V31:V33)</f>
        <v>1.2530483226421423</v>
      </c>
    </row>
    <row r="36" spans="1:23" ht="17">
      <c r="A36" s="5" t="s">
        <v>102</v>
      </c>
      <c r="B36" s="4">
        <v>10228296</v>
      </c>
      <c r="C36" s="4">
        <v>14197332</v>
      </c>
      <c r="D36" s="5">
        <f t="shared" si="3"/>
        <v>0.72043789635968225</v>
      </c>
      <c r="E36" s="5">
        <f>D36/AVERAGE(D31:D33)</f>
        <v>1.5199743109832944</v>
      </c>
      <c r="G36" s="5" t="s">
        <v>102</v>
      </c>
      <c r="H36" s="19">
        <v>11449095</v>
      </c>
      <c r="I36" s="19">
        <v>9844236</v>
      </c>
      <c r="J36" s="5">
        <f t="shared" si="4"/>
        <v>1.1630252464487849</v>
      </c>
      <c r="K36" s="5">
        <f>J36/AVERAGE(J31:J33)</f>
        <v>3.294672280456457</v>
      </c>
      <c r="M36" s="5" t="s">
        <v>106</v>
      </c>
      <c r="N36" s="4">
        <v>12546176</v>
      </c>
      <c r="O36" s="4">
        <v>15170272</v>
      </c>
      <c r="P36" s="5">
        <f t="shared" si="5"/>
        <v>0.82702380023245459</v>
      </c>
      <c r="Q36" s="5">
        <f>P36/AVERAGE(P31:P33)</f>
        <v>1.4671525325149637</v>
      </c>
      <c r="S36" s="5" t="s">
        <v>106</v>
      </c>
      <c r="T36" s="4">
        <v>8547328</v>
      </c>
      <c r="U36" s="4">
        <v>13231712</v>
      </c>
      <c r="V36" s="5">
        <f t="shared" si="6"/>
        <v>0.64597294741602596</v>
      </c>
      <c r="W36" s="5">
        <f>V36/AVERAGE(V31:V33)</f>
        <v>1.3772303632344007</v>
      </c>
    </row>
    <row r="37" spans="1:23" ht="17.5" thickBot="1">
      <c r="A37" s="5" t="s">
        <v>149</v>
      </c>
      <c r="B37" s="4">
        <v>6539040</v>
      </c>
      <c r="C37" s="4">
        <v>13850202</v>
      </c>
      <c r="D37" s="5">
        <f t="shared" si="3"/>
        <v>0.47212596610504309</v>
      </c>
      <c r="E37" s="5">
        <f>D37/AVERAGE(D31:D33)</f>
        <v>0.99608771783648642</v>
      </c>
      <c r="G37" s="5" t="s">
        <v>149</v>
      </c>
      <c r="H37" s="19">
        <v>3286332</v>
      </c>
      <c r="I37" s="19">
        <v>11812932</v>
      </c>
      <c r="J37" s="5">
        <f t="shared" si="4"/>
        <v>0.27819782590808106</v>
      </c>
      <c r="K37" s="5">
        <f>J37/AVERAGE(J31:J33)</f>
        <v>0.78809180480070351</v>
      </c>
    </row>
    <row r="38" spans="1:23" ht="17">
      <c r="A38" s="5" t="s">
        <v>105</v>
      </c>
      <c r="B38" s="4">
        <v>7048300</v>
      </c>
      <c r="C38" s="4">
        <v>13136292</v>
      </c>
      <c r="D38" s="5">
        <f t="shared" si="3"/>
        <v>0.53655171489793319</v>
      </c>
      <c r="E38" s="5">
        <f>D38/AVERAGE(D31:D33)</f>
        <v>1.1320126651856832</v>
      </c>
      <c r="G38" s="5" t="s">
        <v>105</v>
      </c>
      <c r="H38" s="19">
        <v>3343616</v>
      </c>
      <c r="I38" s="19">
        <v>10465783</v>
      </c>
      <c r="J38" s="5">
        <f t="shared" si="4"/>
        <v>0.31948073068207128</v>
      </c>
      <c r="K38" s="5">
        <f>J38/AVERAGE(J31:J33)</f>
        <v>0.90503994709675173</v>
      </c>
      <c r="M38" s="24"/>
      <c r="N38" s="25" t="s">
        <v>14</v>
      </c>
      <c r="O38" s="26" t="s">
        <v>204</v>
      </c>
      <c r="S38" s="24"/>
      <c r="T38" s="25" t="s">
        <v>14</v>
      </c>
      <c r="U38" s="26" t="s">
        <v>204</v>
      </c>
    </row>
    <row r="39" spans="1:23" ht="17">
      <c r="A39" s="5" t="s">
        <v>106</v>
      </c>
      <c r="B39" s="4">
        <v>6680535</v>
      </c>
      <c r="C39" s="4">
        <v>13285720</v>
      </c>
      <c r="D39" s="5">
        <f t="shared" si="3"/>
        <v>0.50283575146849402</v>
      </c>
      <c r="E39" s="5">
        <f>D39/AVERAGE(D31:D33)</f>
        <v>1.0608789858751571</v>
      </c>
      <c r="G39" s="5" t="s">
        <v>106</v>
      </c>
      <c r="H39" s="19">
        <v>2538375</v>
      </c>
      <c r="I39" s="19">
        <v>11577755</v>
      </c>
      <c r="J39" s="5">
        <f t="shared" si="4"/>
        <v>0.21924587279658275</v>
      </c>
      <c r="K39" s="5">
        <f>J39/AVERAGE(J31:J33)</f>
        <v>0.62108995648461429</v>
      </c>
      <c r="M39" s="27" t="s">
        <v>16</v>
      </c>
      <c r="N39" s="28">
        <f>AVERAGE(Q31:Q33)</f>
        <v>1</v>
      </c>
      <c r="O39" s="29">
        <f>AVERAGE(Q34:Q36)</f>
        <v>1.3509952226779038</v>
      </c>
      <c r="S39" s="27" t="s">
        <v>16</v>
      </c>
      <c r="T39" s="28">
        <f>AVERAGE(W31:W33)</f>
        <v>1</v>
      </c>
      <c r="U39" s="29">
        <f>AVERAGE(W34:W36)</f>
        <v>1.3893739357170762</v>
      </c>
    </row>
    <row r="40" spans="1:23" ht="17.5" thickBot="1">
      <c r="A40" s="5" t="s">
        <v>156</v>
      </c>
      <c r="B40" s="4">
        <v>10562290</v>
      </c>
      <c r="C40" s="4">
        <v>13362320</v>
      </c>
      <c r="D40" s="5">
        <f t="shared" si="3"/>
        <v>0.79045330451598228</v>
      </c>
      <c r="E40" s="5">
        <f>D40/AVERAGE(D31:D33)</f>
        <v>1.6676922784976722</v>
      </c>
      <c r="G40" s="5" t="s">
        <v>156</v>
      </c>
      <c r="H40" s="19">
        <v>7373160</v>
      </c>
      <c r="I40" s="19">
        <v>10414608</v>
      </c>
      <c r="J40" s="5">
        <f t="shared" si="4"/>
        <v>0.70796327619820165</v>
      </c>
      <c r="K40" s="5">
        <f>J40/AVERAGE(J31:J33)</f>
        <v>2.0055514605495439</v>
      </c>
      <c r="M40" s="30" t="s">
        <v>17</v>
      </c>
      <c r="N40" s="31">
        <f>STDEV(Q31:Q33)/SQRT(COUNTA(Q31:Q33))</f>
        <v>0.10463517813778921</v>
      </c>
      <c r="O40" s="32">
        <f>STDEV(Q34:Q36)/SQRT(COUNTA(Q34:Q36))</f>
        <v>0.10528024893566998</v>
      </c>
      <c r="S40" s="30" t="s">
        <v>17</v>
      </c>
      <c r="T40" s="31">
        <f>STDEV(W31:W33)/SQRT(COUNTA(W31:W33))</f>
        <v>6.0469961910600299E-2</v>
      </c>
      <c r="U40" s="32">
        <f>STDEV(W34:W36)/SQRT(COUNTA(W34:W36))</f>
        <v>8.2437085296443419E-2</v>
      </c>
    </row>
    <row r="41" spans="1:23" ht="17">
      <c r="A41" s="5" t="s">
        <v>109</v>
      </c>
      <c r="B41" s="4">
        <v>11061762</v>
      </c>
      <c r="C41" s="4">
        <v>13556874</v>
      </c>
      <c r="D41" s="5">
        <f t="shared" si="3"/>
        <v>0.81595226156118295</v>
      </c>
      <c r="E41" s="5">
        <f>D41/AVERAGE(D31:D33)</f>
        <v>1.7214897811851508</v>
      </c>
      <c r="G41" s="5" t="s">
        <v>109</v>
      </c>
      <c r="H41" s="19">
        <v>6282395</v>
      </c>
      <c r="I41" s="19">
        <v>10198800</v>
      </c>
      <c r="J41" s="5">
        <f t="shared" si="4"/>
        <v>0.61599354826057973</v>
      </c>
      <c r="K41" s="5">
        <f>J41/AVERAGE(J31:J33)</f>
        <v>1.7450153163837789</v>
      </c>
    </row>
    <row r="42" spans="1:23" ht="17">
      <c r="A42" s="5" t="s">
        <v>110</v>
      </c>
      <c r="B42" s="4">
        <v>12603435</v>
      </c>
      <c r="C42" s="4">
        <v>14604768</v>
      </c>
      <c r="D42" s="5">
        <f t="shared" si="3"/>
        <v>0.86296714881058023</v>
      </c>
      <c r="E42" s="5">
        <f>D42/AVERAGE(D31:D33)</f>
        <v>1.82068142728532</v>
      </c>
      <c r="G42" s="5" t="s">
        <v>110</v>
      </c>
      <c r="H42" s="19">
        <v>7192368</v>
      </c>
      <c r="I42" s="19">
        <v>11387460</v>
      </c>
      <c r="J42" s="5">
        <f t="shared" si="4"/>
        <v>0.63160423834639157</v>
      </c>
      <c r="K42" s="5">
        <f>J42/AVERAGE(J31:J33)</f>
        <v>1.7892380089362967</v>
      </c>
    </row>
    <row r="43" spans="1:23" ht="15" thickBot="1"/>
    <row r="44" spans="1:23">
      <c r="A44" s="8"/>
      <c r="B44" s="9" t="s">
        <v>88</v>
      </c>
      <c r="C44" s="9" t="s">
        <v>159</v>
      </c>
      <c r="D44" s="9" t="s">
        <v>160</v>
      </c>
      <c r="E44" s="10" t="s">
        <v>161</v>
      </c>
      <c r="G44" s="8"/>
      <c r="H44" s="9" t="s">
        <v>88</v>
      </c>
      <c r="I44" s="9" t="s">
        <v>159</v>
      </c>
      <c r="J44" s="9" t="s">
        <v>160</v>
      </c>
      <c r="K44" s="10" t="s">
        <v>161</v>
      </c>
    </row>
    <row r="45" spans="1:23">
      <c r="A45" s="11" t="s">
        <v>92</v>
      </c>
      <c r="B45" s="12">
        <f>AVERAGE(E31:E33)</f>
        <v>1</v>
      </c>
      <c r="C45" s="12">
        <f>AVERAGE(E34:E36)</f>
        <v>1.3752724701530399</v>
      </c>
      <c r="D45" s="12">
        <f>AVERAGE(E37:E39)</f>
        <v>1.0629931229657756</v>
      </c>
      <c r="E45" s="13">
        <f>AVERAGE(E40:E42)</f>
        <v>1.7366211623227141</v>
      </c>
      <c r="G45" s="11" t="s">
        <v>92</v>
      </c>
      <c r="H45" s="12">
        <f>AVERAGE(K31:K33)</f>
        <v>1</v>
      </c>
      <c r="I45" s="12">
        <f>AVERAGE(K34:K36)</f>
        <v>3.3267572696755607</v>
      </c>
      <c r="J45" s="12">
        <f>AVERAGE(K37:K39)</f>
        <v>0.7714072361273564</v>
      </c>
      <c r="K45" s="13">
        <f>AVERAGE(K40:K42)</f>
        <v>1.8466015952898733</v>
      </c>
    </row>
    <row r="46" spans="1:23" ht="15" thickBot="1">
      <c r="A46" s="14" t="s">
        <v>93</v>
      </c>
      <c r="B46" s="15">
        <f>STDEV(E31:E33)/SQRT(COUNTA(E31:E33))</f>
        <v>6.1986946090949714E-2</v>
      </c>
      <c r="C46" s="15">
        <f>STDEV(E34:E36)/SQRT(COUNTA(E34:E36))</f>
        <v>0.11071653482902523</v>
      </c>
      <c r="D46" s="15">
        <f>STDEV(E37:E39)/SQRT(COUNTA(E37:E39))</f>
        <v>3.9252388503541742E-2</v>
      </c>
      <c r="E46" s="16">
        <f>STDEV(E40:E42)/SQRT(COUNTA(E40:E42))</f>
        <v>4.4807510282094148E-2</v>
      </c>
      <c r="G46" s="14" t="s">
        <v>93</v>
      </c>
      <c r="H46" s="15">
        <f>STDEV(K31:K33)/SQRT(COUNTA(K31:K33))</f>
        <v>6.7381573424939264E-2</v>
      </c>
      <c r="I46" s="15">
        <f>STDEV(K34:K36)/SQRT(COUNTA(K34:K36))</f>
        <v>0.26658956862460131</v>
      </c>
      <c r="J46" s="15">
        <f>STDEV(K37:K39)/SQRT(COUNTA(K37:K39))</f>
        <v>8.2392718966383116E-2</v>
      </c>
      <c r="K46" s="16">
        <f>STDEV(K40:K42)/SQRT(COUNTA(K40:K42))</f>
        <v>8.0493698270318534E-2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InVivo-HFD-8&amp;16w</vt:lpstr>
      <vt:lpstr>InVivo-HFD-Serum Conc.</vt:lpstr>
      <vt:lpstr>InVivo-CQ-10h&amp;24h</vt:lpstr>
      <vt:lpstr>InVivo-CQ-24h(mRNA)</vt:lpstr>
      <vt:lpstr>InVitro-autophagic flux(FFA)</vt:lpstr>
      <vt:lpstr>InVitro-CQ-24hr</vt:lpstr>
      <vt:lpstr>InVitro-CQ dose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2022-02-09T16:49:58Z</dcterms:modified>
</cp:coreProperties>
</file>