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erish.ofeoritse\Desktop\"/>
    </mc:Choice>
  </mc:AlternateContent>
  <xr:revisionPtr revIDLastSave="0" documentId="13_ncr:1_{082FB982-C57B-4616-A496-69E778FD283A}" xr6:coauthVersionLast="47" xr6:coauthVersionMax="47" xr10:uidLastSave="{00000000-0000-0000-0000-000000000000}"/>
  <bookViews>
    <workbookView xWindow="-110" yWindow="-110" windowWidth="19420" windowHeight="9670" tabRatio="609" activeTab="5" xr2:uid="{00000000-000D-0000-FFFF-FFFF00000000}"/>
  </bookViews>
  <sheets>
    <sheet name="BiomassYield 1-4 " sheetId="48" r:id="rId1"/>
    <sheet name="SOIL1-4" sheetId="7" r:id="rId2"/>
    <sheet name="Root4" sheetId="33" r:id="rId3"/>
    <sheet name="AL 1-4" sheetId="35" r:id="rId4"/>
    <sheet name=" pH and EC" sheetId="45" r:id="rId5"/>
    <sheet name="Calculation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4" l="1"/>
  <c r="BM29" i="4" l="1"/>
  <c r="BM30" i="4"/>
  <c r="BM31" i="4"/>
  <c r="BM32" i="4"/>
  <c r="BN29" i="4"/>
  <c r="BN30" i="4"/>
  <c r="BN31" i="4"/>
  <c r="BN32" i="4"/>
  <c r="BO29" i="4"/>
  <c r="BO30" i="4"/>
  <c r="BO31" i="4"/>
  <c r="BO32" i="4"/>
  <c r="BP29" i="4"/>
  <c r="BP30" i="4"/>
  <c r="BP31" i="4"/>
  <c r="BP32" i="4"/>
  <c r="BL29" i="4"/>
  <c r="BL30" i="4"/>
  <c r="BL31" i="4"/>
  <c r="BL32" i="4"/>
  <c r="BA3" i="4" l="1"/>
  <c r="BA4" i="4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X110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2" i="4"/>
  <c r="AE110" i="4" l="1"/>
  <c r="AB109" i="4"/>
  <c r="AE109" i="4" s="1"/>
  <c r="AB108" i="4"/>
  <c r="AE108" i="4" s="1"/>
  <c r="AB107" i="4"/>
  <c r="AE107" i="4" s="1"/>
  <c r="AB106" i="4"/>
  <c r="AE106" i="4" s="1"/>
  <c r="AB105" i="4"/>
  <c r="AE105" i="4" s="1"/>
  <c r="AB104" i="4"/>
  <c r="AE104" i="4" s="1"/>
  <c r="AB103" i="4"/>
  <c r="AE103" i="4" s="1"/>
  <c r="AB102" i="4"/>
  <c r="AE102" i="4" s="1"/>
  <c r="AB101" i="4"/>
  <c r="AE101" i="4" s="1"/>
  <c r="AB100" i="4"/>
  <c r="AE100" i="4" s="1"/>
  <c r="AB99" i="4"/>
  <c r="AE99" i="4" s="1"/>
  <c r="AB98" i="4"/>
  <c r="AE98" i="4" s="1"/>
  <c r="AB97" i="4"/>
  <c r="AE97" i="4" s="1"/>
  <c r="AB96" i="4"/>
  <c r="AE96" i="4" s="1"/>
  <c r="AB95" i="4"/>
  <c r="AE95" i="4" s="1"/>
  <c r="AB94" i="4"/>
  <c r="AE94" i="4" s="1"/>
  <c r="AB93" i="4"/>
  <c r="AE93" i="4" s="1"/>
  <c r="AB92" i="4"/>
  <c r="AE92" i="4" s="1"/>
  <c r="AB91" i="4"/>
  <c r="AE91" i="4" s="1"/>
  <c r="AB90" i="4"/>
  <c r="AE90" i="4" s="1"/>
  <c r="AB89" i="4"/>
  <c r="AE89" i="4" s="1"/>
  <c r="AB88" i="4"/>
  <c r="AE88" i="4" s="1"/>
  <c r="AB87" i="4"/>
  <c r="AE87" i="4" s="1"/>
  <c r="AB86" i="4"/>
  <c r="AE86" i="4" s="1"/>
  <c r="AB85" i="4"/>
  <c r="AE85" i="4" s="1"/>
  <c r="AB84" i="4"/>
  <c r="AE84" i="4" s="1"/>
  <c r="AB83" i="4"/>
  <c r="AE83" i="4" s="1"/>
  <c r="AB82" i="4"/>
  <c r="AE82" i="4" s="1"/>
  <c r="AB81" i="4"/>
  <c r="AE81" i="4" s="1"/>
  <c r="AB80" i="4"/>
  <c r="AE80" i="4" s="1"/>
  <c r="AB79" i="4"/>
  <c r="AE79" i="4" s="1"/>
  <c r="AB78" i="4"/>
  <c r="AE78" i="4" s="1"/>
  <c r="AB77" i="4"/>
  <c r="AE77" i="4" s="1"/>
  <c r="AB76" i="4"/>
  <c r="AE76" i="4" s="1"/>
  <c r="AB75" i="4"/>
  <c r="AE75" i="4" s="1"/>
  <c r="AB74" i="4"/>
  <c r="AE74" i="4" s="1"/>
  <c r="AB73" i="4"/>
  <c r="AE73" i="4" s="1"/>
  <c r="AB72" i="4"/>
  <c r="AE72" i="4" s="1"/>
  <c r="AB71" i="4"/>
  <c r="AE71" i="4" s="1"/>
  <c r="AB70" i="4"/>
  <c r="AE70" i="4" s="1"/>
  <c r="AB69" i="4"/>
  <c r="AE69" i="4" s="1"/>
  <c r="AB68" i="4"/>
  <c r="AE68" i="4" s="1"/>
  <c r="AB67" i="4"/>
  <c r="AE67" i="4" s="1"/>
  <c r="AB66" i="4"/>
  <c r="AE66" i="4" s="1"/>
  <c r="AB65" i="4"/>
  <c r="AE65" i="4" s="1"/>
  <c r="AB64" i="4"/>
  <c r="AE64" i="4" s="1"/>
  <c r="AB63" i="4"/>
  <c r="AE63" i="4" s="1"/>
  <c r="AB62" i="4"/>
  <c r="AE62" i="4" s="1"/>
  <c r="AB61" i="4"/>
  <c r="AE61" i="4" s="1"/>
  <c r="AB60" i="4"/>
  <c r="AE60" i="4" s="1"/>
  <c r="AB59" i="4"/>
  <c r="AE59" i="4" s="1"/>
  <c r="AB58" i="4"/>
  <c r="AE58" i="4" s="1"/>
  <c r="AB57" i="4"/>
  <c r="AE57" i="4" s="1"/>
  <c r="AB56" i="4"/>
  <c r="AE56" i="4" s="1"/>
  <c r="AB55" i="4"/>
  <c r="AE55" i="4" s="1"/>
  <c r="AB54" i="4"/>
  <c r="AE54" i="4" s="1"/>
  <c r="AB53" i="4"/>
  <c r="AE53" i="4" s="1"/>
  <c r="AB52" i="4"/>
  <c r="AE52" i="4" s="1"/>
  <c r="AB51" i="4"/>
  <c r="AE51" i="4" s="1"/>
  <c r="AB50" i="4"/>
  <c r="AE50" i="4" s="1"/>
  <c r="AB49" i="4"/>
  <c r="AE49" i="4" s="1"/>
  <c r="AB48" i="4"/>
  <c r="AE48" i="4" s="1"/>
  <c r="AB47" i="4"/>
  <c r="AE47" i="4" s="1"/>
  <c r="AB46" i="4"/>
  <c r="AE46" i="4" s="1"/>
  <c r="AB45" i="4"/>
  <c r="AE45" i="4" s="1"/>
  <c r="AB44" i="4"/>
  <c r="AE44" i="4" s="1"/>
  <c r="AB43" i="4"/>
  <c r="AE43" i="4" s="1"/>
  <c r="AB42" i="4"/>
  <c r="AE42" i="4" s="1"/>
  <c r="AB41" i="4"/>
  <c r="AE41" i="4" s="1"/>
  <c r="AB40" i="4"/>
  <c r="AE40" i="4" s="1"/>
  <c r="AB39" i="4"/>
  <c r="AE39" i="4" s="1"/>
  <c r="AB38" i="4"/>
  <c r="AE38" i="4" s="1"/>
  <c r="AB37" i="4"/>
  <c r="AE37" i="4" s="1"/>
  <c r="AB36" i="4"/>
  <c r="AE36" i="4" s="1"/>
  <c r="AB35" i="4"/>
  <c r="AE35" i="4" s="1"/>
  <c r="AB34" i="4"/>
  <c r="AE34" i="4" s="1"/>
  <c r="AB33" i="4"/>
  <c r="AE33" i="4" s="1"/>
  <c r="AB32" i="4"/>
  <c r="AE32" i="4" s="1"/>
  <c r="AB31" i="4"/>
  <c r="AE31" i="4" s="1"/>
  <c r="AB30" i="4"/>
  <c r="AE30" i="4" s="1"/>
  <c r="AB29" i="4"/>
  <c r="AE29" i="4" s="1"/>
  <c r="AB28" i="4"/>
  <c r="AE28" i="4" s="1"/>
  <c r="AB27" i="4"/>
  <c r="AE27" i="4" s="1"/>
  <c r="AB26" i="4"/>
  <c r="AE26" i="4" s="1"/>
  <c r="AB25" i="4"/>
  <c r="AE25" i="4" s="1"/>
  <c r="AB24" i="4"/>
  <c r="AE24" i="4" s="1"/>
  <c r="AB23" i="4"/>
  <c r="AE23" i="4" s="1"/>
  <c r="AB22" i="4"/>
  <c r="AE22" i="4" s="1"/>
  <c r="AB21" i="4"/>
  <c r="AE21" i="4" s="1"/>
  <c r="AB20" i="4"/>
  <c r="AE20" i="4" s="1"/>
  <c r="AB19" i="4"/>
  <c r="AE19" i="4" s="1"/>
  <c r="AB18" i="4"/>
  <c r="AE18" i="4" s="1"/>
  <c r="AB17" i="4"/>
  <c r="AE17" i="4" s="1"/>
  <c r="AB16" i="4"/>
  <c r="AE16" i="4" s="1"/>
  <c r="AB15" i="4"/>
  <c r="AE15" i="4" s="1"/>
  <c r="AB14" i="4"/>
  <c r="AE14" i="4" s="1"/>
  <c r="AB13" i="4"/>
  <c r="AE13" i="4" s="1"/>
  <c r="AB12" i="4"/>
  <c r="AE12" i="4" s="1"/>
  <c r="AB11" i="4"/>
  <c r="AE11" i="4" s="1"/>
  <c r="AB10" i="4"/>
  <c r="AE10" i="4" s="1"/>
  <c r="AB9" i="4"/>
  <c r="AE9" i="4" s="1"/>
  <c r="AB8" i="4"/>
  <c r="AE8" i="4" s="1"/>
  <c r="AB7" i="4"/>
  <c r="AE7" i="4" s="1"/>
  <c r="AB6" i="4"/>
  <c r="AE6" i="4" s="1"/>
  <c r="AB5" i="4"/>
  <c r="AE5" i="4" s="1"/>
  <c r="AB4" i="4"/>
  <c r="AE4" i="4" s="1"/>
  <c r="AB3" i="4"/>
  <c r="AE3" i="4" s="1"/>
  <c r="AB2" i="4"/>
  <c r="AE2" i="4" s="1"/>
  <c r="BB3" i="4" l="1"/>
  <c r="BB4" i="4"/>
  <c r="BB5" i="4"/>
  <c r="BB6" i="4"/>
  <c r="BB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AX3" i="4"/>
  <c r="AY3" i="4" s="1"/>
  <c r="AX4" i="4"/>
  <c r="AY4" i="4" s="1"/>
  <c r="AX5" i="4"/>
  <c r="AY5" i="4" s="1"/>
  <c r="AX6" i="4"/>
  <c r="AY6" i="4" s="1"/>
  <c r="AX7" i="4"/>
  <c r="AY7" i="4" s="1"/>
  <c r="AX8" i="4"/>
  <c r="AY8" i="4" s="1"/>
  <c r="AX9" i="4"/>
  <c r="AY9" i="4" s="1"/>
  <c r="AX10" i="4"/>
  <c r="AY10" i="4" s="1"/>
  <c r="AX11" i="4"/>
  <c r="AY11" i="4" s="1"/>
  <c r="AX12" i="4"/>
  <c r="AY12" i="4" s="1"/>
  <c r="AX13" i="4"/>
  <c r="AY13" i="4" s="1"/>
  <c r="AX14" i="4"/>
  <c r="AY14" i="4" s="1"/>
  <c r="AX15" i="4"/>
  <c r="AY15" i="4" s="1"/>
  <c r="AX16" i="4"/>
  <c r="AY16" i="4" s="1"/>
  <c r="AX17" i="4"/>
  <c r="AY17" i="4" s="1"/>
  <c r="AX18" i="4"/>
  <c r="AY18" i="4" s="1"/>
  <c r="AX19" i="4"/>
  <c r="AY19" i="4" s="1"/>
  <c r="AX20" i="4"/>
  <c r="AY20" i="4" s="1"/>
  <c r="AX21" i="4"/>
  <c r="AY21" i="4" s="1"/>
  <c r="AX22" i="4"/>
  <c r="AY22" i="4" s="1"/>
  <c r="AX23" i="4"/>
  <c r="AY23" i="4" s="1"/>
  <c r="AX24" i="4"/>
  <c r="AY24" i="4" s="1"/>
  <c r="AX25" i="4"/>
  <c r="AY25" i="4" s="1"/>
  <c r="AX26" i="4"/>
  <c r="AY26" i="4" s="1"/>
  <c r="AX27" i="4"/>
  <c r="AY27" i="4" s="1"/>
  <c r="AX28" i="4"/>
  <c r="AY28" i="4" s="1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2" i="4"/>
  <c r="G2" i="4" s="1"/>
  <c r="BP17" i="4" l="1"/>
  <c r="BL17" i="4"/>
  <c r="BO17" i="4"/>
  <c r="BN17" i="4"/>
  <c r="BM17" i="4"/>
  <c r="BP26" i="4"/>
  <c r="BL26" i="4"/>
  <c r="BO26" i="4"/>
  <c r="BN26" i="4"/>
  <c r="BM26" i="4"/>
  <c r="BP18" i="4"/>
  <c r="BL18" i="4"/>
  <c r="BO18" i="4"/>
  <c r="BN18" i="4"/>
  <c r="BM18" i="4"/>
  <c r="BP10" i="4"/>
  <c r="BL10" i="4"/>
  <c r="BO10" i="4"/>
  <c r="BN10" i="4"/>
  <c r="BM10" i="4"/>
  <c r="BO24" i="4"/>
  <c r="BN24" i="4"/>
  <c r="BP24" i="4"/>
  <c r="BM24" i="4"/>
  <c r="BL24" i="4"/>
  <c r="BP16" i="4"/>
  <c r="BL16" i="4"/>
  <c r="BO16" i="4"/>
  <c r="BN16" i="4"/>
  <c r="BM16" i="4"/>
  <c r="BO8" i="4"/>
  <c r="BN8" i="4"/>
  <c r="BM8" i="4"/>
  <c r="BL8" i="4"/>
  <c r="BP8" i="4"/>
  <c r="BP9" i="4"/>
  <c r="BL9" i="4"/>
  <c r="BO9" i="4"/>
  <c r="BN9" i="4"/>
  <c r="BM9" i="4"/>
  <c r="BP23" i="4"/>
  <c r="BL23" i="4"/>
  <c r="BN23" i="4"/>
  <c r="BM23" i="4"/>
  <c r="BO23" i="4"/>
  <c r="BP15" i="4"/>
  <c r="BL15" i="4"/>
  <c r="BO15" i="4"/>
  <c r="BN15" i="4"/>
  <c r="BM15" i="4"/>
  <c r="BP7" i="4"/>
  <c r="BL7" i="4"/>
  <c r="BN7" i="4"/>
  <c r="BM7" i="4"/>
  <c r="BO7" i="4"/>
  <c r="BP22" i="4"/>
  <c r="BL22" i="4"/>
  <c r="BO22" i="4"/>
  <c r="BM22" i="4"/>
  <c r="BN22" i="4"/>
  <c r="BP14" i="4"/>
  <c r="BL14" i="4"/>
  <c r="BO14" i="4"/>
  <c r="BM14" i="4"/>
  <c r="BN14" i="4"/>
  <c r="BP6" i="4"/>
  <c r="BL6" i="4"/>
  <c r="BN6" i="4"/>
  <c r="BO6" i="4"/>
  <c r="BM6" i="4"/>
  <c r="BP25" i="4"/>
  <c r="BL25" i="4"/>
  <c r="BO25" i="4"/>
  <c r="BN25" i="4"/>
  <c r="BM25" i="4"/>
  <c r="BO21" i="4"/>
  <c r="BN21" i="4"/>
  <c r="BP21" i="4"/>
  <c r="BL21" i="4"/>
  <c r="BM21" i="4"/>
  <c r="BO13" i="4"/>
  <c r="BN13" i="4"/>
  <c r="BM13" i="4"/>
  <c r="BP13" i="4"/>
  <c r="BL13" i="4"/>
  <c r="BO5" i="4"/>
  <c r="BN5" i="4"/>
  <c r="BM5" i="4"/>
  <c r="BP5" i="4"/>
  <c r="BL5" i="4"/>
  <c r="BN28" i="4"/>
  <c r="BM28" i="4"/>
  <c r="BP28" i="4"/>
  <c r="BL28" i="4"/>
  <c r="BO28" i="4"/>
  <c r="BN20" i="4"/>
  <c r="BM20" i="4"/>
  <c r="BP20" i="4"/>
  <c r="BL20" i="4"/>
  <c r="BO20" i="4"/>
  <c r="BN12" i="4"/>
  <c r="BM12" i="4"/>
  <c r="BP12" i="4"/>
  <c r="BL12" i="4"/>
  <c r="BO12" i="4"/>
  <c r="BN4" i="4"/>
  <c r="BM4" i="4"/>
  <c r="BP4" i="4"/>
  <c r="BL4" i="4"/>
  <c r="BO4" i="4"/>
  <c r="BM27" i="4"/>
  <c r="BP27" i="4"/>
  <c r="BL27" i="4"/>
  <c r="BO27" i="4"/>
  <c r="BN27" i="4"/>
  <c r="BM19" i="4"/>
  <c r="BP19" i="4"/>
  <c r="BL19" i="4"/>
  <c r="BO19" i="4"/>
  <c r="BN19" i="4"/>
  <c r="BM11" i="4"/>
  <c r="BP11" i="4"/>
  <c r="BL11" i="4"/>
  <c r="BO11" i="4"/>
  <c r="BN11" i="4"/>
  <c r="BM3" i="4"/>
  <c r="BP3" i="4"/>
  <c r="BL3" i="4"/>
  <c r="BO3" i="4"/>
  <c r="BN3" i="4"/>
  <c r="V2" i="4"/>
  <c r="K4" i="4"/>
  <c r="K5" i="4"/>
  <c r="K6" i="4"/>
  <c r="K7" i="4"/>
  <c r="BC7" i="4" s="1"/>
  <c r="K8" i="4"/>
  <c r="K9" i="4"/>
  <c r="K10" i="4"/>
  <c r="K11" i="4"/>
  <c r="BC11" i="4" s="1"/>
  <c r="K12" i="4"/>
  <c r="K13" i="4"/>
  <c r="K14" i="4"/>
  <c r="K15" i="4"/>
  <c r="BC15" i="4" s="1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M29" i="4" s="1"/>
  <c r="K30" i="4"/>
  <c r="K31" i="4"/>
  <c r="M31" i="4" s="1"/>
  <c r="K32" i="4"/>
  <c r="M32" i="4" s="1"/>
  <c r="K33" i="4"/>
  <c r="M33" i="4" s="1"/>
  <c r="K34" i="4"/>
  <c r="M34" i="4" s="1"/>
  <c r="K35" i="4"/>
  <c r="M35" i="4" s="1"/>
  <c r="K36" i="4"/>
  <c r="M36" i="4" s="1"/>
  <c r="K37" i="4"/>
  <c r="M37" i="4" s="1"/>
  <c r="K38" i="4"/>
  <c r="M38" i="4" s="1"/>
  <c r="K39" i="4"/>
  <c r="M39" i="4" s="1"/>
  <c r="K40" i="4"/>
  <c r="M40" i="4" s="1"/>
  <c r="K41" i="4"/>
  <c r="M41" i="4" s="1"/>
  <c r="K42" i="4"/>
  <c r="M42" i="4" s="1"/>
  <c r="K43" i="4"/>
  <c r="M43" i="4" s="1"/>
  <c r="K44" i="4"/>
  <c r="M44" i="4" s="1"/>
  <c r="K45" i="4"/>
  <c r="M45" i="4" s="1"/>
  <c r="K46" i="4"/>
  <c r="M46" i="4" s="1"/>
  <c r="K47" i="4"/>
  <c r="M47" i="4" s="1"/>
  <c r="K48" i="4"/>
  <c r="M48" i="4" s="1"/>
  <c r="K49" i="4"/>
  <c r="M49" i="4" s="1"/>
  <c r="K50" i="4"/>
  <c r="M50" i="4" s="1"/>
  <c r="K51" i="4"/>
  <c r="M51" i="4" s="1"/>
  <c r="K52" i="4"/>
  <c r="M52" i="4" s="1"/>
  <c r="K53" i="4"/>
  <c r="M53" i="4" s="1"/>
  <c r="K54" i="4"/>
  <c r="M54" i="4" s="1"/>
  <c r="K55" i="4"/>
  <c r="M55" i="4" s="1"/>
  <c r="K56" i="4"/>
  <c r="M56" i="4" s="1"/>
  <c r="K57" i="4"/>
  <c r="M57" i="4" s="1"/>
  <c r="K58" i="4"/>
  <c r="M58" i="4" s="1"/>
  <c r="K59" i="4"/>
  <c r="M59" i="4" s="1"/>
  <c r="K60" i="4"/>
  <c r="M60" i="4" s="1"/>
  <c r="K61" i="4"/>
  <c r="M61" i="4" s="1"/>
  <c r="K62" i="4"/>
  <c r="M62" i="4" s="1"/>
  <c r="K63" i="4"/>
  <c r="M63" i="4" s="1"/>
  <c r="K64" i="4"/>
  <c r="M64" i="4" s="1"/>
  <c r="K65" i="4"/>
  <c r="M65" i="4" s="1"/>
  <c r="K66" i="4"/>
  <c r="M66" i="4" s="1"/>
  <c r="K67" i="4"/>
  <c r="M67" i="4" s="1"/>
  <c r="K68" i="4"/>
  <c r="M68" i="4" s="1"/>
  <c r="K69" i="4"/>
  <c r="M69" i="4" s="1"/>
  <c r="K70" i="4"/>
  <c r="M70" i="4" s="1"/>
  <c r="K71" i="4"/>
  <c r="M71" i="4" s="1"/>
  <c r="K72" i="4"/>
  <c r="M72" i="4" s="1"/>
  <c r="K73" i="4"/>
  <c r="M73" i="4" s="1"/>
  <c r="K74" i="4"/>
  <c r="M74" i="4" s="1"/>
  <c r="K75" i="4"/>
  <c r="M75" i="4" s="1"/>
  <c r="K76" i="4"/>
  <c r="M76" i="4" s="1"/>
  <c r="K77" i="4"/>
  <c r="M77" i="4" s="1"/>
  <c r="K78" i="4"/>
  <c r="M78" i="4" s="1"/>
  <c r="K79" i="4"/>
  <c r="M79" i="4" s="1"/>
  <c r="K80" i="4"/>
  <c r="M80" i="4" s="1"/>
  <c r="K81" i="4"/>
  <c r="M81" i="4" s="1"/>
  <c r="K82" i="4"/>
  <c r="M82" i="4" s="1"/>
  <c r="K83" i="4"/>
  <c r="M83" i="4" s="1"/>
  <c r="K84" i="4"/>
  <c r="M84" i="4" s="1"/>
  <c r="K85" i="4"/>
  <c r="M85" i="4" s="1"/>
  <c r="K86" i="4"/>
  <c r="M86" i="4" s="1"/>
  <c r="K87" i="4"/>
  <c r="M87" i="4" s="1"/>
  <c r="K88" i="4"/>
  <c r="M88" i="4" s="1"/>
  <c r="K89" i="4"/>
  <c r="M89" i="4" s="1"/>
  <c r="K90" i="4"/>
  <c r="M90" i="4" s="1"/>
  <c r="K91" i="4"/>
  <c r="M91" i="4" s="1"/>
  <c r="K92" i="4"/>
  <c r="M92" i="4" s="1"/>
  <c r="K93" i="4"/>
  <c r="M93" i="4" s="1"/>
  <c r="K94" i="4"/>
  <c r="M94" i="4" s="1"/>
  <c r="K95" i="4"/>
  <c r="M95" i="4" s="1"/>
  <c r="K96" i="4"/>
  <c r="M96" i="4" s="1"/>
  <c r="K97" i="4"/>
  <c r="M97" i="4" s="1"/>
  <c r="K98" i="4"/>
  <c r="M98" i="4" s="1"/>
  <c r="K99" i="4"/>
  <c r="M99" i="4" s="1"/>
  <c r="K100" i="4"/>
  <c r="M100" i="4" s="1"/>
  <c r="K101" i="4"/>
  <c r="M101" i="4" s="1"/>
  <c r="K102" i="4"/>
  <c r="M102" i="4" s="1"/>
  <c r="K103" i="4"/>
  <c r="M103" i="4" s="1"/>
  <c r="K104" i="4"/>
  <c r="M104" i="4" s="1"/>
  <c r="K105" i="4"/>
  <c r="M105" i="4" s="1"/>
  <c r="K106" i="4"/>
  <c r="M106" i="4" s="1"/>
  <c r="K107" i="4"/>
  <c r="M107" i="4" s="1"/>
  <c r="K108" i="4"/>
  <c r="M108" i="4" s="1"/>
  <c r="K109" i="4"/>
  <c r="M109" i="4" s="1"/>
  <c r="K2" i="4"/>
  <c r="M2" i="4" s="1"/>
  <c r="L39" i="4" l="1"/>
  <c r="L15" i="4"/>
  <c r="M9" i="4"/>
  <c r="BC9" i="4"/>
  <c r="BD9" i="4"/>
  <c r="M28" i="4"/>
  <c r="BD28" i="4"/>
  <c r="BC28" i="4"/>
  <c r="M20" i="4"/>
  <c r="BD20" i="4"/>
  <c r="BC20" i="4"/>
  <c r="M12" i="4"/>
  <c r="BD12" i="4"/>
  <c r="BC12" i="4"/>
  <c r="M4" i="4"/>
  <c r="BD4" i="4"/>
  <c r="BC4" i="4"/>
  <c r="M27" i="4"/>
  <c r="BD27" i="4"/>
  <c r="M23" i="4"/>
  <c r="BD23" i="4"/>
  <c r="M19" i="4"/>
  <c r="BD19" i="4"/>
  <c r="M15" i="4"/>
  <c r="BD15" i="4"/>
  <c r="M11" i="4"/>
  <c r="BD11" i="4"/>
  <c r="M7" i="4"/>
  <c r="BD7" i="4"/>
  <c r="M3" i="4"/>
  <c r="BD3" i="4"/>
  <c r="L83" i="4"/>
  <c r="BC27" i="4"/>
  <c r="BC19" i="4"/>
  <c r="M25" i="4"/>
  <c r="BC25" i="4"/>
  <c r="BD25" i="4"/>
  <c r="M21" i="4"/>
  <c r="BC21" i="4"/>
  <c r="BD21" i="4"/>
  <c r="M17" i="4"/>
  <c r="BC17" i="4"/>
  <c r="BD17" i="4"/>
  <c r="M13" i="4"/>
  <c r="BC13" i="4"/>
  <c r="BD13" i="4"/>
  <c r="M5" i="4"/>
  <c r="BC5" i="4"/>
  <c r="BD5" i="4"/>
  <c r="M24" i="4"/>
  <c r="BD24" i="4"/>
  <c r="BC24" i="4"/>
  <c r="M16" i="4"/>
  <c r="BD16" i="4"/>
  <c r="BC16" i="4"/>
  <c r="M8" i="4"/>
  <c r="BD8" i="4"/>
  <c r="BC8" i="4"/>
  <c r="M26" i="4"/>
  <c r="BD26" i="4"/>
  <c r="BC26" i="4"/>
  <c r="M22" i="4"/>
  <c r="BD22" i="4"/>
  <c r="BC22" i="4"/>
  <c r="M18" i="4"/>
  <c r="BD18" i="4"/>
  <c r="BC18" i="4"/>
  <c r="M14" i="4"/>
  <c r="BD14" i="4"/>
  <c r="BC14" i="4"/>
  <c r="M10" i="4"/>
  <c r="BD10" i="4"/>
  <c r="BC10" i="4"/>
  <c r="M6" i="4"/>
  <c r="BD6" i="4"/>
  <c r="BC6" i="4"/>
  <c r="BC3" i="4"/>
  <c r="BC23" i="4"/>
  <c r="L80" i="4"/>
  <c r="L24" i="4"/>
  <c r="L64" i="4"/>
  <c r="L105" i="4"/>
  <c r="L79" i="4"/>
  <c r="L41" i="4"/>
  <c r="L9" i="4"/>
  <c r="L32" i="4"/>
  <c r="L96" i="4"/>
  <c r="L57" i="4"/>
  <c r="L25" i="4"/>
  <c r="L48" i="4"/>
  <c r="L73" i="4"/>
  <c r="L8" i="4"/>
  <c r="L77" i="4"/>
  <c r="L63" i="4"/>
  <c r="L14" i="4"/>
  <c r="L58" i="4"/>
  <c r="L74" i="4"/>
  <c r="L90" i="4"/>
  <c r="L106" i="4"/>
  <c r="L22" i="4"/>
  <c r="L3" i="4"/>
  <c r="L19" i="4"/>
  <c r="L36" i="4"/>
  <c r="L52" i="4"/>
  <c r="L68" i="4"/>
  <c r="L84" i="4"/>
  <c r="L100" i="4"/>
  <c r="L81" i="4"/>
  <c r="L109" i="4"/>
  <c r="L47" i="4"/>
  <c r="L95" i="4"/>
  <c r="L12" i="4"/>
  <c r="L28" i="4"/>
  <c r="L45" i="4"/>
  <c r="L61" i="4"/>
  <c r="L85" i="4"/>
  <c r="L35" i="4"/>
  <c r="L91" i="4"/>
  <c r="L13" i="4"/>
  <c r="L29" i="4"/>
  <c r="L46" i="4"/>
  <c r="L62" i="4"/>
  <c r="L78" i="4"/>
  <c r="L94" i="4"/>
  <c r="L2" i="4"/>
  <c r="L31" i="4"/>
  <c r="L75" i="4"/>
  <c r="L7" i="4"/>
  <c r="L23" i="4"/>
  <c r="L40" i="4"/>
  <c r="L56" i="4"/>
  <c r="L72" i="4"/>
  <c r="L88" i="4"/>
  <c r="L104" i="4"/>
  <c r="L89" i="4"/>
  <c r="L18" i="4"/>
  <c r="L59" i="4"/>
  <c r="L107" i="4"/>
  <c r="L16" i="4"/>
  <c r="L33" i="4"/>
  <c r="L49" i="4"/>
  <c r="L65" i="4"/>
  <c r="L93" i="4"/>
  <c r="L51" i="4"/>
  <c r="L103" i="4"/>
  <c r="L17" i="4"/>
  <c r="L34" i="4"/>
  <c r="L50" i="4"/>
  <c r="L66" i="4"/>
  <c r="L82" i="4"/>
  <c r="L98" i="4"/>
  <c r="L6" i="4"/>
  <c r="L43" i="4"/>
  <c r="L87" i="4"/>
  <c r="L42" i="4"/>
  <c r="L11" i="4"/>
  <c r="L27" i="4"/>
  <c r="L44" i="4"/>
  <c r="L60" i="4"/>
  <c r="L76" i="4"/>
  <c r="L92" i="4"/>
  <c r="L108" i="4"/>
  <c r="L97" i="4"/>
  <c r="L26" i="4"/>
  <c r="L71" i="4"/>
  <c r="L4" i="4"/>
  <c r="L20" i="4"/>
  <c r="L37" i="4"/>
  <c r="L53" i="4"/>
  <c r="L69" i="4"/>
  <c r="L101" i="4"/>
  <c r="L67" i="4"/>
  <c r="L5" i="4"/>
  <c r="L21" i="4"/>
  <c r="L38" i="4"/>
  <c r="L54" i="4"/>
  <c r="L70" i="4"/>
  <c r="L86" i="4"/>
  <c r="L102" i="4"/>
  <c r="L10" i="4"/>
  <c r="L55" i="4"/>
  <c r="L99" i="4"/>
  <c r="V42" i="4"/>
  <c r="AZ2" i="4" l="1"/>
  <c r="BA2" i="4" s="1"/>
  <c r="AT11" i="4"/>
  <c r="AU11" i="4" s="1"/>
  <c r="AT2" i="4"/>
  <c r="AW11" i="4" l="1"/>
  <c r="AV11" i="4"/>
  <c r="BB2" i="4"/>
  <c r="AX2" i="4"/>
  <c r="BD2" i="4"/>
  <c r="V3" i="4"/>
  <c r="V29" i="4"/>
  <c r="V44" i="4"/>
  <c r="V49" i="4"/>
  <c r="V51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BC2" i="4" l="1"/>
  <c r="AY2" i="4"/>
  <c r="BP2" i="4"/>
  <c r="BO2" i="4"/>
  <c r="BL2" i="4"/>
  <c r="BN2" i="4"/>
  <c r="BM2" i="4"/>
  <c r="AU2" i="4"/>
  <c r="AV2" i="4" s="1"/>
  <c r="AW2" i="4" l="1"/>
  <c r="AO15" i="4"/>
  <c r="AT3" i="4" l="1"/>
  <c r="AU3" i="4" s="1"/>
  <c r="AT4" i="4"/>
  <c r="AU4" i="4" s="1"/>
  <c r="AT5" i="4"/>
  <c r="AU5" i="4" s="1"/>
  <c r="AT6" i="4"/>
  <c r="AU6" i="4" s="1"/>
  <c r="AT7" i="4"/>
  <c r="AU7" i="4" s="1"/>
  <c r="AT8" i="4"/>
  <c r="AU8" i="4" s="1"/>
  <c r="AT9" i="4"/>
  <c r="AU9" i="4" s="1"/>
  <c r="AT10" i="4"/>
  <c r="AU10" i="4" s="1"/>
  <c r="AT12" i="4"/>
  <c r="AU12" i="4" s="1"/>
  <c r="AT13" i="4"/>
  <c r="AU13" i="4" s="1"/>
  <c r="AT14" i="4"/>
  <c r="AU14" i="4" s="1"/>
  <c r="AT15" i="4"/>
  <c r="AU15" i="4" s="1"/>
  <c r="AT16" i="4"/>
  <c r="AU16" i="4" s="1"/>
  <c r="AT17" i="4"/>
  <c r="AU17" i="4" s="1"/>
  <c r="AT18" i="4"/>
  <c r="AU18" i="4" s="1"/>
  <c r="AT19" i="4"/>
  <c r="AU19" i="4" s="1"/>
  <c r="AT20" i="4"/>
  <c r="AU20" i="4" s="1"/>
  <c r="AT21" i="4"/>
  <c r="AU21" i="4" s="1"/>
  <c r="AT22" i="4"/>
  <c r="AU22" i="4" s="1"/>
  <c r="AT23" i="4"/>
  <c r="AU23" i="4" s="1"/>
  <c r="AT24" i="4"/>
  <c r="AU24" i="4" s="1"/>
  <c r="AT25" i="4"/>
  <c r="AU25" i="4" s="1"/>
  <c r="AT26" i="4"/>
  <c r="AU26" i="4" s="1"/>
  <c r="AT27" i="4"/>
  <c r="AU27" i="4" s="1"/>
  <c r="AT28" i="4"/>
  <c r="AU28" i="4" s="1"/>
  <c r="AW25" i="4" l="1"/>
  <c r="AV25" i="4"/>
  <c r="AW17" i="4"/>
  <c r="AV17" i="4"/>
  <c r="AW8" i="4"/>
  <c r="AV8" i="4"/>
  <c r="AW7" i="4"/>
  <c r="AV7" i="4"/>
  <c r="AW23" i="4"/>
  <c r="AV23" i="4"/>
  <c r="AW15" i="4"/>
  <c r="AV15" i="4"/>
  <c r="AW6" i="4"/>
  <c r="AV6" i="4"/>
  <c r="AW18" i="4"/>
  <c r="AV18" i="4"/>
  <c r="AW24" i="4"/>
  <c r="AV24" i="4"/>
  <c r="AW14" i="4"/>
  <c r="AV14" i="4"/>
  <c r="AW21" i="4"/>
  <c r="AV21" i="4"/>
  <c r="AW13" i="4"/>
  <c r="AV13" i="4"/>
  <c r="AW4" i="4"/>
  <c r="AV4" i="4"/>
  <c r="AW9" i="4"/>
  <c r="AV9" i="4"/>
  <c r="AW22" i="4"/>
  <c r="AV22" i="4"/>
  <c r="AW28" i="4"/>
  <c r="AV28" i="4"/>
  <c r="AW12" i="4"/>
  <c r="AV12" i="4"/>
  <c r="AW3" i="4"/>
  <c r="AV3" i="4"/>
  <c r="AW26" i="4"/>
  <c r="AV26" i="4"/>
  <c r="AW16" i="4"/>
  <c r="AV16" i="4"/>
  <c r="AW5" i="4"/>
  <c r="AV5" i="4"/>
  <c r="AW20" i="4"/>
  <c r="AV20" i="4"/>
  <c r="AW27" i="4"/>
  <c r="AV27" i="4"/>
  <c r="AW19" i="4"/>
  <c r="AV19" i="4"/>
  <c r="AW10" i="4"/>
  <c r="AV10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83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56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29" i="4"/>
  <c r="J83" i="4"/>
  <c r="T83" i="4" s="1"/>
  <c r="J84" i="4"/>
  <c r="T84" i="4" s="1"/>
  <c r="J85" i="4"/>
  <c r="T85" i="4" s="1"/>
  <c r="J86" i="4"/>
  <c r="T86" i="4" s="1"/>
  <c r="J87" i="4"/>
  <c r="T87" i="4" s="1"/>
  <c r="J88" i="4"/>
  <c r="T88" i="4" s="1"/>
  <c r="J89" i="4"/>
  <c r="T89" i="4" s="1"/>
  <c r="J90" i="4"/>
  <c r="T90" i="4" s="1"/>
  <c r="J91" i="4"/>
  <c r="T91" i="4" s="1"/>
  <c r="J92" i="4"/>
  <c r="T92" i="4" s="1"/>
  <c r="J93" i="4"/>
  <c r="T93" i="4" s="1"/>
  <c r="J94" i="4"/>
  <c r="T94" i="4" s="1"/>
  <c r="J95" i="4"/>
  <c r="T95" i="4" s="1"/>
  <c r="J96" i="4"/>
  <c r="T96" i="4" s="1"/>
  <c r="J97" i="4"/>
  <c r="T97" i="4" s="1"/>
  <c r="J98" i="4"/>
  <c r="T98" i="4" s="1"/>
  <c r="J99" i="4"/>
  <c r="T99" i="4" s="1"/>
  <c r="J100" i="4"/>
  <c r="T100" i="4" s="1"/>
  <c r="J101" i="4"/>
  <c r="T101" i="4" s="1"/>
  <c r="J102" i="4"/>
  <c r="T102" i="4" s="1"/>
  <c r="J103" i="4"/>
  <c r="T103" i="4" s="1"/>
  <c r="J104" i="4"/>
  <c r="T104" i="4" s="1"/>
  <c r="J105" i="4"/>
  <c r="T105" i="4" s="1"/>
  <c r="J106" i="4"/>
  <c r="T106" i="4" s="1"/>
  <c r="J107" i="4"/>
  <c r="T107" i="4" s="1"/>
  <c r="J108" i="4"/>
  <c r="T108" i="4" s="1"/>
  <c r="J109" i="4"/>
  <c r="T109" i="4" s="1"/>
  <c r="W103" i="4" l="1"/>
  <c r="W95" i="4"/>
  <c r="W106" i="4"/>
  <c r="W102" i="4"/>
  <c r="W98" i="4"/>
  <c r="W94" i="4"/>
  <c r="W90" i="4"/>
  <c r="W86" i="4"/>
  <c r="W107" i="4"/>
  <c r="W87" i="4"/>
  <c r="W105" i="4"/>
  <c r="W97" i="4"/>
  <c r="W93" i="4"/>
  <c r="W89" i="4"/>
  <c r="W85" i="4"/>
  <c r="W99" i="4"/>
  <c r="W91" i="4"/>
  <c r="W83" i="4"/>
  <c r="W109" i="4"/>
  <c r="W101" i="4"/>
  <c r="N108" i="4"/>
  <c r="W108" i="4"/>
  <c r="N104" i="4"/>
  <c r="W104" i="4"/>
  <c r="N100" i="4"/>
  <c r="W100" i="4"/>
  <c r="N96" i="4"/>
  <c r="W96" i="4"/>
  <c r="N92" i="4"/>
  <c r="W92" i="4"/>
  <c r="N88" i="4"/>
  <c r="W88" i="4"/>
  <c r="N84" i="4"/>
  <c r="W84" i="4"/>
  <c r="N102" i="4"/>
  <c r="N90" i="4"/>
  <c r="N109" i="4"/>
  <c r="N105" i="4"/>
  <c r="N101" i="4"/>
  <c r="N97" i="4"/>
  <c r="N93" i="4"/>
  <c r="N89" i="4"/>
  <c r="N85" i="4"/>
  <c r="N94" i="4"/>
  <c r="N106" i="4"/>
  <c r="N98" i="4"/>
  <c r="N86" i="4"/>
  <c r="N107" i="4"/>
  <c r="N103" i="4"/>
  <c r="N99" i="4"/>
  <c r="N95" i="4"/>
  <c r="N91" i="4"/>
  <c r="N87" i="4"/>
  <c r="N83" i="4"/>
  <c r="AO66" i="4"/>
  <c r="AO67" i="4"/>
  <c r="AO68" i="4"/>
  <c r="AO69" i="4"/>
  <c r="AO70" i="4"/>
  <c r="AO71" i="4"/>
  <c r="AO72" i="4"/>
  <c r="AO73" i="4"/>
  <c r="AO57" i="4"/>
  <c r="AO58" i="4"/>
  <c r="AO59" i="4"/>
  <c r="AO60" i="4"/>
  <c r="AO61" i="4"/>
  <c r="AO62" i="4"/>
  <c r="AO63" i="4"/>
  <c r="AO64" i="4"/>
  <c r="AO65" i="4"/>
  <c r="AO74" i="4"/>
  <c r="AO75" i="4"/>
  <c r="AO76" i="4"/>
  <c r="AO77" i="4"/>
  <c r="AO78" i="4"/>
  <c r="AO79" i="4"/>
  <c r="AO80" i="4"/>
  <c r="AO81" i="4"/>
  <c r="AO82" i="4"/>
  <c r="AO56" i="4"/>
  <c r="J57" i="4"/>
  <c r="T57" i="4" s="1"/>
  <c r="J58" i="4"/>
  <c r="T58" i="4" s="1"/>
  <c r="J59" i="4"/>
  <c r="T59" i="4" s="1"/>
  <c r="J60" i="4"/>
  <c r="T60" i="4" s="1"/>
  <c r="J61" i="4"/>
  <c r="T61" i="4" s="1"/>
  <c r="J62" i="4"/>
  <c r="T62" i="4" s="1"/>
  <c r="J63" i="4"/>
  <c r="T63" i="4" s="1"/>
  <c r="J64" i="4"/>
  <c r="T64" i="4" s="1"/>
  <c r="J65" i="4"/>
  <c r="T65" i="4" s="1"/>
  <c r="J66" i="4"/>
  <c r="T66" i="4" s="1"/>
  <c r="J67" i="4"/>
  <c r="T67" i="4" s="1"/>
  <c r="J68" i="4"/>
  <c r="T68" i="4" s="1"/>
  <c r="J69" i="4"/>
  <c r="T69" i="4" s="1"/>
  <c r="J70" i="4"/>
  <c r="T70" i="4" s="1"/>
  <c r="J71" i="4"/>
  <c r="T71" i="4" s="1"/>
  <c r="J72" i="4"/>
  <c r="T72" i="4" s="1"/>
  <c r="J73" i="4"/>
  <c r="T73" i="4" s="1"/>
  <c r="J74" i="4"/>
  <c r="T74" i="4" s="1"/>
  <c r="J75" i="4"/>
  <c r="T75" i="4" s="1"/>
  <c r="J76" i="4"/>
  <c r="T76" i="4" s="1"/>
  <c r="J77" i="4"/>
  <c r="T77" i="4" s="1"/>
  <c r="J78" i="4"/>
  <c r="T78" i="4" s="1"/>
  <c r="J79" i="4"/>
  <c r="T79" i="4" s="1"/>
  <c r="J80" i="4"/>
  <c r="T80" i="4" s="1"/>
  <c r="J81" i="4"/>
  <c r="T81" i="4" s="1"/>
  <c r="J82" i="4"/>
  <c r="T82" i="4" s="1"/>
  <c r="J56" i="4"/>
  <c r="T56" i="4" s="1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" i="4"/>
  <c r="AO6" i="4"/>
  <c r="AO7" i="4"/>
  <c r="AO8" i="4"/>
  <c r="AO9" i="4"/>
  <c r="AO10" i="4"/>
  <c r="AO11" i="4"/>
  <c r="AO12" i="4"/>
  <c r="AO13" i="4"/>
  <c r="AO14" i="4"/>
  <c r="AO3" i="4"/>
  <c r="AO4" i="4"/>
  <c r="AO2" i="4"/>
  <c r="H30" i="4"/>
  <c r="I30" i="4" s="1"/>
  <c r="J3" i="4"/>
  <c r="T3" i="4" s="1"/>
  <c r="J4" i="4"/>
  <c r="T4" i="4" s="1"/>
  <c r="J5" i="4"/>
  <c r="T5" i="4" s="1"/>
  <c r="J6" i="4"/>
  <c r="T6" i="4" s="1"/>
  <c r="J7" i="4"/>
  <c r="T7" i="4" s="1"/>
  <c r="J8" i="4"/>
  <c r="T8" i="4" s="1"/>
  <c r="J9" i="4"/>
  <c r="T9" i="4" s="1"/>
  <c r="J10" i="4"/>
  <c r="T10" i="4" s="1"/>
  <c r="J11" i="4"/>
  <c r="T11" i="4" s="1"/>
  <c r="J12" i="4"/>
  <c r="T12" i="4" s="1"/>
  <c r="J13" i="4"/>
  <c r="T13" i="4" s="1"/>
  <c r="J14" i="4"/>
  <c r="T14" i="4" s="1"/>
  <c r="J15" i="4"/>
  <c r="T15" i="4" s="1"/>
  <c r="J16" i="4"/>
  <c r="T16" i="4" s="1"/>
  <c r="J17" i="4"/>
  <c r="T17" i="4" s="1"/>
  <c r="J18" i="4"/>
  <c r="T18" i="4" s="1"/>
  <c r="J19" i="4"/>
  <c r="T19" i="4" s="1"/>
  <c r="J20" i="4"/>
  <c r="T20" i="4" s="1"/>
  <c r="J21" i="4"/>
  <c r="T21" i="4" s="1"/>
  <c r="J22" i="4"/>
  <c r="T22" i="4" s="1"/>
  <c r="J23" i="4"/>
  <c r="T23" i="4" s="1"/>
  <c r="J24" i="4"/>
  <c r="T24" i="4" s="1"/>
  <c r="J25" i="4"/>
  <c r="T25" i="4" s="1"/>
  <c r="J26" i="4"/>
  <c r="T26" i="4" s="1"/>
  <c r="J27" i="4"/>
  <c r="T27" i="4" s="1"/>
  <c r="J28" i="4"/>
  <c r="T28" i="4" s="1"/>
  <c r="J29" i="4"/>
  <c r="T29" i="4" s="1"/>
  <c r="J30" i="4"/>
  <c r="T30" i="4" s="1"/>
  <c r="J31" i="4"/>
  <c r="T31" i="4" s="1"/>
  <c r="J32" i="4"/>
  <c r="T32" i="4" s="1"/>
  <c r="J33" i="4"/>
  <c r="T33" i="4" s="1"/>
  <c r="J34" i="4"/>
  <c r="T34" i="4" s="1"/>
  <c r="J35" i="4"/>
  <c r="T35" i="4" s="1"/>
  <c r="J36" i="4"/>
  <c r="T36" i="4" s="1"/>
  <c r="J37" i="4"/>
  <c r="T37" i="4" s="1"/>
  <c r="J38" i="4"/>
  <c r="T38" i="4" s="1"/>
  <c r="J39" i="4"/>
  <c r="T39" i="4" s="1"/>
  <c r="J40" i="4"/>
  <c r="T40" i="4" s="1"/>
  <c r="J41" i="4"/>
  <c r="T41" i="4" s="1"/>
  <c r="J42" i="4"/>
  <c r="T42" i="4" s="1"/>
  <c r="J43" i="4"/>
  <c r="T43" i="4" s="1"/>
  <c r="J44" i="4"/>
  <c r="T44" i="4" s="1"/>
  <c r="J45" i="4"/>
  <c r="T45" i="4" s="1"/>
  <c r="J46" i="4"/>
  <c r="T46" i="4" s="1"/>
  <c r="J47" i="4"/>
  <c r="T47" i="4" s="1"/>
  <c r="J48" i="4"/>
  <c r="T48" i="4" s="1"/>
  <c r="J49" i="4"/>
  <c r="T49" i="4" s="1"/>
  <c r="J50" i="4"/>
  <c r="T50" i="4" s="1"/>
  <c r="J51" i="4"/>
  <c r="T51" i="4" s="1"/>
  <c r="J52" i="4"/>
  <c r="T52" i="4" s="1"/>
  <c r="J53" i="4"/>
  <c r="T53" i="4" s="1"/>
  <c r="J54" i="4"/>
  <c r="T54" i="4" s="1"/>
  <c r="J55" i="4"/>
  <c r="T55" i="4" s="1"/>
  <c r="J2" i="4"/>
  <c r="T2" i="4" s="1"/>
  <c r="W2" i="4" l="1"/>
  <c r="X2" i="4" s="1"/>
  <c r="Y101" i="4"/>
  <c r="X101" i="4"/>
  <c r="Y99" i="4"/>
  <c r="X99" i="4"/>
  <c r="Y97" i="4"/>
  <c r="X97" i="4"/>
  <c r="Y86" i="4"/>
  <c r="X86" i="4"/>
  <c r="Y102" i="4"/>
  <c r="X102" i="4"/>
  <c r="Y104" i="4"/>
  <c r="X104" i="4"/>
  <c r="Y109" i="4"/>
  <c r="X109" i="4"/>
  <c r="Y85" i="4"/>
  <c r="X85" i="4"/>
  <c r="Y105" i="4"/>
  <c r="X105" i="4"/>
  <c r="Y90" i="4"/>
  <c r="X90" i="4"/>
  <c r="Y106" i="4"/>
  <c r="X106" i="4"/>
  <c r="Y84" i="4"/>
  <c r="X84" i="4"/>
  <c r="Y96" i="4"/>
  <c r="X96" i="4"/>
  <c r="Y83" i="4"/>
  <c r="X83" i="4"/>
  <c r="Y89" i="4"/>
  <c r="X89" i="4"/>
  <c r="Y87" i="4"/>
  <c r="X87" i="4"/>
  <c r="Y94" i="4"/>
  <c r="X94" i="4"/>
  <c r="Y95" i="4"/>
  <c r="X95" i="4"/>
  <c r="Y108" i="4"/>
  <c r="X108" i="4"/>
  <c r="Y88" i="4"/>
  <c r="X88" i="4"/>
  <c r="Y91" i="4"/>
  <c r="X91" i="4"/>
  <c r="Y93" i="4"/>
  <c r="X93" i="4"/>
  <c r="Y107" i="4"/>
  <c r="X107" i="4"/>
  <c r="Y98" i="4"/>
  <c r="X98" i="4"/>
  <c r="Y103" i="4"/>
  <c r="X103" i="4"/>
  <c r="Y92" i="4"/>
  <c r="X92" i="4"/>
  <c r="Y100" i="4"/>
  <c r="X100" i="4"/>
  <c r="W80" i="4"/>
  <c r="W76" i="4"/>
  <c r="W72" i="4"/>
  <c r="W68" i="4"/>
  <c r="W64" i="4"/>
  <c r="W60" i="4"/>
  <c r="W55" i="4"/>
  <c r="W51" i="4"/>
  <c r="W47" i="4"/>
  <c r="W43" i="4"/>
  <c r="W39" i="4"/>
  <c r="W37" i="4"/>
  <c r="W33" i="4"/>
  <c r="W29" i="4"/>
  <c r="W25" i="4"/>
  <c r="W21" i="4"/>
  <c r="W17" i="4"/>
  <c r="W13" i="4"/>
  <c r="W9" i="4"/>
  <c r="W5" i="4"/>
  <c r="W77" i="4"/>
  <c r="W73" i="4"/>
  <c r="W65" i="4"/>
  <c r="W57" i="4"/>
  <c r="N54" i="4"/>
  <c r="W54" i="4"/>
  <c r="W52" i="4"/>
  <c r="N50" i="4"/>
  <c r="W50" i="4"/>
  <c r="W48" i="4"/>
  <c r="N46" i="4"/>
  <c r="W46" i="4"/>
  <c r="W44" i="4"/>
  <c r="N42" i="4"/>
  <c r="W42" i="4"/>
  <c r="W40" i="4"/>
  <c r="N38" i="4"/>
  <c r="W38" i="4"/>
  <c r="W36" i="4"/>
  <c r="N34" i="4"/>
  <c r="W34" i="4"/>
  <c r="W32" i="4"/>
  <c r="N30" i="4"/>
  <c r="W30" i="4"/>
  <c r="W28" i="4"/>
  <c r="N26" i="4"/>
  <c r="W26" i="4"/>
  <c r="W24" i="4"/>
  <c r="N22" i="4"/>
  <c r="W22" i="4"/>
  <c r="W20" i="4"/>
  <c r="N18" i="4"/>
  <c r="W18" i="4"/>
  <c r="W16" i="4"/>
  <c r="N14" i="4"/>
  <c r="W14" i="4"/>
  <c r="W12" i="4"/>
  <c r="N10" i="4"/>
  <c r="W10" i="4"/>
  <c r="W8" i="4"/>
  <c r="N6" i="4"/>
  <c r="W6" i="4"/>
  <c r="W4" i="4"/>
  <c r="W56" i="4"/>
  <c r="W79" i="4"/>
  <c r="W75" i="4"/>
  <c r="W71" i="4"/>
  <c r="W67" i="4"/>
  <c r="W63" i="4"/>
  <c r="W59" i="4"/>
  <c r="W53" i="4"/>
  <c r="W49" i="4"/>
  <c r="W45" i="4"/>
  <c r="W41" i="4"/>
  <c r="W35" i="4"/>
  <c r="W31" i="4"/>
  <c r="W27" i="4"/>
  <c r="W23" i="4"/>
  <c r="W19" i="4"/>
  <c r="W15" i="4"/>
  <c r="W11" i="4"/>
  <c r="W7" i="4"/>
  <c r="W3" i="4"/>
  <c r="W81" i="4"/>
  <c r="W69" i="4"/>
  <c r="W61" i="4"/>
  <c r="W82" i="4"/>
  <c r="W78" i="4"/>
  <c r="W74" i="4"/>
  <c r="W70" i="4"/>
  <c r="W66" i="4"/>
  <c r="W62" i="4"/>
  <c r="W58" i="4"/>
  <c r="N51" i="4"/>
  <c r="N49" i="4"/>
  <c r="N33" i="4"/>
  <c r="N8" i="4"/>
  <c r="N73" i="4"/>
  <c r="N61" i="4"/>
  <c r="N52" i="4"/>
  <c r="N47" i="4"/>
  <c r="N45" i="4"/>
  <c r="N36" i="4"/>
  <c r="N31" i="4"/>
  <c r="N29" i="4"/>
  <c r="N20" i="4"/>
  <c r="N15" i="4"/>
  <c r="N13" i="4"/>
  <c r="N4" i="4"/>
  <c r="N80" i="4"/>
  <c r="N76" i="4"/>
  <c r="N72" i="4"/>
  <c r="N68" i="4"/>
  <c r="N64" i="4"/>
  <c r="N60" i="4"/>
  <c r="N2" i="4"/>
  <c r="N40" i="4"/>
  <c r="N35" i="4"/>
  <c r="N24" i="4"/>
  <c r="N19" i="4"/>
  <c r="N77" i="4"/>
  <c r="N65" i="4"/>
  <c r="N48" i="4"/>
  <c r="N43" i="4"/>
  <c r="N41" i="4"/>
  <c r="N32" i="4"/>
  <c r="N27" i="4"/>
  <c r="N25" i="4"/>
  <c r="N16" i="4"/>
  <c r="N11" i="4"/>
  <c r="N9" i="4"/>
  <c r="F30" i="4"/>
  <c r="M30" i="4"/>
  <c r="N56" i="4"/>
  <c r="N79" i="4"/>
  <c r="N75" i="4"/>
  <c r="N71" i="4"/>
  <c r="N67" i="4"/>
  <c r="N63" i="4"/>
  <c r="N59" i="4"/>
  <c r="N17" i="4"/>
  <c r="N3" i="4"/>
  <c r="N81" i="4"/>
  <c r="N69" i="4"/>
  <c r="N57" i="4"/>
  <c r="N55" i="4"/>
  <c r="N53" i="4"/>
  <c r="N44" i="4"/>
  <c r="N39" i="4"/>
  <c r="N37" i="4"/>
  <c r="N28" i="4"/>
  <c r="N23" i="4"/>
  <c r="N21" i="4"/>
  <c r="N12" i="4"/>
  <c r="N7" i="4"/>
  <c r="N5" i="4"/>
  <c r="N82" i="4"/>
  <c r="N78" i="4"/>
  <c r="N74" i="4"/>
  <c r="N70" i="4"/>
  <c r="N66" i="4"/>
  <c r="N62" i="4"/>
  <c r="N58" i="4"/>
  <c r="Y2" i="4" l="1"/>
  <c r="Y82" i="4"/>
  <c r="X82" i="4"/>
  <c r="Y10" i="4"/>
  <c r="X10" i="4"/>
  <c r="Y13" i="4"/>
  <c r="X13" i="4"/>
  <c r="Y78" i="4"/>
  <c r="X78" i="4"/>
  <c r="Y15" i="4"/>
  <c r="X15" i="4"/>
  <c r="Y31" i="4"/>
  <c r="X31" i="4"/>
  <c r="Y22" i="4"/>
  <c r="X22" i="4"/>
  <c r="Y28" i="4"/>
  <c r="X28" i="4"/>
  <c r="Y42" i="4"/>
  <c r="X42" i="4"/>
  <c r="Y54" i="4"/>
  <c r="X54" i="4"/>
  <c r="Y73" i="4"/>
  <c r="X73" i="4"/>
  <c r="Y29" i="4"/>
  <c r="X29" i="4"/>
  <c r="Y60" i="4"/>
  <c r="X60" i="4"/>
  <c r="Y76" i="4"/>
  <c r="X76" i="4"/>
  <c r="Y16" i="4"/>
  <c r="X16" i="4"/>
  <c r="Y48" i="4"/>
  <c r="X48" i="4"/>
  <c r="Y19" i="4"/>
  <c r="X19" i="4"/>
  <c r="Y35" i="4"/>
  <c r="X35" i="4"/>
  <c r="Y53" i="4"/>
  <c r="X53" i="4"/>
  <c r="Y4" i="4"/>
  <c r="X4" i="4"/>
  <c r="Y30" i="4"/>
  <c r="X30" i="4"/>
  <c r="Y36" i="4"/>
  <c r="X36" i="4"/>
  <c r="Y77" i="4"/>
  <c r="X77" i="4"/>
  <c r="Y64" i="4"/>
  <c r="X64" i="4"/>
  <c r="Y80" i="4"/>
  <c r="X80" i="4"/>
  <c r="Y3" i="4"/>
  <c r="X3" i="4"/>
  <c r="Y61" i="4"/>
  <c r="X61" i="4"/>
  <c r="Y59" i="4"/>
  <c r="X59" i="4"/>
  <c r="Y75" i="4"/>
  <c r="X75" i="4"/>
  <c r="Y18" i="4"/>
  <c r="X18" i="4"/>
  <c r="Y24" i="4"/>
  <c r="X24" i="4"/>
  <c r="Y44" i="4"/>
  <c r="X44" i="4"/>
  <c r="Y50" i="4"/>
  <c r="X50" i="4"/>
  <c r="Y17" i="4"/>
  <c r="X17" i="4"/>
  <c r="Y33" i="4"/>
  <c r="X33" i="4"/>
  <c r="Y47" i="4"/>
  <c r="X47" i="4"/>
  <c r="Y70" i="4"/>
  <c r="X70" i="4"/>
  <c r="Y7" i="4"/>
  <c r="X7" i="4"/>
  <c r="Y23" i="4"/>
  <c r="X23" i="4"/>
  <c r="Y41" i="4"/>
  <c r="X41" i="4"/>
  <c r="Y6" i="4"/>
  <c r="X6" i="4"/>
  <c r="Y12" i="4"/>
  <c r="X12" i="4"/>
  <c r="Y38" i="4"/>
  <c r="X38" i="4"/>
  <c r="Y57" i="4"/>
  <c r="X57" i="4"/>
  <c r="Y51" i="4"/>
  <c r="X51" i="4"/>
  <c r="Y68" i="4"/>
  <c r="X68" i="4"/>
  <c r="Y74" i="4"/>
  <c r="X74" i="4"/>
  <c r="Y69" i="4"/>
  <c r="X69" i="4"/>
  <c r="Y63" i="4"/>
  <c r="X63" i="4"/>
  <c r="Y79" i="4"/>
  <c r="X79" i="4"/>
  <c r="Y26" i="4"/>
  <c r="X26" i="4"/>
  <c r="Y32" i="4"/>
  <c r="X32" i="4"/>
  <c r="Y5" i="4"/>
  <c r="X5" i="4"/>
  <c r="Y21" i="4"/>
  <c r="X21" i="4"/>
  <c r="Y37" i="4"/>
  <c r="X37" i="4"/>
  <c r="Y71" i="4"/>
  <c r="X71" i="4"/>
  <c r="Y43" i="4"/>
  <c r="X43" i="4"/>
  <c r="Y58" i="4"/>
  <c r="X58" i="4"/>
  <c r="L30" i="4"/>
  <c r="G30" i="4"/>
  <c r="Y11" i="4"/>
  <c r="X11" i="4"/>
  <c r="Y27" i="4"/>
  <c r="X27" i="4"/>
  <c r="Y45" i="4"/>
  <c r="X45" i="4"/>
  <c r="Y14" i="4"/>
  <c r="X14" i="4"/>
  <c r="Y20" i="4"/>
  <c r="X20" i="4"/>
  <c r="Y46" i="4"/>
  <c r="X46" i="4"/>
  <c r="Y52" i="4"/>
  <c r="X52" i="4"/>
  <c r="Y65" i="4"/>
  <c r="X65" i="4"/>
  <c r="Y72" i="4"/>
  <c r="X72" i="4"/>
  <c r="Y66" i="4"/>
  <c r="X66" i="4"/>
  <c r="Y62" i="4"/>
  <c r="X62" i="4"/>
  <c r="Y81" i="4"/>
  <c r="X81" i="4"/>
  <c r="Y49" i="4"/>
  <c r="X49" i="4"/>
  <c r="Y67" i="4"/>
  <c r="X67" i="4"/>
  <c r="Y56" i="4"/>
  <c r="X56" i="4"/>
  <c r="Y8" i="4"/>
  <c r="X8" i="4"/>
  <c r="Y34" i="4"/>
  <c r="X34" i="4"/>
  <c r="Y40" i="4"/>
  <c r="X40" i="4"/>
  <c r="Y9" i="4"/>
  <c r="X9" i="4"/>
  <c r="Y25" i="4"/>
  <c r="X25" i="4"/>
  <c r="Y39" i="4"/>
  <c r="X39" i="4"/>
  <c r="Y55" i="4"/>
  <c r="X55" i="4"/>
</calcChain>
</file>

<file path=xl/sharedStrings.xml><?xml version="1.0" encoding="utf-8"?>
<sst xmlns="http://schemas.openxmlformats.org/spreadsheetml/2006/main" count="766" uniqueCount="103">
  <si>
    <t>Al (mg/kg)</t>
  </si>
  <si>
    <t>Ca (mg/kg)</t>
  </si>
  <si>
    <t>K (mg/kg)</t>
  </si>
  <si>
    <t>Mg (mg/kg)</t>
  </si>
  <si>
    <t>P (mg/kg)</t>
  </si>
  <si>
    <t>BDL</t>
  </si>
  <si>
    <t>dilution vol</t>
  </si>
  <si>
    <t>Sludge</t>
  </si>
  <si>
    <t>MAP</t>
  </si>
  <si>
    <t>DF2</t>
  </si>
  <si>
    <t>DF1</t>
  </si>
  <si>
    <t>SN</t>
  </si>
  <si>
    <t>Cycle</t>
  </si>
  <si>
    <t>Rep</t>
  </si>
  <si>
    <t>Trt</t>
  </si>
  <si>
    <t>Rate</t>
  </si>
  <si>
    <t>Control</t>
  </si>
  <si>
    <t>Yield_gpot</t>
  </si>
  <si>
    <t>TP_ppm</t>
  </si>
  <si>
    <t>mass of soil_kg</t>
  </si>
  <si>
    <t>Yield_kgpot</t>
  </si>
  <si>
    <t>Digestion mass</t>
  </si>
  <si>
    <t>Dilution vol</t>
  </si>
  <si>
    <t>Olsen P (ppm)</t>
  </si>
  <si>
    <t>digestion mass</t>
  </si>
  <si>
    <t>PRE</t>
  </si>
  <si>
    <t>trt</t>
  </si>
  <si>
    <t>Root TP_ppm</t>
  </si>
  <si>
    <t>Treatment</t>
  </si>
  <si>
    <t>mass of soil</t>
  </si>
  <si>
    <t>TP_ppmsoil</t>
  </si>
  <si>
    <t>TP_mgkgsoil</t>
  </si>
  <si>
    <t>Al ppm</t>
  </si>
  <si>
    <t>Al_mgkg</t>
  </si>
  <si>
    <t>Root Yield_gPot</t>
  </si>
  <si>
    <t>S/N</t>
  </si>
  <si>
    <t>Area of pot m2</t>
  </si>
  <si>
    <t>Yield kg/m2</t>
  </si>
  <si>
    <t>Yield g/m2</t>
  </si>
  <si>
    <t>Yield_mgpot</t>
  </si>
  <si>
    <t>Yield mg/m2</t>
  </si>
  <si>
    <t>Total AlUptake_mgPot</t>
  </si>
  <si>
    <t>Total AlUptake_mgm^-2</t>
  </si>
  <si>
    <t>Root Yield_mgPot</t>
  </si>
  <si>
    <t>Root Yield_mgm^-2</t>
  </si>
  <si>
    <t>Root Yield_gm^-2</t>
  </si>
  <si>
    <t>Root Yield_kgPot</t>
  </si>
  <si>
    <t>P in root_mgPot</t>
  </si>
  <si>
    <t>Root-P_mgkgYield</t>
  </si>
  <si>
    <t>P in root_mgm^-2</t>
  </si>
  <si>
    <t>Ave. Blank</t>
  </si>
  <si>
    <t>Olsen_P(mgkgSoil)</t>
  </si>
  <si>
    <t>TP_mgkgSoil</t>
  </si>
  <si>
    <t>OlsenP _mgkgSoil</t>
  </si>
  <si>
    <t>Yield_mg/kgSoil</t>
  </si>
  <si>
    <t>TPUptake_mg/kg</t>
  </si>
  <si>
    <t>Yield_g/kgsoil</t>
  </si>
  <si>
    <t>Total AlUptake_mgkgsoil</t>
  </si>
  <si>
    <t>P in root_mg/kgsoil</t>
  </si>
  <si>
    <t>Root Yield_mg/kgsoil</t>
  </si>
  <si>
    <t>Root Yield_g/kgsoil</t>
  </si>
  <si>
    <t>Rate (mg_kgsoil)</t>
  </si>
  <si>
    <t>Puptake_mg_kgsoil</t>
  </si>
  <si>
    <t>Yield_mg_kgsoil</t>
  </si>
  <si>
    <t>Puptake in Control (mg_kgsoil)</t>
  </si>
  <si>
    <t>P in Manure (mg_kgsoil)</t>
  </si>
  <si>
    <t>Root yield_mg_kgsoil</t>
  </si>
  <si>
    <t>P in root_mg_kgsoil</t>
  </si>
  <si>
    <t>pH</t>
  </si>
  <si>
    <r>
      <t>EC (</t>
    </r>
    <r>
      <rPr>
        <sz val="11"/>
        <color theme="1"/>
        <rFont val="Calibri"/>
        <family val="2"/>
      </rPr>
      <t>µs/cm)</t>
    </r>
  </si>
  <si>
    <t>UM-WD-2</t>
  </si>
  <si>
    <t>UM-WD-3</t>
  </si>
  <si>
    <t>UM-WD-4</t>
  </si>
  <si>
    <t>UM-WD-5</t>
  </si>
  <si>
    <t>UM-WD-6</t>
  </si>
  <si>
    <t>UM-WD-7</t>
  </si>
  <si>
    <t>UM-WD-8</t>
  </si>
  <si>
    <t>UM-WD-9</t>
  </si>
  <si>
    <t>UM-WD-10</t>
  </si>
  <si>
    <t>UM-WD-11</t>
  </si>
  <si>
    <t>UM-WD-12</t>
  </si>
  <si>
    <t>UM-WD-13</t>
  </si>
  <si>
    <t>UM-WD-14</t>
  </si>
  <si>
    <t>UM-WD-15</t>
  </si>
  <si>
    <t>UM-WD-16</t>
  </si>
  <si>
    <t>UM-WD-17</t>
  </si>
  <si>
    <t>UM-WD-18</t>
  </si>
  <si>
    <t>UM-WD-19</t>
  </si>
  <si>
    <t>UM-WD-20</t>
  </si>
  <si>
    <t>UM-WD-21</t>
  </si>
  <si>
    <t>UM-WD-22</t>
  </si>
  <si>
    <t>UM-WD-23</t>
  </si>
  <si>
    <t>UM-WD-24</t>
  </si>
  <si>
    <t>UM-WD-25</t>
  </si>
  <si>
    <t>UM-WD-26</t>
  </si>
  <si>
    <t>UM-WD-27</t>
  </si>
  <si>
    <t>UM-WD-28</t>
  </si>
  <si>
    <t>UM-WD-29</t>
  </si>
  <si>
    <t>UM-WD-30</t>
  </si>
  <si>
    <t>UM-WD-31</t>
  </si>
  <si>
    <t>Root values converted to mg/kgsoil</t>
  </si>
  <si>
    <t>Root Al mg_kgsoil</t>
  </si>
  <si>
    <t>AL_mg_kgsoil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</si>
</sst>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quotePrefix="1" applyNumberFormat="1"/>
    <xf numFmtId="0" fontId="18" fillId="0" borderId="0" xfId="0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14" fillId="36" borderId="0" xfId="0" applyFont="1" applyFill="1" applyAlignment="1">
      <alignment horizontal="right"/>
    </xf>
    <xf numFmtId="0" fontId="0" fillId="36" borderId="0" xfId="0" applyFill="1" applyAlignment="1">
      <alignment horizontal="right"/>
    </xf>
    <xf numFmtId="0" fontId="0" fillId="35" borderId="0" xfId="0" applyFill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37" borderId="0" xfId="0" applyFill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6" fillId="0" borderId="0" xfId="0" applyFont="1"/>
    <xf numFmtId="0" fontId="16" fillId="35" borderId="0" xfId="0" applyFont="1" applyFill="1"/>
    <xf numFmtId="0" fontId="0" fillId="0" borderId="0" xfId="0" applyNumberFormat="1" applyFill="1" applyAlignment="1">
      <alignment horizontal="right"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/>
    <xf numFmtId="0" fontId="21" fillId="0" borderId="0" xfId="0" applyFont="1" applyAlignment="1">
      <alignment wrapText="1"/>
    </xf>
    <xf numFmtId="0" fontId="0" fillId="38" borderId="0" xfId="0" applyFill="1"/>
    <xf numFmtId="0" fontId="0" fillId="39" borderId="0" xfId="0" applyFill="1"/>
    <xf numFmtId="0" fontId="16" fillId="39" borderId="0" xfId="0" applyFont="1" applyFill="1"/>
    <xf numFmtId="0" fontId="0" fillId="38" borderId="0" xfId="0" applyFill="1" applyAlignment="1">
      <alignment horizontal="right"/>
    </xf>
    <xf numFmtId="0" fontId="16" fillId="38" borderId="0" xfId="0" applyFont="1" applyFill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8" fillId="36" borderId="0" xfId="0" applyFont="1" applyFill="1"/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quotePrefix="1" applyNumberFormat="1" applyFill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0744-7D20-4C05-A75F-0F1F9301FEAE}">
  <dimension ref="A1:U109"/>
  <sheetViews>
    <sheetView workbookViewId="0">
      <pane ySplit="1" topLeftCell="A99" activePane="bottomLeft" state="frozen"/>
      <selection pane="bottomLeft" activeCell="L104" sqref="L104"/>
    </sheetView>
  </sheetViews>
  <sheetFormatPr defaultColWidth="11.453125" defaultRowHeight="14.5" x14ac:dyDescent="0.35"/>
  <cols>
    <col min="1" max="4" width="11.453125" style="1"/>
    <col min="5" max="9" width="13.26953125" style="1" customWidth="1"/>
    <col min="10" max="10" width="13.26953125" style="17" customWidth="1"/>
    <col min="11" max="11" width="11.453125" style="1"/>
    <col min="12" max="12" width="11.453125" style="1" customWidth="1"/>
    <col min="13" max="13" width="11.453125" style="1"/>
    <col min="14" max="15" width="12.54296875" style="1" customWidth="1"/>
    <col min="16" max="16384" width="11.453125" style="1"/>
  </cols>
  <sheetData>
    <row r="1" spans="1:21" ht="46.5" x14ac:dyDescent="0.35">
      <c r="A1" s="25" t="s">
        <v>11</v>
      </c>
      <c r="B1" s="25" t="s">
        <v>12</v>
      </c>
      <c r="C1" s="25" t="s">
        <v>13</v>
      </c>
      <c r="D1" s="25" t="s">
        <v>14</v>
      </c>
      <c r="E1" s="26" t="s">
        <v>61</v>
      </c>
      <c r="F1" s="34" t="s">
        <v>62</v>
      </c>
      <c r="G1" s="34" t="s">
        <v>63</v>
      </c>
      <c r="H1" s="34" t="s">
        <v>64</v>
      </c>
      <c r="I1" s="34" t="s">
        <v>65</v>
      </c>
      <c r="J1" s="35" t="s">
        <v>25</v>
      </c>
      <c r="K1" s="34"/>
      <c r="L1" s="34"/>
      <c r="M1" s="34"/>
      <c r="N1" s="34"/>
      <c r="O1" s="34"/>
      <c r="P1" s="35"/>
      <c r="U1" s="19"/>
    </row>
    <row r="2" spans="1:21" ht="15.5" x14ac:dyDescent="0.35">
      <c r="A2" s="5">
        <v>1</v>
      </c>
      <c r="B2" s="5">
        <v>1</v>
      </c>
      <c r="C2" s="5">
        <v>1</v>
      </c>
      <c r="D2" s="5" t="s">
        <v>16</v>
      </c>
      <c r="E2" s="5">
        <v>0</v>
      </c>
      <c r="F2" s="5">
        <v>5.32559278350515</v>
      </c>
      <c r="G2" s="17">
        <v>2432.9896907216494</v>
      </c>
      <c r="H2" s="17"/>
      <c r="I2" s="17"/>
      <c r="K2" s="18"/>
      <c r="L2" s="17"/>
      <c r="M2" s="17"/>
      <c r="N2" s="17"/>
      <c r="O2" s="17"/>
      <c r="P2" s="17"/>
    </row>
    <row r="3" spans="1:21" ht="15.5" x14ac:dyDescent="0.35">
      <c r="A3" s="5">
        <v>2</v>
      </c>
      <c r="B3" s="5">
        <v>1</v>
      </c>
      <c r="C3" s="5">
        <v>1</v>
      </c>
      <c r="D3" s="5" t="s">
        <v>7</v>
      </c>
      <c r="E3" s="5">
        <v>9.6999999999999993</v>
      </c>
      <c r="F3" s="18">
        <v>11.910425257731958</v>
      </c>
      <c r="G3" s="17">
        <v>11085.91065292096</v>
      </c>
      <c r="H3" s="5">
        <v>5.32559278350515</v>
      </c>
      <c r="I3" s="36">
        <v>9.6999999999999993</v>
      </c>
      <c r="J3" s="36">
        <v>67.884870868317606</v>
      </c>
      <c r="K3" s="18"/>
      <c r="L3" s="17"/>
      <c r="M3" s="17"/>
      <c r="N3" s="18"/>
      <c r="O3" s="36"/>
      <c r="P3" s="17"/>
    </row>
    <row r="4" spans="1:21" ht="15.5" x14ac:dyDescent="0.35">
      <c r="A4" s="5">
        <v>3</v>
      </c>
      <c r="B4" s="5">
        <v>1</v>
      </c>
      <c r="C4" s="5">
        <v>1</v>
      </c>
      <c r="D4" s="5" t="s">
        <v>7</v>
      </c>
      <c r="E4" s="5">
        <v>19.399999999999999</v>
      </c>
      <c r="F4" s="18">
        <v>14.510257731958763</v>
      </c>
      <c r="G4" s="17">
        <v>12522.336769759449</v>
      </c>
      <c r="H4" s="5">
        <v>5.32559278350515</v>
      </c>
      <c r="I4" s="36">
        <v>19.399999999999999</v>
      </c>
      <c r="J4" s="36">
        <v>47.34363375491553</v>
      </c>
      <c r="K4" s="18"/>
      <c r="L4" s="17"/>
      <c r="M4" s="17"/>
      <c r="N4" s="18"/>
      <c r="O4" s="36"/>
      <c r="P4" s="17"/>
    </row>
    <row r="5" spans="1:21" ht="15.5" x14ac:dyDescent="0.35">
      <c r="A5" s="5">
        <v>4</v>
      </c>
      <c r="B5" s="5">
        <v>1</v>
      </c>
      <c r="C5" s="5">
        <v>1</v>
      </c>
      <c r="D5" s="5" t="s">
        <v>7</v>
      </c>
      <c r="E5" s="5">
        <v>29.1</v>
      </c>
      <c r="F5" s="18">
        <v>13.642190721649483</v>
      </c>
      <c r="G5" s="17">
        <v>11773.195876288659</v>
      </c>
      <c r="H5" s="5">
        <v>5.32559278350515</v>
      </c>
      <c r="I5" s="36">
        <v>29.1</v>
      </c>
      <c r="J5" s="36">
        <v>28.579374357884305</v>
      </c>
      <c r="K5" s="18"/>
      <c r="L5" s="17"/>
      <c r="M5" s="17"/>
      <c r="N5" s="18"/>
      <c r="O5" s="36"/>
      <c r="P5" s="17"/>
    </row>
    <row r="6" spans="1:21" ht="15.5" x14ac:dyDescent="0.35">
      <c r="A6" s="5">
        <v>5</v>
      </c>
      <c r="B6" s="5">
        <v>1</v>
      </c>
      <c r="C6" s="5">
        <v>1</v>
      </c>
      <c r="D6" s="5" t="s">
        <v>7</v>
      </c>
      <c r="E6" s="5">
        <v>38.799999999999997</v>
      </c>
      <c r="F6" s="18">
        <v>17.603582474226805</v>
      </c>
      <c r="G6" s="17">
        <v>12721.649484536081</v>
      </c>
      <c r="H6" s="5">
        <v>5.32559278350515</v>
      </c>
      <c r="I6" s="36">
        <v>38.799999999999997</v>
      </c>
      <c r="J6" s="36">
        <v>31.644303326602202</v>
      </c>
      <c r="K6" s="18"/>
      <c r="L6" s="17"/>
      <c r="M6" s="17"/>
      <c r="N6" s="18"/>
      <c r="O6" s="36"/>
      <c r="P6" s="17"/>
    </row>
    <row r="7" spans="1:21" ht="15.5" x14ac:dyDescent="0.35">
      <c r="A7" s="5">
        <v>6</v>
      </c>
      <c r="B7" s="5">
        <v>1</v>
      </c>
      <c r="C7" s="5">
        <v>1</v>
      </c>
      <c r="D7" s="5" t="s">
        <v>8</v>
      </c>
      <c r="E7" s="5">
        <v>9.6999999999999993</v>
      </c>
      <c r="F7" s="18">
        <v>6.3185567010309276</v>
      </c>
      <c r="G7" s="17">
        <v>8247.42268041237</v>
      </c>
      <c r="H7" s="5">
        <v>5.32559278350515</v>
      </c>
      <c r="I7" s="36">
        <v>9.6999999999999993</v>
      </c>
      <c r="J7" s="36">
        <v>0.95839090232762814</v>
      </c>
      <c r="K7" s="18"/>
      <c r="L7" s="17"/>
      <c r="M7" s="17"/>
      <c r="N7" s="18"/>
      <c r="O7" s="36"/>
      <c r="P7" s="17"/>
    </row>
    <row r="8" spans="1:21" ht="15.5" x14ac:dyDescent="0.35">
      <c r="A8" s="5">
        <v>7</v>
      </c>
      <c r="B8" s="5">
        <v>1</v>
      </c>
      <c r="C8" s="5">
        <v>1</v>
      </c>
      <c r="D8" s="5" t="s">
        <v>8</v>
      </c>
      <c r="E8" s="5">
        <v>19.399999999999999</v>
      </c>
      <c r="F8" s="18">
        <v>8.4479613402061862</v>
      </c>
      <c r="G8" s="17">
        <v>9972.5085910652924</v>
      </c>
      <c r="H8" s="5">
        <v>5.32559278350515</v>
      </c>
      <c r="I8" s="36">
        <v>19.399999999999999</v>
      </c>
      <c r="J8" s="36">
        <v>16.094683281964105</v>
      </c>
      <c r="K8" s="18"/>
      <c r="L8" s="17"/>
      <c r="M8" s="17"/>
      <c r="N8" s="18"/>
      <c r="O8" s="36"/>
      <c r="P8" s="17"/>
    </row>
    <row r="9" spans="1:21" ht="15.5" x14ac:dyDescent="0.35">
      <c r="A9" s="5">
        <v>8</v>
      </c>
      <c r="B9" s="5">
        <v>1</v>
      </c>
      <c r="C9" s="5">
        <v>1</v>
      </c>
      <c r="D9" s="5" t="s">
        <v>8</v>
      </c>
      <c r="E9" s="5">
        <v>29.1</v>
      </c>
      <c r="F9" s="18">
        <v>8.2258608247422682</v>
      </c>
      <c r="G9" s="17">
        <v>9608.2474226804115</v>
      </c>
      <c r="H9" s="5">
        <v>5.32559278350515</v>
      </c>
      <c r="I9" s="36">
        <v>29.1</v>
      </c>
      <c r="J9" s="36">
        <v>7.5610585609523016</v>
      </c>
      <c r="K9" s="18"/>
      <c r="L9" s="17"/>
      <c r="M9" s="17"/>
      <c r="N9" s="18"/>
      <c r="O9" s="36"/>
      <c r="P9" s="17"/>
    </row>
    <row r="10" spans="1:21" ht="15.5" x14ac:dyDescent="0.35">
      <c r="A10" s="5">
        <v>9</v>
      </c>
      <c r="B10" s="5">
        <v>1</v>
      </c>
      <c r="C10" s="5">
        <v>1</v>
      </c>
      <c r="D10" s="5" t="s">
        <v>8</v>
      </c>
      <c r="E10" s="5">
        <v>38.799999999999997</v>
      </c>
      <c r="F10" s="18">
        <v>9.7534639175257727</v>
      </c>
      <c r="G10" s="17">
        <v>11230.240549828179</v>
      </c>
      <c r="H10" s="5">
        <v>5.32559278350515</v>
      </c>
      <c r="I10" s="36">
        <v>38.799999999999997</v>
      </c>
      <c r="J10" s="36">
        <v>11.412039005207792</v>
      </c>
      <c r="K10" s="18"/>
      <c r="L10" s="17"/>
      <c r="M10" s="17"/>
      <c r="N10" s="18"/>
      <c r="O10" s="36"/>
      <c r="P10" s="17"/>
    </row>
    <row r="11" spans="1:21" ht="15.5" x14ac:dyDescent="0.35">
      <c r="A11" s="5">
        <v>10</v>
      </c>
      <c r="B11" s="5">
        <v>1</v>
      </c>
      <c r="C11" s="5">
        <v>2</v>
      </c>
      <c r="D11" s="5" t="s">
        <v>16</v>
      </c>
      <c r="E11" s="5">
        <v>0</v>
      </c>
      <c r="F11" s="5">
        <v>5.0849355670103096</v>
      </c>
      <c r="G11" s="17">
        <v>2728.5223367697595</v>
      </c>
      <c r="H11" s="17"/>
      <c r="I11" s="36"/>
      <c r="J11" s="36"/>
      <c r="K11" s="18"/>
      <c r="L11" s="17"/>
      <c r="M11" s="17"/>
      <c r="N11" s="17"/>
      <c r="O11" s="36"/>
      <c r="P11" s="17"/>
    </row>
    <row r="12" spans="1:21" ht="15.5" x14ac:dyDescent="0.35">
      <c r="A12" s="5">
        <v>11</v>
      </c>
      <c r="B12" s="5">
        <v>1</v>
      </c>
      <c r="C12" s="5">
        <v>2</v>
      </c>
      <c r="D12" s="5" t="s">
        <v>7</v>
      </c>
      <c r="E12" s="5">
        <v>9.6999999999999993</v>
      </c>
      <c r="F12" s="5">
        <v>10.903221649484536</v>
      </c>
      <c r="G12" s="17">
        <v>9230.2405498281787</v>
      </c>
      <c r="H12" s="5">
        <v>5.0849355670103096</v>
      </c>
      <c r="I12" s="36">
        <v>9.6999999999999993</v>
      </c>
      <c r="J12" s="36">
        <v>59.982330747156972</v>
      </c>
      <c r="K12" s="18"/>
      <c r="L12" s="17"/>
      <c r="M12" s="17"/>
      <c r="N12" s="18"/>
      <c r="O12" s="36"/>
      <c r="P12" s="17"/>
    </row>
    <row r="13" spans="1:21" ht="15.5" x14ac:dyDescent="0.35">
      <c r="A13" s="5">
        <v>12</v>
      </c>
      <c r="B13" s="5">
        <v>1</v>
      </c>
      <c r="C13" s="5">
        <v>2</v>
      </c>
      <c r="D13" s="5" t="s">
        <v>7</v>
      </c>
      <c r="E13" s="5">
        <v>19.399999999999999</v>
      </c>
      <c r="F13" s="5">
        <v>12.695219072164948</v>
      </c>
      <c r="G13" s="17">
        <v>11718.213058419244</v>
      </c>
      <c r="H13" s="5">
        <v>5.0849355670103096</v>
      </c>
      <c r="I13" s="36">
        <v>19.399999999999999</v>
      </c>
      <c r="J13" s="36">
        <v>39.228265490487829</v>
      </c>
      <c r="K13" s="18"/>
      <c r="L13" s="17"/>
      <c r="M13" s="17"/>
      <c r="N13" s="18"/>
      <c r="O13" s="36"/>
      <c r="P13" s="17"/>
    </row>
    <row r="14" spans="1:21" ht="15.5" x14ac:dyDescent="0.35">
      <c r="A14" s="5">
        <v>13</v>
      </c>
      <c r="B14" s="5">
        <v>1</v>
      </c>
      <c r="C14" s="5">
        <v>2</v>
      </c>
      <c r="D14" s="5" t="s">
        <v>7</v>
      </c>
      <c r="E14" s="5">
        <v>29.1</v>
      </c>
      <c r="F14" s="5">
        <v>15.01036082474227</v>
      </c>
      <c r="G14" s="17">
        <v>11807.560137457043</v>
      </c>
      <c r="H14" s="5">
        <v>5.0849355670103096</v>
      </c>
      <c r="I14" s="36">
        <v>29.1</v>
      </c>
      <c r="J14" s="36">
        <v>34.107990576398478</v>
      </c>
      <c r="K14" s="18"/>
      <c r="L14" s="17"/>
      <c r="M14" s="17"/>
      <c r="N14" s="18"/>
      <c r="O14" s="36"/>
      <c r="P14" s="17"/>
    </row>
    <row r="15" spans="1:21" ht="15.5" x14ac:dyDescent="0.35">
      <c r="A15" s="5">
        <v>14</v>
      </c>
      <c r="B15" s="5">
        <v>1</v>
      </c>
      <c r="C15" s="5">
        <v>2</v>
      </c>
      <c r="D15" s="5" t="s">
        <v>7</v>
      </c>
      <c r="E15" s="5">
        <v>38.799999999999997</v>
      </c>
      <c r="F15" s="5">
        <v>16.357817869415808</v>
      </c>
      <c r="G15" s="17">
        <v>11580.756013745704</v>
      </c>
      <c r="H15" s="5">
        <v>5.0849355670103096</v>
      </c>
      <c r="I15" s="36">
        <v>38.799999999999997</v>
      </c>
      <c r="J15" s="36">
        <v>29.053820367024482</v>
      </c>
      <c r="K15" s="18"/>
      <c r="L15" s="17"/>
      <c r="M15" s="17"/>
      <c r="N15" s="18"/>
      <c r="O15" s="36"/>
      <c r="P15" s="17"/>
    </row>
    <row r="16" spans="1:21" ht="15.5" x14ac:dyDescent="0.35">
      <c r="A16" s="5">
        <v>15</v>
      </c>
      <c r="B16" s="5">
        <v>1</v>
      </c>
      <c r="C16" s="5">
        <v>2</v>
      </c>
      <c r="D16" s="5" t="s">
        <v>8</v>
      </c>
      <c r="E16" s="5">
        <v>9.6999999999999993</v>
      </c>
      <c r="F16" s="5">
        <v>6.6885309278350515</v>
      </c>
      <c r="G16" s="17">
        <v>8144.3298969072157</v>
      </c>
      <c r="H16" s="5">
        <v>5.0849355670103096</v>
      </c>
      <c r="I16" s="36">
        <v>9.6999999999999993</v>
      </c>
      <c r="J16" s="36">
        <v>6.2226325858220646</v>
      </c>
      <c r="K16" s="18"/>
      <c r="L16" s="17"/>
      <c r="M16" s="17"/>
      <c r="N16" s="18"/>
      <c r="O16" s="36"/>
      <c r="P16" s="17"/>
    </row>
    <row r="17" spans="1:16" ht="15.5" x14ac:dyDescent="0.35">
      <c r="A17" s="5">
        <v>16</v>
      </c>
      <c r="B17" s="5">
        <v>1</v>
      </c>
      <c r="C17" s="5">
        <v>2</v>
      </c>
      <c r="D17" s="5" t="s">
        <v>8</v>
      </c>
      <c r="E17" s="5">
        <v>19.399999999999999</v>
      </c>
      <c r="F17" s="5">
        <v>8.0575283505154633</v>
      </c>
      <c r="G17" s="17">
        <v>9436.4261168384874</v>
      </c>
      <c r="H17" s="5">
        <v>5.0849355670103096</v>
      </c>
      <c r="I17" s="36">
        <v>19.399999999999999</v>
      </c>
      <c r="J17" s="36">
        <v>12.229859708789435</v>
      </c>
      <c r="K17" s="18"/>
      <c r="L17" s="17"/>
      <c r="M17" s="17"/>
      <c r="N17" s="18"/>
      <c r="O17" s="36"/>
      <c r="P17" s="17"/>
    </row>
    <row r="18" spans="1:16" ht="15.5" x14ac:dyDescent="0.35">
      <c r="A18" s="5">
        <v>17</v>
      </c>
      <c r="B18" s="5">
        <v>1</v>
      </c>
      <c r="C18" s="5">
        <v>2</v>
      </c>
      <c r="D18" s="5" t="s">
        <v>8</v>
      </c>
      <c r="E18" s="5">
        <v>29.1</v>
      </c>
      <c r="F18" s="5">
        <v>8.7748453608247416</v>
      </c>
      <c r="G18" s="17">
        <v>9512.027491408935</v>
      </c>
      <c r="H18" s="5">
        <v>5.0849355670103096</v>
      </c>
      <c r="I18" s="36">
        <v>29.1</v>
      </c>
      <c r="J18" s="36">
        <v>11.992817160874333</v>
      </c>
      <c r="K18" s="18"/>
      <c r="L18" s="17"/>
      <c r="M18" s="17"/>
      <c r="N18" s="18"/>
      <c r="O18" s="36"/>
      <c r="P18" s="17"/>
    </row>
    <row r="19" spans="1:16" ht="15.5" x14ac:dyDescent="0.35">
      <c r="A19" s="5">
        <v>18</v>
      </c>
      <c r="B19" s="5">
        <v>1</v>
      </c>
      <c r="C19" s="5">
        <v>2</v>
      </c>
      <c r="D19" s="5" t="s">
        <v>8</v>
      </c>
      <c r="E19" s="5">
        <v>38.799999999999997</v>
      </c>
      <c r="F19" s="5">
        <v>11.851051546391753</v>
      </c>
      <c r="G19" s="17">
        <v>12192.439862542955</v>
      </c>
      <c r="H19" s="5">
        <v>5.0849355670103096</v>
      </c>
      <c r="I19" s="36">
        <v>38.799999999999997</v>
      </c>
      <c r="J19" s="36">
        <v>17.438443245828463</v>
      </c>
      <c r="K19" s="18"/>
      <c r="L19" s="17"/>
      <c r="M19" s="17"/>
      <c r="N19" s="18"/>
      <c r="O19" s="36"/>
      <c r="P19" s="17"/>
    </row>
    <row r="20" spans="1:16" ht="15.5" x14ac:dyDescent="0.35">
      <c r="A20" s="5">
        <v>19</v>
      </c>
      <c r="B20" s="5">
        <v>1</v>
      </c>
      <c r="C20" s="5">
        <v>3</v>
      </c>
      <c r="D20" s="5" t="s">
        <v>16</v>
      </c>
      <c r="E20" s="5">
        <v>0</v>
      </c>
      <c r="F20" s="5">
        <v>5.1351546391752603</v>
      </c>
      <c r="G20" s="17">
        <v>2996.5635738831616</v>
      </c>
      <c r="H20" s="17"/>
      <c r="I20" s="17"/>
      <c r="K20" s="18"/>
      <c r="L20" s="17"/>
      <c r="M20" s="17"/>
      <c r="N20" s="17"/>
      <c r="O20" s="17"/>
      <c r="P20" s="17"/>
    </row>
    <row r="21" spans="1:16" ht="15.5" x14ac:dyDescent="0.35">
      <c r="A21" s="5">
        <v>20</v>
      </c>
      <c r="B21" s="5">
        <v>1</v>
      </c>
      <c r="C21" s="5">
        <v>3</v>
      </c>
      <c r="D21" s="5" t="s">
        <v>7</v>
      </c>
      <c r="E21" s="5">
        <v>9.6999999999999993</v>
      </c>
      <c r="F21" s="18">
        <v>10.531484536082473</v>
      </c>
      <c r="G21" s="17">
        <v>11360.824742268042</v>
      </c>
      <c r="H21" s="5">
        <v>5.1351546391752603</v>
      </c>
      <c r="I21" s="36">
        <v>9.6999999999999993</v>
      </c>
      <c r="J21" s="36">
        <v>55.63226697842488</v>
      </c>
      <c r="K21" s="18"/>
      <c r="L21" s="17"/>
      <c r="M21" s="17"/>
      <c r="N21" s="18"/>
      <c r="O21" s="36"/>
      <c r="P21" s="17"/>
    </row>
    <row r="22" spans="1:16" ht="15.5" x14ac:dyDescent="0.35">
      <c r="A22" s="5">
        <v>21</v>
      </c>
      <c r="B22" s="5">
        <v>1</v>
      </c>
      <c r="C22" s="5">
        <v>3</v>
      </c>
      <c r="D22" s="5" t="s">
        <v>7</v>
      </c>
      <c r="E22" s="5">
        <v>19.399999999999999</v>
      </c>
      <c r="F22" s="18">
        <v>11.78791237113402</v>
      </c>
      <c r="G22" s="17">
        <v>11773.195876288659</v>
      </c>
      <c r="H22" s="5">
        <v>5.1351546391752603</v>
      </c>
      <c r="I22" s="36">
        <v>19.399999999999999</v>
      </c>
      <c r="J22" s="36">
        <v>34.292565628653406</v>
      </c>
      <c r="K22" s="18"/>
      <c r="L22" s="17"/>
      <c r="M22" s="17"/>
      <c r="N22" s="18"/>
      <c r="O22" s="36"/>
      <c r="P22" s="17"/>
    </row>
    <row r="23" spans="1:16" ht="15.5" x14ac:dyDescent="0.35">
      <c r="A23" s="5">
        <v>22</v>
      </c>
      <c r="B23" s="5">
        <v>1</v>
      </c>
      <c r="C23" s="5">
        <v>3</v>
      </c>
      <c r="D23" s="5" t="s">
        <v>7</v>
      </c>
      <c r="E23" s="5">
        <v>29.1</v>
      </c>
      <c r="F23" s="18">
        <v>13.693298969072163</v>
      </c>
      <c r="G23" s="17">
        <v>12171.821305841924</v>
      </c>
      <c r="H23" s="5">
        <v>5.1351546391752603</v>
      </c>
      <c r="I23" s="36">
        <v>29.1</v>
      </c>
      <c r="J23" s="36">
        <v>29.409430686930936</v>
      </c>
      <c r="K23" s="18"/>
      <c r="L23" s="17"/>
      <c r="M23" s="17"/>
      <c r="N23" s="18"/>
      <c r="O23" s="36"/>
      <c r="P23" s="17"/>
    </row>
    <row r="24" spans="1:16" ht="15.5" x14ac:dyDescent="0.35">
      <c r="A24" s="5">
        <v>23</v>
      </c>
      <c r="B24" s="5">
        <v>1</v>
      </c>
      <c r="C24" s="5">
        <v>3</v>
      </c>
      <c r="D24" s="5" t="s">
        <v>7</v>
      </c>
      <c r="E24" s="5">
        <v>38.799999999999997</v>
      </c>
      <c r="F24" s="18">
        <v>16.77525773195876</v>
      </c>
      <c r="G24" s="17">
        <v>13195.876288659792</v>
      </c>
      <c r="H24" s="5">
        <v>5.1351546391752603</v>
      </c>
      <c r="I24" s="36">
        <v>38.799999999999997</v>
      </c>
      <c r="J24" s="36">
        <v>30.00026570305026</v>
      </c>
      <c r="K24" s="18"/>
      <c r="L24" s="17"/>
      <c r="M24" s="17"/>
      <c r="N24" s="18"/>
      <c r="O24" s="36"/>
      <c r="P24" s="17"/>
    </row>
    <row r="25" spans="1:16" ht="15.5" x14ac:dyDescent="0.35">
      <c r="A25" s="5">
        <v>24</v>
      </c>
      <c r="B25" s="5">
        <v>1</v>
      </c>
      <c r="C25" s="5">
        <v>3</v>
      </c>
      <c r="D25" s="5" t="s">
        <v>8</v>
      </c>
      <c r="E25" s="5">
        <v>9.6999999999999993</v>
      </c>
      <c r="F25" s="18">
        <v>6.4955257731958751</v>
      </c>
      <c r="G25" s="17">
        <v>8343.6426116838484</v>
      </c>
      <c r="H25" s="5">
        <v>5.1351546391752603</v>
      </c>
      <c r="I25" s="36">
        <v>9.6999999999999993</v>
      </c>
      <c r="J25" s="36">
        <v>3.7151663301094868</v>
      </c>
      <c r="K25" s="18"/>
      <c r="L25" s="17"/>
      <c r="M25" s="17"/>
      <c r="N25" s="18"/>
      <c r="O25" s="36"/>
      <c r="P25" s="17"/>
    </row>
    <row r="26" spans="1:16" ht="15.5" x14ac:dyDescent="0.35">
      <c r="A26" s="5">
        <v>25</v>
      </c>
      <c r="B26" s="5">
        <v>1</v>
      </c>
      <c r="C26" s="5">
        <v>3</v>
      </c>
      <c r="D26" s="5" t="s">
        <v>8</v>
      </c>
      <c r="E26" s="5">
        <v>19.399999999999999</v>
      </c>
      <c r="F26" s="18">
        <v>7.5880824742268027</v>
      </c>
      <c r="G26" s="17">
        <v>10158.07560137457</v>
      </c>
      <c r="H26" s="5">
        <v>5.1351546391752603</v>
      </c>
      <c r="I26" s="36">
        <v>19.399999999999999</v>
      </c>
      <c r="J26" s="36">
        <v>10.066638325007938</v>
      </c>
      <c r="K26" s="18"/>
      <c r="L26" s="17"/>
      <c r="M26" s="17"/>
      <c r="N26" s="18"/>
      <c r="O26" s="36"/>
      <c r="P26" s="17"/>
    </row>
    <row r="27" spans="1:16" ht="15.5" x14ac:dyDescent="0.35">
      <c r="A27" s="5">
        <v>26</v>
      </c>
      <c r="B27" s="5">
        <v>1</v>
      </c>
      <c r="C27" s="5">
        <v>3</v>
      </c>
      <c r="D27" s="5" t="s">
        <v>8</v>
      </c>
      <c r="E27" s="5">
        <v>29.1</v>
      </c>
      <c r="F27" s="18">
        <v>8.3741580756013736</v>
      </c>
      <c r="G27" s="17">
        <v>9127.1477663230235</v>
      </c>
      <c r="H27" s="5">
        <v>5.1351546391752603</v>
      </c>
      <c r="I27" s="36">
        <v>29.1</v>
      </c>
      <c r="J27" s="36">
        <v>11.130596001464307</v>
      </c>
      <c r="K27" s="18"/>
      <c r="L27" s="17"/>
      <c r="M27" s="17"/>
      <c r="N27" s="18"/>
      <c r="O27" s="36"/>
      <c r="P27" s="17"/>
    </row>
    <row r="28" spans="1:16" ht="15.5" x14ac:dyDescent="0.35">
      <c r="A28" s="5">
        <v>27</v>
      </c>
      <c r="B28" s="5">
        <v>1</v>
      </c>
      <c r="C28" s="5">
        <v>3</v>
      </c>
      <c r="D28" s="5" t="s">
        <v>8</v>
      </c>
      <c r="E28" s="5">
        <v>38.799999999999997</v>
      </c>
      <c r="F28" s="18">
        <v>10.491301546391753</v>
      </c>
      <c r="G28" s="17">
        <v>11168.384879725085</v>
      </c>
      <c r="H28" s="5">
        <v>5.1351546391752603</v>
      </c>
      <c r="I28" s="36">
        <v>38.799999999999997</v>
      </c>
      <c r="J28" s="36">
        <v>13.804502338186838</v>
      </c>
      <c r="K28" s="18"/>
      <c r="L28" s="17"/>
      <c r="M28" s="17"/>
      <c r="N28" s="18"/>
      <c r="O28" s="36"/>
      <c r="P28" s="17"/>
    </row>
    <row r="29" spans="1:16" ht="15.5" x14ac:dyDescent="0.35">
      <c r="A29" s="5">
        <v>28</v>
      </c>
      <c r="B29" s="5">
        <v>2</v>
      </c>
      <c r="C29" s="5">
        <v>1</v>
      </c>
      <c r="D29" s="5" t="s">
        <v>16</v>
      </c>
      <c r="E29" s="5">
        <v>0</v>
      </c>
      <c r="F29" s="5">
        <v>2.5126804123711302</v>
      </c>
      <c r="G29" s="17">
        <v>920.96219931271469</v>
      </c>
      <c r="H29" s="17"/>
      <c r="I29" s="36"/>
      <c r="J29" s="36"/>
      <c r="K29" s="18"/>
      <c r="L29" s="17"/>
      <c r="M29" s="17"/>
      <c r="N29" s="17"/>
      <c r="O29" s="17"/>
      <c r="P29" s="17"/>
    </row>
    <row r="30" spans="1:16" ht="15.5" x14ac:dyDescent="0.35">
      <c r="A30" s="5">
        <v>29</v>
      </c>
      <c r="B30" s="5">
        <v>2</v>
      </c>
      <c r="C30" s="5">
        <v>1</v>
      </c>
      <c r="D30" s="5" t="s">
        <v>7</v>
      </c>
      <c r="E30" s="5">
        <v>9.6999999999999993</v>
      </c>
      <c r="F30" s="18">
        <v>5.9710824742268036</v>
      </c>
      <c r="G30" s="17">
        <v>4350.5154639175253</v>
      </c>
      <c r="H30" s="5">
        <v>2.5126804123711302</v>
      </c>
      <c r="I30" s="36">
        <v>9.6999999999999993</v>
      </c>
      <c r="J30" s="36">
        <v>35.653629503666743</v>
      </c>
      <c r="K30" s="18"/>
      <c r="L30" s="17"/>
      <c r="M30" s="17"/>
      <c r="N30" s="18"/>
      <c r="O30" s="36"/>
      <c r="P30" s="17"/>
    </row>
    <row r="31" spans="1:16" ht="15.5" x14ac:dyDescent="0.35">
      <c r="A31" s="5">
        <v>30</v>
      </c>
      <c r="B31" s="5">
        <v>2</v>
      </c>
      <c r="C31" s="5">
        <v>1</v>
      </c>
      <c r="D31" s="5" t="s">
        <v>7</v>
      </c>
      <c r="E31" s="5">
        <v>19.399999999999999</v>
      </c>
      <c r="F31" s="18">
        <v>3.6078865979381445</v>
      </c>
      <c r="G31" s="17">
        <v>3175.2577319587626</v>
      </c>
      <c r="H31" s="5">
        <v>2.5126804123711302</v>
      </c>
      <c r="I31" s="36">
        <v>19.399999999999999</v>
      </c>
      <c r="J31" s="36">
        <v>5.6453927091083216</v>
      </c>
      <c r="K31" s="18"/>
      <c r="L31" s="17"/>
      <c r="M31" s="17"/>
      <c r="N31" s="18"/>
      <c r="O31" s="36"/>
      <c r="P31" s="17"/>
    </row>
    <row r="32" spans="1:16" ht="15.5" x14ac:dyDescent="0.35">
      <c r="A32" s="5">
        <v>31</v>
      </c>
      <c r="B32" s="5">
        <v>2</v>
      </c>
      <c r="C32" s="5">
        <v>1</v>
      </c>
      <c r="D32" s="5" t="s">
        <v>7</v>
      </c>
      <c r="E32" s="5">
        <v>29.1</v>
      </c>
      <c r="F32" s="18">
        <v>7.2148453608247411</v>
      </c>
      <c r="G32" s="17">
        <v>3958.7628865979382</v>
      </c>
      <c r="H32" s="5">
        <v>2.5126804123711302</v>
      </c>
      <c r="I32" s="36">
        <v>29.1</v>
      </c>
      <c r="J32" s="36">
        <v>16.15864243454849</v>
      </c>
      <c r="K32" s="18"/>
      <c r="L32" s="17"/>
      <c r="M32" s="17"/>
      <c r="N32" s="18"/>
      <c r="O32" s="36"/>
      <c r="P32" s="17"/>
    </row>
    <row r="33" spans="1:16" ht="15.5" x14ac:dyDescent="0.35">
      <c r="A33" s="5">
        <v>32</v>
      </c>
      <c r="B33" s="5">
        <v>2</v>
      </c>
      <c r="C33" s="5">
        <v>1</v>
      </c>
      <c r="D33" s="5" t="s">
        <v>7</v>
      </c>
      <c r="E33" s="5">
        <v>38.799999999999997</v>
      </c>
      <c r="F33" s="18">
        <v>5.0548453608247419</v>
      </c>
      <c r="G33" s="17">
        <v>3120.274914089347</v>
      </c>
      <c r="H33" s="5">
        <v>2.5126804123711302</v>
      </c>
      <c r="I33" s="36">
        <v>38.799999999999997</v>
      </c>
      <c r="J33" s="36">
        <v>6.5519715166330208</v>
      </c>
      <c r="K33" s="18"/>
      <c r="L33" s="17"/>
      <c r="M33" s="17"/>
      <c r="N33" s="18"/>
      <c r="O33" s="36"/>
      <c r="P33" s="17"/>
    </row>
    <row r="34" spans="1:16" ht="15.5" x14ac:dyDescent="0.35">
      <c r="A34" s="5">
        <v>33</v>
      </c>
      <c r="B34" s="5">
        <v>2</v>
      </c>
      <c r="C34" s="5">
        <v>1</v>
      </c>
      <c r="D34" s="5" t="s">
        <v>8</v>
      </c>
      <c r="E34" s="5">
        <v>9.6999999999999993</v>
      </c>
      <c r="F34" s="18">
        <v>2.5004381443298969</v>
      </c>
      <c r="G34" s="17">
        <v>3044.6735395189003</v>
      </c>
      <c r="H34" s="5">
        <v>2.5126804123711302</v>
      </c>
      <c r="I34" s="36">
        <v>9.6999999999999993</v>
      </c>
      <c r="J34" s="36">
        <v>-0.12620894887869377</v>
      </c>
      <c r="K34" s="18"/>
      <c r="L34" s="17"/>
      <c r="M34" s="17"/>
      <c r="N34" s="18"/>
      <c r="O34" s="36"/>
      <c r="P34" s="17"/>
    </row>
    <row r="35" spans="1:16" ht="15.5" x14ac:dyDescent="0.35">
      <c r="A35" s="5">
        <v>34</v>
      </c>
      <c r="B35" s="5">
        <v>2</v>
      </c>
      <c r="C35" s="5">
        <v>1</v>
      </c>
      <c r="D35" s="5" t="s">
        <v>8</v>
      </c>
      <c r="E35" s="5">
        <v>19.399999999999999</v>
      </c>
      <c r="F35" s="18">
        <v>2.7574329896907215</v>
      </c>
      <c r="G35" s="17">
        <v>3106.5292096219928</v>
      </c>
      <c r="H35" s="5">
        <v>2.5126804123711302</v>
      </c>
      <c r="I35" s="36">
        <v>19.399999999999999</v>
      </c>
      <c r="J35" s="36">
        <v>0.23068338824530835</v>
      </c>
      <c r="K35" s="18"/>
      <c r="L35" s="17"/>
      <c r="M35" s="17"/>
      <c r="N35" s="18"/>
      <c r="O35" s="36"/>
      <c r="P35" s="17"/>
    </row>
    <row r="36" spans="1:16" ht="15.5" x14ac:dyDescent="0.35">
      <c r="A36" s="5">
        <v>35</v>
      </c>
      <c r="B36" s="5">
        <v>2</v>
      </c>
      <c r="C36" s="5">
        <v>1</v>
      </c>
      <c r="D36" s="5" t="s">
        <v>8</v>
      </c>
      <c r="E36" s="5">
        <v>29.1</v>
      </c>
      <c r="F36" s="18">
        <v>3.4772938144329899</v>
      </c>
      <c r="G36" s="17">
        <v>3917.5257731958759</v>
      </c>
      <c r="H36" s="5">
        <v>2.5126804123711302</v>
      </c>
      <c r="I36" s="36">
        <v>29.1</v>
      </c>
      <c r="J36" s="36">
        <v>2.8695840861586253</v>
      </c>
      <c r="K36" s="18"/>
      <c r="L36" s="17"/>
      <c r="M36" s="17"/>
      <c r="N36" s="18"/>
      <c r="O36" s="36"/>
      <c r="P36" s="17"/>
    </row>
    <row r="37" spans="1:16" ht="15.5" x14ac:dyDescent="0.35">
      <c r="A37" s="5">
        <v>36</v>
      </c>
      <c r="B37" s="5">
        <v>2</v>
      </c>
      <c r="C37" s="5">
        <v>1</v>
      </c>
      <c r="D37" s="5" t="s">
        <v>8</v>
      </c>
      <c r="E37" s="5">
        <v>38.799999999999997</v>
      </c>
      <c r="F37" s="18">
        <v>2.8818170103092782</v>
      </c>
      <c r="G37" s="17">
        <v>3182.1305841924395</v>
      </c>
      <c r="H37" s="5">
        <v>2.5126804123711302</v>
      </c>
      <c r="I37" s="36">
        <v>38.799999999999997</v>
      </c>
      <c r="J37" s="36">
        <v>0.95138298437667024</v>
      </c>
      <c r="K37" s="18"/>
      <c r="L37" s="17"/>
      <c r="M37" s="17"/>
      <c r="N37" s="18"/>
      <c r="O37" s="36"/>
      <c r="P37" s="17"/>
    </row>
    <row r="38" spans="1:16" ht="15.5" x14ac:dyDescent="0.35">
      <c r="A38" s="5">
        <v>37</v>
      </c>
      <c r="B38" s="5">
        <v>2</v>
      </c>
      <c r="C38" s="5">
        <v>2</v>
      </c>
      <c r="D38" s="5" t="s">
        <v>16</v>
      </c>
      <c r="E38" s="5">
        <v>0</v>
      </c>
      <c r="F38" s="5">
        <v>0.837680412371134</v>
      </c>
      <c r="G38" s="17">
        <v>783.5051546391752</v>
      </c>
      <c r="H38" s="17"/>
      <c r="I38" s="17"/>
      <c r="K38" s="18"/>
      <c r="L38" s="17"/>
      <c r="M38" s="17"/>
      <c r="N38" s="17"/>
      <c r="O38" s="17"/>
      <c r="P38" s="17"/>
    </row>
    <row r="39" spans="1:16" ht="15.5" x14ac:dyDescent="0.35">
      <c r="A39" s="5">
        <v>38</v>
      </c>
      <c r="B39" s="5">
        <v>2</v>
      </c>
      <c r="C39" s="5">
        <v>2</v>
      </c>
      <c r="D39" s="5" t="s">
        <v>7</v>
      </c>
      <c r="E39" s="5">
        <v>9.6999999999999993</v>
      </c>
      <c r="F39" s="5">
        <v>5.0478865979381435</v>
      </c>
      <c r="G39" s="17">
        <v>3835.0515463917523</v>
      </c>
      <c r="H39" s="5">
        <v>0.837680412371134</v>
      </c>
      <c r="I39" s="36">
        <v>9.6999999999999993</v>
      </c>
      <c r="J39" s="36">
        <v>43.404187480072267</v>
      </c>
      <c r="K39" s="18"/>
      <c r="L39" s="17"/>
      <c r="M39" s="17"/>
      <c r="N39" s="18"/>
      <c r="O39" s="36"/>
      <c r="P39" s="17"/>
    </row>
    <row r="40" spans="1:16" ht="15.5" x14ac:dyDescent="0.35">
      <c r="A40" s="5">
        <v>39</v>
      </c>
      <c r="B40" s="5">
        <v>2</v>
      </c>
      <c r="C40" s="5">
        <v>2</v>
      </c>
      <c r="D40" s="5" t="s">
        <v>7</v>
      </c>
      <c r="E40" s="5">
        <v>19.399999999999999</v>
      </c>
      <c r="F40" s="5">
        <v>10.008556701030926</v>
      </c>
      <c r="G40" s="17">
        <v>5525.7731958762879</v>
      </c>
      <c r="H40" s="5">
        <v>0.837680412371134</v>
      </c>
      <c r="I40" s="36">
        <v>19.399999999999999</v>
      </c>
      <c r="J40" s="36">
        <v>47.272558188968006</v>
      </c>
      <c r="K40" s="18"/>
      <c r="L40" s="17"/>
      <c r="M40" s="17"/>
      <c r="N40" s="18"/>
      <c r="O40" s="36"/>
      <c r="P40" s="17"/>
    </row>
    <row r="41" spans="1:16" ht="15.5" x14ac:dyDescent="0.35">
      <c r="A41" s="5">
        <v>40</v>
      </c>
      <c r="B41" s="5">
        <v>2</v>
      </c>
      <c r="C41" s="5">
        <v>2</v>
      </c>
      <c r="D41" s="5" t="s">
        <v>7</v>
      </c>
      <c r="E41" s="5">
        <v>29.1</v>
      </c>
      <c r="F41" s="5">
        <v>9.7287371134020617</v>
      </c>
      <c r="G41" s="17">
        <v>4941.5807560137455</v>
      </c>
      <c r="H41" s="5">
        <v>0.837680412371134</v>
      </c>
      <c r="I41" s="36">
        <v>29.1</v>
      </c>
      <c r="J41" s="36">
        <v>30.553459453714531</v>
      </c>
      <c r="K41" s="18"/>
      <c r="L41" s="17"/>
      <c r="M41" s="17"/>
      <c r="N41" s="18"/>
      <c r="O41" s="36"/>
      <c r="P41" s="17"/>
    </row>
    <row r="42" spans="1:16" ht="15.5" x14ac:dyDescent="0.35">
      <c r="A42" s="5">
        <v>41</v>
      </c>
      <c r="B42" s="5">
        <v>2</v>
      </c>
      <c r="C42" s="5">
        <v>2</v>
      </c>
      <c r="D42" s="5" t="s">
        <v>7</v>
      </c>
      <c r="E42" s="5">
        <v>38.799999999999997</v>
      </c>
      <c r="F42" s="5">
        <v>7.9291237113402069</v>
      </c>
      <c r="G42" s="17">
        <v>4027.4914089347076</v>
      </c>
      <c r="H42" s="5">
        <v>0.837680412371134</v>
      </c>
      <c r="I42" s="36">
        <v>38.799999999999997</v>
      </c>
      <c r="J42" s="36">
        <v>18.276915718992456</v>
      </c>
      <c r="K42" s="18"/>
      <c r="L42" s="17"/>
      <c r="M42" s="17"/>
      <c r="N42" s="18"/>
      <c r="O42" s="36"/>
      <c r="P42" s="17"/>
    </row>
    <row r="43" spans="1:16" ht="15.5" x14ac:dyDescent="0.35">
      <c r="A43" s="5">
        <v>42</v>
      </c>
      <c r="B43" s="5">
        <v>2</v>
      </c>
      <c r="C43" s="5">
        <v>2</v>
      </c>
      <c r="D43" s="5" t="s">
        <v>8</v>
      </c>
      <c r="E43" s="5">
        <v>9.6999999999999993</v>
      </c>
      <c r="F43" s="5">
        <v>2.1805051546391754</v>
      </c>
      <c r="G43" s="17">
        <v>2274.914089347079</v>
      </c>
      <c r="H43" s="5">
        <v>0.837680412371134</v>
      </c>
      <c r="I43" s="36">
        <v>9.6999999999999993</v>
      </c>
      <c r="J43" s="36">
        <v>13.843554044000427</v>
      </c>
      <c r="K43" s="18"/>
      <c r="L43" s="17"/>
      <c r="M43" s="17"/>
      <c r="N43" s="18"/>
      <c r="O43" s="36"/>
      <c r="P43" s="17"/>
    </row>
    <row r="44" spans="1:16" ht="15.5" x14ac:dyDescent="0.35">
      <c r="A44" s="5">
        <v>43</v>
      </c>
      <c r="B44" s="5">
        <v>2</v>
      </c>
      <c r="C44" s="5">
        <v>2</v>
      </c>
      <c r="D44" s="5" t="s">
        <v>8</v>
      </c>
      <c r="E44" s="5">
        <v>19.399999999999999</v>
      </c>
      <c r="F44" s="5">
        <v>1.9973041237113403</v>
      </c>
      <c r="G44" s="17">
        <v>2329.8969072164946</v>
      </c>
      <c r="H44" s="5">
        <v>0.837680412371134</v>
      </c>
      <c r="I44" s="36">
        <v>19.399999999999999</v>
      </c>
      <c r="J44" s="36">
        <v>5.9774418110319907</v>
      </c>
      <c r="K44" s="18"/>
      <c r="L44" s="17"/>
      <c r="M44" s="17"/>
      <c r="N44" s="18"/>
      <c r="O44" s="36"/>
      <c r="P44" s="17"/>
    </row>
    <row r="45" spans="1:16" ht="15.5" x14ac:dyDescent="0.35">
      <c r="A45" s="5">
        <v>44</v>
      </c>
      <c r="B45" s="5">
        <v>2</v>
      </c>
      <c r="C45" s="5">
        <v>2</v>
      </c>
      <c r="D45" s="5" t="s">
        <v>8</v>
      </c>
      <c r="E45" s="5">
        <v>29.1</v>
      </c>
      <c r="F45" s="5">
        <v>1.7508247422680412</v>
      </c>
      <c r="G45" s="17">
        <v>2034.3642611683847</v>
      </c>
      <c r="H45" s="5">
        <v>0.837680412371134</v>
      </c>
      <c r="I45" s="36">
        <v>29.1</v>
      </c>
      <c r="J45" s="36">
        <v>3.1379530237007116</v>
      </c>
      <c r="K45" s="18"/>
      <c r="L45" s="17"/>
      <c r="M45" s="17"/>
      <c r="N45" s="18"/>
      <c r="O45" s="36"/>
      <c r="P45" s="17"/>
    </row>
    <row r="46" spans="1:16" ht="15.5" x14ac:dyDescent="0.35">
      <c r="A46" s="5">
        <v>45</v>
      </c>
      <c r="B46" s="5">
        <v>2</v>
      </c>
      <c r="C46" s="5">
        <v>2</v>
      </c>
      <c r="D46" s="5" t="s">
        <v>8</v>
      </c>
      <c r="E46" s="5">
        <v>38.799999999999997</v>
      </c>
      <c r="F46" s="5">
        <v>3.7283659793814428</v>
      </c>
      <c r="G46" s="17">
        <v>3670.103092783505</v>
      </c>
      <c r="H46" s="5">
        <v>0.837680412371134</v>
      </c>
      <c r="I46" s="36">
        <v>38.799999999999997</v>
      </c>
      <c r="J46" s="36">
        <v>7.4502205335317244</v>
      </c>
      <c r="K46" s="18"/>
      <c r="L46" s="17"/>
      <c r="M46" s="17"/>
      <c r="N46" s="18"/>
      <c r="O46" s="36"/>
      <c r="P46" s="17"/>
    </row>
    <row r="47" spans="1:16" ht="15.5" x14ac:dyDescent="0.35">
      <c r="A47" s="5">
        <v>46</v>
      </c>
      <c r="B47" s="5">
        <v>2</v>
      </c>
      <c r="C47" s="5">
        <v>3</v>
      </c>
      <c r="D47" s="5" t="s">
        <v>16</v>
      </c>
      <c r="E47" s="5">
        <v>0</v>
      </c>
      <c r="F47" s="5">
        <v>2.3590206185567002</v>
      </c>
      <c r="G47" s="17">
        <v>962.19931271477662</v>
      </c>
      <c r="H47" s="17"/>
      <c r="I47" s="36"/>
      <c r="J47" s="36"/>
      <c r="K47" s="18"/>
      <c r="L47" s="17"/>
      <c r="M47" s="17"/>
      <c r="N47" s="17"/>
      <c r="O47" s="17"/>
      <c r="P47" s="17"/>
    </row>
    <row r="48" spans="1:16" ht="15.5" x14ac:dyDescent="0.35">
      <c r="A48" s="5">
        <v>47</v>
      </c>
      <c r="B48" s="5">
        <v>2</v>
      </c>
      <c r="C48" s="5">
        <v>3</v>
      </c>
      <c r="D48" s="5" t="s">
        <v>7</v>
      </c>
      <c r="E48" s="5">
        <v>9.6999999999999993</v>
      </c>
      <c r="F48" s="18">
        <v>3.0161520618556699</v>
      </c>
      <c r="G48" s="17">
        <v>2879.725085910653</v>
      </c>
      <c r="H48" s="5">
        <v>2.3590206185567002</v>
      </c>
      <c r="I48" s="36">
        <v>9.6999999999999993</v>
      </c>
      <c r="J48" s="36">
        <v>6.7745509618450486</v>
      </c>
      <c r="K48" s="18"/>
      <c r="L48" s="17"/>
      <c r="M48" s="17"/>
      <c r="N48" s="18"/>
      <c r="O48" s="36"/>
      <c r="P48" s="17"/>
    </row>
    <row r="49" spans="1:16" ht="15.5" x14ac:dyDescent="0.35">
      <c r="A49" s="5">
        <v>48</v>
      </c>
      <c r="B49" s="5">
        <v>2</v>
      </c>
      <c r="C49" s="5">
        <v>3</v>
      </c>
      <c r="D49" s="5" t="s">
        <v>7</v>
      </c>
      <c r="E49" s="5">
        <v>19.399999999999999</v>
      </c>
      <c r="F49" s="18">
        <v>7.3769072164948462</v>
      </c>
      <c r="G49" s="17">
        <v>4893.4707903780063</v>
      </c>
      <c r="H49" s="5">
        <v>2.3590206185567002</v>
      </c>
      <c r="I49" s="36">
        <v>19.399999999999999</v>
      </c>
      <c r="J49" s="36">
        <v>23.80353916462964</v>
      </c>
      <c r="K49" s="18"/>
      <c r="L49" s="17"/>
      <c r="M49" s="17"/>
      <c r="N49" s="18"/>
      <c r="O49" s="36"/>
      <c r="P49" s="17"/>
    </row>
    <row r="50" spans="1:16" ht="15.5" x14ac:dyDescent="0.35">
      <c r="A50" s="5">
        <v>49</v>
      </c>
      <c r="B50" s="5">
        <v>2</v>
      </c>
      <c r="C50" s="5">
        <v>3</v>
      </c>
      <c r="D50" s="5" t="s">
        <v>7</v>
      </c>
      <c r="E50" s="5">
        <v>29.1</v>
      </c>
      <c r="F50" s="18">
        <v>9.3037113402061848</v>
      </c>
      <c r="G50" s="17">
        <v>4646.0481099656354</v>
      </c>
      <c r="H50" s="5">
        <v>2.3590206185567002</v>
      </c>
      <c r="I50" s="36">
        <v>29.1</v>
      </c>
      <c r="J50" s="36">
        <v>23.864916569242212</v>
      </c>
      <c r="K50" s="18"/>
      <c r="L50" s="17"/>
      <c r="M50" s="17"/>
      <c r="N50" s="18"/>
      <c r="O50" s="36"/>
      <c r="P50" s="17"/>
    </row>
    <row r="51" spans="1:16" ht="15.5" x14ac:dyDescent="0.35">
      <c r="A51" s="5">
        <v>50</v>
      </c>
      <c r="B51" s="5">
        <v>2</v>
      </c>
      <c r="C51" s="5">
        <v>3</v>
      </c>
      <c r="D51" s="5" t="s">
        <v>7</v>
      </c>
      <c r="E51" s="5">
        <v>38.799999999999997</v>
      </c>
      <c r="F51" s="18">
        <v>8.4490979381443285</v>
      </c>
      <c r="G51" s="17">
        <v>4845.3608247422681</v>
      </c>
      <c r="H51" s="5">
        <v>2.3590206185567002</v>
      </c>
      <c r="I51" s="36">
        <v>38.799999999999997</v>
      </c>
      <c r="J51" s="36">
        <v>15.696075565947497</v>
      </c>
      <c r="K51" s="18"/>
      <c r="L51" s="17"/>
      <c r="M51" s="17"/>
      <c r="N51" s="18"/>
      <c r="O51" s="36"/>
      <c r="P51" s="17"/>
    </row>
    <row r="52" spans="1:16" ht="15.5" x14ac:dyDescent="0.35">
      <c r="A52" s="5">
        <v>51</v>
      </c>
      <c r="B52" s="5">
        <v>2</v>
      </c>
      <c r="C52" s="5">
        <v>3</v>
      </c>
      <c r="D52" s="5" t="s">
        <v>8</v>
      </c>
      <c r="E52" s="5">
        <v>9.6999999999999993</v>
      </c>
      <c r="F52" s="18">
        <v>2.2905154639175258</v>
      </c>
      <c r="G52" s="17">
        <v>2213.058419243986</v>
      </c>
      <c r="H52" s="5">
        <v>2.3590206185567002</v>
      </c>
      <c r="I52" s="36">
        <v>9.6999999999999993</v>
      </c>
      <c r="J52" s="36">
        <v>-0.70623870762035457</v>
      </c>
      <c r="K52" s="18"/>
      <c r="L52" s="17"/>
      <c r="M52" s="17"/>
      <c r="N52" s="18"/>
      <c r="O52" s="36"/>
      <c r="P52" s="17"/>
    </row>
    <row r="53" spans="1:16" ht="15.5" x14ac:dyDescent="0.35">
      <c r="A53" s="5">
        <v>52</v>
      </c>
      <c r="B53" s="5">
        <v>2</v>
      </c>
      <c r="C53" s="5">
        <v>3</v>
      </c>
      <c r="D53" s="5" t="s">
        <v>8</v>
      </c>
      <c r="E53" s="5">
        <v>19.399999999999999</v>
      </c>
      <c r="F53" s="18">
        <v>2.4870386597938143</v>
      </c>
      <c r="G53" s="17">
        <v>2453.6082474226805</v>
      </c>
      <c r="H53" s="5">
        <v>2.3590206185567002</v>
      </c>
      <c r="I53" s="36">
        <v>19.399999999999999</v>
      </c>
      <c r="J53" s="36">
        <v>0.65988681050058839</v>
      </c>
      <c r="K53" s="18"/>
      <c r="L53" s="17"/>
      <c r="M53" s="17"/>
      <c r="N53" s="18"/>
      <c r="O53" s="36"/>
      <c r="P53" s="17"/>
    </row>
    <row r="54" spans="1:16" ht="15.5" x14ac:dyDescent="0.35">
      <c r="A54" s="5">
        <v>53</v>
      </c>
      <c r="B54" s="5">
        <v>2</v>
      </c>
      <c r="C54" s="5">
        <v>3</v>
      </c>
      <c r="D54" s="5" t="s">
        <v>8</v>
      </c>
      <c r="E54" s="5">
        <v>29.1</v>
      </c>
      <c r="F54" s="18">
        <v>3.0667113402061852</v>
      </c>
      <c r="G54" s="17">
        <v>2975.9450171821304</v>
      </c>
      <c r="H54" s="5">
        <v>2.3590206185567002</v>
      </c>
      <c r="I54" s="36">
        <v>29.1</v>
      </c>
      <c r="J54" s="36">
        <v>2.4319268785205668</v>
      </c>
      <c r="K54" s="18"/>
      <c r="L54" s="17"/>
      <c r="M54" s="17"/>
      <c r="N54" s="18"/>
      <c r="O54" s="36"/>
      <c r="P54" s="17"/>
    </row>
    <row r="55" spans="1:16" ht="15.5" x14ac:dyDescent="0.35">
      <c r="A55" s="5">
        <v>54</v>
      </c>
      <c r="B55" s="5">
        <v>2</v>
      </c>
      <c r="C55" s="5">
        <v>3</v>
      </c>
      <c r="D55" s="5" t="s">
        <v>8</v>
      </c>
      <c r="E55" s="5">
        <v>38.799999999999997</v>
      </c>
      <c r="F55" s="18">
        <v>3.8056701030927833</v>
      </c>
      <c r="G55" s="17">
        <v>3161.5120274914088</v>
      </c>
      <c r="H55" s="5">
        <v>2.3590206185567002</v>
      </c>
      <c r="I55" s="36">
        <v>38.799999999999997</v>
      </c>
      <c r="J55" s="36">
        <v>3.7284780529280495</v>
      </c>
      <c r="K55" s="18"/>
      <c r="L55" s="17"/>
      <c r="M55" s="17"/>
      <c r="N55" s="18"/>
      <c r="O55" s="36"/>
      <c r="P55" s="17"/>
    </row>
    <row r="56" spans="1:16" ht="15.5" x14ac:dyDescent="0.35">
      <c r="A56" s="5">
        <v>55</v>
      </c>
      <c r="B56" s="5">
        <v>3</v>
      </c>
      <c r="C56" s="5">
        <v>1</v>
      </c>
      <c r="D56" s="5" t="s">
        <v>16</v>
      </c>
      <c r="E56" s="5">
        <v>0</v>
      </c>
      <c r="F56" s="5">
        <v>2.13979381443299</v>
      </c>
      <c r="G56" s="17">
        <v>1347.0790378006873</v>
      </c>
      <c r="H56" s="17"/>
      <c r="I56" s="17"/>
      <c r="K56" s="18"/>
      <c r="L56" s="17"/>
      <c r="M56" s="17"/>
      <c r="N56" s="17"/>
      <c r="O56" s="17"/>
      <c r="P56" s="17"/>
    </row>
    <row r="57" spans="1:16" ht="15.5" x14ac:dyDescent="0.35">
      <c r="A57" s="5">
        <v>56</v>
      </c>
      <c r="B57" s="5">
        <v>3</v>
      </c>
      <c r="C57" s="5">
        <v>1</v>
      </c>
      <c r="D57" s="5" t="s">
        <v>7</v>
      </c>
      <c r="E57" s="5">
        <v>9.6999999999999993</v>
      </c>
      <c r="F57" s="18">
        <v>5.0195876288659793</v>
      </c>
      <c r="G57" s="17">
        <v>3718.2130584192437</v>
      </c>
      <c r="H57" s="5">
        <v>2.13979381443299</v>
      </c>
      <c r="I57" s="36">
        <v>9.6999999999999993</v>
      </c>
      <c r="J57" s="36">
        <v>29.688596025082365</v>
      </c>
      <c r="K57" s="18"/>
      <c r="L57" s="17"/>
      <c r="M57" s="17"/>
      <c r="N57" s="18"/>
      <c r="O57" s="36"/>
      <c r="P57" s="17"/>
    </row>
    <row r="58" spans="1:16" ht="15.5" x14ac:dyDescent="0.35">
      <c r="A58" s="5">
        <v>57</v>
      </c>
      <c r="B58" s="5">
        <v>3</v>
      </c>
      <c r="C58" s="5">
        <v>1</v>
      </c>
      <c r="D58" s="5" t="s">
        <v>7</v>
      </c>
      <c r="E58" s="5">
        <v>19.399999999999999</v>
      </c>
      <c r="F58" s="18">
        <v>12.063711340206186</v>
      </c>
      <c r="G58" s="17">
        <v>5443.2989690721643</v>
      </c>
      <c r="H58" s="5">
        <v>2.13979381443299</v>
      </c>
      <c r="I58" s="36">
        <v>19.399999999999999</v>
      </c>
      <c r="J58" s="36">
        <v>51.154214050377306</v>
      </c>
      <c r="K58" s="18"/>
      <c r="L58" s="17"/>
      <c r="M58" s="17"/>
      <c r="N58" s="18"/>
      <c r="O58" s="36"/>
      <c r="P58" s="17"/>
    </row>
    <row r="59" spans="1:16" ht="15.5" x14ac:dyDescent="0.35">
      <c r="A59" s="5">
        <v>58</v>
      </c>
      <c r="B59" s="5">
        <v>3</v>
      </c>
      <c r="C59" s="5">
        <v>1</v>
      </c>
      <c r="D59" s="5" t="s">
        <v>7</v>
      </c>
      <c r="E59" s="5">
        <v>29.1</v>
      </c>
      <c r="F59" s="18">
        <v>13.778659793814432</v>
      </c>
      <c r="G59" s="17">
        <v>4096.2199312714774</v>
      </c>
      <c r="H59" s="5">
        <v>2.13979381443299</v>
      </c>
      <c r="I59" s="36">
        <v>29.1</v>
      </c>
      <c r="J59" s="36">
        <v>38.277889963509999</v>
      </c>
      <c r="K59" s="18"/>
      <c r="L59" s="17"/>
      <c r="M59" s="17"/>
      <c r="N59" s="18"/>
      <c r="O59" s="36"/>
      <c r="P59" s="17"/>
    </row>
    <row r="60" spans="1:16" ht="15.5" x14ac:dyDescent="0.35">
      <c r="A60" s="5">
        <v>59</v>
      </c>
      <c r="B60" s="5">
        <v>3</v>
      </c>
      <c r="C60" s="5">
        <v>1</v>
      </c>
      <c r="D60" s="5" t="s">
        <v>7</v>
      </c>
      <c r="E60" s="5">
        <v>38.799999999999997</v>
      </c>
      <c r="F60" s="18">
        <v>17.198195876288658</v>
      </c>
      <c r="G60" s="17">
        <v>5182.1305841924395</v>
      </c>
      <c r="H60" s="5">
        <v>2.13979381443299</v>
      </c>
      <c r="I60" s="36">
        <v>38.799999999999997</v>
      </c>
      <c r="J60" s="36">
        <v>38.810314592411515</v>
      </c>
      <c r="K60" s="18"/>
      <c r="L60" s="17"/>
      <c r="M60" s="17"/>
      <c r="N60" s="18"/>
      <c r="O60" s="36"/>
      <c r="P60" s="17"/>
    </row>
    <row r="61" spans="1:16" ht="15.5" x14ac:dyDescent="0.35">
      <c r="A61" s="5">
        <v>60</v>
      </c>
      <c r="B61" s="5">
        <v>3</v>
      </c>
      <c r="C61" s="5">
        <v>1</v>
      </c>
      <c r="D61" s="5" t="s">
        <v>8</v>
      </c>
      <c r="E61" s="5">
        <v>9.6999999999999993</v>
      </c>
      <c r="F61" s="18">
        <v>2.2812371134020619</v>
      </c>
      <c r="G61" s="17">
        <v>2199.3127147766322</v>
      </c>
      <c r="H61" s="5">
        <v>2.13979381443299</v>
      </c>
      <c r="I61" s="36">
        <v>9.6999999999999993</v>
      </c>
      <c r="J61" s="36">
        <v>1.4581783398873396</v>
      </c>
      <c r="K61" s="18"/>
      <c r="L61" s="17"/>
      <c r="M61" s="17"/>
      <c r="N61" s="18"/>
      <c r="O61" s="36"/>
      <c r="P61" s="17"/>
    </row>
    <row r="62" spans="1:16" ht="15.5" x14ac:dyDescent="0.35">
      <c r="A62" s="5">
        <v>61</v>
      </c>
      <c r="B62" s="5">
        <v>3</v>
      </c>
      <c r="C62" s="5">
        <v>1</v>
      </c>
      <c r="D62" s="5" t="s">
        <v>8</v>
      </c>
      <c r="E62" s="5">
        <v>19.399999999999999</v>
      </c>
      <c r="F62" s="18">
        <v>2.5370567010309277</v>
      </c>
      <c r="G62" s="17">
        <v>2467.3539518900343</v>
      </c>
      <c r="H62" s="5">
        <v>2.13979381443299</v>
      </c>
      <c r="I62" s="36">
        <v>19.399999999999999</v>
      </c>
      <c r="J62" s="36">
        <v>2.0477468381337114</v>
      </c>
      <c r="K62" s="18"/>
      <c r="L62" s="17"/>
      <c r="M62" s="17"/>
      <c r="N62" s="18"/>
      <c r="O62" s="36"/>
      <c r="P62" s="17"/>
    </row>
    <row r="63" spans="1:16" ht="15.5" x14ac:dyDescent="0.35">
      <c r="A63" s="5">
        <v>62</v>
      </c>
      <c r="B63" s="5">
        <v>3</v>
      </c>
      <c r="C63" s="5">
        <v>1</v>
      </c>
      <c r="D63" s="5" t="s">
        <v>8</v>
      </c>
      <c r="E63" s="5">
        <v>29.1</v>
      </c>
      <c r="F63" s="18">
        <v>2.4918247422680411</v>
      </c>
      <c r="G63" s="17">
        <v>3106.5292096219928</v>
      </c>
      <c r="H63" s="5">
        <v>2.13979381443299</v>
      </c>
      <c r="I63" s="36">
        <v>29.1</v>
      </c>
      <c r="J63" s="36">
        <v>2.5842987210826465</v>
      </c>
      <c r="K63" s="18"/>
      <c r="L63" s="17"/>
      <c r="M63" s="17"/>
      <c r="N63" s="18"/>
      <c r="O63" s="36"/>
      <c r="P63" s="17"/>
    </row>
    <row r="64" spans="1:16" ht="15.5" x14ac:dyDescent="0.35">
      <c r="A64" s="5">
        <v>63</v>
      </c>
      <c r="B64" s="5">
        <v>3</v>
      </c>
      <c r="C64" s="5">
        <v>1</v>
      </c>
      <c r="D64" s="5" t="s">
        <v>8</v>
      </c>
      <c r="E64" s="5">
        <v>38.799999999999997</v>
      </c>
      <c r="F64" s="18">
        <v>2.4030309278350512</v>
      </c>
      <c r="G64" s="17">
        <v>2914.0893470790375</v>
      </c>
      <c r="H64" s="5">
        <v>2.13979381443299</v>
      </c>
      <c r="I64" s="36">
        <v>38.799999999999997</v>
      </c>
      <c r="J64" s="36">
        <v>3.7712296737166504</v>
      </c>
      <c r="K64" s="18"/>
      <c r="L64" s="17"/>
      <c r="M64" s="17"/>
      <c r="N64" s="18"/>
      <c r="O64" s="36"/>
      <c r="P64" s="17"/>
    </row>
    <row r="65" spans="1:16" ht="15.5" x14ac:dyDescent="0.35">
      <c r="A65" s="5">
        <v>64</v>
      </c>
      <c r="B65" s="5">
        <v>3</v>
      </c>
      <c r="C65" s="1">
        <v>2</v>
      </c>
      <c r="D65" s="5" t="s">
        <v>16</v>
      </c>
      <c r="E65" s="5">
        <v>0</v>
      </c>
      <c r="F65" s="5">
        <v>2.1449097938144299</v>
      </c>
      <c r="G65" s="17">
        <v>1216.4948453608247</v>
      </c>
      <c r="H65" s="17"/>
      <c r="I65" s="36"/>
      <c r="J65" s="36"/>
      <c r="K65" s="18"/>
      <c r="L65" s="17"/>
      <c r="M65" s="17"/>
      <c r="N65" s="17"/>
      <c r="O65" s="17"/>
      <c r="P65" s="17"/>
    </row>
    <row r="66" spans="1:16" ht="15.5" x14ac:dyDescent="0.35">
      <c r="A66" s="5">
        <v>65</v>
      </c>
      <c r="B66" s="5">
        <v>3</v>
      </c>
      <c r="C66" s="1">
        <v>2</v>
      </c>
      <c r="D66" s="5" t="s">
        <v>7</v>
      </c>
      <c r="E66" s="5">
        <v>9.6999999999999993</v>
      </c>
      <c r="F66" s="18">
        <v>7.0915979381443295</v>
      </c>
      <c r="G66" s="17">
        <v>5209.6219931271471</v>
      </c>
      <c r="H66" s="5">
        <v>2.1449097938144299</v>
      </c>
      <c r="I66" s="36">
        <v>9.6999999999999993</v>
      </c>
      <c r="J66" s="36">
        <v>44.811217982782473</v>
      </c>
      <c r="K66" s="18"/>
      <c r="L66" s="17"/>
      <c r="M66" s="17"/>
      <c r="N66" s="18"/>
      <c r="O66" s="36"/>
      <c r="P66" s="17"/>
    </row>
    <row r="67" spans="1:16" ht="15.5" x14ac:dyDescent="0.35">
      <c r="A67" s="5">
        <v>66</v>
      </c>
      <c r="B67" s="5">
        <v>3</v>
      </c>
      <c r="C67" s="1">
        <v>2</v>
      </c>
      <c r="D67" s="5" t="s">
        <v>7</v>
      </c>
      <c r="E67" s="5">
        <v>19.399999999999999</v>
      </c>
      <c r="F67" s="18">
        <v>11.323298969072164</v>
      </c>
      <c r="G67" s="17">
        <v>4453.6082474226805</v>
      </c>
      <c r="H67" s="5">
        <v>2.1449097938144299</v>
      </c>
      <c r="I67" s="36">
        <v>19.399999999999999</v>
      </c>
      <c r="J67" s="36">
        <v>47.311284408545028</v>
      </c>
      <c r="K67" s="18"/>
      <c r="L67" s="17"/>
      <c r="M67" s="17"/>
      <c r="N67" s="18"/>
      <c r="O67" s="36"/>
      <c r="P67" s="17"/>
    </row>
    <row r="68" spans="1:16" ht="15.5" x14ac:dyDescent="0.35">
      <c r="A68" s="5">
        <v>67</v>
      </c>
      <c r="B68" s="5">
        <v>3</v>
      </c>
      <c r="C68" s="1">
        <v>2</v>
      </c>
      <c r="D68" s="5" t="s">
        <v>7</v>
      </c>
      <c r="E68" s="5">
        <v>29.1</v>
      </c>
      <c r="F68" s="18">
        <v>14.384690721649482</v>
      </c>
      <c r="G68" s="17">
        <v>4219.9312714776634</v>
      </c>
      <c r="H68" s="5">
        <v>2.1449097938144299</v>
      </c>
      <c r="I68" s="36">
        <v>29.1</v>
      </c>
      <c r="J68" s="36">
        <v>44.845638927268276</v>
      </c>
      <c r="K68" s="18"/>
      <c r="L68" s="17"/>
      <c r="M68" s="17"/>
      <c r="N68" s="18"/>
      <c r="O68" s="36"/>
      <c r="P68" s="17"/>
    </row>
    <row r="69" spans="1:16" ht="15.5" x14ac:dyDescent="0.35">
      <c r="A69" s="5">
        <v>68</v>
      </c>
      <c r="B69" s="5">
        <v>3</v>
      </c>
      <c r="C69" s="1">
        <v>2</v>
      </c>
      <c r="D69" s="5" t="s">
        <v>7</v>
      </c>
      <c r="E69" s="5">
        <v>38.799999999999997</v>
      </c>
      <c r="F69" s="18">
        <v>15.408247422680413</v>
      </c>
      <c r="G69" s="17">
        <v>5168.3848797250857</v>
      </c>
      <c r="H69" s="5">
        <v>2.1449097938144299</v>
      </c>
      <c r="I69" s="36">
        <v>38.799999999999997</v>
      </c>
      <c r="J69" s="36">
        <v>36.761179455840129</v>
      </c>
      <c r="K69" s="18"/>
      <c r="L69" s="17"/>
      <c r="M69" s="17"/>
      <c r="N69" s="18"/>
      <c r="O69" s="36"/>
      <c r="P69" s="17"/>
    </row>
    <row r="70" spans="1:16" ht="15.5" x14ac:dyDescent="0.35">
      <c r="A70" s="5">
        <v>69</v>
      </c>
      <c r="B70" s="5">
        <v>3</v>
      </c>
      <c r="C70" s="1">
        <v>2</v>
      </c>
      <c r="D70" s="5" t="s">
        <v>8</v>
      </c>
      <c r="E70" s="5">
        <v>9.6999999999999993</v>
      </c>
      <c r="F70" s="18">
        <v>2.3129999999999997</v>
      </c>
      <c r="G70" s="17">
        <v>2666.6666666666665</v>
      </c>
      <c r="H70" s="5">
        <v>2.1449097938144299</v>
      </c>
      <c r="I70" s="36">
        <v>9.6999999999999993</v>
      </c>
      <c r="J70" s="36">
        <v>0.70196088851103255</v>
      </c>
      <c r="K70" s="18"/>
      <c r="L70" s="17"/>
      <c r="M70" s="17"/>
      <c r="N70" s="18"/>
      <c r="O70" s="36"/>
      <c r="P70" s="17"/>
    </row>
    <row r="71" spans="1:16" ht="15.5" x14ac:dyDescent="0.35">
      <c r="A71" s="5">
        <v>70</v>
      </c>
      <c r="B71" s="5">
        <v>3</v>
      </c>
      <c r="C71" s="1">
        <v>2</v>
      </c>
      <c r="D71" s="5" t="s">
        <v>8</v>
      </c>
      <c r="E71" s="5">
        <v>19.399999999999999</v>
      </c>
      <c r="F71" s="18">
        <v>2.2178350515463916</v>
      </c>
      <c r="G71" s="17">
        <v>2439.8625429553263</v>
      </c>
      <c r="H71" s="5">
        <v>2.1449097938144299</v>
      </c>
      <c r="I71" s="36">
        <v>19.399999999999999</v>
      </c>
      <c r="J71" s="36">
        <v>1.4068312254224749</v>
      </c>
      <c r="K71" s="18"/>
      <c r="L71" s="17"/>
      <c r="M71" s="17"/>
      <c r="N71" s="18"/>
      <c r="O71" s="36"/>
      <c r="P71" s="17"/>
    </row>
    <row r="72" spans="1:16" ht="15.5" x14ac:dyDescent="0.35">
      <c r="A72" s="5">
        <v>71</v>
      </c>
      <c r="B72" s="5">
        <v>3</v>
      </c>
      <c r="C72" s="1">
        <v>2</v>
      </c>
      <c r="D72" s="5" t="s">
        <v>8</v>
      </c>
      <c r="E72" s="5">
        <v>29.1</v>
      </c>
      <c r="F72" s="18">
        <v>2.5581958762886599</v>
      </c>
      <c r="G72" s="17">
        <v>3202.7491408934707</v>
      </c>
      <c r="H72" s="5">
        <v>2.1449097938144299</v>
      </c>
      <c r="I72" s="36">
        <v>29.1</v>
      </c>
      <c r="J72" s="36">
        <v>2.7947975342757054</v>
      </c>
      <c r="K72" s="18"/>
      <c r="L72" s="17"/>
      <c r="M72" s="17"/>
      <c r="N72" s="18"/>
      <c r="O72" s="36"/>
      <c r="P72" s="17"/>
    </row>
    <row r="73" spans="1:16" ht="15.5" x14ac:dyDescent="0.35">
      <c r="A73" s="5">
        <v>72</v>
      </c>
      <c r="B73" s="5">
        <v>3</v>
      </c>
      <c r="C73" s="1">
        <v>2</v>
      </c>
      <c r="D73" s="5" t="s">
        <v>8</v>
      </c>
      <c r="E73" s="5">
        <v>38.799999999999997</v>
      </c>
      <c r="F73" s="18">
        <v>2.1609587628865978</v>
      </c>
      <c r="G73" s="17">
        <v>2941.5807560137455</v>
      </c>
      <c r="H73" s="5">
        <v>2.1449097938144299</v>
      </c>
      <c r="I73" s="36">
        <v>38.799999999999997</v>
      </c>
      <c r="J73" s="36">
        <v>2.5030569135933765</v>
      </c>
      <c r="K73" s="18"/>
      <c r="L73" s="17"/>
      <c r="M73" s="17"/>
      <c r="N73" s="18"/>
      <c r="O73" s="36"/>
      <c r="P73" s="17"/>
    </row>
    <row r="74" spans="1:16" ht="15.5" x14ac:dyDescent="0.35">
      <c r="A74" s="5">
        <v>73</v>
      </c>
      <c r="B74" s="5">
        <v>3</v>
      </c>
      <c r="C74" s="1">
        <v>3</v>
      </c>
      <c r="D74" s="5" t="s">
        <v>16</v>
      </c>
      <c r="E74" s="5">
        <v>0</v>
      </c>
      <c r="F74" s="5">
        <v>2.2464432989690724</v>
      </c>
      <c r="G74" s="17">
        <v>1367.6975945017182</v>
      </c>
      <c r="H74" s="17"/>
      <c r="I74" s="17"/>
      <c r="K74" s="18"/>
      <c r="L74" s="17"/>
      <c r="M74" s="17"/>
      <c r="N74" s="17"/>
      <c r="O74" s="17"/>
      <c r="P74" s="17"/>
    </row>
    <row r="75" spans="1:16" ht="15.5" x14ac:dyDescent="0.35">
      <c r="A75" s="5">
        <v>74</v>
      </c>
      <c r="B75" s="5">
        <v>3</v>
      </c>
      <c r="C75" s="1">
        <v>3</v>
      </c>
      <c r="D75" s="5" t="s">
        <v>7</v>
      </c>
      <c r="E75" s="5">
        <v>9.6999999999999993</v>
      </c>
      <c r="F75" s="18">
        <v>6.8620360824742272</v>
      </c>
      <c r="G75" s="17">
        <v>3567.0103092783502</v>
      </c>
      <c r="H75" s="5">
        <v>2.2464432989690724</v>
      </c>
      <c r="I75" s="36">
        <v>9.6999999999999993</v>
      </c>
      <c r="J75" s="36">
        <v>37.274152407269668</v>
      </c>
      <c r="K75" s="18"/>
      <c r="L75" s="17"/>
      <c r="M75" s="17"/>
      <c r="N75" s="18"/>
      <c r="O75" s="36"/>
      <c r="P75" s="17"/>
    </row>
    <row r="76" spans="1:16" ht="15.5" x14ac:dyDescent="0.35">
      <c r="A76" s="5">
        <v>75</v>
      </c>
      <c r="B76" s="5">
        <v>3</v>
      </c>
      <c r="C76" s="1">
        <v>3</v>
      </c>
      <c r="D76" s="5" t="s">
        <v>7</v>
      </c>
      <c r="E76" s="5">
        <v>19.399999999999999</v>
      </c>
      <c r="F76" s="18">
        <v>10.968865979381443</v>
      </c>
      <c r="G76" s="17">
        <v>3793.8144329896904</v>
      </c>
      <c r="H76" s="5">
        <v>2.2464432989690724</v>
      </c>
      <c r="I76" s="36">
        <v>19.399999999999999</v>
      </c>
      <c r="J76" s="36">
        <v>44.960941651609936</v>
      </c>
      <c r="K76" s="18"/>
      <c r="L76" s="17"/>
      <c r="M76" s="17"/>
      <c r="N76" s="18"/>
      <c r="O76" s="36"/>
      <c r="P76" s="17"/>
    </row>
    <row r="77" spans="1:16" ht="15.5" x14ac:dyDescent="0.35">
      <c r="A77" s="5">
        <v>76</v>
      </c>
      <c r="B77" s="5">
        <v>3</v>
      </c>
      <c r="C77" s="1">
        <v>3</v>
      </c>
      <c r="D77" s="5" t="s">
        <v>7</v>
      </c>
      <c r="E77" s="5">
        <v>29.1</v>
      </c>
      <c r="F77" s="18">
        <v>13.635927835051545</v>
      </c>
      <c r="G77" s="17">
        <v>4907.216494845361</v>
      </c>
      <c r="H77" s="5">
        <v>2.2464432989690724</v>
      </c>
      <c r="I77" s="36">
        <v>29.1</v>
      </c>
      <c r="J77" s="36">
        <v>40.170049952173287</v>
      </c>
      <c r="K77" s="18"/>
      <c r="L77" s="17"/>
      <c r="M77" s="17"/>
      <c r="N77" s="18"/>
      <c r="O77" s="36"/>
      <c r="P77" s="17"/>
    </row>
    <row r="78" spans="1:16" ht="15.5" x14ac:dyDescent="0.35">
      <c r="A78" s="5">
        <v>77</v>
      </c>
      <c r="B78" s="5">
        <v>3</v>
      </c>
      <c r="C78" s="1">
        <v>3</v>
      </c>
      <c r="D78" s="5" t="s">
        <v>7</v>
      </c>
      <c r="E78" s="5">
        <v>38.799999999999997</v>
      </c>
      <c r="F78" s="18">
        <v>13.871134020618557</v>
      </c>
      <c r="G78" s="17">
        <v>4123.711340206185</v>
      </c>
      <c r="H78" s="5">
        <v>2.2464432989690724</v>
      </c>
      <c r="I78" s="36">
        <v>38.799999999999997</v>
      </c>
      <c r="J78" s="36">
        <v>37.177037942395692</v>
      </c>
      <c r="K78" s="18"/>
      <c r="L78" s="17"/>
      <c r="M78" s="17"/>
      <c r="N78" s="18"/>
      <c r="O78" s="36"/>
      <c r="P78" s="17"/>
    </row>
    <row r="79" spans="1:16" ht="15.5" x14ac:dyDescent="0.35">
      <c r="A79" s="5">
        <v>78</v>
      </c>
      <c r="B79" s="5">
        <v>3</v>
      </c>
      <c r="C79" s="1">
        <v>3</v>
      </c>
      <c r="D79" s="5" t="s">
        <v>8</v>
      </c>
      <c r="E79" s="5">
        <v>9.6999999999999993</v>
      </c>
      <c r="F79" s="18">
        <v>2.365979381443299</v>
      </c>
      <c r="G79" s="17">
        <v>2474.2268041237112</v>
      </c>
      <c r="H79" s="5">
        <v>2.2464432989690724</v>
      </c>
      <c r="I79" s="36">
        <v>9.6999999999999993</v>
      </c>
      <c r="J79" s="36">
        <v>0.20140291210543759</v>
      </c>
      <c r="K79" s="18"/>
      <c r="L79" s="17"/>
      <c r="M79" s="17"/>
      <c r="N79" s="18"/>
      <c r="O79" s="36"/>
      <c r="P79" s="17"/>
    </row>
    <row r="80" spans="1:16" ht="15.5" x14ac:dyDescent="0.35">
      <c r="A80" s="5">
        <v>79</v>
      </c>
      <c r="B80" s="5">
        <v>3</v>
      </c>
      <c r="C80" s="1">
        <v>3</v>
      </c>
      <c r="D80" s="5" t="s">
        <v>8</v>
      </c>
      <c r="E80" s="5">
        <v>19.399999999999999</v>
      </c>
      <c r="F80" s="18">
        <v>2.6087783505154643</v>
      </c>
      <c r="G80" s="17">
        <v>3395.189003436426</v>
      </c>
      <c r="H80" s="5">
        <v>2.2464432989690724</v>
      </c>
      <c r="I80" s="36">
        <v>19.399999999999999</v>
      </c>
      <c r="J80" s="36">
        <v>0.32131469869271978</v>
      </c>
      <c r="K80" s="18"/>
      <c r="L80" s="17"/>
      <c r="M80" s="17"/>
      <c r="N80" s="18"/>
      <c r="O80" s="36"/>
      <c r="P80" s="17"/>
    </row>
    <row r="81" spans="1:16" ht="15.5" x14ac:dyDescent="0.35">
      <c r="A81" s="5">
        <v>80</v>
      </c>
      <c r="B81" s="5">
        <v>3</v>
      </c>
      <c r="C81" s="1">
        <v>3</v>
      </c>
      <c r="D81" s="5" t="s">
        <v>8</v>
      </c>
      <c r="E81" s="5">
        <v>29.1</v>
      </c>
      <c r="F81" s="18">
        <v>2.3771288659793814</v>
      </c>
      <c r="G81" s="17">
        <v>3044.6735395189003</v>
      </c>
      <c r="H81" s="5">
        <v>2.2464432989690724</v>
      </c>
      <c r="I81" s="36">
        <v>29.1</v>
      </c>
      <c r="J81" s="36">
        <v>0.44909129556807242</v>
      </c>
      <c r="K81" s="18"/>
      <c r="L81" s="17"/>
      <c r="M81" s="17"/>
      <c r="N81" s="18"/>
      <c r="O81" s="36"/>
      <c r="P81" s="17"/>
    </row>
    <row r="82" spans="1:16" ht="15.5" x14ac:dyDescent="0.35">
      <c r="A82" s="5">
        <v>81</v>
      </c>
      <c r="B82" s="5">
        <v>3</v>
      </c>
      <c r="C82" s="1">
        <v>3</v>
      </c>
      <c r="D82" s="5" t="s">
        <v>8</v>
      </c>
      <c r="E82" s="5">
        <v>38.799999999999997</v>
      </c>
      <c r="F82" s="18">
        <v>2.818345360824742</v>
      </c>
      <c r="G82" s="17">
        <v>3257.7319587628863</v>
      </c>
      <c r="H82" s="5">
        <v>2.2464432989690724</v>
      </c>
      <c r="I82" s="36">
        <v>38.799999999999997</v>
      </c>
      <c r="J82" s="36">
        <v>0.95851046870017442</v>
      </c>
      <c r="K82" s="18"/>
      <c r="L82" s="17"/>
      <c r="M82" s="17"/>
      <c r="N82" s="18"/>
      <c r="O82" s="36"/>
      <c r="P82" s="17"/>
    </row>
    <row r="83" spans="1:16" ht="15.5" x14ac:dyDescent="0.35">
      <c r="A83" s="5">
        <v>82</v>
      </c>
      <c r="B83" s="5">
        <v>4</v>
      </c>
      <c r="C83" s="5">
        <v>1</v>
      </c>
      <c r="D83" s="5" t="s">
        <v>16</v>
      </c>
      <c r="E83" s="5">
        <v>0</v>
      </c>
      <c r="F83" s="5">
        <v>1.0281958762886596</v>
      </c>
      <c r="G83" s="17">
        <v>1676.9759450171821</v>
      </c>
      <c r="H83" s="17"/>
      <c r="I83" s="36"/>
      <c r="J83" s="36"/>
      <c r="K83" s="18"/>
      <c r="L83" s="17"/>
      <c r="M83" s="17"/>
      <c r="N83" s="17"/>
      <c r="O83" s="17"/>
      <c r="P83" s="17"/>
    </row>
    <row r="84" spans="1:16" ht="15.5" x14ac:dyDescent="0.35">
      <c r="A84" s="5">
        <v>83</v>
      </c>
      <c r="B84" s="5">
        <v>4</v>
      </c>
      <c r="C84" s="5">
        <v>1</v>
      </c>
      <c r="D84" s="5" t="s">
        <v>7</v>
      </c>
      <c r="E84" s="5">
        <v>9.6999999999999993</v>
      </c>
      <c r="F84" s="18">
        <v>2.8280412371134016</v>
      </c>
      <c r="G84" s="17">
        <v>1979.3814432989691</v>
      </c>
      <c r="H84" s="5">
        <v>1.0281958762886596</v>
      </c>
      <c r="I84" s="36">
        <v>9.6999999999999993</v>
      </c>
      <c r="J84" s="36">
        <v>6.9547242002338194</v>
      </c>
      <c r="K84" s="18"/>
      <c r="L84" s="17"/>
      <c r="M84" s="17"/>
      <c r="N84" s="18"/>
      <c r="O84" s="36"/>
      <c r="P84" s="17"/>
    </row>
    <row r="85" spans="1:16" ht="15.5" x14ac:dyDescent="0.35">
      <c r="A85" s="5">
        <v>84</v>
      </c>
      <c r="B85" s="5">
        <v>4</v>
      </c>
      <c r="C85" s="5">
        <v>1</v>
      </c>
      <c r="D85" s="5" t="s">
        <v>7</v>
      </c>
      <c r="E85" s="5">
        <v>19.399999999999999</v>
      </c>
      <c r="F85" s="18">
        <v>5.2319845360824733</v>
      </c>
      <c r="G85" s="17">
        <v>2962.1993127147766</v>
      </c>
      <c r="H85" s="5">
        <v>1.0281958762886596</v>
      </c>
      <c r="I85" s="36">
        <v>19.399999999999999</v>
      </c>
      <c r="J85" s="36">
        <v>18.060766287596966</v>
      </c>
      <c r="K85" s="18"/>
      <c r="L85" s="17"/>
      <c r="M85" s="17"/>
      <c r="N85" s="18"/>
      <c r="O85" s="36"/>
      <c r="P85" s="17"/>
    </row>
    <row r="86" spans="1:16" ht="15.5" x14ac:dyDescent="0.35">
      <c r="A86" s="5">
        <v>85</v>
      </c>
      <c r="B86" s="5">
        <v>4</v>
      </c>
      <c r="C86" s="5">
        <v>1</v>
      </c>
      <c r="D86" s="5" t="s">
        <v>7</v>
      </c>
      <c r="E86" s="5">
        <v>29.1</v>
      </c>
      <c r="F86" s="18">
        <v>6.0680412371134018</v>
      </c>
      <c r="G86" s="17">
        <v>2996.5635738831616</v>
      </c>
      <c r="H86" s="5">
        <v>1.0281958762886596</v>
      </c>
      <c r="I86" s="36">
        <v>29.1</v>
      </c>
      <c r="J86" s="36">
        <v>13.882630105926943</v>
      </c>
      <c r="K86" s="18"/>
      <c r="L86" s="17"/>
      <c r="M86" s="17"/>
      <c r="N86" s="18"/>
      <c r="O86" s="36"/>
      <c r="P86" s="17"/>
    </row>
    <row r="87" spans="1:16" ht="15.5" x14ac:dyDescent="0.35">
      <c r="A87" s="5">
        <v>86</v>
      </c>
      <c r="B87" s="5">
        <v>4</v>
      </c>
      <c r="C87" s="5">
        <v>1</v>
      </c>
      <c r="D87" s="5" t="s">
        <v>7</v>
      </c>
      <c r="E87" s="5">
        <v>38.799999999999997</v>
      </c>
      <c r="F87" s="18">
        <v>9.1626030927835043</v>
      </c>
      <c r="G87" s="17">
        <v>3896.9072164948452</v>
      </c>
      <c r="H87" s="5">
        <v>1.0281958762886596</v>
      </c>
      <c r="I87" s="36">
        <v>38.799999999999997</v>
      </c>
      <c r="J87" s="36">
        <v>20.964967052821766</v>
      </c>
      <c r="K87" s="18"/>
      <c r="L87" s="17"/>
      <c r="M87" s="17"/>
      <c r="N87" s="18"/>
      <c r="O87" s="36"/>
      <c r="P87" s="17"/>
    </row>
    <row r="88" spans="1:16" ht="15.5" x14ac:dyDescent="0.35">
      <c r="A88" s="5">
        <v>87</v>
      </c>
      <c r="B88" s="5">
        <v>4</v>
      </c>
      <c r="C88" s="5">
        <v>1</v>
      </c>
      <c r="D88" s="5" t="s">
        <v>8</v>
      </c>
      <c r="E88" s="5">
        <v>9.6999999999999993</v>
      </c>
      <c r="F88" s="18">
        <v>1.8299690721649482</v>
      </c>
      <c r="G88" s="17">
        <v>1663.2302405498281</v>
      </c>
      <c r="H88" s="5">
        <v>1.0281958762886596</v>
      </c>
      <c r="I88" s="36">
        <v>9.6999999999999993</v>
      </c>
      <c r="J88" s="36">
        <v>1.8280369858663128E-2</v>
      </c>
      <c r="K88" s="18"/>
      <c r="L88" s="17"/>
      <c r="M88" s="17"/>
      <c r="N88" s="18"/>
      <c r="O88" s="36"/>
      <c r="P88" s="17"/>
    </row>
    <row r="89" spans="1:16" ht="15.5" x14ac:dyDescent="0.35">
      <c r="A89" s="5">
        <v>88</v>
      </c>
      <c r="B89" s="5">
        <v>4</v>
      </c>
      <c r="C89" s="5">
        <v>1</v>
      </c>
      <c r="D89" s="5" t="s">
        <v>8</v>
      </c>
      <c r="E89" s="5">
        <v>19.399999999999999</v>
      </c>
      <c r="F89" s="18">
        <v>1.7338917525773196</v>
      </c>
      <c r="G89" s="17">
        <v>1718.2130584192439</v>
      </c>
      <c r="H89" s="5">
        <v>1.0281958762886596</v>
      </c>
      <c r="I89" s="36">
        <v>19.399999999999999</v>
      </c>
      <c r="J89" s="36">
        <v>1.5757519396322699</v>
      </c>
      <c r="K89" s="18"/>
      <c r="L89" s="17"/>
      <c r="M89" s="17"/>
      <c r="N89" s="18"/>
      <c r="O89" s="36"/>
      <c r="P89" s="17"/>
    </row>
    <row r="90" spans="1:16" ht="15.5" x14ac:dyDescent="0.35">
      <c r="A90" s="5">
        <v>89</v>
      </c>
      <c r="B90" s="5">
        <v>4</v>
      </c>
      <c r="C90" s="5">
        <v>1</v>
      </c>
      <c r="D90" s="5" t="s">
        <v>8</v>
      </c>
      <c r="E90" s="5">
        <v>29.1</v>
      </c>
      <c r="F90" s="18">
        <v>1.0807422680412371</v>
      </c>
      <c r="G90" s="17">
        <v>1250.8591065292096</v>
      </c>
      <c r="H90" s="5">
        <v>1.0281958762886596</v>
      </c>
      <c r="I90" s="36">
        <v>29.1</v>
      </c>
      <c r="J90" s="36">
        <v>0.18057179296418374</v>
      </c>
      <c r="K90" s="18"/>
      <c r="L90" s="17"/>
      <c r="M90" s="17"/>
      <c r="N90" s="18"/>
      <c r="O90" s="36"/>
      <c r="P90" s="17"/>
    </row>
    <row r="91" spans="1:16" ht="15.5" x14ac:dyDescent="0.35">
      <c r="A91" s="5">
        <v>90</v>
      </c>
      <c r="B91" s="5">
        <v>4</v>
      </c>
      <c r="C91" s="5">
        <v>1</v>
      </c>
      <c r="D91" s="5" t="s">
        <v>8</v>
      </c>
      <c r="E91" s="5">
        <v>38.799999999999997</v>
      </c>
      <c r="F91" s="18">
        <v>2.087056701030928</v>
      </c>
      <c r="G91" s="17">
        <v>1986.254295532646</v>
      </c>
      <c r="H91" s="5">
        <v>1.0281958762886596</v>
      </c>
      <c r="I91" s="36">
        <v>38.799999999999997</v>
      </c>
      <c r="J91" s="36">
        <v>2.7290227441811044</v>
      </c>
      <c r="K91" s="18"/>
      <c r="L91" s="17"/>
      <c r="M91" s="17"/>
      <c r="N91" s="18"/>
      <c r="O91" s="36"/>
      <c r="P91" s="17"/>
    </row>
    <row r="92" spans="1:16" ht="15.5" x14ac:dyDescent="0.35">
      <c r="A92" s="5">
        <v>91</v>
      </c>
      <c r="B92" s="5">
        <v>4</v>
      </c>
      <c r="C92" s="1">
        <v>2</v>
      </c>
      <c r="D92" s="5" t="s">
        <v>16</v>
      </c>
      <c r="E92" s="5">
        <v>0</v>
      </c>
      <c r="F92" s="5">
        <v>1.2110567010309277</v>
      </c>
      <c r="G92" s="17">
        <v>1560.1374570446735</v>
      </c>
      <c r="H92" s="5"/>
      <c r="I92" s="17"/>
      <c r="K92" s="18"/>
      <c r="L92" s="17"/>
      <c r="M92" s="17"/>
      <c r="N92" s="17"/>
      <c r="O92" s="17"/>
      <c r="P92" s="17"/>
    </row>
    <row r="93" spans="1:16" ht="15.5" x14ac:dyDescent="0.35">
      <c r="A93" s="5">
        <v>92</v>
      </c>
      <c r="B93" s="5">
        <v>4</v>
      </c>
      <c r="C93" s="1">
        <v>2</v>
      </c>
      <c r="D93" s="5" t="s">
        <v>7</v>
      </c>
      <c r="E93" s="5">
        <v>9.6999999999999993</v>
      </c>
      <c r="F93" s="18">
        <v>4.0096391752577309</v>
      </c>
      <c r="G93" s="17">
        <v>2762.886597938144</v>
      </c>
      <c r="H93" s="5">
        <v>1.2110567010309277</v>
      </c>
      <c r="I93" s="36">
        <v>9.6999999999999993</v>
      </c>
      <c r="J93" s="36">
        <v>18.542087363162914</v>
      </c>
      <c r="K93" s="18"/>
      <c r="L93" s="17"/>
      <c r="M93" s="17"/>
      <c r="N93" s="18"/>
      <c r="O93" s="36"/>
      <c r="P93" s="17"/>
    </row>
    <row r="94" spans="1:16" ht="15.5" x14ac:dyDescent="0.35">
      <c r="A94" s="5">
        <v>93</v>
      </c>
      <c r="B94" s="5">
        <v>4</v>
      </c>
      <c r="C94" s="1">
        <v>2</v>
      </c>
      <c r="D94" s="5" t="s">
        <v>7</v>
      </c>
      <c r="E94" s="5">
        <v>19.399999999999999</v>
      </c>
      <c r="F94" s="18">
        <v>4.6234020618556704</v>
      </c>
      <c r="G94" s="17">
        <v>3113.4020618556701</v>
      </c>
      <c r="H94" s="5">
        <v>1.2110567010309277</v>
      </c>
      <c r="I94" s="36">
        <v>19.399999999999999</v>
      </c>
      <c r="J94" s="36">
        <v>12.434769901158466</v>
      </c>
      <c r="K94" s="18"/>
      <c r="L94" s="17"/>
      <c r="M94" s="17"/>
      <c r="N94" s="18"/>
      <c r="O94" s="36"/>
      <c r="P94" s="17"/>
    </row>
    <row r="95" spans="1:16" ht="15.5" x14ac:dyDescent="0.35">
      <c r="A95" s="5">
        <v>94</v>
      </c>
      <c r="B95" s="5">
        <v>4</v>
      </c>
      <c r="C95" s="1">
        <v>2</v>
      </c>
      <c r="D95" s="5" t="s">
        <v>7</v>
      </c>
      <c r="E95" s="5">
        <v>29.1</v>
      </c>
      <c r="F95" s="18">
        <v>7.3175257731958752</v>
      </c>
      <c r="G95" s="17">
        <v>3848.7972508591065</v>
      </c>
      <c r="H95" s="5">
        <v>1.2110567010309277</v>
      </c>
      <c r="I95" s="36">
        <v>29.1</v>
      </c>
      <c r="J95" s="36">
        <v>19.06003117582458</v>
      </c>
      <c r="K95" s="18"/>
      <c r="L95" s="17"/>
      <c r="M95" s="17"/>
      <c r="N95" s="18"/>
      <c r="O95" s="36"/>
      <c r="P95" s="17"/>
    </row>
    <row r="96" spans="1:16" ht="15.5" x14ac:dyDescent="0.35">
      <c r="A96" s="5">
        <v>95</v>
      </c>
      <c r="B96" s="5">
        <v>4</v>
      </c>
      <c r="C96" s="1">
        <v>2</v>
      </c>
      <c r="D96" s="5" t="s">
        <v>7</v>
      </c>
      <c r="E96" s="5">
        <v>38.799999999999997</v>
      </c>
      <c r="F96" s="18">
        <v>6.9174742268041234</v>
      </c>
      <c r="G96" s="17">
        <v>3305.8419243986255</v>
      </c>
      <c r="H96" s="5">
        <v>1.2110567010309277</v>
      </c>
      <c r="I96" s="36">
        <v>38.799999999999997</v>
      </c>
      <c r="J96" s="36">
        <v>12.748498777765962</v>
      </c>
      <c r="K96" s="18"/>
      <c r="L96" s="17"/>
      <c r="M96" s="17"/>
      <c r="N96" s="18"/>
      <c r="O96" s="36"/>
      <c r="P96" s="17"/>
    </row>
    <row r="97" spans="1:16" ht="15.5" x14ac:dyDescent="0.35">
      <c r="A97" s="5">
        <v>96</v>
      </c>
      <c r="B97" s="5">
        <v>4</v>
      </c>
      <c r="C97" s="1">
        <v>2</v>
      </c>
      <c r="D97" s="5" t="s">
        <v>8</v>
      </c>
      <c r="E97" s="5">
        <v>9.6999999999999993</v>
      </c>
      <c r="F97" s="18">
        <v>1.89945618556701</v>
      </c>
      <c r="G97" s="17">
        <v>1738.8316151202748</v>
      </c>
      <c r="H97" s="5">
        <v>1.2110567010309277</v>
      </c>
      <c r="I97" s="36">
        <v>9.6999999999999993</v>
      </c>
      <c r="J97" s="36">
        <v>1.942262727176107</v>
      </c>
      <c r="K97" s="18"/>
      <c r="L97" s="17"/>
      <c r="M97" s="17"/>
      <c r="N97" s="18"/>
      <c r="O97" s="36"/>
      <c r="P97" s="17"/>
    </row>
    <row r="98" spans="1:16" ht="15.5" x14ac:dyDescent="0.35">
      <c r="A98" s="5">
        <v>97</v>
      </c>
      <c r="B98" s="5">
        <v>4</v>
      </c>
      <c r="C98" s="1">
        <v>2</v>
      </c>
      <c r="D98" s="5" t="s">
        <v>8</v>
      </c>
      <c r="E98" s="5">
        <v>19.399999999999999</v>
      </c>
      <c r="F98" s="18">
        <v>1.5852061855670099</v>
      </c>
      <c r="G98" s="17">
        <v>1381.443298969072</v>
      </c>
      <c r="H98" s="5">
        <v>1.2110567010309277</v>
      </c>
      <c r="I98" s="36">
        <v>19.399999999999999</v>
      </c>
      <c r="J98" s="36">
        <v>2.4440695079179502</v>
      </c>
      <c r="K98" s="18"/>
      <c r="L98" s="17"/>
      <c r="M98" s="17"/>
      <c r="N98" s="18"/>
      <c r="O98" s="36"/>
      <c r="P98" s="17"/>
    </row>
    <row r="99" spans="1:16" ht="15.5" x14ac:dyDescent="0.35">
      <c r="A99" s="5">
        <v>98</v>
      </c>
      <c r="B99" s="5">
        <v>4</v>
      </c>
      <c r="C99" s="1">
        <v>2</v>
      </c>
      <c r="D99" s="5" t="s">
        <v>8</v>
      </c>
      <c r="E99" s="5">
        <v>29.1</v>
      </c>
      <c r="F99" s="18">
        <v>1.6561855670103094</v>
      </c>
      <c r="G99" s="17">
        <v>1443.2989690721649</v>
      </c>
      <c r="H99" s="5">
        <v>1.2110567010309277</v>
      </c>
      <c r="I99" s="36">
        <v>29.1</v>
      </c>
      <c r="J99" s="36">
        <v>3.2478655188294923</v>
      </c>
      <c r="K99" s="18"/>
      <c r="L99" s="17"/>
      <c r="M99" s="17"/>
      <c r="N99" s="18"/>
      <c r="O99" s="36"/>
      <c r="P99" s="17"/>
    </row>
    <row r="100" spans="1:16" ht="15.5" x14ac:dyDescent="0.35">
      <c r="A100" s="5">
        <v>99</v>
      </c>
      <c r="B100" s="5">
        <v>4</v>
      </c>
      <c r="C100" s="1">
        <v>2</v>
      </c>
      <c r="D100" s="5" t="s">
        <v>8</v>
      </c>
      <c r="E100" s="5">
        <v>38.799999999999997</v>
      </c>
      <c r="F100" s="18">
        <v>1.7010309278350517</v>
      </c>
      <c r="G100" s="17">
        <v>1718.2130584192439</v>
      </c>
      <c r="H100" s="5">
        <v>1.2110567010309277</v>
      </c>
      <c r="I100" s="36">
        <v>38.799999999999997</v>
      </c>
      <c r="J100" s="36">
        <v>4.3556036773302127</v>
      </c>
      <c r="K100" s="18"/>
      <c r="L100" s="17"/>
      <c r="M100" s="17"/>
      <c r="N100" s="18"/>
      <c r="O100" s="36"/>
      <c r="P100" s="17"/>
    </row>
    <row r="101" spans="1:16" ht="15.5" x14ac:dyDescent="0.35">
      <c r="A101" s="5">
        <v>100</v>
      </c>
      <c r="B101" s="5">
        <v>4</v>
      </c>
      <c r="C101" s="1">
        <v>3</v>
      </c>
      <c r="D101" s="5" t="s">
        <v>16</v>
      </c>
      <c r="E101" s="5">
        <v>0</v>
      </c>
      <c r="F101" s="5">
        <v>1.3617525773195875</v>
      </c>
      <c r="G101" s="17">
        <v>1780.0687285223366</v>
      </c>
      <c r="H101" s="17"/>
      <c r="I101" s="36"/>
      <c r="J101" s="36"/>
      <c r="K101" s="18"/>
      <c r="L101" s="17"/>
      <c r="M101" s="17"/>
      <c r="N101" s="17"/>
      <c r="O101" s="17"/>
      <c r="P101" s="17"/>
    </row>
    <row r="102" spans="1:16" ht="15.5" x14ac:dyDescent="0.35">
      <c r="A102" s="5">
        <v>101</v>
      </c>
      <c r="B102" s="5">
        <v>4</v>
      </c>
      <c r="C102" s="1">
        <v>3</v>
      </c>
      <c r="D102" s="5" t="s">
        <v>7</v>
      </c>
      <c r="E102" s="5">
        <v>9.6999999999999993</v>
      </c>
      <c r="F102" s="18">
        <v>3.9376546391752574</v>
      </c>
      <c r="G102" s="17">
        <v>2756.0137457044671</v>
      </c>
      <c r="H102" s="5">
        <v>1.3617525773195875</v>
      </c>
      <c r="I102" s="36">
        <v>9.6999999999999993</v>
      </c>
      <c r="J102" s="36">
        <v>17.277340843872917</v>
      </c>
      <c r="K102" s="18"/>
      <c r="L102" s="17"/>
      <c r="M102" s="17"/>
      <c r="N102" s="18"/>
      <c r="O102" s="36"/>
      <c r="P102" s="17"/>
    </row>
    <row r="103" spans="1:16" ht="15.5" x14ac:dyDescent="0.35">
      <c r="A103" s="5">
        <v>102</v>
      </c>
      <c r="B103" s="5">
        <v>4</v>
      </c>
      <c r="C103" s="1">
        <v>3</v>
      </c>
      <c r="D103" s="5" t="s">
        <v>7</v>
      </c>
      <c r="E103" s="5">
        <v>19.399999999999999</v>
      </c>
      <c r="F103" s="18">
        <v>8.5979381443298983</v>
      </c>
      <c r="G103" s="17">
        <v>4776.6323024054982</v>
      </c>
      <c r="H103" s="5">
        <v>1.3617525773195875</v>
      </c>
      <c r="I103" s="36">
        <v>19.399999999999999</v>
      </c>
      <c r="J103" s="36">
        <v>37.29992560314593</v>
      </c>
      <c r="K103" s="18"/>
      <c r="L103" s="17"/>
      <c r="M103" s="17"/>
      <c r="N103" s="18"/>
      <c r="O103" s="36"/>
      <c r="P103" s="17"/>
    </row>
    <row r="104" spans="1:16" ht="15.5" x14ac:dyDescent="0.35">
      <c r="A104" s="5">
        <v>103</v>
      </c>
      <c r="B104" s="5">
        <v>4</v>
      </c>
      <c r="C104" s="1">
        <v>3</v>
      </c>
      <c r="D104" s="5" t="s">
        <v>7</v>
      </c>
      <c r="E104" s="5">
        <v>29.1</v>
      </c>
      <c r="F104" s="18">
        <v>6.1778350515463911</v>
      </c>
      <c r="G104" s="17">
        <v>3230.2405498281787</v>
      </c>
      <c r="H104" s="5">
        <v>1.3617525773195875</v>
      </c>
      <c r="I104" s="36">
        <v>29.1</v>
      </c>
      <c r="J104" s="36">
        <v>16.550111595281109</v>
      </c>
      <c r="K104" s="18"/>
      <c r="L104" s="17"/>
      <c r="M104" s="17"/>
      <c r="N104" s="18"/>
      <c r="O104" s="36"/>
      <c r="P104" s="17"/>
    </row>
    <row r="105" spans="1:16" ht="15.5" x14ac:dyDescent="0.35">
      <c r="A105" s="5">
        <v>104</v>
      </c>
      <c r="B105" s="5">
        <v>4</v>
      </c>
      <c r="C105" s="1">
        <v>3</v>
      </c>
      <c r="D105" s="5" t="s">
        <v>7</v>
      </c>
      <c r="E105" s="5">
        <v>38.799999999999997</v>
      </c>
      <c r="F105" s="18">
        <v>10.72020618556701</v>
      </c>
      <c r="G105" s="17">
        <v>4371.1340206185569</v>
      </c>
      <c r="H105" s="5">
        <v>1.3617525773195875</v>
      </c>
      <c r="I105" s="36">
        <v>38.799999999999997</v>
      </c>
      <c r="J105" s="36">
        <v>24.119725794452123</v>
      </c>
      <c r="K105" s="18"/>
      <c r="L105" s="17"/>
      <c r="M105" s="17"/>
      <c r="N105" s="18"/>
      <c r="O105" s="36"/>
      <c r="P105" s="17"/>
    </row>
    <row r="106" spans="1:16" ht="15.5" x14ac:dyDescent="0.35">
      <c r="A106" s="5">
        <v>105</v>
      </c>
      <c r="B106" s="5">
        <v>4</v>
      </c>
      <c r="C106" s="1">
        <v>3</v>
      </c>
      <c r="D106" s="5" t="s">
        <v>8</v>
      </c>
      <c r="E106" s="5">
        <v>9.6999999999999993</v>
      </c>
      <c r="F106" s="18">
        <v>0.60406701030927834</v>
      </c>
      <c r="G106" s="17">
        <v>597.93814432989689</v>
      </c>
      <c r="H106" s="5">
        <v>1.3617525773195875</v>
      </c>
      <c r="I106" s="36">
        <v>9.6999999999999993</v>
      </c>
      <c r="J106" s="36">
        <v>-7.8111914124774149</v>
      </c>
      <c r="K106" s="18"/>
      <c r="L106" s="17"/>
      <c r="M106" s="17"/>
      <c r="N106" s="18"/>
      <c r="O106" s="36"/>
      <c r="P106" s="17"/>
    </row>
    <row r="107" spans="1:16" ht="15.5" x14ac:dyDescent="0.35">
      <c r="A107" s="5">
        <v>106</v>
      </c>
      <c r="B107" s="5">
        <v>4</v>
      </c>
      <c r="C107" s="1">
        <v>3</v>
      </c>
      <c r="D107" s="5" t="s">
        <v>8</v>
      </c>
      <c r="E107" s="5">
        <v>19.399999999999999</v>
      </c>
      <c r="F107" s="18">
        <v>2.370061855670103</v>
      </c>
      <c r="G107" s="17">
        <v>2123.7113402061855</v>
      </c>
      <c r="H107" s="5">
        <v>1.3617525773195875</v>
      </c>
      <c r="I107" s="36">
        <v>19.399999999999999</v>
      </c>
      <c r="J107" s="36">
        <v>3.6510787543840855</v>
      </c>
      <c r="K107" s="18"/>
      <c r="L107" s="17"/>
      <c r="M107" s="17"/>
      <c r="N107" s="18"/>
      <c r="O107" s="36"/>
      <c r="P107" s="17"/>
    </row>
    <row r="108" spans="1:16" ht="15.5" x14ac:dyDescent="0.35">
      <c r="A108" s="5">
        <v>107</v>
      </c>
      <c r="B108" s="5">
        <v>4</v>
      </c>
      <c r="C108" s="1">
        <v>3</v>
      </c>
      <c r="D108" s="5" t="s">
        <v>8</v>
      </c>
      <c r="E108" s="5">
        <v>29.1</v>
      </c>
      <c r="F108" s="18">
        <v>1.5547345360824742</v>
      </c>
      <c r="G108" s="17">
        <v>1601.3745704467353</v>
      </c>
      <c r="H108" s="5">
        <v>1.3617525773195875</v>
      </c>
      <c r="I108" s="36">
        <v>29.1</v>
      </c>
      <c r="J108" s="36">
        <v>0.66316824317143197</v>
      </c>
      <c r="K108" s="18"/>
      <c r="L108" s="17"/>
      <c r="M108" s="17"/>
      <c r="N108" s="18"/>
      <c r="O108" s="36"/>
      <c r="P108" s="17"/>
    </row>
    <row r="109" spans="1:16" ht="15.5" x14ac:dyDescent="0.35">
      <c r="A109" s="5">
        <v>108</v>
      </c>
      <c r="B109" s="5">
        <v>4</v>
      </c>
      <c r="C109" s="1">
        <v>3</v>
      </c>
      <c r="D109" s="5" t="s">
        <v>8</v>
      </c>
      <c r="E109" s="5">
        <v>38.799999999999997</v>
      </c>
      <c r="F109" s="18">
        <v>3.3620567010309279</v>
      </c>
      <c r="G109" s="17">
        <v>3030.927835051546</v>
      </c>
      <c r="H109" s="5">
        <v>1.3617525773195875</v>
      </c>
      <c r="I109" s="36">
        <v>38.799999999999997</v>
      </c>
      <c r="J109" s="36">
        <v>5.1554229992560323</v>
      </c>
      <c r="K109" s="18"/>
      <c r="L109" s="17"/>
      <c r="M109" s="17"/>
      <c r="N109" s="18"/>
      <c r="O109" s="36"/>
      <c r="P109" s="17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3"/>
  <sheetViews>
    <sheetView workbookViewId="0">
      <pane ySplit="1" topLeftCell="A101" activePane="bottomLeft" state="frozen"/>
      <selection pane="bottomLeft" activeCell="L8" sqref="L8"/>
    </sheetView>
  </sheetViews>
  <sheetFormatPr defaultColWidth="11.453125" defaultRowHeight="14.5" x14ac:dyDescent="0.35"/>
  <cols>
    <col min="1" max="1" width="11.453125" style="1"/>
    <col min="7" max="7" width="18.54296875" customWidth="1"/>
    <col min="9" max="9" width="12.26953125" customWidth="1"/>
  </cols>
  <sheetData>
    <row r="1" spans="1:14" x14ac:dyDescent="0.35">
      <c r="A1" s="37" t="s">
        <v>35</v>
      </c>
      <c r="B1" s="37" t="s">
        <v>12</v>
      </c>
      <c r="C1" s="37" t="s">
        <v>13</v>
      </c>
      <c r="D1" s="37" t="s">
        <v>14</v>
      </c>
      <c r="E1" s="37" t="s">
        <v>15</v>
      </c>
      <c r="F1" s="37" t="s">
        <v>52</v>
      </c>
      <c r="G1" s="37" t="s">
        <v>53</v>
      </c>
    </row>
    <row r="2" spans="1:14" x14ac:dyDescent="0.35">
      <c r="A2" s="1">
        <v>1</v>
      </c>
      <c r="B2">
        <v>1</v>
      </c>
      <c r="C2">
        <v>1</v>
      </c>
      <c r="D2" t="s">
        <v>16</v>
      </c>
      <c r="E2">
        <v>0</v>
      </c>
      <c r="F2">
        <v>567</v>
      </c>
      <c r="G2">
        <v>8.85</v>
      </c>
      <c r="N2" s="1"/>
    </row>
    <row r="3" spans="1:14" ht="15.5" x14ac:dyDescent="0.35">
      <c r="A3" s="1">
        <v>2</v>
      </c>
      <c r="B3">
        <v>1</v>
      </c>
      <c r="C3">
        <v>1</v>
      </c>
      <c r="D3" t="s">
        <v>7</v>
      </c>
      <c r="E3" s="5">
        <v>9.6999999999999993</v>
      </c>
      <c r="F3">
        <v>564.74999999999989</v>
      </c>
      <c r="G3">
        <v>11.600000000000001</v>
      </c>
      <c r="N3" s="1"/>
    </row>
    <row r="4" spans="1:14" ht="15.5" x14ac:dyDescent="0.35">
      <c r="A4" s="1">
        <v>3</v>
      </c>
      <c r="B4">
        <v>1</v>
      </c>
      <c r="C4">
        <v>1</v>
      </c>
      <c r="D4" t="s">
        <v>7</v>
      </c>
      <c r="E4" s="5">
        <v>19.399999999999999</v>
      </c>
      <c r="F4">
        <v>553.5</v>
      </c>
      <c r="G4">
        <v>9.85</v>
      </c>
      <c r="N4" s="1"/>
    </row>
    <row r="5" spans="1:14" ht="15.5" x14ac:dyDescent="0.35">
      <c r="A5" s="1">
        <v>4</v>
      </c>
      <c r="B5">
        <v>1</v>
      </c>
      <c r="C5">
        <v>1</v>
      </c>
      <c r="D5" t="s">
        <v>7</v>
      </c>
      <c r="E5" s="5">
        <v>29.1</v>
      </c>
      <c r="F5">
        <v>609.75</v>
      </c>
      <c r="G5">
        <v>12.1</v>
      </c>
      <c r="N5" s="1"/>
    </row>
    <row r="6" spans="1:14" ht="15.5" x14ac:dyDescent="0.35">
      <c r="A6" s="1">
        <v>5</v>
      </c>
      <c r="B6">
        <v>1</v>
      </c>
      <c r="C6">
        <v>1</v>
      </c>
      <c r="D6" t="s">
        <v>7</v>
      </c>
      <c r="E6" s="5">
        <v>38.799999999999997</v>
      </c>
      <c r="F6">
        <v>555.75</v>
      </c>
      <c r="G6">
        <v>12.725</v>
      </c>
      <c r="N6" s="1"/>
    </row>
    <row r="7" spans="1:14" ht="15.5" x14ac:dyDescent="0.35">
      <c r="A7" s="1">
        <v>6</v>
      </c>
      <c r="B7">
        <v>1</v>
      </c>
      <c r="C7">
        <v>1</v>
      </c>
      <c r="D7" t="s">
        <v>8</v>
      </c>
      <c r="E7" s="5">
        <v>9.6999999999999993</v>
      </c>
      <c r="F7">
        <v>598.5</v>
      </c>
      <c r="G7">
        <v>11.974999999999998</v>
      </c>
      <c r="N7" s="1"/>
    </row>
    <row r="8" spans="1:14" ht="15.5" x14ac:dyDescent="0.35">
      <c r="A8" s="1">
        <v>7</v>
      </c>
      <c r="B8">
        <v>1</v>
      </c>
      <c r="C8">
        <v>1</v>
      </c>
      <c r="D8" t="s">
        <v>8</v>
      </c>
      <c r="E8" s="5">
        <v>19.399999999999999</v>
      </c>
      <c r="F8">
        <v>576</v>
      </c>
      <c r="G8">
        <v>9.4749999999999996</v>
      </c>
      <c r="N8" s="1"/>
    </row>
    <row r="9" spans="1:14" ht="15.5" x14ac:dyDescent="0.35">
      <c r="A9" s="1">
        <v>8</v>
      </c>
      <c r="B9">
        <v>1</v>
      </c>
      <c r="C9">
        <v>1</v>
      </c>
      <c r="D9" t="s">
        <v>8</v>
      </c>
      <c r="E9" s="5">
        <v>29.1</v>
      </c>
      <c r="F9">
        <v>510</v>
      </c>
      <c r="G9">
        <v>8.7250000000000014</v>
      </c>
      <c r="N9" s="1"/>
    </row>
    <row r="10" spans="1:14" ht="15.5" x14ac:dyDescent="0.35">
      <c r="A10" s="1">
        <v>9</v>
      </c>
      <c r="B10">
        <v>1</v>
      </c>
      <c r="C10">
        <v>1</v>
      </c>
      <c r="D10" t="s">
        <v>8</v>
      </c>
      <c r="E10" s="5">
        <v>38.799999999999997</v>
      </c>
      <c r="F10">
        <v>587.24999999999989</v>
      </c>
      <c r="G10">
        <v>10.474999999999998</v>
      </c>
      <c r="N10" s="1"/>
    </row>
    <row r="11" spans="1:14" x14ac:dyDescent="0.35">
      <c r="A11" s="1">
        <v>10</v>
      </c>
      <c r="B11">
        <v>1</v>
      </c>
      <c r="C11">
        <v>2</v>
      </c>
      <c r="D11" t="s">
        <v>16</v>
      </c>
      <c r="E11">
        <v>0</v>
      </c>
      <c r="F11">
        <v>508.49999999999994</v>
      </c>
      <c r="G11">
        <v>9.1</v>
      </c>
      <c r="N11" s="1"/>
    </row>
    <row r="12" spans="1:14" ht="15.5" x14ac:dyDescent="0.35">
      <c r="A12" s="1">
        <v>11</v>
      </c>
      <c r="B12">
        <v>1</v>
      </c>
      <c r="C12">
        <v>2</v>
      </c>
      <c r="D12" t="s">
        <v>7</v>
      </c>
      <c r="E12" s="5">
        <v>9.6999999999999993</v>
      </c>
      <c r="F12">
        <v>535.49999999999989</v>
      </c>
      <c r="G12">
        <v>11.349999999999998</v>
      </c>
      <c r="N12" s="1"/>
    </row>
    <row r="13" spans="1:14" ht="15.5" x14ac:dyDescent="0.35">
      <c r="A13" s="1">
        <v>12</v>
      </c>
      <c r="B13">
        <v>1</v>
      </c>
      <c r="C13">
        <v>2</v>
      </c>
      <c r="D13" t="s">
        <v>7</v>
      </c>
      <c r="E13" s="5">
        <v>19.399999999999999</v>
      </c>
      <c r="F13">
        <v>668.25</v>
      </c>
      <c r="G13">
        <v>12.850000000000001</v>
      </c>
      <c r="N13" s="1"/>
    </row>
    <row r="14" spans="1:14" ht="15.5" x14ac:dyDescent="0.35">
      <c r="A14" s="1">
        <v>13</v>
      </c>
      <c r="B14">
        <v>1</v>
      </c>
      <c r="C14">
        <v>2</v>
      </c>
      <c r="D14" t="s">
        <v>7</v>
      </c>
      <c r="E14" s="5">
        <v>29.1</v>
      </c>
      <c r="F14">
        <v>594</v>
      </c>
      <c r="G14">
        <v>14.849999999999998</v>
      </c>
      <c r="N14" s="1"/>
    </row>
    <row r="15" spans="1:14" ht="15.5" x14ac:dyDescent="0.35">
      <c r="A15" s="1">
        <v>14</v>
      </c>
      <c r="B15">
        <v>1</v>
      </c>
      <c r="C15">
        <v>2</v>
      </c>
      <c r="D15" t="s">
        <v>7</v>
      </c>
      <c r="E15" s="5">
        <v>38.799999999999997</v>
      </c>
      <c r="F15">
        <v>567</v>
      </c>
      <c r="G15">
        <v>15.975000000000001</v>
      </c>
      <c r="N15" s="1"/>
    </row>
    <row r="16" spans="1:14" ht="15.5" x14ac:dyDescent="0.35">
      <c r="A16" s="1">
        <v>15</v>
      </c>
      <c r="B16">
        <v>1</v>
      </c>
      <c r="C16">
        <v>2</v>
      </c>
      <c r="D16" t="s">
        <v>8</v>
      </c>
      <c r="E16" s="5">
        <v>9.6999999999999993</v>
      </c>
      <c r="F16">
        <v>643.49999999999989</v>
      </c>
      <c r="G16">
        <v>7.4749999999999996</v>
      </c>
      <c r="N16" s="1"/>
    </row>
    <row r="17" spans="1:14" ht="15.5" x14ac:dyDescent="0.35">
      <c r="A17" s="1">
        <v>16</v>
      </c>
      <c r="B17">
        <v>1</v>
      </c>
      <c r="C17">
        <v>2</v>
      </c>
      <c r="D17" t="s">
        <v>8</v>
      </c>
      <c r="E17" s="5">
        <v>19.399999999999999</v>
      </c>
      <c r="F17">
        <v>537.75</v>
      </c>
      <c r="G17">
        <v>8.9749999999999979</v>
      </c>
      <c r="N17" s="1"/>
    </row>
    <row r="18" spans="1:14" ht="15.5" x14ac:dyDescent="0.35">
      <c r="A18" s="1">
        <v>17</v>
      </c>
      <c r="B18">
        <v>1</v>
      </c>
      <c r="C18">
        <v>2</v>
      </c>
      <c r="D18" t="s">
        <v>8</v>
      </c>
      <c r="E18" s="5">
        <v>29.1</v>
      </c>
      <c r="F18">
        <v>454.5</v>
      </c>
      <c r="G18">
        <v>31.974999999999998</v>
      </c>
      <c r="N18" s="1"/>
    </row>
    <row r="19" spans="1:14" ht="15.5" x14ac:dyDescent="0.35">
      <c r="A19" s="1">
        <v>18</v>
      </c>
      <c r="B19">
        <v>1</v>
      </c>
      <c r="C19">
        <v>2</v>
      </c>
      <c r="D19" t="s">
        <v>8</v>
      </c>
      <c r="E19" s="5">
        <v>38.799999999999997</v>
      </c>
      <c r="F19">
        <v>576</v>
      </c>
      <c r="G19">
        <v>22.725000000000001</v>
      </c>
      <c r="I19" s="1"/>
      <c r="N19" s="1"/>
    </row>
    <row r="20" spans="1:14" x14ac:dyDescent="0.35">
      <c r="A20" s="1">
        <v>19</v>
      </c>
      <c r="B20">
        <v>1</v>
      </c>
      <c r="C20">
        <v>3</v>
      </c>
      <c r="D20" t="s">
        <v>16</v>
      </c>
      <c r="E20">
        <v>0</v>
      </c>
      <c r="F20">
        <v>533.25</v>
      </c>
      <c r="G20">
        <v>16.850000000000001</v>
      </c>
      <c r="I20" s="1"/>
      <c r="N20" s="1"/>
    </row>
    <row r="21" spans="1:14" ht="15.5" x14ac:dyDescent="0.35">
      <c r="A21" s="1">
        <v>20</v>
      </c>
      <c r="B21">
        <v>1</v>
      </c>
      <c r="C21">
        <v>3</v>
      </c>
      <c r="D21" t="s">
        <v>7</v>
      </c>
      <c r="E21" s="5">
        <v>9.6999999999999993</v>
      </c>
      <c r="F21">
        <v>607.5</v>
      </c>
      <c r="G21">
        <v>8.1</v>
      </c>
      <c r="I21" s="1"/>
      <c r="N21" s="1"/>
    </row>
    <row r="22" spans="1:14" ht="15.5" x14ac:dyDescent="0.35">
      <c r="A22" s="1">
        <v>21</v>
      </c>
      <c r="B22">
        <v>1</v>
      </c>
      <c r="C22">
        <v>3</v>
      </c>
      <c r="D22" t="s">
        <v>7</v>
      </c>
      <c r="E22" s="5">
        <v>19.399999999999999</v>
      </c>
      <c r="F22">
        <v>600.74999999999989</v>
      </c>
      <c r="G22">
        <v>11.974999999999998</v>
      </c>
    </row>
    <row r="23" spans="1:14" ht="15.5" x14ac:dyDescent="0.35">
      <c r="A23" s="1">
        <v>22</v>
      </c>
      <c r="B23">
        <v>1</v>
      </c>
      <c r="C23">
        <v>3</v>
      </c>
      <c r="D23" t="s">
        <v>7</v>
      </c>
      <c r="E23" s="5">
        <v>29.1</v>
      </c>
      <c r="F23">
        <v>591.74999999999989</v>
      </c>
      <c r="G23">
        <v>14.6</v>
      </c>
    </row>
    <row r="24" spans="1:14" ht="15.5" x14ac:dyDescent="0.35">
      <c r="A24" s="1">
        <v>23</v>
      </c>
      <c r="B24">
        <v>1</v>
      </c>
      <c r="C24">
        <v>3</v>
      </c>
      <c r="D24" t="s">
        <v>7</v>
      </c>
      <c r="E24" s="5">
        <v>38.799999999999997</v>
      </c>
      <c r="F24">
        <v>521.99999999999989</v>
      </c>
      <c r="G24">
        <v>18.599999999999998</v>
      </c>
    </row>
    <row r="25" spans="1:14" ht="15.5" x14ac:dyDescent="0.35">
      <c r="A25" s="1">
        <v>24</v>
      </c>
      <c r="B25">
        <v>1</v>
      </c>
      <c r="C25">
        <v>3</v>
      </c>
      <c r="D25" t="s">
        <v>8</v>
      </c>
      <c r="E25" s="5">
        <v>9.6999999999999993</v>
      </c>
      <c r="F25">
        <v>495.00000000000006</v>
      </c>
      <c r="G25">
        <v>10.225</v>
      </c>
    </row>
    <row r="26" spans="1:14" ht="15.5" x14ac:dyDescent="0.35">
      <c r="A26" s="1">
        <v>25</v>
      </c>
      <c r="B26">
        <v>1</v>
      </c>
      <c r="C26">
        <v>3</v>
      </c>
      <c r="D26" t="s">
        <v>8</v>
      </c>
      <c r="E26" s="5">
        <v>19.399999999999999</v>
      </c>
      <c r="F26">
        <v>623.25</v>
      </c>
      <c r="G26">
        <v>10.474999999999998</v>
      </c>
    </row>
    <row r="27" spans="1:14" ht="15.5" x14ac:dyDescent="0.35">
      <c r="A27" s="1">
        <v>26</v>
      </c>
      <c r="B27">
        <v>1</v>
      </c>
      <c r="C27">
        <v>3</v>
      </c>
      <c r="D27" t="s">
        <v>8</v>
      </c>
      <c r="E27" s="5">
        <v>29.1</v>
      </c>
      <c r="F27">
        <v>483.75</v>
      </c>
      <c r="G27">
        <v>53.6</v>
      </c>
    </row>
    <row r="28" spans="1:14" ht="15.5" x14ac:dyDescent="0.35">
      <c r="A28" s="1">
        <v>27</v>
      </c>
      <c r="B28">
        <v>1</v>
      </c>
      <c r="C28">
        <v>3</v>
      </c>
      <c r="D28" t="s">
        <v>8</v>
      </c>
      <c r="E28" s="5">
        <v>38.799999999999997</v>
      </c>
      <c r="F28">
        <v>465.74999999999994</v>
      </c>
      <c r="G28">
        <v>15.099999999999998</v>
      </c>
    </row>
    <row r="29" spans="1:14" x14ac:dyDescent="0.35">
      <c r="A29" s="1">
        <v>28</v>
      </c>
      <c r="B29">
        <v>2</v>
      </c>
      <c r="C29">
        <v>1</v>
      </c>
      <c r="D29" t="s">
        <v>16</v>
      </c>
      <c r="E29">
        <v>0</v>
      </c>
      <c r="F29">
        <v>479.24999999999994</v>
      </c>
      <c r="G29" s="1">
        <v>40.35</v>
      </c>
    </row>
    <row r="30" spans="1:14" ht="15.5" x14ac:dyDescent="0.35">
      <c r="A30" s="1">
        <v>29</v>
      </c>
      <c r="B30">
        <v>2</v>
      </c>
      <c r="C30">
        <v>1</v>
      </c>
      <c r="D30" t="s">
        <v>7</v>
      </c>
      <c r="E30" s="5">
        <v>9.6999999999999993</v>
      </c>
      <c r="F30">
        <v>452.24999999999994</v>
      </c>
      <c r="G30">
        <v>20.099999999999998</v>
      </c>
    </row>
    <row r="31" spans="1:14" ht="15.5" x14ac:dyDescent="0.35">
      <c r="A31" s="1">
        <v>30</v>
      </c>
      <c r="B31">
        <v>2</v>
      </c>
      <c r="C31">
        <v>1</v>
      </c>
      <c r="D31" t="s">
        <v>7</v>
      </c>
      <c r="E31" s="5">
        <v>19.399999999999999</v>
      </c>
      <c r="F31">
        <v>600.74999999999989</v>
      </c>
      <c r="G31">
        <v>15.85</v>
      </c>
    </row>
    <row r="32" spans="1:14" ht="15.5" x14ac:dyDescent="0.35">
      <c r="A32" s="1">
        <v>31</v>
      </c>
      <c r="B32">
        <v>2</v>
      </c>
      <c r="C32">
        <v>1</v>
      </c>
      <c r="D32" t="s">
        <v>7</v>
      </c>
      <c r="E32" s="5">
        <v>29.1</v>
      </c>
      <c r="F32">
        <v>557.99999999999989</v>
      </c>
      <c r="G32">
        <v>13.225000000000001</v>
      </c>
    </row>
    <row r="33" spans="1:9" ht="15.5" x14ac:dyDescent="0.35">
      <c r="A33" s="1">
        <v>32</v>
      </c>
      <c r="B33">
        <v>2</v>
      </c>
      <c r="C33">
        <v>1</v>
      </c>
      <c r="D33" t="s">
        <v>7</v>
      </c>
      <c r="E33" s="5">
        <v>38.799999999999997</v>
      </c>
      <c r="F33">
        <v>510.75</v>
      </c>
      <c r="G33">
        <v>20.099999999999998</v>
      </c>
    </row>
    <row r="34" spans="1:9" ht="15.5" x14ac:dyDescent="0.35">
      <c r="A34" s="1">
        <v>33</v>
      </c>
      <c r="B34">
        <v>2</v>
      </c>
      <c r="C34">
        <v>1</v>
      </c>
      <c r="D34" t="s">
        <v>8</v>
      </c>
      <c r="E34" s="5">
        <v>9.6999999999999993</v>
      </c>
      <c r="F34">
        <v>420.75</v>
      </c>
      <c r="G34" s="1">
        <v>7.0999999999999988</v>
      </c>
    </row>
    <row r="35" spans="1:9" ht="15.5" x14ac:dyDescent="0.35">
      <c r="A35" s="1">
        <v>34</v>
      </c>
      <c r="B35">
        <v>2</v>
      </c>
      <c r="C35">
        <v>1</v>
      </c>
      <c r="D35" t="s">
        <v>8</v>
      </c>
      <c r="E35" s="5">
        <v>19.399999999999999</v>
      </c>
      <c r="F35">
        <v>431.99999999999994</v>
      </c>
      <c r="G35" s="1">
        <v>12.850000000000001</v>
      </c>
    </row>
    <row r="36" spans="1:9" ht="15.5" x14ac:dyDescent="0.35">
      <c r="A36" s="1">
        <v>35</v>
      </c>
      <c r="B36">
        <v>2</v>
      </c>
      <c r="C36">
        <v>1</v>
      </c>
      <c r="D36" t="s">
        <v>8</v>
      </c>
      <c r="E36" s="5">
        <v>29.1</v>
      </c>
      <c r="F36">
        <v>546.75</v>
      </c>
      <c r="G36" s="1">
        <v>13.849999999999998</v>
      </c>
    </row>
    <row r="37" spans="1:9" ht="15.5" x14ac:dyDescent="0.35">
      <c r="A37" s="1">
        <v>36</v>
      </c>
      <c r="B37">
        <v>2</v>
      </c>
      <c r="C37">
        <v>1</v>
      </c>
      <c r="D37" t="s">
        <v>8</v>
      </c>
      <c r="E37" s="5">
        <v>38.799999999999997</v>
      </c>
      <c r="F37">
        <v>479.24999999999994</v>
      </c>
      <c r="G37" s="1">
        <v>7.5999999999999988</v>
      </c>
    </row>
    <row r="38" spans="1:9" x14ac:dyDescent="0.35">
      <c r="A38" s="1">
        <v>37</v>
      </c>
      <c r="B38">
        <v>2</v>
      </c>
      <c r="C38">
        <v>2</v>
      </c>
      <c r="D38" t="s">
        <v>16</v>
      </c>
      <c r="E38">
        <v>0</v>
      </c>
      <c r="F38">
        <v>477</v>
      </c>
      <c r="G38" s="1">
        <v>12.349999999999998</v>
      </c>
    </row>
    <row r="39" spans="1:9" ht="15.5" x14ac:dyDescent="0.35">
      <c r="A39" s="1">
        <v>38</v>
      </c>
      <c r="B39">
        <v>2</v>
      </c>
      <c r="C39">
        <v>2</v>
      </c>
      <c r="D39" t="s">
        <v>7</v>
      </c>
      <c r="E39" s="5">
        <v>9.6999999999999993</v>
      </c>
      <c r="F39">
        <v>422.99999999999994</v>
      </c>
      <c r="G39">
        <v>8.4749999999999996</v>
      </c>
    </row>
    <row r="40" spans="1:9" ht="15.5" x14ac:dyDescent="0.35">
      <c r="A40" s="1">
        <v>39</v>
      </c>
      <c r="B40">
        <v>2</v>
      </c>
      <c r="C40">
        <v>2</v>
      </c>
      <c r="D40" t="s">
        <v>7</v>
      </c>
      <c r="E40" s="5">
        <v>19.399999999999999</v>
      </c>
      <c r="F40">
        <v>800.99999999999989</v>
      </c>
      <c r="G40">
        <v>17.849999999999998</v>
      </c>
    </row>
    <row r="41" spans="1:9" ht="15.5" x14ac:dyDescent="0.35">
      <c r="A41" s="1">
        <v>40</v>
      </c>
      <c r="B41">
        <v>2</v>
      </c>
      <c r="C41">
        <v>2</v>
      </c>
      <c r="D41" t="s">
        <v>7</v>
      </c>
      <c r="E41" s="5">
        <v>29.1</v>
      </c>
      <c r="F41">
        <v>573.74999999999989</v>
      </c>
      <c r="G41">
        <v>19.224999999999998</v>
      </c>
    </row>
    <row r="42" spans="1:9" ht="15.5" x14ac:dyDescent="0.35">
      <c r="A42" s="1">
        <v>41</v>
      </c>
      <c r="B42">
        <v>2</v>
      </c>
      <c r="C42">
        <v>2</v>
      </c>
      <c r="D42" t="s">
        <v>7</v>
      </c>
      <c r="E42" s="5">
        <v>38.799999999999997</v>
      </c>
      <c r="F42">
        <v>571.5</v>
      </c>
      <c r="G42">
        <v>57.35</v>
      </c>
    </row>
    <row r="43" spans="1:9" ht="15.5" x14ac:dyDescent="0.35">
      <c r="A43" s="1">
        <v>42</v>
      </c>
      <c r="B43">
        <v>2</v>
      </c>
      <c r="C43">
        <v>2</v>
      </c>
      <c r="D43" t="s">
        <v>8</v>
      </c>
      <c r="E43" s="5">
        <v>9.6999999999999993</v>
      </c>
      <c r="F43">
        <v>564.74999999999989</v>
      </c>
      <c r="G43" s="1">
        <v>22.849999999999998</v>
      </c>
    </row>
    <row r="44" spans="1:9" ht="15.5" x14ac:dyDescent="0.35">
      <c r="A44" s="1">
        <v>43</v>
      </c>
      <c r="B44">
        <v>2</v>
      </c>
      <c r="C44">
        <v>2</v>
      </c>
      <c r="D44" t="s">
        <v>8</v>
      </c>
      <c r="E44" s="5">
        <v>19.399999999999999</v>
      </c>
      <c r="F44">
        <v>456.74999999999994</v>
      </c>
      <c r="G44" s="1">
        <v>9.2249999999999996</v>
      </c>
      <c r="I44" s="1"/>
    </row>
    <row r="45" spans="1:9" ht="15.5" x14ac:dyDescent="0.35">
      <c r="A45" s="1">
        <v>44</v>
      </c>
      <c r="B45">
        <v>2</v>
      </c>
      <c r="C45">
        <v>2</v>
      </c>
      <c r="D45" t="s">
        <v>8</v>
      </c>
      <c r="E45" s="5">
        <v>29.1</v>
      </c>
      <c r="F45">
        <v>438.75</v>
      </c>
      <c r="G45" s="1">
        <v>26.099999999999998</v>
      </c>
      <c r="I45" s="1"/>
    </row>
    <row r="46" spans="1:9" ht="15.5" x14ac:dyDescent="0.35">
      <c r="A46" s="1">
        <v>45</v>
      </c>
      <c r="B46">
        <v>2</v>
      </c>
      <c r="C46">
        <v>2</v>
      </c>
      <c r="D46" t="s">
        <v>8</v>
      </c>
      <c r="E46" s="5">
        <v>38.799999999999997</v>
      </c>
      <c r="F46">
        <v>416.25</v>
      </c>
      <c r="G46" s="1">
        <v>58.850000000000009</v>
      </c>
      <c r="I46" s="1"/>
    </row>
    <row r="47" spans="1:9" x14ac:dyDescent="0.35">
      <c r="A47" s="1">
        <v>46</v>
      </c>
      <c r="B47">
        <v>2</v>
      </c>
      <c r="C47">
        <v>3</v>
      </c>
      <c r="D47" t="s">
        <v>16</v>
      </c>
      <c r="E47">
        <v>0</v>
      </c>
      <c r="F47">
        <v>506.25</v>
      </c>
      <c r="G47" s="1">
        <v>6.9749999999999988</v>
      </c>
      <c r="I47" s="1"/>
    </row>
    <row r="48" spans="1:9" ht="15.5" x14ac:dyDescent="0.35">
      <c r="A48" s="1">
        <v>47</v>
      </c>
      <c r="B48">
        <v>2</v>
      </c>
      <c r="C48">
        <v>3</v>
      </c>
      <c r="D48" t="s">
        <v>7</v>
      </c>
      <c r="E48" s="5">
        <v>9.6999999999999993</v>
      </c>
      <c r="F48">
        <v>429.75</v>
      </c>
      <c r="G48">
        <v>17.849999999999998</v>
      </c>
      <c r="I48" s="1"/>
    </row>
    <row r="49" spans="1:9" ht="15.5" x14ac:dyDescent="0.35">
      <c r="A49" s="1">
        <v>48</v>
      </c>
      <c r="B49">
        <v>2</v>
      </c>
      <c r="C49">
        <v>3</v>
      </c>
      <c r="D49" t="s">
        <v>7</v>
      </c>
      <c r="E49" s="5">
        <v>19.399999999999999</v>
      </c>
      <c r="F49">
        <v>569.24999999999989</v>
      </c>
      <c r="G49">
        <v>45.600000000000009</v>
      </c>
      <c r="I49" s="1"/>
    </row>
    <row r="50" spans="1:9" ht="15.5" x14ac:dyDescent="0.35">
      <c r="A50" s="1">
        <v>49</v>
      </c>
      <c r="B50">
        <v>2</v>
      </c>
      <c r="C50">
        <v>3</v>
      </c>
      <c r="D50" t="s">
        <v>7</v>
      </c>
      <c r="E50" s="5">
        <v>29.1</v>
      </c>
      <c r="F50">
        <v>526.5</v>
      </c>
      <c r="G50">
        <v>21.974999999999998</v>
      </c>
      <c r="I50" s="1"/>
    </row>
    <row r="51" spans="1:9" ht="15.5" x14ac:dyDescent="0.35">
      <c r="A51" s="1">
        <v>50</v>
      </c>
      <c r="B51">
        <v>2</v>
      </c>
      <c r="C51">
        <v>3</v>
      </c>
      <c r="D51" t="s">
        <v>7</v>
      </c>
      <c r="E51" s="5">
        <v>38.799999999999997</v>
      </c>
      <c r="F51">
        <v>740.25</v>
      </c>
      <c r="G51">
        <v>27.599999999999998</v>
      </c>
      <c r="I51" s="1"/>
    </row>
    <row r="52" spans="1:9" ht="15.5" x14ac:dyDescent="0.35">
      <c r="A52" s="1">
        <v>51</v>
      </c>
      <c r="B52">
        <v>2</v>
      </c>
      <c r="C52">
        <v>3</v>
      </c>
      <c r="D52" t="s">
        <v>8</v>
      </c>
      <c r="E52" s="5">
        <v>9.6999999999999993</v>
      </c>
      <c r="F52">
        <v>380.24999999999994</v>
      </c>
      <c r="G52" s="1">
        <v>60.975000000000001</v>
      </c>
      <c r="I52" s="1"/>
    </row>
    <row r="53" spans="1:9" ht="15.5" x14ac:dyDescent="0.35">
      <c r="A53" s="1">
        <v>52</v>
      </c>
      <c r="B53">
        <v>2</v>
      </c>
      <c r="C53">
        <v>3</v>
      </c>
      <c r="D53" t="s">
        <v>8</v>
      </c>
      <c r="E53" s="5">
        <v>19.399999999999999</v>
      </c>
      <c r="F53">
        <v>456.74999999999994</v>
      </c>
      <c r="G53" s="1">
        <v>60.100000000000009</v>
      </c>
      <c r="I53" s="1"/>
    </row>
    <row r="54" spans="1:9" ht="15.5" x14ac:dyDescent="0.35">
      <c r="A54" s="1">
        <v>53</v>
      </c>
      <c r="B54">
        <v>2</v>
      </c>
      <c r="C54">
        <v>3</v>
      </c>
      <c r="D54" t="s">
        <v>8</v>
      </c>
      <c r="E54" s="5">
        <v>29.1</v>
      </c>
      <c r="F54">
        <v>398.25</v>
      </c>
      <c r="G54" s="1">
        <v>58.100000000000009</v>
      </c>
      <c r="I54" s="1"/>
    </row>
    <row r="55" spans="1:9" ht="15.5" x14ac:dyDescent="0.35">
      <c r="A55" s="1">
        <v>54</v>
      </c>
      <c r="B55">
        <v>2</v>
      </c>
      <c r="C55">
        <v>3</v>
      </c>
      <c r="D55" t="s">
        <v>8</v>
      </c>
      <c r="E55" s="5">
        <v>38.799999999999997</v>
      </c>
      <c r="F55">
        <v>483.75</v>
      </c>
      <c r="G55" s="1">
        <v>35.724999999999994</v>
      </c>
      <c r="I55" s="1"/>
    </row>
    <row r="56" spans="1:9" x14ac:dyDescent="0.35">
      <c r="A56" s="1">
        <v>55</v>
      </c>
      <c r="B56">
        <v>3</v>
      </c>
      <c r="C56" s="1">
        <v>1</v>
      </c>
      <c r="D56" s="1" t="s">
        <v>16</v>
      </c>
      <c r="E56" s="1">
        <v>0</v>
      </c>
      <c r="F56">
        <v>364.5</v>
      </c>
      <c r="G56" s="1">
        <v>5.7249999999999996</v>
      </c>
    </row>
    <row r="57" spans="1:9" ht="15.5" x14ac:dyDescent="0.35">
      <c r="A57" s="1">
        <v>56</v>
      </c>
      <c r="B57" s="1">
        <v>3</v>
      </c>
      <c r="C57" s="1">
        <v>1</v>
      </c>
      <c r="D57" s="1" t="s">
        <v>7</v>
      </c>
      <c r="E57" s="5">
        <v>9.6999999999999993</v>
      </c>
      <c r="F57">
        <v>438.75</v>
      </c>
      <c r="G57" s="1">
        <v>14.474999999999998</v>
      </c>
    </row>
    <row r="58" spans="1:9" ht="15.5" x14ac:dyDescent="0.35">
      <c r="A58" s="1">
        <v>57</v>
      </c>
      <c r="B58" s="1">
        <v>3</v>
      </c>
      <c r="C58" s="1">
        <v>1</v>
      </c>
      <c r="D58" s="1" t="s">
        <v>7</v>
      </c>
      <c r="E58" s="5">
        <v>19.399999999999999</v>
      </c>
      <c r="F58">
        <v>470.24999999999994</v>
      </c>
      <c r="G58" s="1">
        <v>10.100000000000001</v>
      </c>
      <c r="I58" s="1"/>
    </row>
    <row r="59" spans="1:9" ht="15.5" x14ac:dyDescent="0.35">
      <c r="A59" s="1">
        <v>58</v>
      </c>
      <c r="B59" s="1">
        <v>3</v>
      </c>
      <c r="C59" s="1">
        <v>1</v>
      </c>
      <c r="D59" s="1" t="s">
        <v>7</v>
      </c>
      <c r="E59" s="5">
        <v>29.1</v>
      </c>
      <c r="F59">
        <v>481.50000000000006</v>
      </c>
      <c r="G59" s="1">
        <v>14.224999999999998</v>
      </c>
      <c r="I59" s="1"/>
    </row>
    <row r="60" spans="1:9" ht="15.5" x14ac:dyDescent="0.35">
      <c r="A60" s="1">
        <v>59</v>
      </c>
      <c r="B60" s="1">
        <v>3</v>
      </c>
      <c r="C60" s="1">
        <v>1</v>
      </c>
      <c r="D60" s="1" t="s">
        <v>7</v>
      </c>
      <c r="E60" s="5">
        <v>38.799999999999997</v>
      </c>
      <c r="F60">
        <v>461.24999999999989</v>
      </c>
      <c r="G60" s="1">
        <v>20.6</v>
      </c>
      <c r="I60" s="1"/>
    </row>
    <row r="61" spans="1:9" ht="15.5" x14ac:dyDescent="0.35">
      <c r="A61" s="1">
        <v>60</v>
      </c>
      <c r="B61" s="1">
        <v>3</v>
      </c>
      <c r="C61" s="1">
        <v>1</v>
      </c>
      <c r="D61" s="1" t="s">
        <v>8</v>
      </c>
      <c r="E61" s="5">
        <v>9.6999999999999993</v>
      </c>
      <c r="F61">
        <v>337.5</v>
      </c>
      <c r="G61">
        <v>6.4750000000000005</v>
      </c>
      <c r="I61" s="1"/>
    </row>
    <row r="62" spans="1:9" ht="15.5" x14ac:dyDescent="0.35">
      <c r="A62" s="1">
        <v>61</v>
      </c>
      <c r="B62" s="1">
        <v>3</v>
      </c>
      <c r="C62" s="1">
        <v>1</v>
      </c>
      <c r="D62" s="1" t="s">
        <v>8</v>
      </c>
      <c r="E62" s="5">
        <v>19.399999999999999</v>
      </c>
      <c r="F62">
        <v>292.5</v>
      </c>
      <c r="G62">
        <v>9.7249999999999996</v>
      </c>
      <c r="I62" s="1"/>
    </row>
    <row r="63" spans="1:9" ht="15.5" x14ac:dyDescent="0.35">
      <c r="A63" s="1">
        <v>62</v>
      </c>
      <c r="B63" s="1">
        <v>3</v>
      </c>
      <c r="C63" s="1">
        <v>1</v>
      </c>
      <c r="D63" s="1" t="s">
        <v>8</v>
      </c>
      <c r="E63" s="5">
        <v>29.1</v>
      </c>
      <c r="F63">
        <v>438.75</v>
      </c>
      <c r="G63">
        <v>12.349999999999998</v>
      </c>
      <c r="I63" s="1"/>
    </row>
    <row r="64" spans="1:9" ht="15.5" x14ac:dyDescent="0.35">
      <c r="A64" s="1">
        <v>63</v>
      </c>
      <c r="B64" s="1">
        <v>3</v>
      </c>
      <c r="C64" s="1">
        <v>1</v>
      </c>
      <c r="D64" s="1" t="s">
        <v>8</v>
      </c>
      <c r="E64" s="5">
        <v>38.799999999999997</v>
      </c>
      <c r="F64">
        <v>436.49999999999994</v>
      </c>
      <c r="G64">
        <v>11.099999999999998</v>
      </c>
      <c r="I64" s="1"/>
    </row>
    <row r="65" spans="1:9" x14ac:dyDescent="0.35">
      <c r="A65" s="1">
        <v>64</v>
      </c>
      <c r="B65" s="1">
        <v>3</v>
      </c>
      <c r="C65" s="1">
        <v>2</v>
      </c>
      <c r="D65" s="1" t="s">
        <v>16</v>
      </c>
      <c r="E65" s="1">
        <v>0</v>
      </c>
      <c r="F65">
        <v>371.25</v>
      </c>
      <c r="G65" s="1">
        <v>6.85</v>
      </c>
      <c r="I65" s="1"/>
    </row>
    <row r="66" spans="1:9" ht="15.5" x14ac:dyDescent="0.35">
      <c r="A66" s="1">
        <v>65</v>
      </c>
      <c r="B66" s="1">
        <v>3</v>
      </c>
      <c r="C66" s="1">
        <v>2</v>
      </c>
      <c r="D66" s="1" t="s">
        <v>7</v>
      </c>
      <c r="E66" s="5">
        <v>9.6999999999999993</v>
      </c>
      <c r="F66">
        <v>389.24999999999994</v>
      </c>
      <c r="G66" s="1">
        <v>7.35</v>
      </c>
      <c r="I66" s="1"/>
    </row>
    <row r="67" spans="1:9" ht="15.5" x14ac:dyDescent="0.35">
      <c r="A67" s="1">
        <v>66</v>
      </c>
      <c r="B67" s="1">
        <v>3</v>
      </c>
      <c r="C67" s="1">
        <v>2</v>
      </c>
      <c r="D67" s="1" t="s">
        <v>7</v>
      </c>
      <c r="E67" s="5">
        <v>19.399999999999999</v>
      </c>
      <c r="F67">
        <v>371.25</v>
      </c>
      <c r="G67" s="1">
        <v>9.85</v>
      </c>
      <c r="I67" s="1"/>
    </row>
    <row r="68" spans="1:9" ht="15.5" x14ac:dyDescent="0.35">
      <c r="A68" s="1">
        <v>67</v>
      </c>
      <c r="B68" s="1">
        <v>3</v>
      </c>
      <c r="C68" s="1">
        <v>2</v>
      </c>
      <c r="D68" s="1" t="s">
        <v>7</v>
      </c>
      <c r="E68" s="5">
        <v>29.1</v>
      </c>
      <c r="F68">
        <v>413.99999999999994</v>
      </c>
      <c r="G68" s="1">
        <v>14.975000000000001</v>
      </c>
      <c r="I68" s="1"/>
    </row>
    <row r="69" spans="1:9" ht="15.5" x14ac:dyDescent="0.35">
      <c r="A69" s="1">
        <v>68</v>
      </c>
      <c r="B69" s="1">
        <v>3</v>
      </c>
      <c r="C69" s="1">
        <v>2</v>
      </c>
      <c r="D69" s="1" t="s">
        <v>7</v>
      </c>
      <c r="E69" s="5">
        <v>38.799999999999997</v>
      </c>
      <c r="F69">
        <v>454.5</v>
      </c>
      <c r="G69" s="1">
        <v>17.849999999999998</v>
      </c>
      <c r="I69" s="1"/>
    </row>
    <row r="70" spans="1:9" ht="15.5" x14ac:dyDescent="0.35">
      <c r="A70" s="1">
        <v>69</v>
      </c>
      <c r="B70" s="1">
        <v>3</v>
      </c>
      <c r="C70" s="1">
        <v>2</v>
      </c>
      <c r="D70" s="1" t="s">
        <v>8</v>
      </c>
      <c r="E70" s="5">
        <v>9.6999999999999993</v>
      </c>
      <c r="F70">
        <v>330.75</v>
      </c>
      <c r="G70" s="1">
        <v>6.2249999999999996</v>
      </c>
      <c r="I70" s="1"/>
    </row>
    <row r="71" spans="1:9" ht="15.5" x14ac:dyDescent="0.35">
      <c r="A71" s="1">
        <v>70</v>
      </c>
      <c r="B71" s="1">
        <v>3</v>
      </c>
      <c r="C71" s="1">
        <v>2</v>
      </c>
      <c r="D71" s="1" t="s">
        <v>8</v>
      </c>
      <c r="E71" s="5">
        <v>19.399999999999999</v>
      </c>
      <c r="F71">
        <v>346.49999999999994</v>
      </c>
      <c r="G71" s="1">
        <v>6.7249999999999996</v>
      </c>
      <c r="I71" s="1"/>
    </row>
    <row r="72" spans="1:9" ht="15.5" x14ac:dyDescent="0.35">
      <c r="A72" s="1">
        <v>71</v>
      </c>
      <c r="B72" s="1">
        <v>3</v>
      </c>
      <c r="C72" s="1">
        <v>2</v>
      </c>
      <c r="D72" s="1" t="s">
        <v>8</v>
      </c>
      <c r="E72" s="5">
        <v>29.1</v>
      </c>
      <c r="F72">
        <v>368.99999999999994</v>
      </c>
      <c r="G72" s="1">
        <v>7.2250000000000005</v>
      </c>
      <c r="I72" s="1"/>
    </row>
    <row r="73" spans="1:9" ht="15.5" x14ac:dyDescent="0.35">
      <c r="A73" s="1">
        <v>72</v>
      </c>
      <c r="B73" s="1">
        <v>3</v>
      </c>
      <c r="C73" s="1">
        <v>2</v>
      </c>
      <c r="D73" s="1" t="s">
        <v>8</v>
      </c>
      <c r="E73" s="5">
        <v>38.799999999999997</v>
      </c>
      <c r="F73">
        <v>458.99999999999994</v>
      </c>
      <c r="G73" s="1">
        <v>26.475000000000001</v>
      </c>
      <c r="I73" s="1"/>
    </row>
    <row r="74" spans="1:9" x14ac:dyDescent="0.35">
      <c r="A74" s="1">
        <v>73</v>
      </c>
      <c r="B74" s="1">
        <v>3</v>
      </c>
      <c r="C74" s="1">
        <v>3</v>
      </c>
      <c r="D74" s="1" t="s">
        <v>16</v>
      </c>
      <c r="E74" s="1">
        <v>0</v>
      </c>
      <c r="F74">
        <v>364.5</v>
      </c>
      <c r="G74" s="1">
        <v>8.6</v>
      </c>
      <c r="I74" s="1"/>
    </row>
    <row r="75" spans="1:9" ht="15.5" x14ac:dyDescent="0.35">
      <c r="A75" s="1">
        <v>74</v>
      </c>
      <c r="B75" s="1">
        <v>3</v>
      </c>
      <c r="C75" s="1">
        <v>3</v>
      </c>
      <c r="D75" s="1" t="s">
        <v>7</v>
      </c>
      <c r="E75" s="5">
        <v>9.6999999999999993</v>
      </c>
      <c r="F75">
        <v>413.99999999999994</v>
      </c>
      <c r="G75" s="1">
        <v>14.724999999999998</v>
      </c>
      <c r="I75" s="1"/>
    </row>
    <row r="76" spans="1:9" ht="15.5" x14ac:dyDescent="0.35">
      <c r="A76" s="1">
        <v>75</v>
      </c>
      <c r="B76" s="1">
        <v>3</v>
      </c>
      <c r="C76" s="1">
        <v>3</v>
      </c>
      <c r="D76" s="1" t="s">
        <v>7</v>
      </c>
      <c r="E76" s="5">
        <v>19.399999999999999</v>
      </c>
      <c r="F76">
        <v>418.5</v>
      </c>
      <c r="G76" s="1">
        <v>19.474999999999998</v>
      </c>
      <c r="I76" s="1"/>
    </row>
    <row r="77" spans="1:9" ht="15.5" x14ac:dyDescent="0.35">
      <c r="A77" s="1">
        <v>76</v>
      </c>
      <c r="B77" s="1">
        <v>3</v>
      </c>
      <c r="C77" s="1">
        <v>3</v>
      </c>
      <c r="D77" s="1" t="s">
        <v>7</v>
      </c>
      <c r="E77" s="5">
        <v>29.1</v>
      </c>
      <c r="F77">
        <v>472.5</v>
      </c>
      <c r="G77" s="1">
        <v>16.099999999999998</v>
      </c>
      <c r="I77" s="1"/>
    </row>
    <row r="78" spans="1:9" ht="15.5" x14ac:dyDescent="0.35">
      <c r="A78" s="1">
        <v>77</v>
      </c>
      <c r="B78" s="1">
        <v>3</v>
      </c>
      <c r="C78" s="1">
        <v>3</v>
      </c>
      <c r="D78" s="1" t="s">
        <v>7</v>
      </c>
      <c r="E78" s="5">
        <v>38.799999999999997</v>
      </c>
      <c r="F78">
        <v>438.75</v>
      </c>
      <c r="G78" s="1">
        <v>16.225000000000001</v>
      </c>
      <c r="I78" s="1"/>
    </row>
    <row r="79" spans="1:9" ht="15.5" x14ac:dyDescent="0.35">
      <c r="A79" s="1">
        <v>78</v>
      </c>
      <c r="B79" s="1">
        <v>3</v>
      </c>
      <c r="C79" s="1">
        <v>3</v>
      </c>
      <c r="D79" s="1" t="s">
        <v>8</v>
      </c>
      <c r="E79" s="5">
        <v>9.6999999999999993</v>
      </c>
      <c r="F79">
        <v>335.24999999999994</v>
      </c>
      <c r="G79" s="1">
        <v>11.099999999999998</v>
      </c>
      <c r="I79" s="1"/>
    </row>
    <row r="80" spans="1:9" ht="15.5" x14ac:dyDescent="0.35">
      <c r="A80" s="1">
        <v>79</v>
      </c>
      <c r="B80" s="1">
        <v>3</v>
      </c>
      <c r="C80" s="1">
        <v>3</v>
      </c>
      <c r="D80" s="1" t="s">
        <v>8</v>
      </c>
      <c r="E80" s="5">
        <v>19.399999999999999</v>
      </c>
      <c r="F80">
        <v>389.24999999999994</v>
      </c>
      <c r="G80" s="1">
        <v>13.849999999999998</v>
      </c>
      <c r="I80" s="1"/>
    </row>
    <row r="81" spans="1:9" ht="15.5" x14ac:dyDescent="0.35">
      <c r="A81" s="1">
        <v>80</v>
      </c>
      <c r="B81" s="1">
        <v>3</v>
      </c>
      <c r="C81" s="1">
        <v>3</v>
      </c>
      <c r="D81" s="1" t="s">
        <v>8</v>
      </c>
      <c r="E81" s="5">
        <v>29.1</v>
      </c>
      <c r="F81">
        <v>398.25</v>
      </c>
      <c r="G81" s="1">
        <v>11.974999999999998</v>
      </c>
      <c r="I81" s="1"/>
    </row>
    <row r="82" spans="1:9" ht="15.5" x14ac:dyDescent="0.35">
      <c r="A82" s="1">
        <v>81</v>
      </c>
      <c r="B82" s="1">
        <v>3</v>
      </c>
      <c r="C82" s="1">
        <v>3</v>
      </c>
      <c r="D82" s="1" t="s">
        <v>8</v>
      </c>
      <c r="E82" s="5">
        <v>38.799999999999997</v>
      </c>
      <c r="F82">
        <v>371.25</v>
      </c>
      <c r="G82" s="1">
        <v>14.975000000000001</v>
      </c>
      <c r="I82" s="1"/>
    </row>
    <row r="83" spans="1:9" x14ac:dyDescent="0.35">
      <c r="A83" s="1">
        <v>82</v>
      </c>
      <c r="B83">
        <v>4</v>
      </c>
      <c r="C83" s="1">
        <v>1</v>
      </c>
      <c r="D83" s="1" t="s">
        <v>16</v>
      </c>
      <c r="E83" s="1">
        <v>0</v>
      </c>
      <c r="F83" s="8">
        <v>461.24999999999989</v>
      </c>
      <c r="G83" s="1">
        <v>9.2249999999999996</v>
      </c>
      <c r="I83" s="1"/>
    </row>
    <row r="84" spans="1:9" ht="15.5" x14ac:dyDescent="0.35">
      <c r="A84" s="1">
        <v>83</v>
      </c>
      <c r="B84" s="1">
        <v>4</v>
      </c>
      <c r="C84" s="1">
        <v>1</v>
      </c>
      <c r="D84" s="1" t="s">
        <v>7</v>
      </c>
      <c r="E84" s="5">
        <v>9.6999999999999993</v>
      </c>
      <c r="F84" s="8">
        <v>490.5</v>
      </c>
      <c r="G84" s="1">
        <v>10.100000000000001</v>
      </c>
      <c r="I84" s="1"/>
    </row>
    <row r="85" spans="1:9" ht="15.5" x14ac:dyDescent="0.35">
      <c r="A85" s="1">
        <v>84</v>
      </c>
      <c r="B85" s="1">
        <v>4</v>
      </c>
      <c r="C85" s="1">
        <v>1</v>
      </c>
      <c r="D85" s="1" t="s">
        <v>7</v>
      </c>
      <c r="E85" s="5">
        <v>19.399999999999999</v>
      </c>
      <c r="F85" s="8">
        <v>512.99999999999989</v>
      </c>
      <c r="G85" s="1">
        <v>12.1</v>
      </c>
    </row>
    <row r="86" spans="1:9" ht="15.5" x14ac:dyDescent="0.35">
      <c r="A86" s="1">
        <v>85</v>
      </c>
      <c r="B86" s="1">
        <v>4</v>
      </c>
      <c r="C86" s="1">
        <v>1</v>
      </c>
      <c r="D86" s="1" t="s">
        <v>7</v>
      </c>
      <c r="E86" s="5">
        <v>29.1</v>
      </c>
      <c r="F86" s="8">
        <v>483.75</v>
      </c>
      <c r="G86" s="1">
        <v>14.724999999999998</v>
      </c>
    </row>
    <row r="87" spans="1:9" ht="15.5" x14ac:dyDescent="0.35">
      <c r="A87" s="1">
        <v>86</v>
      </c>
      <c r="B87" s="1">
        <v>4</v>
      </c>
      <c r="C87" s="1">
        <v>1</v>
      </c>
      <c r="D87" s="1" t="s">
        <v>7</v>
      </c>
      <c r="E87" s="5">
        <v>38.799999999999997</v>
      </c>
      <c r="F87" s="8">
        <v>540</v>
      </c>
      <c r="G87" s="1">
        <v>19.724999999999998</v>
      </c>
    </row>
    <row r="88" spans="1:9" ht="15.5" x14ac:dyDescent="0.35">
      <c r="A88" s="1">
        <v>87</v>
      </c>
      <c r="B88" s="1">
        <v>4</v>
      </c>
      <c r="C88" s="1">
        <v>1</v>
      </c>
      <c r="D88" s="1" t="s">
        <v>8</v>
      </c>
      <c r="E88" s="5">
        <v>9.6999999999999993</v>
      </c>
      <c r="F88" s="8">
        <v>416.25</v>
      </c>
      <c r="G88" s="1">
        <v>10.350000000000001</v>
      </c>
    </row>
    <row r="89" spans="1:9" ht="15.5" x14ac:dyDescent="0.35">
      <c r="A89" s="1">
        <v>88</v>
      </c>
      <c r="B89" s="1">
        <v>4</v>
      </c>
      <c r="C89" s="1">
        <v>1</v>
      </c>
      <c r="D89" s="1" t="s">
        <v>8</v>
      </c>
      <c r="E89" s="5">
        <v>19.399999999999999</v>
      </c>
      <c r="F89" s="8">
        <v>387</v>
      </c>
      <c r="G89" s="1">
        <v>6.9749999999999988</v>
      </c>
    </row>
    <row r="90" spans="1:9" ht="15.5" x14ac:dyDescent="0.35">
      <c r="A90" s="1">
        <v>89</v>
      </c>
      <c r="B90" s="1">
        <v>4</v>
      </c>
      <c r="C90" s="1">
        <v>1</v>
      </c>
      <c r="D90" s="1" t="s">
        <v>8</v>
      </c>
      <c r="E90" s="5">
        <v>29.1</v>
      </c>
      <c r="F90" s="8">
        <v>416.25</v>
      </c>
      <c r="G90" s="1">
        <v>7.2250000000000005</v>
      </c>
    </row>
    <row r="91" spans="1:9" ht="15.5" x14ac:dyDescent="0.35">
      <c r="A91" s="1">
        <v>90</v>
      </c>
      <c r="B91" s="1">
        <v>4</v>
      </c>
      <c r="C91" s="1">
        <v>1</v>
      </c>
      <c r="D91" s="1" t="s">
        <v>8</v>
      </c>
      <c r="E91" s="5">
        <v>38.799999999999997</v>
      </c>
      <c r="F91" s="8">
        <v>362.25</v>
      </c>
      <c r="G91" s="1">
        <v>9.4749999999999996</v>
      </c>
    </row>
    <row r="92" spans="1:9" x14ac:dyDescent="0.35">
      <c r="A92" s="1">
        <v>91</v>
      </c>
      <c r="B92" s="1">
        <v>4</v>
      </c>
      <c r="C92" s="1">
        <v>2</v>
      </c>
      <c r="D92" s="1" t="s">
        <v>16</v>
      </c>
      <c r="E92" s="1">
        <v>0</v>
      </c>
      <c r="F92" s="8">
        <v>420.75</v>
      </c>
      <c r="G92" s="1">
        <v>9.1</v>
      </c>
    </row>
    <row r="93" spans="1:9" ht="15.5" x14ac:dyDescent="0.35">
      <c r="A93" s="1">
        <v>92</v>
      </c>
      <c r="B93" s="1">
        <v>4</v>
      </c>
      <c r="C93" s="1">
        <v>2</v>
      </c>
      <c r="D93" s="1" t="s">
        <v>7</v>
      </c>
      <c r="E93" s="5">
        <v>9.6999999999999993</v>
      </c>
      <c r="F93" s="8">
        <v>375.74999999999994</v>
      </c>
      <c r="G93" s="1">
        <v>5.6</v>
      </c>
    </row>
    <row r="94" spans="1:9" ht="15.5" x14ac:dyDescent="0.35">
      <c r="A94" s="1">
        <v>93</v>
      </c>
      <c r="B94" s="1">
        <v>4</v>
      </c>
      <c r="C94" s="1">
        <v>2</v>
      </c>
      <c r="D94" s="1" t="s">
        <v>7</v>
      </c>
      <c r="E94" s="5">
        <v>19.399999999999999</v>
      </c>
      <c r="F94" s="8">
        <v>434.24999999999994</v>
      </c>
      <c r="G94" s="1">
        <v>2.8500000000000005</v>
      </c>
    </row>
    <row r="95" spans="1:9" ht="15.5" x14ac:dyDescent="0.35">
      <c r="A95" s="1">
        <v>94</v>
      </c>
      <c r="B95" s="1">
        <v>4</v>
      </c>
      <c r="C95" s="1">
        <v>2</v>
      </c>
      <c r="D95" s="1" t="s">
        <v>7</v>
      </c>
      <c r="E95" s="5">
        <v>29.1</v>
      </c>
      <c r="F95" s="8">
        <v>452.24999999999994</v>
      </c>
      <c r="G95" s="1">
        <v>5.85</v>
      </c>
    </row>
    <row r="96" spans="1:9" ht="15.5" x14ac:dyDescent="0.35">
      <c r="A96" s="1">
        <v>95</v>
      </c>
      <c r="B96" s="1">
        <v>4</v>
      </c>
      <c r="C96" s="1">
        <v>2</v>
      </c>
      <c r="D96" s="1" t="s">
        <v>7</v>
      </c>
      <c r="E96" s="5">
        <v>38.799999999999997</v>
      </c>
      <c r="F96" s="8">
        <v>557.99999999999989</v>
      </c>
      <c r="G96" s="1">
        <v>13.100000000000001</v>
      </c>
    </row>
    <row r="97" spans="1:10" ht="15.5" x14ac:dyDescent="0.35">
      <c r="A97" s="1">
        <v>96</v>
      </c>
      <c r="B97" s="1">
        <v>4</v>
      </c>
      <c r="C97" s="1">
        <v>2</v>
      </c>
      <c r="D97" s="1" t="s">
        <v>8</v>
      </c>
      <c r="E97" s="5">
        <v>9.6999999999999993</v>
      </c>
      <c r="F97" s="8">
        <v>357.74999999999994</v>
      </c>
      <c r="G97" s="1">
        <v>5.7249999999999996</v>
      </c>
    </row>
    <row r="98" spans="1:10" ht="15.5" x14ac:dyDescent="0.35">
      <c r="A98" s="1">
        <v>97</v>
      </c>
      <c r="B98" s="1">
        <v>4</v>
      </c>
      <c r="C98" s="1">
        <v>2</v>
      </c>
      <c r="D98" s="1" t="s">
        <v>8</v>
      </c>
      <c r="E98" s="5">
        <v>19.399999999999999</v>
      </c>
      <c r="F98" s="8">
        <v>344.24999999999994</v>
      </c>
      <c r="G98" s="1">
        <v>9.2249999999999996</v>
      </c>
    </row>
    <row r="99" spans="1:10" ht="15.5" x14ac:dyDescent="0.35">
      <c r="A99" s="1">
        <v>98</v>
      </c>
      <c r="B99" s="1">
        <v>4</v>
      </c>
      <c r="C99" s="1">
        <v>2</v>
      </c>
      <c r="D99" s="1" t="s">
        <v>8</v>
      </c>
      <c r="E99" s="5">
        <v>29.1</v>
      </c>
      <c r="F99" s="8">
        <v>396</v>
      </c>
      <c r="G99" s="1">
        <v>6.6000000000000005</v>
      </c>
      <c r="J99" s="1"/>
    </row>
    <row r="100" spans="1:10" ht="15.5" x14ac:dyDescent="0.35">
      <c r="A100" s="1">
        <v>99</v>
      </c>
      <c r="B100" s="1">
        <v>4</v>
      </c>
      <c r="C100" s="1">
        <v>2</v>
      </c>
      <c r="D100" s="1" t="s">
        <v>8</v>
      </c>
      <c r="E100" s="5">
        <v>38.799999999999997</v>
      </c>
      <c r="F100" s="8">
        <v>405</v>
      </c>
      <c r="G100" s="1">
        <v>16.349999999999998</v>
      </c>
      <c r="J100" s="1"/>
    </row>
    <row r="101" spans="1:10" x14ac:dyDescent="0.35">
      <c r="A101" s="1">
        <v>100</v>
      </c>
      <c r="B101" s="1">
        <v>4</v>
      </c>
      <c r="C101" s="1">
        <v>3</v>
      </c>
      <c r="D101" s="1" t="s">
        <v>16</v>
      </c>
      <c r="E101" s="1">
        <v>0</v>
      </c>
      <c r="F101" s="8">
        <v>418.5</v>
      </c>
      <c r="G101" s="1">
        <v>8.3500000000000014</v>
      </c>
      <c r="J101" s="1"/>
    </row>
    <row r="102" spans="1:10" ht="15.5" x14ac:dyDescent="0.35">
      <c r="A102" s="1">
        <v>101</v>
      </c>
      <c r="B102" s="1">
        <v>4</v>
      </c>
      <c r="C102" s="1">
        <v>3</v>
      </c>
      <c r="D102" s="1" t="s">
        <v>7</v>
      </c>
      <c r="E102" s="5">
        <v>9.6999999999999993</v>
      </c>
      <c r="F102" s="8">
        <v>377.99999999999994</v>
      </c>
      <c r="G102" s="1">
        <v>12.725</v>
      </c>
      <c r="J102" s="1"/>
    </row>
    <row r="103" spans="1:10" ht="15.5" x14ac:dyDescent="0.35">
      <c r="A103" s="1">
        <v>102</v>
      </c>
      <c r="B103" s="1">
        <v>4</v>
      </c>
      <c r="C103" s="1">
        <v>3</v>
      </c>
      <c r="D103" s="1" t="s">
        <v>7</v>
      </c>
      <c r="E103" s="5">
        <v>19.399999999999999</v>
      </c>
      <c r="F103" s="8">
        <v>427.5</v>
      </c>
      <c r="G103" s="1">
        <v>14.099999999999998</v>
      </c>
      <c r="J103" s="1"/>
    </row>
    <row r="104" spans="1:10" ht="15.5" x14ac:dyDescent="0.35">
      <c r="A104" s="1">
        <v>103</v>
      </c>
      <c r="B104" s="1">
        <v>4</v>
      </c>
      <c r="C104" s="1">
        <v>3</v>
      </c>
      <c r="D104" s="1" t="s">
        <v>7</v>
      </c>
      <c r="E104" s="5">
        <v>29.1</v>
      </c>
      <c r="F104" s="8">
        <v>474.74999999999994</v>
      </c>
      <c r="G104" s="1">
        <v>12.475000000000001</v>
      </c>
      <c r="J104" s="1"/>
    </row>
    <row r="105" spans="1:10" ht="15.5" x14ac:dyDescent="0.35">
      <c r="A105" s="1">
        <v>104</v>
      </c>
      <c r="B105" s="1">
        <v>4</v>
      </c>
      <c r="C105" s="1">
        <v>3</v>
      </c>
      <c r="D105" s="1" t="s">
        <v>7</v>
      </c>
      <c r="E105" s="5">
        <v>38.799999999999997</v>
      </c>
      <c r="F105" s="8">
        <v>416.25</v>
      </c>
      <c r="G105" s="1">
        <v>17.974999999999998</v>
      </c>
      <c r="J105" s="1"/>
    </row>
    <row r="106" spans="1:10" ht="15.5" x14ac:dyDescent="0.35">
      <c r="A106" s="1">
        <v>105</v>
      </c>
      <c r="B106" s="1">
        <v>4</v>
      </c>
      <c r="C106" s="1">
        <v>3</v>
      </c>
      <c r="D106" s="1" t="s">
        <v>8</v>
      </c>
      <c r="E106" s="5">
        <v>9.6999999999999993</v>
      </c>
      <c r="F106" s="8">
        <v>342</v>
      </c>
      <c r="G106" s="1">
        <v>12.725</v>
      </c>
      <c r="J106" s="1"/>
    </row>
    <row r="107" spans="1:10" ht="15.5" x14ac:dyDescent="0.35">
      <c r="A107" s="1">
        <v>106</v>
      </c>
      <c r="B107">
        <v>4</v>
      </c>
      <c r="C107" s="1">
        <v>3</v>
      </c>
      <c r="D107" s="1" t="s">
        <v>8</v>
      </c>
      <c r="E107" s="5">
        <v>19.399999999999999</v>
      </c>
      <c r="F107" s="8">
        <v>400.49999999999994</v>
      </c>
      <c r="G107" s="1">
        <v>10.85</v>
      </c>
      <c r="J107" s="1"/>
    </row>
    <row r="108" spans="1:10" ht="15.5" x14ac:dyDescent="0.35">
      <c r="A108" s="1">
        <v>107</v>
      </c>
      <c r="B108">
        <v>4</v>
      </c>
      <c r="C108" s="1">
        <v>3</v>
      </c>
      <c r="D108" s="1" t="s">
        <v>8</v>
      </c>
      <c r="E108" s="5">
        <v>29.1</v>
      </c>
      <c r="F108" s="8">
        <v>393.75</v>
      </c>
      <c r="G108" s="1">
        <v>9.6000000000000014</v>
      </c>
      <c r="J108" s="1"/>
    </row>
    <row r="109" spans="1:10" ht="15.5" x14ac:dyDescent="0.35">
      <c r="A109" s="1">
        <v>108</v>
      </c>
      <c r="B109">
        <v>4</v>
      </c>
      <c r="C109" s="1">
        <v>3</v>
      </c>
      <c r="D109" s="1" t="s">
        <v>8</v>
      </c>
      <c r="E109" s="5">
        <v>38.799999999999997</v>
      </c>
      <c r="F109" s="8">
        <v>402.74999999999994</v>
      </c>
      <c r="G109" s="1">
        <v>9.6000000000000014</v>
      </c>
      <c r="J109" s="1"/>
    </row>
    <row r="110" spans="1:10" x14ac:dyDescent="0.35">
      <c r="J110" s="1"/>
    </row>
    <row r="111" spans="1:10" x14ac:dyDescent="0.35">
      <c r="J111" s="1"/>
    </row>
    <row r="112" spans="1:10" x14ac:dyDescent="0.35">
      <c r="J112" s="1"/>
    </row>
    <row r="113" spans="10:10" x14ac:dyDescent="0.35">
      <c r="J113" s="1"/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workbookViewId="0">
      <selection activeCell="D2" sqref="D2:D28"/>
    </sheetView>
  </sheetViews>
  <sheetFormatPr defaultRowHeight="14.5" x14ac:dyDescent="0.35"/>
  <cols>
    <col min="3" max="3" width="9.1796875" style="1"/>
    <col min="5" max="5" width="10.54296875" customWidth="1"/>
  </cols>
  <sheetData>
    <row r="1" spans="1:9" ht="43.5" x14ac:dyDescent="0.35">
      <c r="A1" s="19" t="s">
        <v>26</v>
      </c>
      <c r="B1" s="19" t="s">
        <v>15</v>
      </c>
      <c r="C1" s="22" t="s">
        <v>66</v>
      </c>
      <c r="D1" s="22" t="s">
        <v>67</v>
      </c>
      <c r="E1" s="23" t="s">
        <v>101</v>
      </c>
    </row>
    <row r="2" spans="1:9" x14ac:dyDescent="0.35">
      <c r="A2" s="1" t="s">
        <v>16</v>
      </c>
      <c r="B2" s="1">
        <v>0</v>
      </c>
      <c r="C2" s="1">
        <v>2467.3539518900343</v>
      </c>
      <c r="D2">
        <v>2.5897963917525768</v>
      </c>
      <c r="E2" s="1">
        <v>28.312886597938142</v>
      </c>
      <c r="F2" s="33"/>
      <c r="G2" s="33"/>
      <c r="H2" s="33"/>
      <c r="I2" s="33"/>
    </row>
    <row r="3" spans="1:9" x14ac:dyDescent="0.35">
      <c r="A3" s="1" t="s">
        <v>7</v>
      </c>
      <c r="B3" s="13">
        <v>9.6999999999999993</v>
      </c>
      <c r="C3" s="1">
        <v>6927.8350515463917</v>
      </c>
      <c r="D3">
        <v>9.6643298969072156</v>
      </c>
      <c r="E3" s="1">
        <v>152.75876288659794</v>
      </c>
      <c r="F3" s="33"/>
      <c r="G3" s="33"/>
      <c r="H3" s="33"/>
      <c r="I3" s="33"/>
    </row>
    <row r="4" spans="1:9" x14ac:dyDescent="0.35">
      <c r="A4" s="1" t="s">
        <v>7</v>
      </c>
      <c r="B4" s="13">
        <v>19.399999999999999</v>
      </c>
      <c r="C4" s="1">
        <v>9560.1374570446733</v>
      </c>
      <c r="D4">
        <v>20.434793814432989</v>
      </c>
      <c r="E4" s="1">
        <v>173.15798969072165</v>
      </c>
      <c r="F4" s="33"/>
      <c r="G4" s="33"/>
      <c r="H4" s="33"/>
      <c r="I4" s="33"/>
    </row>
    <row r="5" spans="1:9" x14ac:dyDescent="0.35">
      <c r="A5" s="1" t="s">
        <v>7</v>
      </c>
      <c r="B5" s="13">
        <v>29.1</v>
      </c>
      <c r="C5" s="1">
        <v>9058.4192439862545</v>
      </c>
      <c r="D5">
        <v>21.604329896907213</v>
      </c>
      <c r="E5" s="1">
        <v>136.55567010309275</v>
      </c>
      <c r="F5" s="33"/>
      <c r="G5" s="33"/>
      <c r="H5" s="33"/>
      <c r="I5" s="33"/>
    </row>
    <row r="6" spans="1:9" x14ac:dyDescent="0.35">
      <c r="A6" s="1" t="s">
        <v>7</v>
      </c>
      <c r="B6" s="13">
        <v>38.799999999999997</v>
      </c>
      <c r="C6" s="1">
        <v>9106.5292096219928</v>
      </c>
      <c r="D6">
        <v>28.070876288659793</v>
      </c>
      <c r="E6" s="1">
        <v>152.64819587628867</v>
      </c>
      <c r="F6" s="33"/>
      <c r="G6" s="33"/>
      <c r="H6" s="33"/>
      <c r="I6" s="33"/>
    </row>
    <row r="7" spans="1:9" x14ac:dyDescent="0.35">
      <c r="A7" s="1" t="s">
        <v>8</v>
      </c>
      <c r="B7" s="13">
        <v>9.6999999999999993</v>
      </c>
      <c r="C7" s="1">
        <v>4797.2508591065289</v>
      </c>
      <c r="D7">
        <v>6.1524742268041237</v>
      </c>
      <c r="E7" s="1">
        <v>69.620103092783509</v>
      </c>
      <c r="F7" s="33"/>
      <c r="G7" s="33"/>
      <c r="H7" s="33"/>
      <c r="I7" s="33"/>
    </row>
    <row r="8" spans="1:9" x14ac:dyDescent="0.35">
      <c r="A8" s="1" t="s">
        <v>8</v>
      </c>
      <c r="B8" s="13">
        <v>19.399999999999999</v>
      </c>
      <c r="C8" s="1">
        <v>5951.8900343642608</v>
      </c>
      <c r="D8">
        <v>7.4993814432989661</v>
      </c>
      <c r="E8" s="1">
        <v>117.84742268041236</v>
      </c>
      <c r="F8" s="33"/>
      <c r="G8" s="33"/>
      <c r="H8" s="33"/>
      <c r="I8" s="33"/>
    </row>
    <row r="9" spans="1:9" x14ac:dyDescent="0.35">
      <c r="A9" s="1" t="s">
        <v>8</v>
      </c>
      <c r="B9" s="13">
        <v>29.1</v>
      </c>
      <c r="C9" s="1">
        <v>6460.4810996563574</v>
      </c>
      <c r="D9">
        <v>8.8831615120274918</v>
      </c>
      <c r="E9" s="1">
        <v>127.59450171821305</v>
      </c>
      <c r="F9" s="33"/>
      <c r="G9" s="33"/>
      <c r="H9" s="33"/>
      <c r="I9" s="33"/>
    </row>
    <row r="10" spans="1:9" x14ac:dyDescent="0.35">
      <c r="A10" s="1" t="s">
        <v>8</v>
      </c>
      <c r="B10" s="13">
        <v>38.799999999999997</v>
      </c>
      <c r="C10" s="1">
        <v>6687.2852233676977</v>
      </c>
      <c r="D10">
        <v>8.5012113402061864</v>
      </c>
      <c r="E10" s="1">
        <v>86.516752577319593</v>
      </c>
      <c r="F10" s="33"/>
      <c r="G10" s="33"/>
      <c r="H10" s="33"/>
      <c r="I10" s="33"/>
    </row>
    <row r="11" spans="1:9" x14ac:dyDescent="0.35">
      <c r="A11" s="1" t="s">
        <v>16</v>
      </c>
      <c r="B11" s="1">
        <v>0</v>
      </c>
      <c r="C11" s="1">
        <v>4302.405498281787</v>
      </c>
      <c r="D11">
        <v>5.5662371134020612</v>
      </c>
      <c r="E11" s="1">
        <v>67.278865979381436</v>
      </c>
      <c r="F11" s="33"/>
      <c r="G11" s="33"/>
      <c r="H11" s="33"/>
      <c r="I11" s="33"/>
    </row>
    <row r="12" spans="1:9" x14ac:dyDescent="0.35">
      <c r="A12" s="1" t="s">
        <v>7</v>
      </c>
      <c r="B12" s="13">
        <v>9.6999999999999993</v>
      </c>
      <c r="C12" s="1">
        <v>7621.9931271477662</v>
      </c>
      <c r="D12">
        <v>11.747396907216494</v>
      </c>
      <c r="E12" s="1">
        <v>81.888788659793804</v>
      </c>
      <c r="F12" s="33"/>
      <c r="G12" s="33"/>
      <c r="H12" s="33"/>
      <c r="I12" s="33"/>
    </row>
    <row r="13" spans="1:9" x14ac:dyDescent="0.35">
      <c r="A13" s="1" t="s">
        <v>7</v>
      </c>
      <c r="B13" s="13">
        <v>19.399999999999999</v>
      </c>
      <c r="C13" s="1">
        <v>9725.0859106529206</v>
      </c>
      <c r="D13">
        <v>14.551159793814433</v>
      </c>
      <c r="E13" s="1">
        <v>158.64046391752578</v>
      </c>
      <c r="F13" s="33"/>
      <c r="G13" s="33"/>
      <c r="H13" s="33"/>
      <c r="I13" s="33"/>
    </row>
    <row r="14" spans="1:9" x14ac:dyDescent="0.35">
      <c r="A14" s="1" t="s">
        <v>7</v>
      </c>
      <c r="B14" s="13">
        <v>29.1</v>
      </c>
      <c r="C14" s="1">
        <v>10969.072164948453</v>
      </c>
      <c r="D14">
        <v>24.186804123711344</v>
      </c>
      <c r="E14" s="1">
        <v>130.80618556701032</v>
      </c>
      <c r="F14" s="33"/>
      <c r="G14" s="33"/>
      <c r="H14" s="33"/>
      <c r="I14" s="33"/>
    </row>
    <row r="15" spans="1:9" x14ac:dyDescent="0.35">
      <c r="A15" s="1" t="s">
        <v>7</v>
      </c>
      <c r="B15" s="13">
        <v>38.799999999999997</v>
      </c>
      <c r="C15" s="1">
        <v>8824.7422680412365</v>
      </c>
      <c r="D15">
        <v>33.357525773195874</v>
      </c>
      <c r="E15" s="1">
        <v>137.00412371134021</v>
      </c>
      <c r="F15" s="33"/>
      <c r="G15" s="33"/>
      <c r="H15" s="33"/>
      <c r="I15" s="33"/>
    </row>
    <row r="16" spans="1:9" x14ac:dyDescent="0.35">
      <c r="A16" s="17" t="s">
        <v>8</v>
      </c>
      <c r="B16" s="13">
        <v>9.6999999999999993</v>
      </c>
      <c r="C16" s="1">
        <v>8776.6323024054982</v>
      </c>
      <c r="D16">
        <v>9.3504046391752578</v>
      </c>
      <c r="E16" s="1">
        <v>130.33298969072163</v>
      </c>
      <c r="F16" s="33"/>
      <c r="G16" s="33"/>
      <c r="H16" s="33"/>
      <c r="I16" s="33"/>
    </row>
    <row r="17" spans="1:9" x14ac:dyDescent="0.35">
      <c r="A17" s="1" t="s">
        <v>8</v>
      </c>
      <c r="B17" s="13">
        <v>19.399999999999999</v>
      </c>
      <c r="C17" s="1">
        <v>5862.5429553264603</v>
      </c>
      <c r="D17">
        <v>6.8591752577319571</v>
      </c>
      <c r="E17" s="1">
        <v>76.506185567010306</v>
      </c>
      <c r="F17" s="33"/>
      <c r="G17" s="33"/>
      <c r="H17" s="33"/>
      <c r="I17" s="33"/>
    </row>
    <row r="18" spans="1:9" x14ac:dyDescent="0.35">
      <c r="A18" s="1" t="s">
        <v>8</v>
      </c>
      <c r="B18" s="13">
        <v>29.1</v>
      </c>
      <c r="C18" s="1">
        <v>4384.8797250859106</v>
      </c>
      <c r="D18">
        <v>5.9689175257731959</v>
      </c>
      <c r="E18" s="1">
        <v>57.715979381443304</v>
      </c>
      <c r="F18" s="33"/>
      <c r="G18" s="33"/>
      <c r="H18" s="33"/>
      <c r="I18" s="33"/>
    </row>
    <row r="19" spans="1:9" x14ac:dyDescent="0.35">
      <c r="A19" s="1" t="s">
        <v>8</v>
      </c>
      <c r="B19" s="13">
        <v>38.799999999999997</v>
      </c>
      <c r="C19" s="1">
        <v>7752.5773195876282</v>
      </c>
      <c r="D19">
        <v>8.3291752577319578</v>
      </c>
      <c r="E19" s="1">
        <v>130.82474226804123</v>
      </c>
      <c r="F19" s="33"/>
      <c r="G19" s="33"/>
      <c r="H19" s="33"/>
      <c r="I19" s="33"/>
    </row>
    <row r="20" spans="1:9" ht="15.5" x14ac:dyDescent="0.35">
      <c r="A20" s="5" t="s">
        <v>16</v>
      </c>
      <c r="B20" s="5">
        <v>0</v>
      </c>
      <c r="C20" s="1">
        <v>4529.2096219931273</v>
      </c>
      <c r="D20">
        <v>4.4788221649484523</v>
      </c>
      <c r="E20" s="1">
        <v>74.901804123711329</v>
      </c>
      <c r="F20" s="33"/>
      <c r="G20" s="33"/>
      <c r="H20" s="33"/>
      <c r="I20" s="33"/>
    </row>
    <row r="21" spans="1:9" ht="15.5" x14ac:dyDescent="0.35">
      <c r="A21" s="5" t="s">
        <v>7</v>
      </c>
      <c r="B21" s="13">
        <v>9.6999999999999993</v>
      </c>
      <c r="C21" s="1">
        <v>12178.694158075601</v>
      </c>
      <c r="D21">
        <v>14.523092783505154</v>
      </c>
      <c r="E21" s="1">
        <v>121.93917525773196</v>
      </c>
      <c r="F21" s="33"/>
      <c r="G21" s="33"/>
      <c r="H21" s="33"/>
      <c r="I21" s="33"/>
    </row>
    <row r="22" spans="1:9" ht="15.5" x14ac:dyDescent="0.35">
      <c r="A22" s="5" t="s">
        <v>7</v>
      </c>
      <c r="B22" s="13">
        <v>19.399999999999999</v>
      </c>
      <c r="C22" s="1">
        <v>10941.580756013745</v>
      </c>
      <c r="D22">
        <v>18.587010309278348</v>
      </c>
      <c r="E22" s="1">
        <v>126.78556701030928</v>
      </c>
      <c r="F22" s="33"/>
      <c r="G22" s="33"/>
      <c r="H22" s="33"/>
      <c r="I22" s="33"/>
    </row>
    <row r="23" spans="1:9" x14ac:dyDescent="0.35">
      <c r="A23" s="1" t="s">
        <v>7</v>
      </c>
      <c r="B23" s="13">
        <v>29.1</v>
      </c>
      <c r="C23" s="1">
        <v>6707.9037800687283</v>
      </c>
      <c r="D23">
        <v>47.919587628865976</v>
      </c>
      <c r="E23" s="1">
        <v>95.084536082474216</v>
      </c>
      <c r="F23" s="33"/>
      <c r="G23" s="33"/>
      <c r="H23" s="33"/>
      <c r="I23" s="33"/>
    </row>
    <row r="24" spans="1:9" x14ac:dyDescent="0.35">
      <c r="A24" s="1" t="s">
        <v>7</v>
      </c>
      <c r="B24" s="13">
        <v>38.799999999999997</v>
      </c>
      <c r="C24" s="1">
        <v>13896.907216494845</v>
      </c>
      <c r="D24">
        <v>72.385515463917514</v>
      </c>
      <c r="E24" s="1">
        <v>162.59381443298966</v>
      </c>
      <c r="F24" s="33"/>
      <c r="G24" s="33"/>
      <c r="H24" s="33"/>
      <c r="I24" s="33"/>
    </row>
    <row r="25" spans="1:9" x14ac:dyDescent="0.35">
      <c r="A25" s="9" t="s">
        <v>8</v>
      </c>
      <c r="B25" s="13">
        <v>9.6999999999999993</v>
      </c>
      <c r="C25" s="1">
        <v>5443.2989690721643</v>
      </c>
      <c r="D25">
        <v>6.674845360824742</v>
      </c>
      <c r="E25" s="1">
        <v>51.806597938144321</v>
      </c>
      <c r="F25" s="33"/>
      <c r="G25" s="33"/>
      <c r="H25" s="33"/>
      <c r="I25" s="33"/>
    </row>
    <row r="26" spans="1:9" x14ac:dyDescent="0.35">
      <c r="A26" s="1" t="s">
        <v>8</v>
      </c>
      <c r="B26" s="13">
        <v>19.399999999999999</v>
      </c>
      <c r="C26" s="1">
        <v>11408.93470790378</v>
      </c>
      <c r="D26">
        <v>12.835051546391753</v>
      </c>
      <c r="E26" s="1">
        <v>138.61855670103091</v>
      </c>
      <c r="F26" s="33"/>
      <c r="G26" s="33"/>
      <c r="H26" s="33"/>
      <c r="I26" s="33"/>
    </row>
    <row r="27" spans="1:9" x14ac:dyDescent="0.35">
      <c r="A27" s="1" t="s">
        <v>8</v>
      </c>
      <c r="B27" s="13">
        <v>29.1</v>
      </c>
      <c r="C27" s="1">
        <v>5718.2130584192437</v>
      </c>
      <c r="D27">
        <v>6.4136907216494858</v>
      </c>
      <c r="E27" s="1">
        <v>57.510927835051554</v>
      </c>
      <c r="F27" s="33"/>
      <c r="G27" s="33"/>
      <c r="H27" s="33"/>
      <c r="I27" s="33"/>
    </row>
    <row r="28" spans="1:9" x14ac:dyDescent="0.35">
      <c r="A28" s="1" t="s">
        <v>8</v>
      </c>
      <c r="B28" s="13">
        <v>38.799999999999997</v>
      </c>
      <c r="C28" s="1">
        <v>5773.1958762886597</v>
      </c>
      <c r="D28">
        <v>6.3779381443298977</v>
      </c>
      <c r="E28" s="1">
        <v>69.494845360824741</v>
      </c>
      <c r="F28" s="33"/>
      <c r="G28" s="33"/>
      <c r="H28" s="33"/>
      <c r="I28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9"/>
  <sheetViews>
    <sheetView workbookViewId="0">
      <selection activeCell="F1" sqref="F1"/>
    </sheetView>
  </sheetViews>
  <sheetFormatPr defaultRowHeight="14.5" x14ac:dyDescent="0.35"/>
  <cols>
    <col min="1" max="1" width="9.1796875" style="1"/>
    <col min="6" max="6" width="12.7265625" style="1" customWidth="1"/>
    <col min="7" max="7" width="15.26953125" style="1" customWidth="1"/>
    <col min="8" max="8" width="10.81640625" style="1" customWidth="1"/>
  </cols>
  <sheetData>
    <row r="1" spans="1:12" x14ac:dyDescent="0.35">
      <c r="A1" s="19" t="s">
        <v>35</v>
      </c>
      <c r="B1" s="19" t="s">
        <v>12</v>
      </c>
      <c r="C1" s="19" t="s">
        <v>13</v>
      </c>
      <c r="D1" s="19" t="s">
        <v>14</v>
      </c>
      <c r="E1" s="19" t="s">
        <v>15</v>
      </c>
      <c r="F1" s="22" t="s">
        <v>102</v>
      </c>
      <c r="G1" s="23"/>
      <c r="H1" s="23"/>
      <c r="L1" s="23"/>
    </row>
    <row r="2" spans="1:12" x14ac:dyDescent="0.35">
      <c r="A2" s="1">
        <v>1</v>
      </c>
      <c r="B2" s="1">
        <v>1</v>
      </c>
      <c r="C2" s="1">
        <v>1</v>
      </c>
      <c r="D2" s="1" t="s">
        <v>16</v>
      </c>
      <c r="E2" s="1">
        <v>0</v>
      </c>
      <c r="F2" s="2">
        <v>0.66238144329896909</v>
      </c>
      <c r="I2" s="2"/>
      <c r="J2" s="2"/>
      <c r="K2" s="2"/>
    </row>
    <row r="3" spans="1:12" ht="15.5" x14ac:dyDescent="0.35">
      <c r="A3" s="1">
        <v>2</v>
      </c>
      <c r="B3" s="1">
        <v>1</v>
      </c>
      <c r="C3" s="1">
        <v>1</v>
      </c>
      <c r="D3" s="1" t="s">
        <v>7</v>
      </c>
      <c r="E3" s="5">
        <v>9.6999999999999993</v>
      </c>
      <c r="F3" s="2">
        <v>1.5215412371134018</v>
      </c>
      <c r="I3" s="2"/>
      <c r="J3" s="2"/>
      <c r="K3" s="2"/>
      <c r="L3" s="1"/>
    </row>
    <row r="4" spans="1:12" ht="15.5" x14ac:dyDescent="0.35">
      <c r="A4" s="1">
        <v>3</v>
      </c>
      <c r="B4" s="1">
        <v>1</v>
      </c>
      <c r="C4" s="1">
        <v>1</v>
      </c>
      <c r="D4" s="1" t="s">
        <v>7</v>
      </c>
      <c r="E4" s="5">
        <v>19.399999999999999</v>
      </c>
      <c r="F4" s="2">
        <v>0</v>
      </c>
      <c r="I4" s="2"/>
      <c r="J4" s="2"/>
      <c r="K4" s="2"/>
      <c r="L4" s="1"/>
    </row>
    <row r="5" spans="1:12" ht="15.5" x14ac:dyDescent="0.35">
      <c r="A5" s="1">
        <v>4</v>
      </c>
      <c r="B5" s="1">
        <v>1</v>
      </c>
      <c r="C5" s="1">
        <v>1</v>
      </c>
      <c r="D5" s="1" t="s">
        <v>7</v>
      </c>
      <c r="E5" s="5">
        <v>29.1</v>
      </c>
      <c r="F5" s="2">
        <v>0</v>
      </c>
      <c r="I5" s="2"/>
      <c r="J5" s="2"/>
      <c r="K5" s="2"/>
      <c r="L5" s="1"/>
    </row>
    <row r="6" spans="1:12" ht="15.5" x14ac:dyDescent="0.35">
      <c r="A6" s="1">
        <v>5</v>
      </c>
      <c r="B6" s="1">
        <v>1</v>
      </c>
      <c r="C6" s="1">
        <v>1</v>
      </c>
      <c r="D6" s="1" t="s">
        <v>7</v>
      </c>
      <c r="E6" s="5">
        <v>38.799999999999997</v>
      </c>
      <c r="F6" s="2">
        <v>0</v>
      </c>
      <c r="I6" s="2"/>
      <c r="J6" s="2"/>
      <c r="K6" s="2"/>
      <c r="L6" s="1"/>
    </row>
    <row r="7" spans="1:12" ht="15.5" x14ac:dyDescent="0.35">
      <c r="A7" s="1">
        <v>6</v>
      </c>
      <c r="B7" s="1">
        <v>1</v>
      </c>
      <c r="C7" s="1">
        <v>1</v>
      </c>
      <c r="D7" s="1" t="s">
        <v>8</v>
      </c>
      <c r="E7" s="5">
        <v>9.6999999999999993</v>
      </c>
      <c r="F7" s="2">
        <v>0</v>
      </c>
      <c r="I7" s="2"/>
      <c r="J7" s="2"/>
      <c r="K7" s="2"/>
      <c r="L7" s="1"/>
    </row>
    <row r="8" spans="1:12" ht="15.5" x14ac:dyDescent="0.35">
      <c r="A8" s="1">
        <v>7</v>
      </c>
      <c r="B8" s="1">
        <v>1</v>
      </c>
      <c r="C8" s="1">
        <v>1</v>
      </c>
      <c r="D8" s="1" t="s">
        <v>8</v>
      </c>
      <c r="E8" s="5">
        <v>19.399999999999999</v>
      </c>
      <c r="F8" s="2">
        <v>0</v>
      </c>
      <c r="I8" s="2"/>
      <c r="J8" s="2"/>
      <c r="K8" s="2"/>
      <c r="L8" s="1"/>
    </row>
    <row r="9" spans="1:12" ht="15.5" x14ac:dyDescent="0.35">
      <c r="A9" s="1">
        <v>8</v>
      </c>
      <c r="B9" s="1">
        <v>1</v>
      </c>
      <c r="C9" s="1">
        <v>1</v>
      </c>
      <c r="D9" s="1" t="s">
        <v>8</v>
      </c>
      <c r="E9" s="5">
        <v>29.1</v>
      </c>
      <c r="F9" s="2">
        <v>0</v>
      </c>
      <c r="I9" s="2"/>
      <c r="J9" s="2"/>
      <c r="K9" s="2"/>
      <c r="L9" s="1"/>
    </row>
    <row r="10" spans="1:12" ht="15.5" x14ac:dyDescent="0.35">
      <c r="A10" s="1">
        <v>9</v>
      </c>
      <c r="B10" s="1">
        <v>1</v>
      </c>
      <c r="C10" s="1">
        <v>1</v>
      </c>
      <c r="D10" s="1" t="s">
        <v>8</v>
      </c>
      <c r="E10" s="5">
        <v>38.799999999999997</v>
      </c>
      <c r="F10" s="2">
        <v>0</v>
      </c>
      <c r="I10" s="2"/>
      <c r="J10" s="2"/>
      <c r="K10" s="2"/>
      <c r="L10" s="1"/>
    </row>
    <row r="11" spans="1:12" x14ac:dyDescent="0.35">
      <c r="A11" s="1">
        <v>10</v>
      </c>
      <c r="B11" s="1">
        <v>1</v>
      </c>
      <c r="C11" s="1">
        <v>2</v>
      </c>
      <c r="D11" s="1" t="s">
        <v>16</v>
      </c>
      <c r="E11" s="1">
        <v>0</v>
      </c>
      <c r="F11" s="2">
        <v>0</v>
      </c>
      <c r="I11" s="2"/>
      <c r="J11" s="2"/>
      <c r="K11" s="2"/>
      <c r="L11" s="1"/>
    </row>
    <row r="12" spans="1:12" ht="15.5" x14ac:dyDescent="0.35">
      <c r="A12" s="1">
        <v>11</v>
      </c>
      <c r="B12" s="1">
        <v>1</v>
      </c>
      <c r="C12" s="1">
        <v>2</v>
      </c>
      <c r="D12" s="1" t="s">
        <v>7</v>
      </c>
      <c r="E12" s="5">
        <v>9.6999999999999993</v>
      </c>
      <c r="F12" s="2">
        <v>0</v>
      </c>
      <c r="I12" s="2"/>
      <c r="J12" s="2"/>
      <c r="K12" s="2"/>
      <c r="L12" s="1"/>
    </row>
    <row r="13" spans="1:12" ht="15.5" x14ac:dyDescent="0.35">
      <c r="A13" s="1">
        <v>12</v>
      </c>
      <c r="B13" s="1">
        <v>1</v>
      </c>
      <c r="C13" s="1">
        <v>2</v>
      </c>
      <c r="D13" s="1" t="s">
        <v>7</v>
      </c>
      <c r="E13" s="5">
        <v>19.399999999999999</v>
      </c>
      <c r="F13" s="2">
        <v>0</v>
      </c>
      <c r="I13" s="2"/>
      <c r="J13" s="2"/>
      <c r="K13" s="2"/>
      <c r="L13" s="1"/>
    </row>
    <row r="14" spans="1:12" ht="15.5" x14ac:dyDescent="0.35">
      <c r="A14" s="1">
        <v>13</v>
      </c>
      <c r="B14" s="1">
        <v>1</v>
      </c>
      <c r="C14" s="1">
        <v>2</v>
      </c>
      <c r="D14" s="1" t="s">
        <v>7</v>
      </c>
      <c r="E14" s="5">
        <v>29.1</v>
      </c>
      <c r="F14" s="2">
        <v>0</v>
      </c>
      <c r="I14" s="2"/>
      <c r="J14" s="2"/>
      <c r="K14" s="2"/>
      <c r="L14" s="1"/>
    </row>
    <row r="15" spans="1:12" ht="15.5" x14ac:dyDescent="0.35">
      <c r="A15" s="1">
        <v>14</v>
      </c>
      <c r="B15" s="1">
        <v>1</v>
      </c>
      <c r="C15" s="1">
        <v>2</v>
      </c>
      <c r="D15" s="1" t="s">
        <v>7</v>
      </c>
      <c r="E15" s="5">
        <v>38.799999999999997</v>
      </c>
      <c r="F15" s="2">
        <v>0</v>
      </c>
      <c r="I15" s="2"/>
      <c r="J15" s="2"/>
      <c r="K15" s="2"/>
      <c r="L15" s="1"/>
    </row>
    <row r="16" spans="1:12" ht="15.5" x14ac:dyDescent="0.35">
      <c r="A16" s="1">
        <v>15</v>
      </c>
      <c r="B16" s="1">
        <v>1</v>
      </c>
      <c r="C16" s="1">
        <v>2</v>
      </c>
      <c r="D16" s="1" t="s">
        <v>8</v>
      </c>
      <c r="E16" s="5">
        <v>9.6999999999999993</v>
      </c>
      <c r="F16" s="2">
        <v>0</v>
      </c>
      <c r="I16" s="2"/>
      <c r="J16" s="2"/>
      <c r="K16" s="2"/>
      <c r="L16" s="1"/>
    </row>
    <row r="17" spans="1:12" ht="15.5" x14ac:dyDescent="0.35">
      <c r="A17" s="1">
        <v>16</v>
      </c>
      <c r="B17" s="1">
        <v>1</v>
      </c>
      <c r="C17" s="1">
        <v>2</v>
      </c>
      <c r="D17" s="1" t="s">
        <v>8</v>
      </c>
      <c r="E17" s="5">
        <v>19.399999999999999</v>
      </c>
      <c r="F17" s="2">
        <v>0</v>
      </c>
      <c r="I17" s="2"/>
      <c r="J17" s="2"/>
      <c r="K17" s="2"/>
      <c r="L17" s="1"/>
    </row>
    <row r="18" spans="1:12" ht="15.5" x14ac:dyDescent="0.35">
      <c r="A18" s="1">
        <v>17</v>
      </c>
      <c r="B18" s="1">
        <v>1</v>
      </c>
      <c r="C18" s="1">
        <v>2</v>
      </c>
      <c r="D18" s="1" t="s">
        <v>8</v>
      </c>
      <c r="E18" s="5">
        <v>29.1</v>
      </c>
      <c r="F18" s="2">
        <v>0</v>
      </c>
      <c r="I18" s="2"/>
      <c r="J18" s="2"/>
      <c r="K18" s="2"/>
      <c r="L18" s="1"/>
    </row>
    <row r="19" spans="1:12" ht="15.5" x14ac:dyDescent="0.35">
      <c r="A19" s="1">
        <v>18</v>
      </c>
      <c r="B19" s="1">
        <v>1</v>
      </c>
      <c r="C19" s="1">
        <v>2</v>
      </c>
      <c r="D19" s="1" t="s">
        <v>8</v>
      </c>
      <c r="E19" s="5">
        <v>38.799999999999997</v>
      </c>
      <c r="F19" s="2">
        <v>0</v>
      </c>
      <c r="I19" s="2"/>
      <c r="J19" s="2"/>
      <c r="K19" s="2"/>
      <c r="L19" s="1"/>
    </row>
    <row r="20" spans="1:12" x14ac:dyDescent="0.35">
      <c r="A20" s="1">
        <v>19</v>
      </c>
      <c r="B20" s="1">
        <v>1</v>
      </c>
      <c r="C20" s="1">
        <v>3</v>
      </c>
      <c r="D20" s="1" t="s">
        <v>16</v>
      </c>
      <c r="E20" s="1">
        <v>0</v>
      </c>
      <c r="F20" s="2">
        <v>0</v>
      </c>
      <c r="I20" s="2"/>
      <c r="J20" s="2"/>
      <c r="K20" s="2"/>
      <c r="L20" s="1"/>
    </row>
    <row r="21" spans="1:12" ht="15.5" x14ac:dyDescent="0.35">
      <c r="A21" s="1">
        <v>20</v>
      </c>
      <c r="B21" s="1">
        <v>1</v>
      </c>
      <c r="C21" s="1">
        <v>3</v>
      </c>
      <c r="D21" s="1" t="s">
        <v>7</v>
      </c>
      <c r="E21" s="5">
        <v>9.6999999999999993</v>
      </c>
      <c r="F21" s="2">
        <v>0</v>
      </c>
      <c r="I21" s="2"/>
      <c r="J21" s="2"/>
      <c r="K21" s="2"/>
      <c r="L21" s="1"/>
    </row>
    <row r="22" spans="1:12" ht="15.5" x14ac:dyDescent="0.35">
      <c r="A22" s="1">
        <v>21</v>
      </c>
      <c r="B22" s="1">
        <v>1</v>
      </c>
      <c r="C22" s="1">
        <v>3</v>
      </c>
      <c r="D22" s="1" t="s">
        <v>7</v>
      </c>
      <c r="E22" s="5">
        <v>19.399999999999999</v>
      </c>
      <c r="F22" s="2">
        <v>0</v>
      </c>
      <c r="I22" s="2"/>
      <c r="J22" s="2"/>
      <c r="K22" s="2"/>
      <c r="L22" s="1"/>
    </row>
    <row r="23" spans="1:12" ht="15.5" x14ac:dyDescent="0.35">
      <c r="A23" s="1">
        <v>22</v>
      </c>
      <c r="B23" s="1">
        <v>1</v>
      </c>
      <c r="C23" s="1">
        <v>3</v>
      </c>
      <c r="D23" s="1" t="s">
        <v>7</v>
      </c>
      <c r="E23" s="5">
        <v>29.1</v>
      </c>
      <c r="F23" s="2">
        <v>0</v>
      </c>
      <c r="I23" s="2"/>
      <c r="J23" s="2"/>
      <c r="K23" s="2"/>
      <c r="L23" s="1"/>
    </row>
    <row r="24" spans="1:12" ht="15.5" x14ac:dyDescent="0.35">
      <c r="A24" s="1">
        <v>23</v>
      </c>
      <c r="B24" s="1">
        <v>1</v>
      </c>
      <c r="C24" s="1">
        <v>3</v>
      </c>
      <c r="D24" s="1" t="s">
        <v>7</v>
      </c>
      <c r="E24" s="5">
        <v>38.799999999999997</v>
      </c>
      <c r="F24" s="2">
        <v>0</v>
      </c>
      <c r="I24" s="2"/>
      <c r="J24" s="2"/>
      <c r="K24" s="2"/>
      <c r="L24" s="1"/>
    </row>
    <row r="25" spans="1:12" ht="15.5" x14ac:dyDescent="0.35">
      <c r="A25" s="1">
        <v>24</v>
      </c>
      <c r="B25" s="1">
        <v>1</v>
      </c>
      <c r="C25" s="1">
        <v>3</v>
      </c>
      <c r="D25" s="1" t="s">
        <v>8</v>
      </c>
      <c r="E25" s="5">
        <v>9.6999999999999993</v>
      </c>
      <c r="F25" s="2">
        <v>0</v>
      </c>
      <c r="I25" s="2"/>
      <c r="J25" s="2"/>
      <c r="K25" s="2"/>
      <c r="L25" s="1"/>
    </row>
    <row r="26" spans="1:12" ht="15.5" x14ac:dyDescent="0.35">
      <c r="A26" s="1">
        <v>25</v>
      </c>
      <c r="B26" s="1">
        <v>1</v>
      </c>
      <c r="C26" s="1">
        <v>3</v>
      </c>
      <c r="D26" s="1" t="s">
        <v>8</v>
      </c>
      <c r="E26" s="5">
        <v>19.399999999999999</v>
      </c>
      <c r="F26" s="2">
        <v>0</v>
      </c>
      <c r="I26" s="2"/>
      <c r="J26" s="2"/>
      <c r="K26" s="2"/>
      <c r="L26" s="1"/>
    </row>
    <row r="27" spans="1:12" ht="15.5" x14ac:dyDescent="0.35">
      <c r="A27" s="1">
        <v>26</v>
      </c>
      <c r="B27" s="1">
        <v>1</v>
      </c>
      <c r="C27" s="1">
        <v>3</v>
      </c>
      <c r="D27" s="1" t="s">
        <v>8</v>
      </c>
      <c r="E27" s="5">
        <v>29.1</v>
      </c>
      <c r="F27" s="2">
        <v>0</v>
      </c>
      <c r="I27" s="2"/>
      <c r="J27" s="2"/>
      <c r="K27" s="2"/>
      <c r="L27" s="1"/>
    </row>
    <row r="28" spans="1:12" ht="15.5" x14ac:dyDescent="0.35">
      <c r="A28" s="1">
        <v>27</v>
      </c>
      <c r="B28" s="1">
        <v>1</v>
      </c>
      <c r="C28" s="1">
        <v>3</v>
      </c>
      <c r="D28" s="1" t="s">
        <v>8</v>
      </c>
      <c r="E28" s="5">
        <v>38.799999999999997</v>
      </c>
      <c r="F28" s="2">
        <v>0</v>
      </c>
      <c r="I28" s="2"/>
      <c r="J28" s="2"/>
      <c r="K28" s="2"/>
      <c r="L28" s="1"/>
    </row>
    <row r="29" spans="1:12" x14ac:dyDescent="0.35">
      <c r="A29" s="1">
        <v>28</v>
      </c>
      <c r="B29" s="1">
        <v>2</v>
      </c>
      <c r="C29" s="1">
        <v>1</v>
      </c>
      <c r="D29" s="1" t="s">
        <v>16</v>
      </c>
      <c r="E29" s="1">
        <v>0</v>
      </c>
      <c r="F29" s="2">
        <v>4.3722680412371137E-2</v>
      </c>
      <c r="G29" s="2"/>
      <c r="H29" s="2"/>
      <c r="L29" s="1"/>
    </row>
    <row r="30" spans="1:12" ht="15.5" x14ac:dyDescent="0.35">
      <c r="A30" s="1">
        <v>29</v>
      </c>
      <c r="B30" s="1">
        <v>2</v>
      </c>
      <c r="C30" s="1">
        <v>1</v>
      </c>
      <c r="D30" s="1" t="s">
        <v>7</v>
      </c>
      <c r="E30" s="5">
        <v>9.6999999999999993</v>
      </c>
      <c r="F30" s="2">
        <v>0</v>
      </c>
      <c r="G30" s="2"/>
      <c r="H30" s="2"/>
      <c r="L30" s="1"/>
    </row>
    <row r="31" spans="1:12" ht="15.5" x14ac:dyDescent="0.35">
      <c r="A31" s="1">
        <v>30</v>
      </c>
      <c r="B31" s="1">
        <v>2</v>
      </c>
      <c r="C31" s="1">
        <v>1</v>
      </c>
      <c r="D31" s="1" t="s">
        <v>7</v>
      </c>
      <c r="E31" s="5">
        <v>19.399999999999999</v>
      </c>
      <c r="F31" s="2">
        <v>0</v>
      </c>
      <c r="G31" s="2"/>
      <c r="H31" s="2"/>
      <c r="L31" s="1"/>
    </row>
    <row r="32" spans="1:12" ht="15.5" x14ac:dyDescent="0.35">
      <c r="A32" s="1">
        <v>31</v>
      </c>
      <c r="B32" s="1">
        <v>2</v>
      </c>
      <c r="C32" s="1">
        <v>1</v>
      </c>
      <c r="D32" s="1" t="s">
        <v>7</v>
      </c>
      <c r="E32" s="5">
        <v>29.1</v>
      </c>
      <c r="F32" s="2">
        <v>0</v>
      </c>
      <c r="G32" s="2"/>
      <c r="H32" s="2"/>
      <c r="L32" s="1"/>
    </row>
    <row r="33" spans="1:12" ht="15.5" x14ac:dyDescent="0.35">
      <c r="A33" s="1">
        <v>32</v>
      </c>
      <c r="B33" s="1">
        <v>2</v>
      </c>
      <c r="C33" s="1">
        <v>1</v>
      </c>
      <c r="D33" s="1" t="s">
        <v>7</v>
      </c>
      <c r="E33" s="5">
        <v>38.799999999999997</v>
      </c>
      <c r="F33" s="2">
        <v>0</v>
      </c>
      <c r="G33" s="2"/>
      <c r="H33" s="2"/>
      <c r="L33" s="1"/>
    </row>
    <row r="34" spans="1:12" ht="15.5" x14ac:dyDescent="0.35">
      <c r="A34" s="1">
        <v>33</v>
      </c>
      <c r="B34" s="1">
        <v>2</v>
      </c>
      <c r="C34" s="1">
        <v>1</v>
      </c>
      <c r="D34" s="1" t="s">
        <v>8</v>
      </c>
      <c r="E34" s="5">
        <v>9.6999999999999993</v>
      </c>
      <c r="F34" s="2">
        <v>0</v>
      </c>
      <c r="G34" s="2"/>
      <c r="H34" s="2"/>
      <c r="L34" s="1"/>
    </row>
    <row r="35" spans="1:12" ht="15.5" x14ac:dyDescent="0.35">
      <c r="A35" s="1">
        <v>34</v>
      </c>
      <c r="B35" s="1">
        <v>2</v>
      </c>
      <c r="C35" s="1">
        <v>1</v>
      </c>
      <c r="D35" s="1" t="s">
        <v>8</v>
      </c>
      <c r="E35" s="5">
        <v>19.399999999999999</v>
      </c>
      <c r="F35" s="2">
        <v>0</v>
      </c>
      <c r="G35" s="2"/>
      <c r="H35" s="2"/>
      <c r="L35" s="1"/>
    </row>
    <row r="36" spans="1:12" ht="15.5" x14ac:dyDescent="0.35">
      <c r="A36" s="1">
        <v>35</v>
      </c>
      <c r="B36" s="1">
        <v>2</v>
      </c>
      <c r="C36" s="1">
        <v>1</v>
      </c>
      <c r="D36" s="1" t="s">
        <v>8</v>
      </c>
      <c r="E36" s="5">
        <v>29.1</v>
      </c>
      <c r="F36" s="2">
        <v>0</v>
      </c>
      <c r="G36" s="2"/>
      <c r="H36" s="2"/>
      <c r="L36" s="1"/>
    </row>
    <row r="37" spans="1:12" ht="15.5" x14ac:dyDescent="0.35">
      <c r="A37" s="1">
        <v>36</v>
      </c>
      <c r="B37" s="1">
        <v>2</v>
      </c>
      <c r="C37" s="1">
        <v>1</v>
      </c>
      <c r="D37" s="1" t="s">
        <v>8</v>
      </c>
      <c r="E37" s="5">
        <v>38.799999999999997</v>
      </c>
      <c r="F37" s="2">
        <v>0</v>
      </c>
      <c r="G37" s="2"/>
      <c r="H37" s="2"/>
      <c r="L37" s="1"/>
    </row>
    <row r="38" spans="1:12" x14ac:dyDescent="0.35">
      <c r="A38" s="1">
        <v>37</v>
      </c>
      <c r="B38" s="1">
        <v>2</v>
      </c>
      <c r="C38" s="1">
        <v>2</v>
      </c>
      <c r="D38" s="1" t="s">
        <v>16</v>
      </c>
      <c r="E38" s="1">
        <v>0</v>
      </c>
      <c r="F38" s="2">
        <v>0</v>
      </c>
      <c r="G38" s="2"/>
      <c r="H38" s="2"/>
      <c r="L38" s="1"/>
    </row>
    <row r="39" spans="1:12" ht="15.5" x14ac:dyDescent="0.35">
      <c r="A39" s="1">
        <v>38</v>
      </c>
      <c r="B39" s="1">
        <v>2</v>
      </c>
      <c r="C39" s="1">
        <v>2</v>
      </c>
      <c r="D39" s="1" t="s">
        <v>7</v>
      </c>
      <c r="E39" s="5">
        <v>9.6999999999999993</v>
      </c>
      <c r="F39" s="2">
        <v>0</v>
      </c>
      <c r="G39" s="2"/>
      <c r="H39" s="2"/>
      <c r="L39" s="1"/>
    </row>
    <row r="40" spans="1:12" ht="15.5" x14ac:dyDescent="0.35">
      <c r="A40" s="1">
        <v>39</v>
      </c>
      <c r="B40" s="1">
        <v>2</v>
      </c>
      <c r="C40" s="1">
        <v>2</v>
      </c>
      <c r="D40" s="1" t="s">
        <v>7</v>
      </c>
      <c r="E40" s="5">
        <v>19.399999999999999</v>
      </c>
      <c r="F40" s="2">
        <v>0</v>
      </c>
      <c r="G40" s="2"/>
      <c r="H40" s="2"/>
      <c r="L40" s="1"/>
    </row>
    <row r="41" spans="1:12" ht="15.5" x14ac:dyDescent="0.35">
      <c r="A41" s="1">
        <v>40</v>
      </c>
      <c r="B41" s="1">
        <v>2</v>
      </c>
      <c r="C41" s="1">
        <v>2</v>
      </c>
      <c r="D41" s="1" t="s">
        <v>7</v>
      </c>
      <c r="E41" s="5">
        <v>29.1</v>
      </c>
      <c r="F41" s="2">
        <v>0</v>
      </c>
      <c r="G41" s="2"/>
      <c r="H41" s="2"/>
      <c r="L41" s="1"/>
    </row>
    <row r="42" spans="1:12" ht="15.5" x14ac:dyDescent="0.35">
      <c r="A42" s="1">
        <v>41</v>
      </c>
      <c r="B42" s="1">
        <v>2</v>
      </c>
      <c r="C42" s="1">
        <v>2</v>
      </c>
      <c r="D42" s="1" t="s">
        <v>7</v>
      </c>
      <c r="E42" s="5">
        <v>38.799999999999997</v>
      </c>
      <c r="F42" s="2">
        <v>0.12731907216494848</v>
      </c>
      <c r="G42" s="2"/>
      <c r="H42" s="2"/>
      <c r="L42" s="1"/>
    </row>
    <row r="43" spans="1:12" ht="15.5" x14ac:dyDescent="0.35">
      <c r="A43" s="1">
        <v>42</v>
      </c>
      <c r="B43" s="1">
        <v>2</v>
      </c>
      <c r="C43" s="1">
        <v>2</v>
      </c>
      <c r="D43" s="1" t="s">
        <v>8</v>
      </c>
      <c r="E43" s="5">
        <v>9.6999999999999993</v>
      </c>
      <c r="F43" s="2">
        <v>0</v>
      </c>
      <c r="G43" s="2"/>
      <c r="H43" s="2"/>
      <c r="L43" s="1"/>
    </row>
    <row r="44" spans="1:12" ht="15.5" x14ac:dyDescent="0.35">
      <c r="A44" s="1">
        <v>43</v>
      </c>
      <c r="B44" s="1">
        <v>2</v>
      </c>
      <c r="C44" s="1">
        <v>2</v>
      </c>
      <c r="D44" s="1" t="s">
        <v>8</v>
      </c>
      <c r="E44" s="5">
        <v>19.399999999999999</v>
      </c>
      <c r="F44" s="2">
        <v>7.4440206185567001E-2</v>
      </c>
      <c r="G44" s="2"/>
      <c r="H44" s="2"/>
      <c r="L44" s="1"/>
    </row>
    <row r="45" spans="1:12" ht="15.5" x14ac:dyDescent="0.35">
      <c r="A45" s="1">
        <v>44</v>
      </c>
      <c r="B45" s="1">
        <v>2</v>
      </c>
      <c r="C45" s="1">
        <v>2</v>
      </c>
      <c r="D45" s="1" t="s">
        <v>8</v>
      </c>
      <c r="E45" s="5">
        <v>29.1</v>
      </c>
      <c r="F45" s="2">
        <v>0</v>
      </c>
      <c r="G45" s="2"/>
      <c r="H45" s="2"/>
      <c r="L45" s="1"/>
    </row>
    <row r="46" spans="1:12" ht="15.5" x14ac:dyDescent="0.35">
      <c r="A46" s="1">
        <v>45</v>
      </c>
      <c r="B46" s="1">
        <v>2</v>
      </c>
      <c r="C46" s="1">
        <v>2</v>
      </c>
      <c r="D46" s="1" t="s">
        <v>8</v>
      </c>
      <c r="E46" s="5">
        <v>38.799999999999997</v>
      </c>
      <c r="F46" s="2">
        <v>0</v>
      </c>
      <c r="G46" s="2"/>
      <c r="H46" s="2"/>
      <c r="L46" s="1"/>
    </row>
    <row r="47" spans="1:12" x14ac:dyDescent="0.35">
      <c r="A47" s="1">
        <v>46</v>
      </c>
      <c r="B47" s="1">
        <v>2</v>
      </c>
      <c r="C47" s="1">
        <v>3</v>
      </c>
      <c r="D47" s="1" t="s">
        <v>16</v>
      </c>
      <c r="E47" s="1">
        <v>0</v>
      </c>
      <c r="F47" s="2">
        <v>0</v>
      </c>
      <c r="G47" s="2"/>
      <c r="H47" s="2"/>
      <c r="L47" s="1"/>
    </row>
    <row r="48" spans="1:12" ht="15.5" x14ac:dyDescent="0.35">
      <c r="A48" s="1">
        <v>47</v>
      </c>
      <c r="B48" s="1">
        <v>2</v>
      </c>
      <c r="C48" s="1">
        <v>3</v>
      </c>
      <c r="D48" s="1" t="s">
        <v>7</v>
      </c>
      <c r="E48" s="5">
        <v>9.6999999999999993</v>
      </c>
      <c r="F48" s="2">
        <v>0</v>
      </c>
      <c r="G48" s="2"/>
      <c r="H48" s="2"/>
      <c r="L48" s="1"/>
    </row>
    <row r="49" spans="1:12" ht="15.5" x14ac:dyDescent="0.35">
      <c r="A49" s="1">
        <v>48</v>
      </c>
      <c r="B49" s="1">
        <v>2</v>
      </c>
      <c r="C49" s="1">
        <v>3</v>
      </c>
      <c r="D49" s="1" t="s">
        <v>7</v>
      </c>
      <c r="E49" s="5">
        <v>19.399999999999999</v>
      </c>
      <c r="F49" s="2">
        <v>0.25048453608247423</v>
      </c>
      <c r="G49" s="2"/>
      <c r="H49" s="2"/>
      <c r="L49" s="1"/>
    </row>
    <row r="50" spans="1:12" ht="15.5" x14ac:dyDescent="0.35">
      <c r="A50" s="1">
        <v>49</v>
      </c>
      <c r="B50" s="1">
        <v>2</v>
      </c>
      <c r="C50" s="1">
        <v>3</v>
      </c>
      <c r="D50" s="1" t="s">
        <v>7</v>
      </c>
      <c r="E50" s="5">
        <v>29.1</v>
      </c>
      <c r="F50" s="2">
        <v>0</v>
      </c>
      <c r="G50" s="2"/>
      <c r="H50" s="2"/>
      <c r="L50" s="1"/>
    </row>
    <row r="51" spans="1:12" ht="15.5" x14ac:dyDescent="0.35">
      <c r="A51" s="1">
        <v>50</v>
      </c>
      <c r="B51" s="1">
        <v>2</v>
      </c>
      <c r="C51" s="1">
        <v>3</v>
      </c>
      <c r="D51" s="1" t="s">
        <v>7</v>
      </c>
      <c r="E51" s="5">
        <v>38.799999999999997</v>
      </c>
      <c r="F51" s="2">
        <v>0.213680412371134</v>
      </c>
      <c r="G51" s="2"/>
      <c r="H51" s="2"/>
      <c r="L51" s="1"/>
    </row>
    <row r="52" spans="1:12" ht="15.5" x14ac:dyDescent="0.35">
      <c r="A52" s="1">
        <v>51</v>
      </c>
      <c r="B52" s="1">
        <v>2</v>
      </c>
      <c r="C52" s="1">
        <v>3</v>
      </c>
      <c r="D52" s="1" t="s">
        <v>8</v>
      </c>
      <c r="E52" s="5">
        <v>9.6999999999999993</v>
      </c>
      <c r="F52" s="2">
        <v>0</v>
      </c>
      <c r="G52" s="2"/>
      <c r="H52" s="2"/>
      <c r="L52" s="1"/>
    </row>
    <row r="53" spans="1:12" ht="15.5" x14ac:dyDescent="0.35">
      <c r="A53" s="1">
        <v>52</v>
      </c>
      <c r="B53" s="1">
        <v>2</v>
      </c>
      <c r="C53" s="1">
        <v>3</v>
      </c>
      <c r="D53" s="1" t="s">
        <v>8</v>
      </c>
      <c r="E53" s="5">
        <v>19.399999999999999</v>
      </c>
      <c r="F53" s="2">
        <v>0</v>
      </c>
      <c r="G53" s="2"/>
      <c r="H53" s="2"/>
      <c r="L53" s="1"/>
    </row>
    <row r="54" spans="1:12" ht="15.5" x14ac:dyDescent="0.35">
      <c r="A54" s="1">
        <v>53</v>
      </c>
      <c r="B54" s="1">
        <v>2</v>
      </c>
      <c r="C54" s="1">
        <v>3</v>
      </c>
      <c r="D54" s="1" t="s">
        <v>8</v>
      </c>
      <c r="E54" s="5">
        <v>29.1</v>
      </c>
      <c r="F54" s="2">
        <v>0</v>
      </c>
      <c r="G54" s="2"/>
      <c r="H54" s="2"/>
      <c r="L54" s="1"/>
    </row>
    <row r="55" spans="1:12" ht="15.5" x14ac:dyDescent="0.35">
      <c r="A55" s="1">
        <v>54</v>
      </c>
      <c r="B55" s="1">
        <v>2</v>
      </c>
      <c r="C55" s="1">
        <v>3</v>
      </c>
      <c r="D55" s="1" t="s">
        <v>8</v>
      </c>
      <c r="E55" s="5">
        <v>38.799999999999997</v>
      </c>
      <c r="F55" s="2">
        <v>0</v>
      </c>
      <c r="G55" s="2"/>
      <c r="H55" s="2"/>
      <c r="L55" s="1"/>
    </row>
    <row r="56" spans="1:12" x14ac:dyDescent="0.35">
      <c r="A56" s="1">
        <v>55</v>
      </c>
      <c r="B56" s="1">
        <v>3</v>
      </c>
      <c r="C56" s="1">
        <v>1</v>
      </c>
      <c r="D56" s="1" t="s">
        <v>16</v>
      </c>
      <c r="E56" s="1">
        <v>0</v>
      </c>
      <c r="F56" s="2">
        <v>2.8490721649484532</v>
      </c>
      <c r="G56" s="2"/>
      <c r="H56" s="2"/>
      <c r="L56" s="1"/>
    </row>
    <row r="57" spans="1:12" ht="15.5" x14ac:dyDescent="0.35">
      <c r="A57" s="1">
        <v>56</v>
      </c>
      <c r="B57" s="1">
        <v>3</v>
      </c>
      <c r="C57" s="1">
        <v>1</v>
      </c>
      <c r="D57" s="1" t="s">
        <v>7</v>
      </c>
      <c r="E57" s="5">
        <v>9.6999999999999993</v>
      </c>
      <c r="F57" s="2">
        <v>10.792113402061855</v>
      </c>
      <c r="G57" s="2"/>
      <c r="H57" s="2"/>
      <c r="L57" s="1"/>
    </row>
    <row r="58" spans="1:12" ht="15.5" x14ac:dyDescent="0.35">
      <c r="A58" s="1">
        <v>57</v>
      </c>
      <c r="B58" s="1">
        <v>3</v>
      </c>
      <c r="C58" s="1">
        <v>1</v>
      </c>
      <c r="D58" s="1" t="s">
        <v>7</v>
      </c>
      <c r="E58" s="5">
        <v>19.399999999999999</v>
      </c>
      <c r="F58" s="2">
        <v>4.3478350515463919</v>
      </c>
      <c r="G58" s="2"/>
      <c r="H58" s="2"/>
      <c r="L58" s="1"/>
    </row>
    <row r="59" spans="1:12" ht="15.5" x14ac:dyDescent="0.35">
      <c r="A59" s="1">
        <v>58</v>
      </c>
      <c r="B59" s="1">
        <v>3</v>
      </c>
      <c r="C59" s="1">
        <v>1</v>
      </c>
      <c r="D59" s="1" t="s">
        <v>7</v>
      </c>
      <c r="E59" s="5">
        <v>29.1</v>
      </c>
      <c r="F59" s="2">
        <v>3.5391340206185569</v>
      </c>
      <c r="G59" s="2"/>
      <c r="H59" s="2"/>
      <c r="L59" s="1"/>
    </row>
    <row r="60" spans="1:12" ht="15.5" x14ac:dyDescent="0.35">
      <c r="A60" s="1">
        <v>59</v>
      </c>
      <c r="B60" s="1">
        <v>3</v>
      </c>
      <c r="C60" s="1">
        <v>1</v>
      </c>
      <c r="D60" s="1" t="s">
        <v>7</v>
      </c>
      <c r="E60" s="5">
        <v>38.799999999999997</v>
      </c>
      <c r="F60" s="2">
        <v>6.1213917525773196</v>
      </c>
      <c r="G60" s="2"/>
      <c r="H60" s="2"/>
      <c r="L60" s="1"/>
    </row>
    <row r="61" spans="1:12" ht="15.5" x14ac:dyDescent="0.35">
      <c r="A61" s="1">
        <v>60</v>
      </c>
      <c r="B61" s="1">
        <v>3</v>
      </c>
      <c r="C61" s="1">
        <v>1</v>
      </c>
      <c r="D61" s="1" t="s">
        <v>8</v>
      </c>
      <c r="E61" s="5">
        <v>9.6999999999999993</v>
      </c>
      <c r="F61" s="2">
        <v>2.2342268041237112</v>
      </c>
      <c r="G61" s="2"/>
      <c r="H61" s="2"/>
      <c r="L61" s="1"/>
    </row>
    <row r="62" spans="1:12" ht="15.5" x14ac:dyDescent="0.35">
      <c r="A62" s="1">
        <v>61</v>
      </c>
      <c r="B62" s="1">
        <v>3</v>
      </c>
      <c r="C62" s="1">
        <v>1</v>
      </c>
      <c r="D62" s="1" t="s">
        <v>8</v>
      </c>
      <c r="E62" s="5">
        <v>19.399999999999999</v>
      </c>
      <c r="F62" s="2">
        <v>2.1678788659793811</v>
      </c>
      <c r="G62" s="2"/>
      <c r="H62" s="2"/>
      <c r="L62" s="1"/>
    </row>
    <row r="63" spans="1:12" ht="15.5" x14ac:dyDescent="0.35">
      <c r="A63" s="1">
        <v>62</v>
      </c>
      <c r="B63" s="1">
        <v>3</v>
      </c>
      <c r="C63" s="1">
        <v>1</v>
      </c>
      <c r="D63" s="1" t="s">
        <v>8</v>
      </c>
      <c r="E63" s="5">
        <v>29.1</v>
      </c>
      <c r="F63" s="2">
        <v>2.2297113402061854</v>
      </c>
      <c r="G63" s="2"/>
      <c r="H63" s="2"/>
      <c r="L63" s="1"/>
    </row>
    <row r="64" spans="1:12" ht="15.5" x14ac:dyDescent="0.35">
      <c r="A64" s="1">
        <v>63</v>
      </c>
      <c r="B64" s="1">
        <v>3</v>
      </c>
      <c r="C64" s="1">
        <v>1</v>
      </c>
      <c r="D64" s="1" t="s">
        <v>8</v>
      </c>
      <c r="E64" s="5">
        <v>38.799999999999997</v>
      </c>
      <c r="F64" s="2">
        <v>2.2817319587628861</v>
      </c>
      <c r="G64" s="2"/>
      <c r="H64" s="2"/>
      <c r="L64" s="1"/>
    </row>
    <row r="65" spans="1:12" x14ac:dyDescent="0.35">
      <c r="A65" s="1">
        <v>64</v>
      </c>
      <c r="B65" s="1">
        <v>3</v>
      </c>
      <c r="C65" s="1">
        <v>2</v>
      </c>
      <c r="D65" s="1" t="s">
        <v>16</v>
      </c>
      <c r="E65" s="1">
        <v>0</v>
      </c>
      <c r="F65" s="2">
        <v>3.065567010309278</v>
      </c>
      <c r="G65" s="2"/>
      <c r="H65" s="2"/>
      <c r="L65" s="1"/>
    </row>
    <row r="66" spans="1:12" ht="15.5" x14ac:dyDescent="0.35">
      <c r="A66" s="1">
        <v>65</v>
      </c>
      <c r="B66" s="1">
        <v>3</v>
      </c>
      <c r="C66" s="1">
        <v>2</v>
      </c>
      <c r="D66" s="1" t="s">
        <v>7</v>
      </c>
      <c r="E66" s="5">
        <v>9.6999999999999993</v>
      </c>
      <c r="F66" s="2">
        <v>12.190515463917526</v>
      </c>
      <c r="G66" s="2"/>
      <c r="H66" s="2"/>
      <c r="L66" s="1"/>
    </row>
    <row r="67" spans="1:12" ht="15.5" x14ac:dyDescent="0.35">
      <c r="A67" s="1">
        <v>66</v>
      </c>
      <c r="B67" s="1">
        <v>3</v>
      </c>
      <c r="C67" s="1">
        <v>2</v>
      </c>
      <c r="D67" s="1" t="s">
        <v>7</v>
      </c>
      <c r="E67" s="5">
        <v>19.399999999999999</v>
      </c>
      <c r="F67" s="2">
        <v>24.951340206185566</v>
      </c>
      <c r="G67" s="2"/>
      <c r="H67" s="2"/>
      <c r="L67" s="1"/>
    </row>
    <row r="68" spans="1:12" ht="15.5" x14ac:dyDescent="0.35">
      <c r="A68" s="1">
        <v>67</v>
      </c>
      <c r="B68" s="1">
        <v>3</v>
      </c>
      <c r="C68" s="1">
        <v>2</v>
      </c>
      <c r="D68" s="1" t="s">
        <v>7</v>
      </c>
      <c r="E68" s="5">
        <v>29.1</v>
      </c>
      <c r="F68" s="2">
        <v>2.8769381443298965</v>
      </c>
      <c r="G68" s="2"/>
      <c r="H68" s="2"/>
      <c r="L68" s="1"/>
    </row>
    <row r="69" spans="1:12" ht="15.5" x14ac:dyDescent="0.35">
      <c r="A69" s="1">
        <v>68</v>
      </c>
      <c r="B69" s="1">
        <v>3</v>
      </c>
      <c r="C69" s="1">
        <v>2</v>
      </c>
      <c r="D69" s="1" t="s">
        <v>7</v>
      </c>
      <c r="E69" s="5">
        <v>38.799999999999997</v>
      </c>
      <c r="F69" s="2">
        <v>4.9829690721649476</v>
      </c>
      <c r="G69" s="2"/>
      <c r="H69" s="2"/>
      <c r="L69" s="1"/>
    </row>
    <row r="70" spans="1:12" ht="15.5" x14ac:dyDescent="0.35">
      <c r="A70" s="1">
        <v>69</v>
      </c>
      <c r="B70" s="1">
        <v>3</v>
      </c>
      <c r="C70" s="1">
        <v>2</v>
      </c>
      <c r="D70" s="1" t="s">
        <v>8</v>
      </c>
      <c r="E70" s="5">
        <v>9.6999999999999993</v>
      </c>
      <c r="F70" s="2">
        <v>9.6899999999999977</v>
      </c>
      <c r="G70" s="2"/>
      <c r="H70" s="2"/>
      <c r="L70" s="1"/>
    </row>
    <row r="71" spans="1:12" ht="15.5" x14ac:dyDescent="0.35">
      <c r="A71" s="1">
        <v>70</v>
      </c>
      <c r="B71" s="1">
        <v>3</v>
      </c>
      <c r="C71" s="1">
        <v>2</v>
      </c>
      <c r="D71" s="1" t="s">
        <v>8</v>
      </c>
      <c r="E71" s="5">
        <v>19.399999999999999</v>
      </c>
      <c r="F71" s="2">
        <v>2.1629381443298965</v>
      </c>
      <c r="G71" s="2"/>
      <c r="H71" s="2"/>
      <c r="L71" s="1"/>
    </row>
    <row r="72" spans="1:12" ht="15.5" x14ac:dyDescent="0.35">
      <c r="A72" s="1">
        <v>71</v>
      </c>
      <c r="B72" s="1">
        <v>3</v>
      </c>
      <c r="C72" s="1">
        <v>2</v>
      </c>
      <c r="D72" s="1" t="s">
        <v>8</v>
      </c>
      <c r="E72" s="5">
        <v>29.1</v>
      </c>
      <c r="F72" s="2">
        <v>2.637463917525773</v>
      </c>
      <c r="G72" s="2"/>
      <c r="H72" s="2"/>
      <c r="L72" s="1"/>
    </row>
    <row r="73" spans="1:12" ht="15.5" x14ac:dyDescent="0.35">
      <c r="A73" s="1">
        <v>72</v>
      </c>
      <c r="B73" s="1">
        <v>3</v>
      </c>
      <c r="C73" s="1">
        <v>2</v>
      </c>
      <c r="D73" s="1" t="s">
        <v>8</v>
      </c>
      <c r="E73" s="5">
        <v>38.799999999999997</v>
      </c>
      <c r="F73" s="2">
        <v>2.1510309278350515</v>
      </c>
      <c r="G73" s="2"/>
      <c r="H73" s="2"/>
      <c r="L73" s="1"/>
    </row>
    <row r="74" spans="1:12" x14ac:dyDescent="0.35">
      <c r="A74" s="1">
        <v>73</v>
      </c>
      <c r="B74" s="1">
        <v>3</v>
      </c>
      <c r="C74" s="1">
        <v>3</v>
      </c>
      <c r="D74" s="1" t="s">
        <v>16</v>
      </c>
      <c r="E74" s="1">
        <v>0</v>
      </c>
      <c r="F74" s="2">
        <v>1.47865206185567</v>
      </c>
      <c r="G74" s="2"/>
      <c r="H74" s="2"/>
      <c r="L74" s="1"/>
    </row>
    <row r="75" spans="1:12" ht="15.5" x14ac:dyDescent="0.35">
      <c r="A75" s="1">
        <v>74</v>
      </c>
      <c r="B75" s="1">
        <v>3</v>
      </c>
      <c r="C75" s="1">
        <v>3</v>
      </c>
      <c r="D75" s="1" t="s">
        <v>7</v>
      </c>
      <c r="E75" s="5">
        <v>9.6999999999999993</v>
      </c>
      <c r="F75" s="2">
        <v>2.3114226804123712</v>
      </c>
      <c r="G75" s="2"/>
      <c r="H75" s="2"/>
      <c r="L75" s="1"/>
    </row>
    <row r="76" spans="1:12" ht="15.5" x14ac:dyDescent="0.35">
      <c r="A76" s="1">
        <v>75</v>
      </c>
      <c r="B76" s="1">
        <v>3</v>
      </c>
      <c r="C76" s="1">
        <v>3</v>
      </c>
      <c r="D76" s="1" t="s">
        <v>7</v>
      </c>
      <c r="E76" s="5">
        <v>19.399999999999999</v>
      </c>
      <c r="F76" s="2">
        <v>2.2407216494845357</v>
      </c>
      <c r="G76" s="2"/>
      <c r="H76" s="2"/>
      <c r="L76" s="1"/>
    </row>
    <row r="77" spans="1:12" ht="15.5" x14ac:dyDescent="0.35">
      <c r="A77" s="1">
        <v>76</v>
      </c>
      <c r="B77" s="1">
        <v>3</v>
      </c>
      <c r="C77" s="1">
        <v>3</v>
      </c>
      <c r="D77" s="1" t="s">
        <v>7</v>
      </c>
      <c r="E77" s="5">
        <v>29.1</v>
      </c>
      <c r="F77" s="2">
        <v>4.3060824742268036</v>
      </c>
      <c r="G77" s="2"/>
      <c r="H77" s="2"/>
      <c r="L77" s="1"/>
    </row>
    <row r="78" spans="1:12" ht="15.5" x14ac:dyDescent="0.35">
      <c r="A78" s="1">
        <v>77</v>
      </c>
      <c r="B78" s="1">
        <v>3</v>
      </c>
      <c r="C78" s="1">
        <v>3</v>
      </c>
      <c r="D78" s="1" t="s">
        <v>7</v>
      </c>
      <c r="E78" s="5">
        <v>38.799999999999997</v>
      </c>
      <c r="F78" s="2">
        <v>3.4190721649484535</v>
      </c>
      <c r="G78" s="2"/>
      <c r="H78" s="2"/>
      <c r="L78" s="1"/>
    </row>
    <row r="79" spans="1:12" ht="15.5" x14ac:dyDescent="0.35">
      <c r="A79" s="1">
        <v>78</v>
      </c>
      <c r="B79" s="1">
        <v>3</v>
      </c>
      <c r="C79" s="1">
        <v>3</v>
      </c>
      <c r="D79" s="1" t="s">
        <v>8</v>
      </c>
      <c r="E79" s="5">
        <v>9.6999999999999993</v>
      </c>
      <c r="F79" s="2">
        <v>3.7577319587628866</v>
      </c>
      <c r="G79" s="2"/>
      <c r="H79" s="2"/>
      <c r="L79" s="1"/>
    </row>
    <row r="80" spans="1:12" ht="15.5" x14ac:dyDescent="0.35">
      <c r="A80" s="1">
        <v>79</v>
      </c>
      <c r="B80" s="1">
        <v>3</v>
      </c>
      <c r="C80" s="1">
        <v>3</v>
      </c>
      <c r="D80" s="1" t="s">
        <v>8</v>
      </c>
      <c r="E80" s="5">
        <v>19.399999999999999</v>
      </c>
      <c r="F80" s="2">
        <v>1.9441701030927838</v>
      </c>
      <c r="G80" s="2"/>
      <c r="H80" s="2"/>
      <c r="L80" s="1"/>
    </row>
    <row r="81" spans="1:12" ht="15.5" x14ac:dyDescent="0.35">
      <c r="A81" s="1">
        <v>80</v>
      </c>
      <c r="B81" s="1">
        <v>3</v>
      </c>
      <c r="C81" s="1">
        <v>3</v>
      </c>
      <c r="D81" s="1" t="s">
        <v>8</v>
      </c>
      <c r="E81" s="5">
        <v>29.1</v>
      </c>
      <c r="F81" s="2">
        <v>3.4252577319587627</v>
      </c>
      <c r="G81" s="2"/>
      <c r="H81" s="2"/>
      <c r="L81" s="1"/>
    </row>
    <row r="82" spans="1:12" ht="15.5" x14ac:dyDescent="0.35">
      <c r="A82" s="1">
        <v>81</v>
      </c>
      <c r="B82" s="1">
        <v>3</v>
      </c>
      <c r="C82" s="1">
        <v>3</v>
      </c>
      <c r="D82" s="1" t="s">
        <v>8</v>
      </c>
      <c r="E82" s="5">
        <v>38.799999999999997</v>
      </c>
      <c r="F82" s="2">
        <v>1.9167680412371133</v>
      </c>
      <c r="G82" s="2"/>
      <c r="H82" s="2"/>
      <c r="L82" s="1"/>
    </row>
    <row r="83" spans="1:12" x14ac:dyDescent="0.35">
      <c r="A83" s="1">
        <v>82</v>
      </c>
      <c r="B83" s="1">
        <v>4</v>
      </c>
      <c r="C83" s="1">
        <v>1</v>
      </c>
      <c r="D83" s="1" t="s">
        <v>16</v>
      </c>
      <c r="E83" s="1">
        <v>0</v>
      </c>
      <c r="F83" s="2">
        <v>11.470515463917524</v>
      </c>
      <c r="G83" s="2"/>
      <c r="H83" s="2"/>
      <c r="L83" s="1"/>
    </row>
    <row r="84" spans="1:12" ht="15.5" x14ac:dyDescent="0.35">
      <c r="A84" s="1">
        <v>83</v>
      </c>
      <c r="B84" s="1">
        <v>4</v>
      </c>
      <c r="C84" s="1">
        <v>1</v>
      </c>
      <c r="D84" s="1" t="s">
        <v>7</v>
      </c>
      <c r="E84" s="5">
        <v>9.6999999999999993</v>
      </c>
      <c r="F84" s="2">
        <v>9.018556701030926</v>
      </c>
      <c r="G84" s="2"/>
      <c r="H84" s="2"/>
      <c r="L84" s="1"/>
    </row>
    <row r="85" spans="1:12" ht="15.5" x14ac:dyDescent="0.35">
      <c r="A85" s="1">
        <v>84</v>
      </c>
      <c r="B85" s="1">
        <v>4</v>
      </c>
      <c r="C85" s="1">
        <v>1</v>
      </c>
      <c r="D85" s="1" t="s">
        <v>7</v>
      </c>
      <c r="E85" s="5">
        <v>19.399999999999999</v>
      </c>
      <c r="F85" s="2">
        <v>15.12943298969072</v>
      </c>
      <c r="G85" s="2"/>
      <c r="H85" s="2"/>
      <c r="L85" s="1"/>
    </row>
    <row r="86" spans="1:12" ht="15.5" x14ac:dyDescent="0.35">
      <c r="A86" s="1">
        <v>85</v>
      </c>
      <c r="B86" s="1">
        <v>4</v>
      </c>
      <c r="C86" s="1">
        <v>1</v>
      </c>
      <c r="D86" s="1" t="s">
        <v>7</v>
      </c>
      <c r="E86" s="5">
        <v>29.1</v>
      </c>
      <c r="F86" s="2">
        <v>6.4388659793814433</v>
      </c>
      <c r="G86" s="2"/>
      <c r="H86" s="2"/>
      <c r="L86" s="1"/>
    </row>
    <row r="87" spans="1:12" ht="15.5" x14ac:dyDescent="0.35">
      <c r="A87" s="1">
        <v>86</v>
      </c>
      <c r="B87" s="1">
        <v>4</v>
      </c>
      <c r="C87" s="1">
        <v>1</v>
      </c>
      <c r="D87" s="1" t="s">
        <v>7</v>
      </c>
      <c r="E87" s="5">
        <v>38.799999999999997</v>
      </c>
      <c r="F87" s="2">
        <v>11.179252577319586</v>
      </c>
      <c r="G87" s="2"/>
      <c r="H87" s="2"/>
      <c r="L87" s="1"/>
    </row>
    <row r="88" spans="1:12" ht="15.5" x14ac:dyDescent="0.35">
      <c r="A88" s="1">
        <v>87</v>
      </c>
      <c r="B88" s="1">
        <v>4</v>
      </c>
      <c r="C88" s="1">
        <v>1</v>
      </c>
      <c r="D88" s="1" t="s">
        <v>8</v>
      </c>
      <c r="E88" s="5">
        <v>9.6999999999999993</v>
      </c>
      <c r="F88" s="2">
        <v>7.1851546391752574</v>
      </c>
      <c r="G88" s="2"/>
      <c r="H88" s="2"/>
      <c r="L88" s="1"/>
    </row>
    <row r="89" spans="1:12" ht="15.5" x14ac:dyDescent="0.35">
      <c r="A89" s="1">
        <v>88</v>
      </c>
      <c r="B89" s="1">
        <v>4</v>
      </c>
      <c r="C89" s="1">
        <v>1</v>
      </c>
      <c r="D89" s="1" t="s">
        <v>8</v>
      </c>
      <c r="E89" s="5">
        <v>19.399999999999999</v>
      </c>
      <c r="F89" s="2">
        <v>9.8969072164948457</v>
      </c>
      <c r="G89" s="2"/>
      <c r="H89" s="2"/>
      <c r="L89" s="1"/>
    </row>
    <row r="90" spans="1:12" ht="15.5" x14ac:dyDescent="0.35">
      <c r="A90" s="1">
        <v>89</v>
      </c>
      <c r="B90" s="1">
        <v>4</v>
      </c>
      <c r="C90" s="1">
        <v>1</v>
      </c>
      <c r="D90" s="1" t="s">
        <v>8</v>
      </c>
      <c r="E90" s="5">
        <v>29.1</v>
      </c>
      <c r="F90" s="2">
        <v>6.7264948453608246</v>
      </c>
      <c r="G90" s="2"/>
      <c r="H90" s="2"/>
      <c r="L90" s="1"/>
    </row>
    <row r="91" spans="1:12" ht="15.5" x14ac:dyDescent="0.35">
      <c r="A91" s="1">
        <v>90</v>
      </c>
      <c r="B91" s="1">
        <v>4</v>
      </c>
      <c r="C91" s="1">
        <v>1</v>
      </c>
      <c r="D91" s="1" t="s">
        <v>8</v>
      </c>
      <c r="E91" s="5">
        <v>38.799999999999997</v>
      </c>
      <c r="F91" s="2">
        <v>9.563814432989691</v>
      </c>
      <c r="G91" s="2"/>
      <c r="H91" s="2"/>
      <c r="L91" s="1"/>
    </row>
    <row r="92" spans="1:12" x14ac:dyDescent="0.35">
      <c r="A92" s="1">
        <v>91</v>
      </c>
      <c r="B92" s="1">
        <v>4</v>
      </c>
      <c r="C92" s="1">
        <v>2</v>
      </c>
      <c r="D92" s="1" t="s">
        <v>16</v>
      </c>
      <c r="E92" s="1">
        <v>0</v>
      </c>
      <c r="F92" s="2">
        <v>4.6511597938144327</v>
      </c>
      <c r="G92" s="2"/>
      <c r="H92" s="2"/>
      <c r="L92" s="1"/>
    </row>
    <row r="93" spans="1:12" ht="15.5" x14ac:dyDescent="0.35">
      <c r="A93" s="1">
        <v>92</v>
      </c>
      <c r="B93" s="1">
        <v>4</v>
      </c>
      <c r="C93" s="1">
        <v>2</v>
      </c>
      <c r="D93" s="1" t="s">
        <v>7</v>
      </c>
      <c r="E93" s="5">
        <v>9.6999999999999993</v>
      </c>
      <c r="F93" s="2">
        <v>16.193969072164943</v>
      </c>
      <c r="G93" s="2"/>
      <c r="H93" s="2"/>
      <c r="L93" s="1"/>
    </row>
    <row r="94" spans="1:12" ht="15.5" x14ac:dyDescent="0.35">
      <c r="A94" s="1">
        <v>93</v>
      </c>
      <c r="B94" s="1">
        <v>4</v>
      </c>
      <c r="C94" s="1">
        <v>2</v>
      </c>
      <c r="D94" s="1" t="s">
        <v>7</v>
      </c>
      <c r="E94" s="5">
        <v>19.399999999999999</v>
      </c>
      <c r="F94" s="2">
        <v>17.688015463917527</v>
      </c>
      <c r="G94" s="2"/>
      <c r="H94" s="2"/>
      <c r="L94" s="1"/>
    </row>
    <row r="95" spans="1:12" ht="15.5" x14ac:dyDescent="0.35">
      <c r="A95" s="1">
        <v>94</v>
      </c>
      <c r="B95" s="1">
        <v>4</v>
      </c>
      <c r="C95" s="1">
        <v>2</v>
      </c>
      <c r="D95" s="1" t="s">
        <v>7</v>
      </c>
      <c r="E95" s="5">
        <v>29.1</v>
      </c>
      <c r="F95" s="2">
        <v>21.043298969072161</v>
      </c>
      <c r="G95" s="2"/>
      <c r="H95" s="2"/>
      <c r="L95" s="1"/>
    </row>
    <row r="96" spans="1:12" ht="15.5" x14ac:dyDescent="0.35">
      <c r="A96" s="1">
        <v>95</v>
      </c>
      <c r="B96" s="1">
        <v>4</v>
      </c>
      <c r="C96" s="1">
        <v>2</v>
      </c>
      <c r="D96" s="1" t="s">
        <v>7</v>
      </c>
      <c r="E96" s="5">
        <v>38.799999999999997</v>
      </c>
      <c r="F96" s="2">
        <v>6.4711855670103082</v>
      </c>
      <c r="G96" s="2"/>
      <c r="H96" s="2"/>
      <c r="L96" s="1"/>
    </row>
    <row r="97" spans="1:12" ht="15.5" x14ac:dyDescent="0.35">
      <c r="A97" s="1">
        <v>96</v>
      </c>
      <c r="B97" s="1">
        <v>4</v>
      </c>
      <c r="C97" s="1">
        <v>2</v>
      </c>
      <c r="D97" s="1" t="s">
        <v>8</v>
      </c>
      <c r="E97" s="5">
        <v>9.6999999999999993</v>
      </c>
      <c r="F97" s="2">
        <v>2.2496134020618554</v>
      </c>
      <c r="G97" s="2"/>
      <c r="H97" s="2"/>
      <c r="L97" s="1"/>
    </row>
    <row r="98" spans="1:12" ht="15.5" x14ac:dyDescent="0.35">
      <c r="A98" s="1">
        <v>97</v>
      </c>
      <c r="B98" s="1">
        <v>4</v>
      </c>
      <c r="C98" s="1">
        <v>2</v>
      </c>
      <c r="D98" s="1" t="s">
        <v>8</v>
      </c>
      <c r="E98" s="5">
        <v>19.399999999999999</v>
      </c>
      <c r="F98" s="2">
        <v>10.909948453608246</v>
      </c>
      <c r="G98" s="2"/>
      <c r="H98" s="2"/>
      <c r="L98" s="1"/>
    </row>
    <row r="99" spans="1:12" ht="15.5" x14ac:dyDescent="0.35">
      <c r="A99" s="1">
        <v>98</v>
      </c>
      <c r="B99" s="1">
        <v>4</v>
      </c>
      <c r="C99" s="1">
        <v>2</v>
      </c>
      <c r="D99" s="1" t="s">
        <v>8</v>
      </c>
      <c r="E99" s="5">
        <v>29.1</v>
      </c>
      <c r="F99" s="2">
        <v>5.3420103092783515</v>
      </c>
      <c r="G99" s="2"/>
      <c r="H99" s="2"/>
      <c r="L99" s="1"/>
    </row>
    <row r="100" spans="1:12" ht="15.5" x14ac:dyDescent="0.35">
      <c r="A100" s="1">
        <v>99</v>
      </c>
      <c r="B100" s="1">
        <v>4</v>
      </c>
      <c r="C100" s="1">
        <v>2</v>
      </c>
      <c r="D100" s="1" t="s">
        <v>8</v>
      </c>
      <c r="E100" s="5">
        <v>38.799999999999997</v>
      </c>
      <c r="F100" s="2">
        <v>14.149484536082475</v>
      </c>
      <c r="G100" s="2"/>
      <c r="H100" s="2"/>
      <c r="L100" s="1"/>
    </row>
    <row r="101" spans="1:12" x14ac:dyDescent="0.35">
      <c r="A101" s="1">
        <v>100</v>
      </c>
      <c r="B101" s="1">
        <v>4</v>
      </c>
      <c r="C101" s="1">
        <v>3</v>
      </c>
      <c r="D101" s="1" t="s">
        <v>16</v>
      </c>
      <c r="E101" s="1">
        <v>0</v>
      </c>
      <c r="F101" s="2">
        <v>3.2041237113402059</v>
      </c>
      <c r="G101" s="2"/>
      <c r="H101" s="2"/>
      <c r="L101" s="1"/>
    </row>
    <row r="102" spans="1:12" ht="15.5" x14ac:dyDescent="0.35">
      <c r="A102" s="1">
        <v>101</v>
      </c>
      <c r="B102" s="1">
        <v>4</v>
      </c>
      <c r="C102" s="1">
        <v>3</v>
      </c>
      <c r="D102" s="1" t="s">
        <v>7</v>
      </c>
      <c r="E102" s="5">
        <v>9.6999999999999993</v>
      </c>
      <c r="F102" s="2">
        <v>31.005154639175256</v>
      </c>
      <c r="G102" s="2"/>
      <c r="H102" s="2"/>
      <c r="L102" s="1"/>
    </row>
    <row r="103" spans="1:12" ht="15.5" x14ac:dyDescent="0.35">
      <c r="A103" s="1">
        <v>102</v>
      </c>
      <c r="B103" s="1">
        <v>4</v>
      </c>
      <c r="C103" s="1">
        <v>3</v>
      </c>
      <c r="D103" s="1" t="s">
        <v>7</v>
      </c>
      <c r="E103" s="5">
        <v>19.399999999999999</v>
      </c>
      <c r="F103" s="2">
        <v>24.987757731958762</v>
      </c>
      <c r="G103" s="2"/>
      <c r="H103" s="2"/>
      <c r="L103" s="1"/>
    </row>
    <row r="104" spans="1:12" ht="15.5" x14ac:dyDescent="0.35">
      <c r="A104" s="1">
        <v>103</v>
      </c>
      <c r="B104" s="1">
        <v>4</v>
      </c>
      <c r="C104" s="1">
        <v>3</v>
      </c>
      <c r="D104" s="1" t="s">
        <v>7</v>
      </c>
      <c r="E104" s="5">
        <v>29.1</v>
      </c>
      <c r="F104" s="2">
        <v>28.345360824742265</v>
      </c>
      <c r="G104" s="2"/>
      <c r="H104" s="2"/>
      <c r="L104" s="1"/>
    </row>
    <row r="105" spans="1:12" ht="15.5" x14ac:dyDescent="0.35">
      <c r="A105" s="1">
        <v>104</v>
      </c>
      <c r="B105" s="1">
        <v>4</v>
      </c>
      <c r="C105" s="1">
        <v>3</v>
      </c>
      <c r="D105" s="1" t="s">
        <v>7</v>
      </c>
      <c r="E105" s="5">
        <v>38.799999999999997</v>
      </c>
      <c r="F105" s="2">
        <v>17.211340206185568</v>
      </c>
      <c r="G105" s="2"/>
      <c r="H105" s="2"/>
      <c r="L105" s="1"/>
    </row>
    <row r="106" spans="1:12" ht="15.5" x14ac:dyDescent="0.35">
      <c r="A106" s="1">
        <v>105</v>
      </c>
      <c r="B106" s="1">
        <v>4</v>
      </c>
      <c r="C106" s="1">
        <v>3</v>
      </c>
      <c r="D106" s="1" t="s">
        <v>8</v>
      </c>
      <c r="E106" s="5">
        <v>9.6999999999999993</v>
      </c>
      <c r="F106" s="2">
        <v>4.7087628865979383</v>
      </c>
      <c r="G106" s="2"/>
      <c r="H106" s="2"/>
      <c r="L106" s="1"/>
    </row>
    <row r="107" spans="1:12" ht="15.5" x14ac:dyDescent="0.35">
      <c r="A107" s="1">
        <v>106</v>
      </c>
      <c r="B107" s="1">
        <v>4</v>
      </c>
      <c r="C107" s="1">
        <v>3</v>
      </c>
      <c r="D107" s="1" t="s">
        <v>8</v>
      </c>
      <c r="E107" s="5">
        <v>19.399999999999999</v>
      </c>
      <c r="F107" s="2">
        <v>13.188247422680412</v>
      </c>
      <c r="G107" s="2"/>
      <c r="H107" s="2"/>
      <c r="L107" s="1"/>
    </row>
    <row r="108" spans="1:12" ht="15.5" x14ac:dyDescent="0.35">
      <c r="A108" s="1">
        <v>107</v>
      </c>
      <c r="B108" s="1">
        <v>4</v>
      </c>
      <c r="C108" s="1">
        <v>3</v>
      </c>
      <c r="D108" s="1" t="s">
        <v>8</v>
      </c>
      <c r="E108" s="5">
        <v>29.1</v>
      </c>
      <c r="F108" s="2">
        <v>15.331159793814432</v>
      </c>
      <c r="G108" s="2"/>
      <c r="H108" s="2"/>
      <c r="L108" s="1"/>
    </row>
    <row r="109" spans="1:12" ht="15.5" x14ac:dyDescent="0.35">
      <c r="A109" s="1">
        <v>108</v>
      </c>
      <c r="B109" s="1">
        <v>4</v>
      </c>
      <c r="C109" s="1">
        <v>3</v>
      </c>
      <c r="D109" s="1" t="s">
        <v>8</v>
      </c>
      <c r="E109" s="5">
        <v>38.799999999999997</v>
      </c>
      <c r="F109" s="2">
        <v>14.832603092783504</v>
      </c>
      <c r="G109" s="2"/>
      <c r="H109" s="2"/>
      <c r="L109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topLeftCell="A95" workbookViewId="0">
      <selection activeCell="Z4" sqref="Y3:Z4"/>
    </sheetView>
  </sheetViews>
  <sheetFormatPr defaultRowHeight="14.5" x14ac:dyDescent="0.35"/>
  <cols>
    <col min="5" max="5" width="11.26953125" customWidth="1"/>
  </cols>
  <sheetData>
    <row r="1" spans="1:7" ht="29" x14ac:dyDescent="0.35">
      <c r="A1" t="s">
        <v>11</v>
      </c>
      <c r="B1" t="s">
        <v>12</v>
      </c>
      <c r="C1" t="s">
        <v>13</v>
      </c>
      <c r="D1" t="s">
        <v>14</v>
      </c>
      <c r="E1" s="24" t="s">
        <v>61</v>
      </c>
      <c r="F1" t="s">
        <v>68</v>
      </c>
      <c r="G1" t="s">
        <v>69</v>
      </c>
    </row>
    <row r="2" spans="1:7" x14ac:dyDescent="0.35">
      <c r="A2">
        <v>1</v>
      </c>
      <c r="B2">
        <v>1</v>
      </c>
      <c r="C2">
        <v>1</v>
      </c>
      <c r="D2" t="s">
        <v>16</v>
      </c>
      <c r="E2">
        <v>0</v>
      </c>
      <c r="F2">
        <v>8.0790000000000006</v>
      </c>
      <c r="G2">
        <v>256.3</v>
      </c>
    </row>
    <row r="3" spans="1:7" x14ac:dyDescent="0.35">
      <c r="A3">
        <v>2</v>
      </c>
      <c r="B3">
        <v>1</v>
      </c>
      <c r="C3">
        <v>1</v>
      </c>
      <c r="D3" t="s">
        <v>7</v>
      </c>
      <c r="E3">
        <v>9.6999999999999993</v>
      </c>
      <c r="F3">
        <v>7.718</v>
      </c>
      <c r="G3">
        <v>688</v>
      </c>
    </row>
    <row r="4" spans="1:7" x14ac:dyDescent="0.35">
      <c r="A4">
        <v>3</v>
      </c>
      <c r="B4">
        <v>1</v>
      </c>
      <c r="C4">
        <v>1</v>
      </c>
      <c r="D4" t="s">
        <v>7</v>
      </c>
      <c r="E4">
        <v>19.399999999999999</v>
      </c>
      <c r="F4">
        <v>7.6139999999999999</v>
      </c>
      <c r="G4">
        <v>1534</v>
      </c>
    </row>
    <row r="5" spans="1:7" x14ac:dyDescent="0.35">
      <c r="A5">
        <v>4</v>
      </c>
      <c r="B5">
        <v>1</v>
      </c>
      <c r="C5">
        <v>1</v>
      </c>
      <c r="D5" t="s">
        <v>7</v>
      </c>
      <c r="E5">
        <v>29.1</v>
      </c>
      <c r="F5">
        <v>7.8879999999999999</v>
      </c>
      <c r="G5">
        <v>280.5</v>
      </c>
    </row>
    <row r="6" spans="1:7" x14ac:dyDescent="0.35">
      <c r="A6">
        <v>5</v>
      </c>
      <c r="B6">
        <v>1</v>
      </c>
      <c r="C6">
        <v>1</v>
      </c>
      <c r="D6" t="s">
        <v>7</v>
      </c>
      <c r="E6">
        <v>38.799999999999997</v>
      </c>
      <c r="F6">
        <v>7.7809999999999997</v>
      </c>
      <c r="G6">
        <v>339</v>
      </c>
    </row>
    <row r="7" spans="1:7" x14ac:dyDescent="0.35">
      <c r="A7">
        <v>6</v>
      </c>
      <c r="B7">
        <v>1</v>
      </c>
      <c r="C7">
        <v>1</v>
      </c>
      <c r="D7" t="s">
        <v>8</v>
      </c>
      <c r="E7">
        <v>9.6999999999999993</v>
      </c>
      <c r="F7">
        <v>7.992</v>
      </c>
      <c r="G7">
        <v>321</v>
      </c>
    </row>
    <row r="8" spans="1:7" x14ac:dyDescent="0.35">
      <c r="A8">
        <v>7</v>
      </c>
      <c r="B8">
        <v>1</v>
      </c>
      <c r="C8">
        <v>1</v>
      </c>
      <c r="D8" t="s">
        <v>8</v>
      </c>
      <c r="E8">
        <v>19.399999999999999</v>
      </c>
      <c r="F8">
        <v>7.9669999999999996</v>
      </c>
      <c r="G8">
        <v>281.3</v>
      </c>
    </row>
    <row r="9" spans="1:7" x14ac:dyDescent="0.35">
      <c r="A9">
        <v>8</v>
      </c>
      <c r="B9">
        <v>1</v>
      </c>
      <c r="C9">
        <v>1</v>
      </c>
      <c r="D9" t="s">
        <v>8</v>
      </c>
      <c r="E9">
        <v>29.1</v>
      </c>
      <c r="F9">
        <v>7.9459999999999997</v>
      </c>
      <c r="G9">
        <v>311</v>
      </c>
    </row>
    <row r="10" spans="1:7" x14ac:dyDescent="0.35">
      <c r="A10">
        <v>9</v>
      </c>
      <c r="B10">
        <v>1</v>
      </c>
      <c r="C10">
        <v>1</v>
      </c>
      <c r="D10" t="s">
        <v>8</v>
      </c>
      <c r="E10">
        <v>38.799999999999997</v>
      </c>
      <c r="F10">
        <v>7.9660000000000002</v>
      </c>
      <c r="G10">
        <v>282.5</v>
      </c>
    </row>
    <row r="11" spans="1:7" x14ac:dyDescent="0.35">
      <c r="A11">
        <v>10</v>
      </c>
      <c r="B11">
        <v>1</v>
      </c>
      <c r="C11">
        <v>2</v>
      </c>
      <c r="D11" t="s">
        <v>16</v>
      </c>
      <c r="E11">
        <v>0</v>
      </c>
      <c r="F11">
        <v>8.1340000000000003</v>
      </c>
      <c r="G11">
        <v>209.7</v>
      </c>
    </row>
    <row r="12" spans="1:7" x14ac:dyDescent="0.35">
      <c r="A12">
        <v>11</v>
      </c>
      <c r="B12">
        <v>1</v>
      </c>
      <c r="C12">
        <v>2</v>
      </c>
      <c r="D12" t="s">
        <v>7</v>
      </c>
      <c r="E12">
        <v>9.6999999999999993</v>
      </c>
      <c r="F12">
        <v>7.7469999999999999</v>
      </c>
      <c r="G12">
        <v>313</v>
      </c>
    </row>
    <row r="13" spans="1:7" x14ac:dyDescent="0.35">
      <c r="A13">
        <v>12</v>
      </c>
      <c r="B13">
        <v>1</v>
      </c>
      <c r="C13">
        <v>2</v>
      </c>
      <c r="D13" t="s">
        <v>7</v>
      </c>
      <c r="E13">
        <v>19.399999999999999</v>
      </c>
      <c r="F13">
        <v>7.7510000000000003</v>
      </c>
      <c r="G13">
        <v>347</v>
      </c>
    </row>
    <row r="14" spans="1:7" x14ac:dyDescent="0.35">
      <c r="A14">
        <v>13</v>
      </c>
      <c r="B14">
        <v>1</v>
      </c>
      <c r="C14">
        <v>2</v>
      </c>
      <c r="D14" t="s">
        <v>7</v>
      </c>
      <c r="E14">
        <v>29.1</v>
      </c>
      <c r="F14">
        <v>7.8760000000000003</v>
      </c>
      <c r="G14">
        <v>330</v>
      </c>
    </row>
    <row r="15" spans="1:7" x14ac:dyDescent="0.35">
      <c r="A15">
        <v>14</v>
      </c>
      <c r="B15">
        <v>1</v>
      </c>
      <c r="C15">
        <v>2</v>
      </c>
      <c r="D15" t="s">
        <v>7</v>
      </c>
      <c r="E15">
        <v>38.799999999999997</v>
      </c>
      <c r="F15">
        <v>7.9269999999999996</v>
      </c>
      <c r="G15">
        <v>401</v>
      </c>
    </row>
    <row r="16" spans="1:7" x14ac:dyDescent="0.35">
      <c r="A16">
        <v>15</v>
      </c>
      <c r="B16">
        <v>1</v>
      </c>
      <c r="C16">
        <v>2</v>
      </c>
      <c r="D16" t="s">
        <v>8</v>
      </c>
      <c r="E16">
        <v>9.6999999999999993</v>
      </c>
      <c r="F16">
        <v>7.9370000000000003</v>
      </c>
      <c r="G16">
        <v>490</v>
      </c>
    </row>
    <row r="17" spans="1:7" x14ac:dyDescent="0.35">
      <c r="A17">
        <v>16</v>
      </c>
      <c r="B17">
        <v>1</v>
      </c>
      <c r="C17">
        <v>2</v>
      </c>
      <c r="D17" t="s">
        <v>8</v>
      </c>
      <c r="E17">
        <v>19.399999999999999</v>
      </c>
      <c r="F17">
        <v>7.7110000000000003</v>
      </c>
      <c r="G17">
        <v>1399</v>
      </c>
    </row>
    <row r="18" spans="1:7" x14ac:dyDescent="0.35">
      <c r="A18">
        <v>17</v>
      </c>
      <c r="B18">
        <v>1</v>
      </c>
      <c r="C18">
        <v>2</v>
      </c>
      <c r="D18" t="s">
        <v>8</v>
      </c>
      <c r="E18">
        <v>29.1</v>
      </c>
      <c r="F18">
        <v>7.9409999999999998</v>
      </c>
      <c r="G18">
        <v>2080</v>
      </c>
    </row>
    <row r="19" spans="1:7" x14ac:dyDescent="0.35">
      <c r="A19">
        <v>18</v>
      </c>
      <c r="B19">
        <v>1</v>
      </c>
      <c r="C19">
        <v>2</v>
      </c>
      <c r="D19" t="s">
        <v>8</v>
      </c>
      <c r="E19">
        <v>38.799999999999997</v>
      </c>
      <c r="F19">
        <v>7.806</v>
      </c>
      <c r="G19">
        <v>477</v>
      </c>
    </row>
    <row r="20" spans="1:7" x14ac:dyDescent="0.35">
      <c r="A20">
        <v>19</v>
      </c>
      <c r="B20">
        <v>1</v>
      </c>
      <c r="C20">
        <v>3</v>
      </c>
      <c r="D20" t="s">
        <v>16</v>
      </c>
      <c r="E20">
        <v>0</v>
      </c>
      <c r="F20">
        <v>8.1349999999999998</v>
      </c>
      <c r="G20">
        <v>251.5</v>
      </c>
    </row>
    <row r="21" spans="1:7" x14ac:dyDescent="0.35">
      <c r="A21">
        <v>20</v>
      </c>
      <c r="B21">
        <v>1</v>
      </c>
      <c r="C21">
        <v>3</v>
      </c>
      <c r="D21" t="s">
        <v>7</v>
      </c>
      <c r="E21">
        <v>9.6999999999999993</v>
      </c>
      <c r="F21">
        <v>7.915</v>
      </c>
      <c r="G21">
        <v>395</v>
      </c>
    </row>
    <row r="22" spans="1:7" x14ac:dyDescent="0.35">
      <c r="A22">
        <v>21</v>
      </c>
      <c r="B22">
        <v>1</v>
      </c>
      <c r="C22">
        <v>3</v>
      </c>
      <c r="D22" t="s">
        <v>7</v>
      </c>
      <c r="E22">
        <v>19.399999999999999</v>
      </c>
      <c r="F22">
        <v>7.9649999999999999</v>
      </c>
      <c r="G22">
        <v>297</v>
      </c>
    </row>
    <row r="23" spans="1:7" x14ac:dyDescent="0.35">
      <c r="A23">
        <v>22</v>
      </c>
      <c r="B23">
        <v>1</v>
      </c>
      <c r="C23">
        <v>3</v>
      </c>
      <c r="D23" t="s">
        <v>7</v>
      </c>
      <c r="E23">
        <v>29.1</v>
      </c>
      <c r="F23">
        <v>7.9489999999999998</v>
      </c>
      <c r="G23">
        <v>308</v>
      </c>
    </row>
    <row r="24" spans="1:7" x14ac:dyDescent="0.35">
      <c r="A24">
        <v>23</v>
      </c>
      <c r="B24">
        <v>1</v>
      </c>
      <c r="C24">
        <v>3</v>
      </c>
      <c r="D24" t="s">
        <v>7</v>
      </c>
      <c r="E24">
        <v>38.799999999999997</v>
      </c>
      <c r="F24">
        <v>7.94</v>
      </c>
      <c r="G24">
        <v>304</v>
      </c>
    </row>
    <row r="25" spans="1:7" x14ac:dyDescent="0.35">
      <c r="A25">
        <v>24</v>
      </c>
      <c r="B25">
        <v>1</v>
      </c>
      <c r="C25">
        <v>3</v>
      </c>
      <c r="D25" t="s">
        <v>8</v>
      </c>
      <c r="E25">
        <v>9.6999999999999993</v>
      </c>
      <c r="F25">
        <v>7.8979999999999997</v>
      </c>
      <c r="G25">
        <v>547</v>
      </c>
    </row>
    <row r="26" spans="1:7" x14ac:dyDescent="0.35">
      <c r="A26">
        <v>25</v>
      </c>
      <c r="B26">
        <v>1</v>
      </c>
      <c r="C26">
        <v>3</v>
      </c>
      <c r="D26" t="s">
        <v>8</v>
      </c>
      <c r="E26">
        <v>19.399999999999999</v>
      </c>
      <c r="F26">
        <v>7.8780000000000001</v>
      </c>
      <c r="G26">
        <v>930</v>
      </c>
    </row>
    <row r="27" spans="1:7" x14ac:dyDescent="0.35">
      <c r="A27">
        <v>26</v>
      </c>
      <c r="B27">
        <v>1</v>
      </c>
      <c r="C27">
        <v>3</v>
      </c>
      <c r="D27" t="s">
        <v>8</v>
      </c>
      <c r="E27">
        <v>29.1</v>
      </c>
      <c r="F27">
        <v>7.9249999999999998</v>
      </c>
      <c r="G27">
        <v>535</v>
      </c>
    </row>
    <row r="28" spans="1:7" x14ac:dyDescent="0.35">
      <c r="A28">
        <v>27</v>
      </c>
      <c r="B28">
        <v>1</v>
      </c>
      <c r="C28">
        <v>3</v>
      </c>
      <c r="D28" t="s">
        <v>8</v>
      </c>
      <c r="E28">
        <v>38.799999999999997</v>
      </c>
      <c r="F28">
        <v>7.9809999999999999</v>
      </c>
      <c r="G28">
        <v>300</v>
      </c>
    </row>
    <row r="29" spans="1:7" x14ac:dyDescent="0.35">
      <c r="A29">
        <v>28</v>
      </c>
      <c r="B29">
        <v>2</v>
      </c>
      <c r="C29">
        <v>1</v>
      </c>
      <c r="D29" t="s">
        <v>16</v>
      </c>
      <c r="E29">
        <v>0</v>
      </c>
      <c r="F29">
        <v>7.8719999999999999</v>
      </c>
      <c r="G29">
        <v>275.3</v>
      </c>
    </row>
    <row r="30" spans="1:7" x14ac:dyDescent="0.35">
      <c r="A30">
        <v>29</v>
      </c>
      <c r="B30">
        <v>2</v>
      </c>
      <c r="C30">
        <v>1</v>
      </c>
      <c r="D30" t="s">
        <v>7</v>
      </c>
      <c r="E30">
        <v>9.6999999999999993</v>
      </c>
      <c r="F30">
        <v>6.59</v>
      </c>
      <c r="G30">
        <v>806</v>
      </c>
    </row>
    <row r="31" spans="1:7" x14ac:dyDescent="0.35">
      <c r="A31">
        <v>30</v>
      </c>
      <c r="B31">
        <v>2</v>
      </c>
      <c r="C31">
        <v>1</v>
      </c>
      <c r="D31" t="s">
        <v>7</v>
      </c>
      <c r="E31">
        <v>19.399999999999999</v>
      </c>
      <c r="F31">
        <v>6.8019999999999996</v>
      </c>
      <c r="G31">
        <v>401</v>
      </c>
    </row>
    <row r="32" spans="1:7" x14ac:dyDescent="0.35">
      <c r="A32">
        <v>31</v>
      </c>
      <c r="B32">
        <v>2</v>
      </c>
      <c r="C32">
        <v>1</v>
      </c>
      <c r="D32" t="s">
        <v>7</v>
      </c>
      <c r="E32">
        <v>29.1</v>
      </c>
      <c r="F32">
        <v>7.3280000000000003</v>
      </c>
      <c r="G32">
        <v>298.89999999999998</v>
      </c>
    </row>
    <row r="33" spans="1:7" x14ac:dyDescent="0.35">
      <c r="A33">
        <v>32</v>
      </c>
      <c r="B33">
        <v>2</v>
      </c>
      <c r="C33">
        <v>1</v>
      </c>
      <c r="D33" t="s">
        <v>7</v>
      </c>
      <c r="E33">
        <v>38.799999999999997</v>
      </c>
      <c r="F33">
        <v>7.3339999999999996</v>
      </c>
      <c r="G33">
        <v>377</v>
      </c>
    </row>
    <row r="34" spans="1:7" x14ac:dyDescent="0.35">
      <c r="A34">
        <v>33</v>
      </c>
      <c r="B34">
        <v>2</v>
      </c>
      <c r="C34">
        <v>1</v>
      </c>
      <c r="D34" t="s">
        <v>8</v>
      </c>
      <c r="E34">
        <v>9.6999999999999993</v>
      </c>
      <c r="F34">
        <v>6.4790000000000001</v>
      </c>
      <c r="G34">
        <v>1702</v>
      </c>
    </row>
    <row r="35" spans="1:7" x14ac:dyDescent="0.35">
      <c r="A35">
        <v>34</v>
      </c>
      <c r="B35">
        <v>2</v>
      </c>
      <c r="C35">
        <v>1</v>
      </c>
      <c r="D35" t="s">
        <v>8</v>
      </c>
      <c r="E35">
        <v>19.399999999999999</v>
      </c>
      <c r="F35">
        <v>6.7939999999999996</v>
      </c>
      <c r="G35">
        <v>857</v>
      </c>
    </row>
    <row r="36" spans="1:7" x14ac:dyDescent="0.35">
      <c r="A36">
        <v>35</v>
      </c>
      <c r="B36">
        <v>2</v>
      </c>
      <c r="C36">
        <v>1</v>
      </c>
      <c r="D36" t="s">
        <v>8</v>
      </c>
      <c r="E36">
        <v>29.1</v>
      </c>
      <c r="F36">
        <v>6.875</v>
      </c>
      <c r="G36">
        <v>1007</v>
      </c>
    </row>
    <row r="37" spans="1:7" x14ac:dyDescent="0.35">
      <c r="A37">
        <v>36</v>
      </c>
      <c r="B37">
        <v>2</v>
      </c>
      <c r="C37">
        <v>1</v>
      </c>
      <c r="D37" t="s">
        <v>8</v>
      </c>
      <c r="E37">
        <v>38.799999999999997</v>
      </c>
      <c r="F37">
        <v>7.7130000000000001</v>
      </c>
      <c r="G37">
        <v>290.89999999999998</v>
      </c>
    </row>
    <row r="38" spans="1:7" x14ac:dyDescent="0.35">
      <c r="A38">
        <v>37</v>
      </c>
      <c r="B38">
        <v>2</v>
      </c>
      <c r="C38">
        <v>2</v>
      </c>
      <c r="D38" t="s">
        <v>16</v>
      </c>
      <c r="E38">
        <v>0</v>
      </c>
      <c r="F38">
        <v>7.87</v>
      </c>
      <c r="G38">
        <v>236.8</v>
      </c>
    </row>
    <row r="39" spans="1:7" x14ac:dyDescent="0.35">
      <c r="A39">
        <v>38</v>
      </c>
      <c r="B39">
        <v>2</v>
      </c>
      <c r="C39">
        <v>2</v>
      </c>
      <c r="D39" t="s">
        <v>7</v>
      </c>
      <c r="E39">
        <v>9.6999999999999993</v>
      </c>
      <c r="F39">
        <v>6.4859999999999998</v>
      </c>
      <c r="G39">
        <v>1520</v>
      </c>
    </row>
    <row r="40" spans="1:7" x14ac:dyDescent="0.35">
      <c r="A40">
        <v>39</v>
      </c>
      <c r="B40">
        <v>2</v>
      </c>
      <c r="C40">
        <v>2</v>
      </c>
      <c r="D40" t="s">
        <v>7</v>
      </c>
      <c r="E40">
        <v>19.399999999999999</v>
      </c>
      <c r="F40">
        <v>6.6159999999999997</v>
      </c>
      <c r="G40">
        <v>1200</v>
      </c>
    </row>
    <row r="41" spans="1:7" x14ac:dyDescent="0.35">
      <c r="A41">
        <v>40</v>
      </c>
      <c r="B41">
        <v>2</v>
      </c>
      <c r="C41">
        <v>2</v>
      </c>
      <c r="D41" t="s">
        <v>7</v>
      </c>
      <c r="E41">
        <v>29.1</v>
      </c>
      <c r="F41">
        <v>6.6630000000000003</v>
      </c>
      <c r="G41">
        <v>736</v>
      </c>
    </row>
    <row r="42" spans="1:7" x14ac:dyDescent="0.35">
      <c r="A42">
        <v>41</v>
      </c>
      <c r="B42">
        <v>2</v>
      </c>
      <c r="C42">
        <v>2</v>
      </c>
      <c r="D42" t="s">
        <v>7</v>
      </c>
      <c r="E42">
        <v>38.799999999999997</v>
      </c>
      <c r="F42">
        <v>7.444</v>
      </c>
      <c r="G42">
        <v>338</v>
      </c>
    </row>
    <row r="43" spans="1:7" x14ac:dyDescent="0.35">
      <c r="A43">
        <v>42</v>
      </c>
      <c r="B43">
        <v>2</v>
      </c>
      <c r="C43">
        <v>2</v>
      </c>
      <c r="D43" t="s">
        <v>8</v>
      </c>
      <c r="E43">
        <v>9.6999999999999993</v>
      </c>
      <c r="F43">
        <v>6.8540000000000001</v>
      </c>
      <c r="G43">
        <v>900</v>
      </c>
    </row>
    <row r="44" spans="1:7" x14ac:dyDescent="0.35">
      <c r="A44">
        <v>43</v>
      </c>
      <c r="B44">
        <v>2</v>
      </c>
      <c r="C44">
        <v>2</v>
      </c>
      <c r="D44" t="s">
        <v>8</v>
      </c>
      <c r="E44">
        <v>19.399999999999999</v>
      </c>
      <c r="F44">
        <v>7.0179999999999998</v>
      </c>
      <c r="G44">
        <v>543</v>
      </c>
    </row>
    <row r="45" spans="1:7" x14ac:dyDescent="0.35">
      <c r="A45">
        <v>44</v>
      </c>
      <c r="B45">
        <v>2</v>
      </c>
      <c r="C45">
        <v>2</v>
      </c>
      <c r="D45" t="s">
        <v>8</v>
      </c>
      <c r="E45">
        <v>29.1</v>
      </c>
      <c r="F45">
        <v>7.22</v>
      </c>
      <c r="G45">
        <v>431</v>
      </c>
    </row>
    <row r="46" spans="1:7" x14ac:dyDescent="0.35">
      <c r="A46">
        <v>45</v>
      </c>
      <c r="B46">
        <v>2</v>
      </c>
      <c r="C46">
        <v>2</v>
      </c>
      <c r="D46" t="s">
        <v>8</v>
      </c>
      <c r="E46">
        <v>38.799999999999997</v>
      </c>
      <c r="F46">
        <v>7.04</v>
      </c>
      <c r="G46">
        <v>961</v>
      </c>
    </row>
    <row r="47" spans="1:7" x14ac:dyDescent="0.35">
      <c r="A47">
        <v>46</v>
      </c>
      <c r="B47">
        <v>2</v>
      </c>
      <c r="C47">
        <v>3</v>
      </c>
      <c r="D47" t="s">
        <v>16</v>
      </c>
      <c r="E47">
        <v>0</v>
      </c>
      <c r="F47">
        <v>7.8559999999999999</v>
      </c>
      <c r="G47">
        <v>269.2</v>
      </c>
    </row>
    <row r="48" spans="1:7" x14ac:dyDescent="0.35">
      <c r="A48">
        <v>47</v>
      </c>
      <c r="B48">
        <v>2</v>
      </c>
      <c r="C48">
        <v>3</v>
      </c>
      <c r="D48" t="s">
        <v>7</v>
      </c>
      <c r="E48">
        <v>9.6999999999999993</v>
      </c>
      <c r="F48">
        <v>7.4349999999999996</v>
      </c>
      <c r="G48">
        <v>321</v>
      </c>
    </row>
    <row r="49" spans="1:7" x14ac:dyDescent="0.35">
      <c r="A49">
        <v>48</v>
      </c>
      <c r="B49">
        <v>2</v>
      </c>
      <c r="C49">
        <v>3</v>
      </c>
      <c r="D49" t="s">
        <v>7</v>
      </c>
      <c r="E49">
        <v>19.399999999999999</v>
      </c>
      <c r="F49">
        <v>7.31</v>
      </c>
      <c r="G49">
        <v>342</v>
      </c>
    </row>
    <row r="50" spans="1:7" x14ac:dyDescent="0.35">
      <c r="A50">
        <v>49</v>
      </c>
      <c r="B50">
        <v>2</v>
      </c>
      <c r="C50">
        <v>3</v>
      </c>
      <c r="D50" t="s">
        <v>7</v>
      </c>
      <c r="E50">
        <v>29.1</v>
      </c>
      <c r="F50">
        <v>7.1150000000000002</v>
      </c>
      <c r="G50">
        <v>380</v>
      </c>
    </row>
    <row r="51" spans="1:7" x14ac:dyDescent="0.35">
      <c r="A51">
        <v>50</v>
      </c>
      <c r="B51">
        <v>2</v>
      </c>
      <c r="C51">
        <v>3</v>
      </c>
      <c r="D51" t="s">
        <v>7</v>
      </c>
      <c r="E51">
        <v>38.799999999999997</v>
      </c>
      <c r="F51">
        <v>7.4580000000000002</v>
      </c>
      <c r="G51">
        <v>242.6</v>
      </c>
    </row>
    <row r="52" spans="1:7" x14ac:dyDescent="0.35">
      <c r="A52">
        <v>51</v>
      </c>
      <c r="B52">
        <v>2</v>
      </c>
      <c r="C52">
        <v>3</v>
      </c>
      <c r="D52" t="s">
        <v>8</v>
      </c>
      <c r="E52">
        <v>9.6999999999999993</v>
      </c>
      <c r="F52">
        <v>6.976</v>
      </c>
      <c r="G52">
        <v>714</v>
      </c>
    </row>
    <row r="53" spans="1:7" x14ac:dyDescent="0.35">
      <c r="A53">
        <v>52</v>
      </c>
      <c r="B53">
        <v>2</v>
      </c>
      <c r="C53">
        <v>3</v>
      </c>
      <c r="D53" t="s">
        <v>8</v>
      </c>
      <c r="E53">
        <v>19.399999999999999</v>
      </c>
      <c r="F53">
        <v>6.9630000000000001</v>
      </c>
      <c r="G53">
        <v>524</v>
      </c>
    </row>
    <row r="54" spans="1:7" x14ac:dyDescent="0.35">
      <c r="A54">
        <v>53</v>
      </c>
      <c r="B54">
        <v>2</v>
      </c>
      <c r="C54">
        <v>3</v>
      </c>
      <c r="D54" t="s">
        <v>8</v>
      </c>
      <c r="E54">
        <v>29.1</v>
      </c>
      <c r="F54">
        <v>7.0759999999999996</v>
      </c>
      <c r="G54">
        <v>403</v>
      </c>
    </row>
    <row r="55" spans="1:7" x14ac:dyDescent="0.35">
      <c r="A55">
        <v>54</v>
      </c>
      <c r="B55">
        <v>2</v>
      </c>
      <c r="C55">
        <v>3</v>
      </c>
      <c r="D55" t="s">
        <v>8</v>
      </c>
      <c r="E55">
        <v>38.799999999999997</v>
      </c>
      <c r="F55">
        <v>7.0590000000000002</v>
      </c>
      <c r="G55">
        <v>645</v>
      </c>
    </row>
    <row r="56" spans="1:7" x14ac:dyDescent="0.35">
      <c r="A56">
        <v>55</v>
      </c>
      <c r="B56">
        <v>3</v>
      </c>
      <c r="C56">
        <v>1</v>
      </c>
      <c r="D56" t="s">
        <v>16</v>
      </c>
      <c r="E56">
        <v>0</v>
      </c>
      <c r="F56">
        <v>8.1440000000000001</v>
      </c>
      <c r="G56">
        <v>247.8</v>
      </c>
    </row>
    <row r="57" spans="1:7" x14ac:dyDescent="0.35">
      <c r="A57">
        <v>56</v>
      </c>
      <c r="B57">
        <v>3</v>
      </c>
      <c r="C57">
        <v>1</v>
      </c>
      <c r="D57" t="s">
        <v>7</v>
      </c>
      <c r="E57">
        <v>9.6999999999999993</v>
      </c>
      <c r="F57">
        <v>7.65</v>
      </c>
      <c r="G57">
        <v>1204</v>
      </c>
    </row>
    <row r="58" spans="1:7" x14ac:dyDescent="0.35">
      <c r="A58">
        <v>57</v>
      </c>
      <c r="B58">
        <v>3</v>
      </c>
      <c r="C58">
        <v>1</v>
      </c>
      <c r="D58" t="s">
        <v>7</v>
      </c>
      <c r="E58">
        <v>19.399999999999999</v>
      </c>
      <c r="F58">
        <v>7.9249999999999998</v>
      </c>
      <c r="G58">
        <v>665</v>
      </c>
    </row>
    <row r="59" spans="1:7" x14ac:dyDescent="0.35">
      <c r="A59">
        <v>58</v>
      </c>
      <c r="B59">
        <v>3</v>
      </c>
      <c r="C59">
        <v>1</v>
      </c>
      <c r="D59" t="s">
        <v>7</v>
      </c>
      <c r="E59">
        <v>29.1</v>
      </c>
      <c r="F59">
        <v>7.7569999999999997</v>
      </c>
      <c r="G59">
        <v>926</v>
      </c>
    </row>
    <row r="60" spans="1:7" x14ac:dyDescent="0.35">
      <c r="A60">
        <v>59</v>
      </c>
      <c r="B60">
        <v>3</v>
      </c>
      <c r="C60">
        <v>1</v>
      </c>
      <c r="D60" t="s">
        <v>7</v>
      </c>
      <c r="E60">
        <v>38.799999999999997</v>
      </c>
      <c r="F60">
        <v>7.891</v>
      </c>
      <c r="G60">
        <v>606</v>
      </c>
    </row>
    <row r="61" spans="1:7" x14ac:dyDescent="0.35">
      <c r="A61">
        <v>60</v>
      </c>
      <c r="B61">
        <v>3</v>
      </c>
      <c r="C61">
        <v>1</v>
      </c>
      <c r="D61" t="s">
        <v>8</v>
      </c>
      <c r="E61">
        <v>9.6999999999999993</v>
      </c>
      <c r="F61">
        <v>6.4630000000000001</v>
      </c>
      <c r="G61">
        <v>1266</v>
      </c>
    </row>
    <row r="62" spans="1:7" x14ac:dyDescent="0.35">
      <c r="A62">
        <v>61</v>
      </c>
      <c r="B62">
        <v>3</v>
      </c>
      <c r="C62">
        <v>1</v>
      </c>
      <c r="D62" t="s">
        <v>8</v>
      </c>
      <c r="E62">
        <v>19.399999999999999</v>
      </c>
      <c r="F62">
        <v>6.125</v>
      </c>
      <c r="G62">
        <v>2084</v>
      </c>
    </row>
    <row r="63" spans="1:7" x14ac:dyDescent="0.35">
      <c r="A63">
        <v>62</v>
      </c>
      <c r="B63">
        <v>3</v>
      </c>
      <c r="C63">
        <v>1</v>
      </c>
      <c r="D63" t="s">
        <v>8</v>
      </c>
      <c r="E63">
        <v>29.1</v>
      </c>
      <c r="F63">
        <v>6.3289999999999997</v>
      </c>
      <c r="G63">
        <v>1420</v>
      </c>
    </row>
    <row r="64" spans="1:7" x14ac:dyDescent="0.35">
      <c r="A64">
        <v>63</v>
      </c>
      <c r="B64">
        <v>3</v>
      </c>
      <c r="C64">
        <v>1</v>
      </c>
      <c r="D64" t="s">
        <v>8</v>
      </c>
      <c r="E64">
        <v>38.799999999999997</v>
      </c>
      <c r="F64">
        <v>6.5190000000000001</v>
      </c>
      <c r="G64">
        <v>1174</v>
      </c>
    </row>
    <row r="65" spans="1:7" x14ac:dyDescent="0.35">
      <c r="A65">
        <v>64</v>
      </c>
      <c r="B65">
        <v>3</v>
      </c>
      <c r="C65">
        <v>2</v>
      </c>
      <c r="D65" t="s">
        <v>16</v>
      </c>
      <c r="E65">
        <v>0</v>
      </c>
      <c r="F65">
        <v>8.1199999999999992</v>
      </c>
      <c r="G65">
        <v>261.10000000000002</v>
      </c>
    </row>
    <row r="66" spans="1:7" x14ac:dyDescent="0.35">
      <c r="A66">
        <v>65</v>
      </c>
      <c r="B66">
        <v>3</v>
      </c>
      <c r="C66">
        <v>2</v>
      </c>
      <c r="D66" t="s">
        <v>7</v>
      </c>
      <c r="E66">
        <v>9.6999999999999993</v>
      </c>
      <c r="F66">
        <v>7.7549999999999999</v>
      </c>
      <c r="G66">
        <v>1190</v>
      </c>
    </row>
    <row r="67" spans="1:7" x14ac:dyDescent="0.35">
      <c r="A67">
        <v>66</v>
      </c>
      <c r="B67">
        <v>3</v>
      </c>
      <c r="C67">
        <v>2</v>
      </c>
      <c r="D67" t="s">
        <v>7</v>
      </c>
      <c r="E67">
        <v>19.399999999999999</v>
      </c>
      <c r="F67">
        <v>7.9820000000000002</v>
      </c>
      <c r="G67">
        <v>337</v>
      </c>
    </row>
    <row r="68" spans="1:7" x14ac:dyDescent="0.35">
      <c r="A68">
        <v>67</v>
      </c>
      <c r="B68">
        <v>3</v>
      </c>
      <c r="C68">
        <v>2</v>
      </c>
      <c r="D68" t="s">
        <v>7</v>
      </c>
      <c r="E68">
        <v>29.1</v>
      </c>
      <c r="F68">
        <v>7.8029999999999999</v>
      </c>
      <c r="G68">
        <v>630</v>
      </c>
    </row>
    <row r="69" spans="1:7" x14ac:dyDescent="0.35">
      <c r="A69">
        <v>68</v>
      </c>
      <c r="B69">
        <v>3</v>
      </c>
      <c r="C69">
        <v>2</v>
      </c>
      <c r="D69" t="s">
        <v>7</v>
      </c>
      <c r="E69">
        <v>38.799999999999997</v>
      </c>
      <c r="F69">
        <v>7.8719999999999999</v>
      </c>
      <c r="G69">
        <v>711</v>
      </c>
    </row>
    <row r="70" spans="1:7" x14ac:dyDescent="0.35">
      <c r="A70">
        <v>69</v>
      </c>
      <c r="B70">
        <v>3</v>
      </c>
      <c r="C70">
        <v>2</v>
      </c>
      <c r="D70" t="s">
        <v>8</v>
      </c>
      <c r="E70">
        <v>9.6999999999999993</v>
      </c>
      <c r="F70">
        <v>6.02</v>
      </c>
      <c r="G70">
        <v>2251</v>
      </c>
    </row>
    <row r="71" spans="1:7" x14ac:dyDescent="0.35">
      <c r="A71">
        <v>70</v>
      </c>
      <c r="B71">
        <v>3</v>
      </c>
      <c r="C71">
        <v>2</v>
      </c>
      <c r="D71" t="s">
        <v>8</v>
      </c>
      <c r="E71">
        <v>19.399999999999999</v>
      </c>
      <c r="F71">
        <v>6.2309999999999999</v>
      </c>
      <c r="G71">
        <v>1562</v>
      </c>
    </row>
    <row r="72" spans="1:7" x14ac:dyDescent="0.35">
      <c r="A72">
        <v>71</v>
      </c>
      <c r="B72">
        <v>3</v>
      </c>
      <c r="C72">
        <v>2</v>
      </c>
      <c r="D72" t="s">
        <v>8</v>
      </c>
      <c r="E72">
        <v>29.1</v>
      </c>
      <c r="F72">
        <v>6.3760000000000003</v>
      </c>
      <c r="G72">
        <v>907</v>
      </c>
    </row>
    <row r="73" spans="1:7" x14ac:dyDescent="0.35">
      <c r="A73">
        <v>72</v>
      </c>
      <c r="B73">
        <v>3</v>
      </c>
      <c r="C73">
        <v>2</v>
      </c>
      <c r="D73" t="s">
        <v>8</v>
      </c>
      <c r="E73">
        <v>38.799999999999997</v>
      </c>
      <c r="F73">
        <v>6.5679999999999996</v>
      </c>
      <c r="G73">
        <v>867</v>
      </c>
    </row>
    <row r="74" spans="1:7" x14ac:dyDescent="0.35">
      <c r="A74">
        <v>73</v>
      </c>
      <c r="B74">
        <v>3</v>
      </c>
      <c r="C74">
        <v>3</v>
      </c>
      <c r="D74" t="s">
        <v>16</v>
      </c>
      <c r="E74">
        <v>0</v>
      </c>
      <c r="F74">
        <v>8.0739999999999998</v>
      </c>
      <c r="G74">
        <v>200</v>
      </c>
    </row>
    <row r="75" spans="1:7" x14ac:dyDescent="0.35">
      <c r="A75">
        <v>74</v>
      </c>
      <c r="B75">
        <v>3</v>
      </c>
      <c r="C75">
        <v>3</v>
      </c>
      <c r="D75" t="s">
        <v>7</v>
      </c>
      <c r="E75">
        <v>9.6999999999999993</v>
      </c>
      <c r="F75">
        <v>7.7569999999999997</v>
      </c>
      <c r="G75">
        <v>1067</v>
      </c>
    </row>
    <row r="76" spans="1:7" x14ac:dyDescent="0.35">
      <c r="A76">
        <v>75</v>
      </c>
      <c r="B76">
        <v>3</v>
      </c>
      <c r="C76">
        <v>3</v>
      </c>
      <c r="D76" t="s">
        <v>7</v>
      </c>
      <c r="E76">
        <v>19.399999999999999</v>
      </c>
      <c r="F76">
        <v>7.7149999999999999</v>
      </c>
      <c r="G76">
        <v>1484</v>
      </c>
    </row>
    <row r="77" spans="1:7" x14ac:dyDescent="0.35">
      <c r="A77">
        <v>76</v>
      </c>
      <c r="B77">
        <v>3</v>
      </c>
      <c r="C77">
        <v>3</v>
      </c>
      <c r="D77" t="s">
        <v>7</v>
      </c>
      <c r="E77">
        <v>29.1</v>
      </c>
      <c r="F77">
        <v>7.7670000000000003</v>
      </c>
      <c r="G77">
        <v>793</v>
      </c>
    </row>
    <row r="78" spans="1:7" x14ac:dyDescent="0.35">
      <c r="A78">
        <v>77</v>
      </c>
      <c r="B78">
        <v>3</v>
      </c>
      <c r="C78">
        <v>3</v>
      </c>
      <c r="D78" t="s">
        <v>7</v>
      </c>
      <c r="E78">
        <v>38.799999999999997</v>
      </c>
      <c r="F78">
        <v>7.8</v>
      </c>
      <c r="G78">
        <v>751</v>
      </c>
    </row>
    <row r="79" spans="1:7" x14ac:dyDescent="0.35">
      <c r="A79">
        <v>78</v>
      </c>
      <c r="B79">
        <v>3</v>
      </c>
      <c r="C79">
        <v>3</v>
      </c>
      <c r="D79" t="s">
        <v>8</v>
      </c>
      <c r="E79">
        <v>9.6999999999999993</v>
      </c>
      <c r="F79">
        <v>6.3739999999999997</v>
      </c>
      <c r="G79">
        <v>1472</v>
      </c>
    </row>
    <row r="80" spans="1:7" x14ac:dyDescent="0.35">
      <c r="A80">
        <v>79</v>
      </c>
      <c r="B80">
        <v>3</v>
      </c>
      <c r="C80">
        <v>3</v>
      </c>
      <c r="D80" t="s">
        <v>8</v>
      </c>
      <c r="E80">
        <v>19.399999999999999</v>
      </c>
      <c r="F80">
        <v>6.3520000000000003</v>
      </c>
      <c r="G80">
        <v>1359</v>
      </c>
    </row>
    <row r="81" spans="1:7" x14ac:dyDescent="0.35">
      <c r="A81">
        <v>80</v>
      </c>
      <c r="B81">
        <v>3</v>
      </c>
      <c r="C81">
        <v>3</v>
      </c>
      <c r="D81" t="s">
        <v>8</v>
      </c>
      <c r="E81">
        <v>29.1</v>
      </c>
      <c r="F81">
        <v>6.4119999999999999</v>
      </c>
      <c r="G81">
        <v>1048</v>
      </c>
    </row>
    <row r="82" spans="1:7" x14ac:dyDescent="0.35">
      <c r="A82">
        <v>81</v>
      </c>
      <c r="B82">
        <v>3</v>
      </c>
      <c r="C82">
        <v>3</v>
      </c>
      <c r="D82" t="s">
        <v>8</v>
      </c>
      <c r="E82">
        <v>38.799999999999997</v>
      </c>
      <c r="F82">
        <v>6.1970000000000001</v>
      </c>
      <c r="G82">
        <v>1429</v>
      </c>
    </row>
    <row r="83" spans="1:7" x14ac:dyDescent="0.35">
      <c r="A83">
        <v>82</v>
      </c>
      <c r="B83">
        <v>4</v>
      </c>
      <c r="C83">
        <v>1</v>
      </c>
      <c r="D83" t="s">
        <v>16</v>
      </c>
      <c r="E83">
        <v>0</v>
      </c>
      <c r="F83">
        <v>8.0960000000000001</v>
      </c>
      <c r="G83">
        <v>270.8</v>
      </c>
    </row>
    <row r="84" spans="1:7" x14ac:dyDescent="0.35">
      <c r="A84">
        <v>83</v>
      </c>
      <c r="B84">
        <v>4</v>
      </c>
      <c r="C84">
        <v>1</v>
      </c>
      <c r="D84" t="s">
        <v>7</v>
      </c>
      <c r="E84">
        <v>9.6999999999999993</v>
      </c>
      <c r="F84">
        <v>7.3879999999999999</v>
      </c>
      <c r="G84">
        <v>2183</v>
      </c>
    </row>
    <row r="85" spans="1:7" x14ac:dyDescent="0.35">
      <c r="A85">
        <v>84</v>
      </c>
      <c r="B85">
        <v>4</v>
      </c>
      <c r="C85">
        <v>1</v>
      </c>
      <c r="D85" t="s">
        <v>7</v>
      </c>
      <c r="E85">
        <v>19.399999999999999</v>
      </c>
      <c r="F85">
        <v>7.5490000000000004</v>
      </c>
      <c r="G85">
        <v>1483</v>
      </c>
    </row>
    <row r="86" spans="1:7" x14ac:dyDescent="0.35">
      <c r="A86">
        <v>85</v>
      </c>
      <c r="B86">
        <v>4</v>
      </c>
      <c r="C86">
        <v>1</v>
      </c>
      <c r="D86" t="s">
        <v>7</v>
      </c>
      <c r="E86">
        <v>29.1</v>
      </c>
      <c r="F86">
        <v>7.5190000000000001</v>
      </c>
      <c r="G86">
        <v>1970</v>
      </c>
    </row>
    <row r="87" spans="1:7" x14ac:dyDescent="0.35">
      <c r="A87">
        <v>86</v>
      </c>
      <c r="B87">
        <v>4</v>
      </c>
      <c r="C87">
        <v>1</v>
      </c>
      <c r="D87" t="s">
        <v>7</v>
      </c>
      <c r="E87">
        <v>38.799999999999997</v>
      </c>
      <c r="F87">
        <v>7.5469999999999997</v>
      </c>
      <c r="G87">
        <v>1307</v>
      </c>
    </row>
    <row r="88" spans="1:7" x14ac:dyDescent="0.35">
      <c r="A88">
        <v>87</v>
      </c>
      <c r="B88">
        <v>4</v>
      </c>
      <c r="C88">
        <v>1</v>
      </c>
      <c r="D88" t="s">
        <v>8</v>
      </c>
      <c r="E88">
        <v>9.6999999999999993</v>
      </c>
      <c r="F88">
        <v>7.55</v>
      </c>
      <c r="G88">
        <v>2898</v>
      </c>
    </row>
    <row r="89" spans="1:7" x14ac:dyDescent="0.35">
      <c r="A89">
        <v>88</v>
      </c>
      <c r="B89">
        <v>4</v>
      </c>
      <c r="C89">
        <v>1</v>
      </c>
      <c r="D89" t="s">
        <v>8</v>
      </c>
      <c r="E89">
        <v>19.399999999999999</v>
      </c>
      <c r="F89">
        <v>7.51</v>
      </c>
      <c r="G89">
        <v>2891</v>
      </c>
    </row>
    <row r="90" spans="1:7" x14ac:dyDescent="0.35">
      <c r="A90">
        <v>89</v>
      </c>
      <c r="B90">
        <v>4</v>
      </c>
      <c r="C90">
        <v>1</v>
      </c>
      <c r="D90" t="s">
        <v>8</v>
      </c>
      <c r="E90">
        <v>29.1</v>
      </c>
      <c r="F90">
        <v>7.6210000000000004</v>
      </c>
      <c r="G90">
        <v>2065</v>
      </c>
    </row>
    <row r="91" spans="1:7" x14ac:dyDescent="0.35">
      <c r="A91">
        <v>90</v>
      </c>
      <c r="B91">
        <v>4</v>
      </c>
      <c r="C91">
        <v>1</v>
      </c>
      <c r="D91" t="s">
        <v>8</v>
      </c>
      <c r="E91">
        <v>38.799999999999997</v>
      </c>
      <c r="F91">
        <v>7.5069999999999997</v>
      </c>
      <c r="G91">
        <v>2571</v>
      </c>
    </row>
    <row r="92" spans="1:7" x14ac:dyDescent="0.35">
      <c r="A92">
        <v>91</v>
      </c>
      <c r="B92">
        <v>4</v>
      </c>
      <c r="C92">
        <v>2</v>
      </c>
      <c r="D92" t="s">
        <v>16</v>
      </c>
      <c r="E92">
        <v>0</v>
      </c>
      <c r="F92">
        <v>8.1010000000000009</v>
      </c>
      <c r="G92">
        <v>270.2</v>
      </c>
    </row>
    <row r="93" spans="1:7" x14ac:dyDescent="0.35">
      <c r="A93">
        <v>92</v>
      </c>
      <c r="B93">
        <v>4</v>
      </c>
      <c r="C93">
        <v>2</v>
      </c>
      <c r="D93" t="s">
        <v>7</v>
      </c>
      <c r="E93">
        <v>9.6999999999999993</v>
      </c>
      <c r="F93">
        <v>7.5140000000000002</v>
      </c>
      <c r="G93">
        <v>1910</v>
      </c>
    </row>
    <row r="94" spans="1:7" x14ac:dyDescent="0.35">
      <c r="A94">
        <v>93</v>
      </c>
      <c r="B94">
        <v>4</v>
      </c>
      <c r="C94">
        <v>2</v>
      </c>
      <c r="D94" t="s">
        <v>7</v>
      </c>
      <c r="E94">
        <v>19.399999999999999</v>
      </c>
      <c r="F94">
        <v>7.6349999999999998</v>
      </c>
      <c r="G94">
        <v>1650</v>
      </c>
    </row>
    <row r="95" spans="1:7" x14ac:dyDescent="0.35">
      <c r="A95">
        <v>94</v>
      </c>
      <c r="B95">
        <v>4</v>
      </c>
      <c r="C95">
        <v>2</v>
      </c>
      <c r="D95" t="s">
        <v>7</v>
      </c>
      <c r="E95">
        <v>29.1</v>
      </c>
      <c r="F95">
        <v>7.7389999999999999</v>
      </c>
      <c r="G95">
        <v>1105</v>
      </c>
    </row>
    <row r="96" spans="1:7" x14ac:dyDescent="0.35">
      <c r="A96">
        <v>95</v>
      </c>
      <c r="B96">
        <v>4</v>
      </c>
      <c r="C96">
        <v>2</v>
      </c>
      <c r="D96" t="s">
        <v>7</v>
      </c>
      <c r="E96">
        <v>38.799999999999997</v>
      </c>
      <c r="F96">
        <v>7.665</v>
      </c>
      <c r="G96">
        <v>1424</v>
      </c>
    </row>
    <row r="97" spans="1:7" x14ac:dyDescent="0.35">
      <c r="A97">
        <v>96</v>
      </c>
      <c r="B97">
        <v>4</v>
      </c>
      <c r="C97">
        <v>2</v>
      </c>
      <c r="D97" t="s">
        <v>8</v>
      </c>
      <c r="E97">
        <v>9.6999999999999993</v>
      </c>
      <c r="F97">
        <v>7.3159999999999998</v>
      </c>
      <c r="G97">
        <v>4.4000000000000004</v>
      </c>
    </row>
    <row r="98" spans="1:7" x14ac:dyDescent="0.35">
      <c r="A98">
        <v>97</v>
      </c>
      <c r="B98">
        <v>4</v>
      </c>
      <c r="C98">
        <v>2</v>
      </c>
      <c r="D98" t="s">
        <v>8</v>
      </c>
      <c r="E98">
        <v>19.399999999999999</v>
      </c>
      <c r="F98">
        <v>7.5510000000000002</v>
      </c>
      <c r="G98">
        <v>2809</v>
      </c>
    </row>
    <row r="99" spans="1:7" x14ac:dyDescent="0.35">
      <c r="A99">
        <v>98</v>
      </c>
      <c r="B99">
        <v>4</v>
      </c>
      <c r="C99">
        <v>2</v>
      </c>
      <c r="D99" t="s">
        <v>8</v>
      </c>
      <c r="E99">
        <v>29.1</v>
      </c>
      <c r="F99">
        <v>7.5259999999999998</v>
      </c>
      <c r="G99">
        <v>2664</v>
      </c>
    </row>
    <row r="100" spans="1:7" x14ac:dyDescent="0.35">
      <c r="A100">
        <v>99</v>
      </c>
      <c r="B100">
        <v>4</v>
      </c>
      <c r="C100">
        <v>2</v>
      </c>
      <c r="D100" t="s">
        <v>8</v>
      </c>
      <c r="E100">
        <v>38.799999999999997</v>
      </c>
      <c r="F100">
        <v>7.5579999999999998</v>
      </c>
      <c r="G100">
        <v>2263</v>
      </c>
    </row>
    <row r="101" spans="1:7" x14ac:dyDescent="0.35">
      <c r="A101">
        <v>100</v>
      </c>
      <c r="B101">
        <v>4</v>
      </c>
      <c r="C101">
        <v>3</v>
      </c>
      <c r="D101" t="s">
        <v>16</v>
      </c>
      <c r="E101">
        <v>0</v>
      </c>
      <c r="F101">
        <v>8.1549999999999994</v>
      </c>
      <c r="G101">
        <v>292.3</v>
      </c>
    </row>
    <row r="102" spans="1:7" x14ac:dyDescent="0.35">
      <c r="A102">
        <v>101</v>
      </c>
      <c r="B102">
        <v>4</v>
      </c>
      <c r="C102">
        <v>3</v>
      </c>
      <c r="D102" t="s">
        <v>7</v>
      </c>
      <c r="E102">
        <v>9.6999999999999993</v>
      </c>
      <c r="F102">
        <v>7.492</v>
      </c>
      <c r="G102">
        <v>1726</v>
      </c>
    </row>
    <row r="103" spans="1:7" x14ac:dyDescent="0.35">
      <c r="A103">
        <v>102</v>
      </c>
      <c r="B103">
        <v>4</v>
      </c>
      <c r="C103">
        <v>3</v>
      </c>
      <c r="D103" t="s">
        <v>7</v>
      </c>
      <c r="E103">
        <v>19.399999999999999</v>
      </c>
      <c r="F103">
        <v>7.7110000000000003</v>
      </c>
      <c r="G103">
        <v>1818</v>
      </c>
    </row>
    <row r="104" spans="1:7" x14ac:dyDescent="0.35">
      <c r="A104">
        <v>103</v>
      </c>
      <c r="B104">
        <v>4</v>
      </c>
      <c r="C104">
        <v>3</v>
      </c>
      <c r="D104" t="s">
        <v>7</v>
      </c>
      <c r="E104">
        <v>29.1</v>
      </c>
      <c r="F104">
        <v>7.5979999999999999</v>
      </c>
      <c r="G104">
        <v>1505</v>
      </c>
    </row>
    <row r="105" spans="1:7" x14ac:dyDescent="0.35">
      <c r="A105">
        <v>104</v>
      </c>
      <c r="B105">
        <v>4</v>
      </c>
      <c r="C105">
        <v>3</v>
      </c>
      <c r="D105" t="s">
        <v>7</v>
      </c>
      <c r="E105">
        <v>38.799999999999997</v>
      </c>
      <c r="F105">
        <v>7.6520000000000001</v>
      </c>
      <c r="G105">
        <v>1691</v>
      </c>
    </row>
    <row r="106" spans="1:7" x14ac:dyDescent="0.35">
      <c r="A106">
        <v>105</v>
      </c>
      <c r="B106">
        <v>4</v>
      </c>
      <c r="C106">
        <v>3</v>
      </c>
      <c r="D106" t="s">
        <v>8</v>
      </c>
      <c r="E106">
        <v>9.6999999999999993</v>
      </c>
      <c r="F106">
        <v>7.415</v>
      </c>
      <c r="G106">
        <v>4.17</v>
      </c>
    </row>
    <row r="107" spans="1:7" x14ac:dyDescent="0.35">
      <c r="A107">
        <v>106</v>
      </c>
      <c r="B107">
        <v>4</v>
      </c>
      <c r="C107">
        <v>3</v>
      </c>
      <c r="D107" t="s">
        <v>8</v>
      </c>
      <c r="E107">
        <v>19.399999999999999</v>
      </c>
      <c r="F107">
        <v>7.6109999999999998</v>
      </c>
      <c r="G107">
        <v>2755</v>
      </c>
    </row>
    <row r="108" spans="1:7" x14ac:dyDescent="0.35">
      <c r="A108">
        <v>107</v>
      </c>
      <c r="B108">
        <v>4</v>
      </c>
      <c r="C108">
        <v>3</v>
      </c>
      <c r="D108" t="s">
        <v>8</v>
      </c>
      <c r="E108">
        <v>29.1</v>
      </c>
      <c r="F108">
        <v>7.5369999999999999</v>
      </c>
      <c r="G108">
        <v>2970</v>
      </c>
    </row>
    <row r="109" spans="1:7" x14ac:dyDescent="0.35">
      <c r="A109">
        <v>108</v>
      </c>
      <c r="B109">
        <v>4</v>
      </c>
      <c r="C109">
        <v>3</v>
      </c>
      <c r="D109" t="s">
        <v>8</v>
      </c>
      <c r="E109">
        <v>38.799999999999997</v>
      </c>
      <c r="F109">
        <v>7.5129999999999999</v>
      </c>
      <c r="G109">
        <v>2285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Q113"/>
  <sheetViews>
    <sheetView tabSelected="1" topLeftCell="N1" zoomScale="90" zoomScaleNormal="90" workbookViewId="0">
      <pane ySplit="1" topLeftCell="A2" activePane="bottomLeft" state="frozen"/>
      <selection pane="bottomLeft" activeCell="T2" sqref="T2"/>
    </sheetView>
  </sheetViews>
  <sheetFormatPr defaultColWidth="11.453125" defaultRowHeight="14.5" x14ac:dyDescent="0.35"/>
  <cols>
    <col min="1" max="4" width="11.453125" style="1"/>
    <col min="5" max="6" width="11.453125" style="1" customWidth="1"/>
    <col min="7" max="7" width="11.453125" style="28" customWidth="1"/>
    <col min="8" max="8" width="11.453125" customWidth="1"/>
    <col min="9" max="9" width="11.453125" style="27" customWidth="1"/>
    <col min="10" max="10" width="11.453125" style="1" customWidth="1"/>
    <col min="11" max="13" width="13.81640625" style="1" customWidth="1"/>
    <col min="14" max="16" width="11.453125" style="1" customWidth="1"/>
    <col min="17" max="17" width="14.81640625" style="1" customWidth="1"/>
    <col min="18" max="18" width="11.453125" style="1" customWidth="1"/>
    <col min="19" max="19" width="16.453125" customWidth="1"/>
    <col min="20" max="20" width="15.54296875" style="27" customWidth="1"/>
    <col min="21" max="21" width="16.453125" customWidth="1"/>
    <col min="22" max="22" width="16.453125" style="1" customWidth="1"/>
    <col min="23" max="23" width="19.7265625" style="1" customWidth="1"/>
    <col min="24" max="24" width="19.7265625" style="27" customWidth="1"/>
    <col min="25" max="32" width="21.7265625" style="1" customWidth="1"/>
    <col min="33" max="33" width="14.1796875" customWidth="1"/>
    <col min="36" max="36" width="16.1796875" customWidth="1"/>
    <col min="37" max="37" width="16.1796875" style="17" customWidth="1"/>
    <col min="38" max="39" width="11.453125" style="17"/>
    <col min="40" max="40" width="16.1796875" style="17" customWidth="1"/>
    <col min="41" max="41" width="11.453125" style="17"/>
    <col min="45" max="45" width="13.453125" customWidth="1"/>
    <col min="46" max="46" width="16.54296875" customWidth="1"/>
    <col min="47" max="47" width="16.54296875" style="1" customWidth="1"/>
    <col min="48" max="48" width="16.54296875" style="27" customWidth="1"/>
    <col min="49" max="50" width="16.54296875" style="1" customWidth="1"/>
    <col min="51" max="51" width="16.54296875" style="28" customWidth="1"/>
    <col min="52" max="52" width="15.54296875" customWidth="1"/>
    <col min="53" max="54" width="15.54296875" style="1" customWidth="1"/>
    <col min="55" max="55" width="19.81640625" style="1" customWidth="1"/>
    <col min="56" max="56" width="15.54296875" style="1" customWidth="1"/>
    <col min="57" max="57" width="15.54296875" style="17" customWidth="1"/>
    <col min="58" max="58" width="22.453125" style="17" customWidth="1"/>
    <col min="59" max="59" width="16.26953125" customWidth="1"/>
  </cols>
  <sheetData>
    <row r="1" spans="1:69" x14ac:dyDescent="0.35">
      <c r="A1" s="1" t="s">
        <v>11</v>
      </c>
      <c r="B1" s="1" t="s">
        <v>12</v>
      </c>
      <c r="C1" s="1" t="s">
        <v>13</v>
      </c>
      <c r="D1" s="1" t="s">
        <v>28</v>
      </c>
      <c r="E1" s="1" t="s">
        <v>15</v>
      </c>
      <c r="F1" s="1" t="s">
        <v>39</v>
      </c>
      <c r="G1" s="28" t="s">
        <v>54</v>
      </c>
      <c r="H1" t="s">
        <v>17</v>
      </c>
      <c r="I1" s="27" t="s">
        <v>56</v>
      </c>
      <c r="J1" s="1" t="s">
        <v>20</v>
      </c>
      <c r="K1" s="1" t="s">
        <v>36</v>
      </c>
      <c r="L1" s="1" t="s">
        <v>40</v>
      </c>
      <c r="M1" s="1" t="s">
        <v>38</v>
      </c>
      <c r="N1" s="1" t="s">
        <v>37</v>
      </c>
      <c r="P1" s="1" t="s">
        <v>32</v>
      </c>
      <c r="Q1" s="1" t="s">
        <v>18</v>
      </c>
      <c r="R1" s="1" t="s">
        <v>22</v>
      </c>
      <c r="S1" t="s">
        <v>21</v>
      </c>
      <c r="T1" s="27" t="s">
        <v>55</v>
      </c>
      <c r="U1" t="s">
        <v>19</v>
      </c>
      <c r="V1" s="1" t="s">
        <v>33</v>
      </c>
      <c r="W1" s="1" t="s">
        <v>41</v>
      </c>
      <c r="X1" s="27" t="s">
        <v>57</v>
      </c>
      <c r="Y1" s="1" t="s">
        <v>42</v>
      </c>
      <c r="AA1" s="8" t="s">
        <v>23</v>
      </c>
      <c r="AB1" s="1" t="s">
        <v>9</v>
      </c>
      <c r="AC1" s="1" t="s">
        <v>10</v>
      </c>
      <c r="AD1" s="1" t="s">
        <v>29</v>
      </c>
      <c r="AE1" s="19" t="s">
        <v>51</v>
      </c>
      <c r="AG1" s="8"/>
      <c r="AH1" s="8"/>
      <c r="AI1" s="8"/>
      <c r="AJ1" s="8"/>
      <c r="AL1" s="17" t="s">
        <v>30</v>
      </c>
      <c r="AM1" s="17" t="s">
        <v>6</v>
      </c>
      <c r="AN1" s="17" t="s">
        <v>24</v>
      </c>
      <c r="AO1" s="17" t="s">
        <v>31</v>
      </c>
      <c r="AP1" s="17"/>
      <c r="AQ1" s="19" t="s">
        <v>26</v>
      </c>
      <c r="AR1" s="19" t="s">
        <v>15</v>
      </c>
      <c r="AS1" s="20" t="s">
        <v>27</v>
      </c>
      <c r="AT1" s="19" t="s">
        <v>48</v>
      </c>
      <c r="AU1" s="19" t="s">
        <v>47</v>
      </c>
      <c r="AV1" s="31" t="s">
        <v>58</v>
      </c>
      <c r="AW1" s="19" t="s">
        <v>49</v>
      </c>
      <c r="AX1" s="19" t="s">
        <v>43</v>
      </c>
      <c r="AY1" s="29" t="s">
        <v>59</v>
      </c>
      <c r="AZ1" s="19" t="s">
        <v>34</v>
      </c>
      <c r="BA1" s="19" t="s">
        <v>60</v>
      </c>
      <c r="BB1" s="19" t="s">
        <v>46</v>
      </c>
      <c r="BC1" s="19" t="s">
        <v>44</v>
      </c>
      <c r="BD1" s="19" t="s">
        <v>45</v>
      </c>
      <c r="BF1" s="32" t="s">
        <v>0</v>
      </c>
      <c r="BG1" s="32" t="s">
        <v>0</v>
      </c>
      <c r="BH1" s="32" t="s">
        <v>1</v>
      </c>
      <c r="BI1" s="32" t="s">
        <v>2</v>
      </c>
      <c r="BJ1" s="32" t="s">
        <v>3</v>
      </c>
      <c r="BK1" s="32" t="s">
        <v>4</v>
      </c>
      <c r="BL1" s="32" t="s">
        <v>0</v>
      </c>
      <c r="BM1" s="32" t="s">
        <v>1</v>
      </c>
      <c r="BN1" s="32" t="s">
        <v>2</v>
      </c>
      <c r="BO1" s="32" t="s">
        <v>3</v>
      </c>
      <c r="BP1" s="32" t="s">
        <v>4</v>
      </c>
    </row>
    <row r="2" spans="1:69" ht="29" x14ac:dyDescent="0.35">
      <c r="A2" s="4">
        <v>1</v>
      </c>
      <c r="B2" s="1">
        <v>1</v>
      </c>
      <c r="C2" s="1">
        <v>1</v>
      </c>
      <c r="D2" s="1" t="s">
        <v>16</v>
      </c>
      <c r="E2" s="1">
        <v>0</v>
      </c>
      <c r="F2" s="1">
        <f>H2*1000</f>
        <v>3540</v>
      </c>
      <c r="G2" s="28">
        <f>F2/1.455</f>
        <v>2432.9896907216494</v>
      </c>
      <c r="H2" s="2">
        <v>3.54</v>
      </c>
      <c r="I2" s="30">
        <f>H2/1.455</f>
        <v>2.4329896907216493</v>
      </c>
      <c r="J2" s="2">
        <f>H2/1000</f>
        <v>3.5400000000000002E-3</v>
      </c>
      <c r="K2" s="2">
        <f>3.142*(0.165/2)^2</f>
        <v>2.1385237500000001E-2</v>
      </c>
      <c r="L2" s="2">
        <f>F2/K2</f>
        <v>165534.75265355365</v>
      </c>
      <c r="M2" s="2">
        <f>H2/K2</f>
        <v>165.53475265355365</v>
      </c>
      <c r="N2" s="2">
        <f>J2/K2</f>
        <v>0.16553475265355364</v>
      </c>
      <c r="O2" s="2"/>
      <c r="P2" s="2">
        <v>2.42</v>
      </c>
      <c r="Q2" s="11">
        <v>19.46</v>
      </c>
      <c r="R2" s="2">
        <v>45</v>
      </c>
      <c r="S2" s="2">
        <v>0.4</v>
      </c>
      <c r="T2" s="1">
        <f t="shared" ref="T2:T33" si="0">((R2/S2)*Q2*J2)/1.455</f>
        <v>5.3264226804123709</v>
      </c>
      <c r="U2" s="2">
        <v>1.4550000000000001</v>
      </c>
      <c r="V2" s="2">
        <f>(R2/S2)*P2</f>
        <v>272.25</v>
      </c>
      <c r="W2" s="2">
        <f t="shared" ref="W2:W33" si="1">V2*J2</f>
        <v>0.96376500000000009</v>
      </c>
      <c r="X2" s="30">
        <f>W2/1.455</f>
        <v>0.66238144329896909</v>
      </c>
      <c r="Y2" s="2">
        <f t="shared" ref="Y2:Y33" si="2">W2/K2</f>
        <v>45.066836409929984</v>
      </c>
      <c r="Z2" s="2"/>
      <c r="AA2" s="1">
        <v>0.10199999999999999</v>
      </c>
      <c r="AB2" s="1">
        <f>25/4</f>
        <v>6.25</v>
      </c>
      <c r="AC2" s="1">
        <v>20</v>
      </c>
      <c r="AD2" s="1">
        <v>1</v>
      </c>
      <c r="AE2" s="1">
        <f>((AA2*AB2)-($AA$110*$AB$110))*AC2</f>
        <v>8.85</v>
      </c>
      <c r="AF2" s="2"/>
      <c r="AG2" s="12"/>
      <c r="AH2" s="8"/>
      <c r="AI2" s="12"/>
      <c r="AJ2" s="8"/>
      <c r="AL2" s="18">
        <v>2.52</v>
      </c>
      <c r="AM2" s="17">
        <v>45</v>
      </c>
      <c r="AN2" s="17">
        <v>0.2</v>
      </c>
      <c r="AO2" s="17">
        <f>(AL2*AM2)/AN2</f>
        <v>567</v>
      </c>
      <c r="AQ2" s="1" t="s">
        <v>16</v>
      </c>
      <c r="AR2" s="1">
        <v>0</v>
      </c>
      <c r="AS2" s="2">
        <v>9.33</v>
      </c>
      <c r="AT2" s="1">
        <f t="shared" ref="AT2:AT28" si="3">(AS2*AM2)/S2</f>
        <v>1049.625</v>
      </c>
      <c r="AU2" s="1">
        <f>AT2*BB2</f>
        <v>3.7681537499999997</v>
      </c>
      <c r="AV2" s="27">
        <f>AU2/1.455</f>
        <v>2.5897963917525768</v>
      </c>
      <c r="AW2" s="1">
        <f t="shared" ref="AW2:AW28" si="4">AU2/K2</f>
        <v>176.20350253299733</v>
      </c>
      <c r="AX2" s="1">
        <f>1000*AZ2</f>
        <v>3590</v>
      </c>
      <c r="AY2" s="28">
        <f>AX2/1.455</f>
        <v>2467.3539518900343</v>
      </c>
      <c r="AZ2">
        <f>3.59</f>
        <v>3.59</v>
      </c>
      <c r="BA2" s="1">
        <f>AZ2/1.455</f>
        <v>2.467353951890034</v>
      </c>
      <c r="BB2" s="1">
        <f>AZ2/1000</f>
        <v>3.5899999999999999E-3</v>
      </c>
      <c r="BC2" s="1">
        <f t="shared" ref="BC2:BC28" si="5">AX2/K2</f>
        <v>167872.81413171117</v>
      </c>
      <c r="BD2" s="1">
        <f t="shared" ref="BD2:BD28" si="6">AZ2/K2</f>
        <v>167.87281413171118</v>
      </c>
      <c r="BF2" s="32" t="s">
        <v>100</v>
      </c>
      <c r="BG2" s="33">
        <v>102</v>
      </c>
      <c r="BH2" s="33">
        <v>64.400000000000006</v>
      </c>
      <c r="BI2" s="33">
        <v>29</v>
      </c>
      <c r="BJ2" s="33">
        <v>34</v>
      </c>
      <c r="BK2" s="33">
        <v>9.33</v>
      </c>
      <c r="BL2">
        <f t="shared" ref="BL2:BL32" si="7">((BG2*AM2)/S2)*BB2/1.455</f>
        <v>28.312886597938142</v>
      </c>
      <c r="BM2" s="33">
        <f t="shared" ref="BM2:BM32" si="8">((BH2*AM2)/S2)*BB2/1.455</f>
        <v>17.875979381443297</v>
      </c>
      <c r="BN2" s="33">
        <f t="shared" ref="BN2:BN32" si="9">((BI2*AM2)/S2)*BB2/1.455</f>
        <v>8.0497422680412374</v>
      </c>
      <c r="BO2" s="33">
        <f t="shared" ref="BO2:BO32" si="10">((BJ2*AM2)/S2)*BB2/1.455</f>
        <v>9.4376288659793808</v>
      </c>
      <c r="BP2" s="33">
        <f t="shared" ref="BP2:BP32" si="11">((BK2*AM2)/S2)*BB2/1.455</f>
        <v>2.5897963917525768</v>
      </c>
      <c r="BQ2" s="33"/>
    </row>
    <row r="3" spans="1:69" x14ac:dyDescent="0.35">
      <c r="A3" s="4">
        <v>2</v>
      </c>
      <c r="B3" s="1">
        <v>1</v>
      </c>
      <c r="C3" s="1">
        <v>1</v>
      </c>
      <c r="D3" s="1" t="s">
        <v>7</v>
      </c>
      <c r="E3" s="13">
        <v>9.6999999999999993</v>
      </c>
      <c r="F3" s="1">
        <f t="shared" ref="F3:F66" si="12">H3*1000</f>
        <v>16129.999999999998</v>
      </c>
      <c r="G3" s="28">
        <f t="shared" ref="G3:G66" si="13">F3/1.455</f>
        <v>11085.91065292096</v>
      </c>
      <c r="H3" s="2">
        <v>16.13</v>
      </c>
      <c r="I3" s="30">
        <f t="shared" ref="I3:I66" si="14">H3/1.455</f>
        <v>11.08591065292096</v>
      </c>
      <c r="J3" s="2">
        <f t="shared" ref="J3:J66" si="15">H3/1000</f>
        <v>1.6129999999999999E-2</v>
      </c>
      <c r="K3" s="2">
        <f>3.142*(0.165/2)^2</f>
        <v>2.1385237500000001E-2</v>
      </c>
      <c r="L3" s="2">
        <f t="shared" ref="L3:L66" si="16">F3/K3</f>
        <v>754258.6328536215</v>
      </c>
      <c r="M3" s="2">
        <f t="shared" ref="M3:M66" si="17">H3/K3</f>
        <v>754.25863285362152</v>
      </c>
      <c r="N3" s="2">
        <f t="shared" ref="N3:N66" si="18">J3/K3</f>
        <v>0.75425863285362149</v>
      </c>
      <c r="O3" s="2"/>
      <c r="P3" s="2">
        <v>1.22</v>
      </c>
      <c r="Q3" s="2">
        <v>9.5500000000000007</v>
      </c>
      <c r="R3" s="2">
        <v>45</v>
      </c>
      <c r="S3" s="2">
        <v>0.4</v>
      </c>
      <c r="T3" s="1">
        <f t="shared" si="0"/>
        <v>11.910425257731958</v>
      </c>
      <c r="U3" s="2">
        <v>1.4550000000000001</v>
      </c>
      <c r="V3" s="2">
        <f>(R3/S3)*P3</f>
        <v>137.25</v>
      </c>
      <c r="W3" s="2">
        <f t="shared" si="1"/>
        <v>2.2138424999999997</v>
      </c>
      <c r="X3" s="30">
        <f t="shared" ref="X3:X66" si="19">W3/1.455</f>
        <v>1.5215412371134018</v>
      </c>
      <c r="Y3" s="2">
        <f t="shared" si="2"/>
        <v>103.52199735915954</v>
      </c>
      <c r="Z3" s="2"/>
      <c r="AA3" s="1">
        <v>0.124</v>
      </c>
      <c r="AB3" s="1">
        <f t="shared" ref="AB3:AB66" si="20">25/4</f>
        <v>6.25</v>
      </c>
      <c r="AC3" s="1">
        <v>20</v>
      </c>
      <c r="AD3" s="1">
        <v>1</v>
      </c>
      <c r="AE3" s="1">
        <f t="shared" ref="AE3:AE66" si="21">((AA3*AB3)-($AA$110*$AB$110))*AC3</f>
        <v>11.600000000000001</v>
      </c>
      <c r="AF3" s="2"/>
      <c r="AG3" s="12"/>
      <c r="AH3" s="8"/>
      <c r="AI3" s="12"/>
      <c r="AJ3" s="8"/>
      <c r="AL3" s="18">
        <v>2.5099999999999998</v>
      </c>
      <c r="AM3" s="17">
        <v>45</v>
      </c>
      <c r="AN3" s="17">
        <v>0.2</v>
      </c>
      <c r="AO3" s="17">
        <f t="shared" ref="AO3:AO55" si="22">(AL3*AM3)/AN3</f>
        <v>564.74999999999989</v>
      </c>
      <c r="AQ3" s="1" t="s">
        <v>7</v>
      </c>
      <c r="AR3" s="13">
        <v>9.6999999999999993</v>
      </c>
      <c r="AS3" s="2">
        <v>12.4</v>
      </c>
      <c r="AT3" s="1">
        <f t="shared" si="3"/>
        <v>1395</v>
      </c>
      <c r="AU3" s="1">
        <f t="shared" ref="AU3:AU28" si="23">AT3*BB3</f>
        <v>14.0616</v>
      </c>
      <c r="AV3" s="27">
        <f t="shared" ref="AV3:AV28" si="24">AU3/1.455</f>
        <v>9.6643298969072156</v>
      </c>
      <c r="AW3" s="1">
        <f t="shared" si="4"/>
        <v>657.53770562520049</v>
      </c>
      <c r="AX3" s="1">
        <f t="shared" ref="AX3:AX28" si="25">1000*AZ3</f>
        <v>10080</v>
      </c>
      <c r="AY3" s="28">
        <f t="shared" ref="AY3:AY28" si="26">AX3/1.455</f>
        <v>6927.8350515463917</v>
      </c>
      <c r="AZ3" s="2">
        <v>10.08</v>
      </c>
      <c r="BA3" s="1">
        <f t="shared" ref="BA3:BA28" si="27">AZ3/1.455</f>
        <v>6.9278350515463911</v>
      </c>
      <c r="BB3" s="1">
        <f t="shared" ref="BB3:BB28" si="28">AZ3/1000</f>
        <v>1.008E-2</v>
      </c>
      <c r="BC3" s="1">
        <f t="shared" si="5"/>
        <v>471353.19399655954</v>
      </c>
      <c r="BD3" s="1">
        <f t="shared" si="6"/>
        <v>471.35319399655953</v>
      </c>
      <c r="BF3" s="32" t="s">
        <v>70</v>
      </c>
      <c r="BG3" s="33">
        <v>196</v>
      </c>
      <c r="BH3" s="33">
        <v>146</v>
      </c>
      <c r="BI3" s="33">
        <v>19.100000000000001</v>
      </c>
      <c r="BJ3" s="33">
        <v>40.9</v>
      </c>
      <c r="BK3" s="33">
        <v>12.4</v>
      </c>
      <c r="BL3" s="1">
        <f t="shared" si="7"/>
        <v>152.75876288659794</v>
      </c>
      <c r="BM3" s="33">
        <f t="shared" si="8"/>
        <v>113.78969072164948</v>
      </c>
      <c r="BN3" s="33">
        <f t="shared" si="9"/>
        <v>14.88618556701031</v>
      </c>
      <c r="BO3" s="33">
        <f t="shared" si="10"/>
        <v>31.876701030927833</v>
      </c>
      <c r="BP3" s="33">
        <f t="shared" si="11"/>
        <v>9.6643298969072156</v>
      </c>
      <c r="BQ3" s="33"/>
    </row>
    <row r="4" spans="1:69" x14ac:dyDescent="0.35">
      <c r="A4" s="4">
        <v>3</v>
      </c>
      <c r="B4" s="1">
        <v>1</v>
      </c>
      <c r="C4" s="1">
        <v>1</v>
      </c>
      <c r="D4" s="1" t="s">
        <v>7</v>
      </c>
      <c r="E4" s="13">
        <v>19.399999999999999</v>
      </c>
      <c r="F4" s="1">
        <f t="shared" si="12"/>
        <v>18220</v>
      </c>
      <c r="G4" s="28">
        <f t="shared" si="13"/>
        <v>12522.336769759449</v>
      </c>
      <c r="H4" s="2">
        <v>18.22</v>
      </c>
      <c r="I4" s="30">
        <f t="shared" si="14"/>
        <v>12.522336769759448</v>
      </c>
      <c r="J4" s="2">
        <f t="shared" si="15"/>
        <v>1.822E-2</v>
      </c>
      <c r="K4" s="2">
        <f t="shared" ref="K4:K66" si="29">3.142*(0.165/2)^2</f>
        <v>2.1385237500000001E-2</v>
      </c>
      <c r="L4" s="2">
        <f t="shared" si="16"/>
        <v>851989.60264060658</v>
      </c>
      <c r="M4" s="2">
        <f t="shared" si="17"/>
        <v>851.98960264060656</v>
      </c>
      <c r="N4" s="2">
        <f t="shared" si="18"/>
        <v>0.85198960264060664</v>
      </c>
      <c r="O4" s="2"/>
      <c r="P4" s="2" t="s">
        <v>5</v>
      </c>
      <c r="Q4" s="2">
        <v>10.3</v>
      </c>
      <c r="R4" s="2">
        <v>45</v>
      </c>
      <c r="S4" s="2">
        <v>0.4</v>
      </c>
      <c r="T4" s="1">
        <f t="shared" si="0"/>
        <v>14.510257731958763</v>
      </c>
      <c r="U4" s="2">
        <v>1.4550000000000001</v>
      </c>
      <c r="V4" s="2">
        <v>0</v>
      </c>
      <c r="W4" s="2">
        <f t="shared" si="1"/>
        <v>0</v>
      </c>
      <c r="X4" s="30">
        <f t="shared" si="19"/>
        <v>0</v>
      </c>
      <c r="Y4" s="2">
        <f t="shared" si="2"/>
        <v>0</v>
      </c>
      <c r="Z4" s="2"/>
      <c r="AA4" s="1">
        <v>0.11</v>
      </c>
      <c r="AB4" s="1">
        <f t="shared" si="20"/>
        <v>6.25</v>
      </c>
      <c r="AC4" s="1">
        <v>20</v>
      </c>
      <c r="AD4" s="1">
        <v>1</v>
      </c>
      <c r="AE4" s="1">
        <f t="shared" si="21"/>
        <v>9.85</v>
      </c>
      <c r="AF4" s="2"/>
      <c r="AG4" s="12"/>
      <c r="AH4" s="8"/>
      <c r="AI4" s="12"/>
      <c r="AJ4" s="8"/>
      <c r="AL4" s="18">
        <v>2.46</v>
      </c>
      <c r="AM4" s="17">
        <v>45</v>
      </c>
      <c r="AN4" s="17">
        <v>0.2</v>
      </c>
      <c r="AO4" s="17">
        <f t="shared" si="22"/>
        <v>553.5</v>
      </c>
      <c r="AQ4" s="1" t="s">
        <v>7</v>
      </c>
      <c r="AR4" s="13">
        <v>19.399999999999999</v>
      </c>
      <c r="AS4" s="2">
        <v>19</v>
      </c>
      <c r="AT4" s="1">
        <f t="shared" si="3"/>
        <v>2137.5</v>
      </c>
      <c r="AU4" s="1">
        <f t="shared" si="23"/>
        <v>29.732625000000002</v>
      </c>
      <c r="AV4" s="27">
        <f t="shared" si="24"/>
        <v>20.434793814432989</v>
      </c>
      <c r="AW4" s="1">
        <f t="shared" si="4"/>
        <v>1390.3341031400751</v>
      </c>
      <c r="AX4" s="1">
        <f t="shared" si="25"/>
        <v>13910</v>
      </c>
      <c r="AY4" s="28">
        <f t="shared" si="26"/>
        <v>9560.1374570446733</v>
      </c>
      <c r="AZ4" s="2">
        <v>13.91</v>
      </c>
      <c r="BA4" s="1">
        <f t="shared" si="27"/>
        <v>9.5601374570446733</v>
      </c>
      <c r="BB4" s="1">
        <f t="shared" si="28"/>
        <v>1.391E-2</v>
      </c>
      <c r="BC4" s="1">
        <f t="shared" si="5"/>
        <v>650448.70322342683</v>
      </c>
      <c r="BD4" s="1">
        <f t="shared" si="6"/>
        <v>650.44870322342683</v>
      </c>
      <c r="BF4" s="32" t="s">
        <v>71</v>
      </c>
      <c r="BG4" s="33">
        <v>161</v>
      </c>
      <c r="BH4" s="33">
        <v>137</v>
      </c>
      <c r="BI4" s="33">
        <v>20.100000000000001</v>
      </c>
      <c r="BJ4" s="33">
        <v>40.700000000000003</v>
      </c>
      <c r="BK4" s="33">
        <v>19</v>
      </c>
      <c r="BL4" s="1">
        <f t="shared" si="7"/>
        <v>173.15798969072165</v>
      </c>
      <c r="BM4" s="33">
        <f t="shared" si="8"/>
        <v>147.34561855670103</v>
      </c>
      <c r="BN4" s="33">
        <f t="shared" si="9"/>
        <v>21.617860824742266</v>
      </c>
      <c r="BO4" s="33">
        <f t="shared" si="10"/>
        <v>43.773479381443295</v>
      </c>
      <c r="BP4" s="33">
        <f t="shared" si="11"/>
        <v>20.434793814432989</v>
      </c>
      <c r="BQ4" s="33"/>
    </row>
    <row r="5" spans="1:69" x14ac:dyDescent="0.35">
      <c r="A5" s="4">
        <v>4</v>
      </c>
      <c r="B5" s="1">
        <v>1</v>
      </c>
      <c r="C5" s="1">
        <v>1</v>
      </c>
      <c r="D5" s="1" t="s">
        <v>7</v>
      </c>
      <c r="E5" s="13">
        <v>29.1</v>
      </c>
      <c r="F5" s="1">
        <f t="shared" si="12"/>
        <v>17130</v>
      </c>
      <c r="G5" s="28">
        <f t="shared" si="13"/>
        <v>11773.195876288659</v>
      </c>
      <c r="H5" s="2">
        <v>17.13</v>
      </c>
      <c r="I5" s="30">
        <f t="shared" si="14"/>
        <v>11.773195876288659</v>
      </c>
      <c r="J5" s="2">
        <f t="shared" si="15"/>
        <v>1.7129999999999999E-2</v>
      </c>
      <c r="K5" s="2">
        <f t="shared" si="29"/>
        <v>2.1385237500000001E-2</v>
      </c>
      <c r="L5" s="2">
        <f t="shared" si="16"/>
        <v>801019.86241677229</v>
      </c>
      <c r="M5" s="2">
        <f t="shared" si="17"/>
        <v>801.01986241677218</v>
      </c>
      <c r="N5" s="2">
        <f t="shared" si="18"/>
        <v>0.80101986241677225</v>
      </c>
      <c r="O5" s="2"/>
      <c r="P5" s="2" t="s">
        <v>5</v>
      </c>
      <c r="Q5" s="2">
        <v>10.3</v>
      </c>
      <c r="R5" s="2">
        <v>45</v>
      </c>
      <c r="S5" s="2">
        <v>0.4</v>
      </c>
      <c r="T5" s="1">
        <f t="shared" si="0"/>
        <v>13.642190721649483</v>
      </c>
      <c r="U5" s="2">
        <v>1.4550000000000001</v>
      </c>
      <c r="V5" s="2">
        <v>0</v>
      </c>
      <c r="W5" s="2">
        <f t="shared" si="1"/>
        <v>0</v>
      </c>
      <c r="X5" s="30">
        <f t="shared" si="19"/>
        <v>0</v>
      </c>
      <c r="Y5" s="2">
        <f t="shared" si="2"/>
        <v>0</v>
      </c>
      <c r="Z5" s="2"/>
      <c r="AA5" s="1">
        <v>0.128</v>
      </c>
      <c r="AB5" s="1">
        <f t="shared" si="20"/>
        <v>6.25</v>
      </c>
      <c r="AC5" s="1">
        <v>20</v>
      </c>
      <c r="AD5" s="1">
        <v>1</v>
      </c>
      <c r="AE5" s="1">
        <f t="shared" si="21"/>
        <v>12.1</v>
      </c>
      <c r="AF5" s="2"/>
      <c r="AG5" s="12"/>
      <c r="AH5" s="8"/>
      <c r="AI5" s="12"/>
      <c r="AJ5" s="8"/>
      <c r="AL5" s="18">
        <v>2.71</v>
      </c>
      <c r="AM5" s="17">
        <v>45</v>
      </c>
      <c r="AN5" s="17">
        <v>0.2</v>
      </c>
      <c r="AO5" s="17">
        <f t="shared" si="22"/>
        <v>609.75</v>
      </c>
      <c r="AQ5" s="1" t="s">
        <v>7</v>
      </c>
      <c r="AR5" s="13">
        <v>29.1</v>
      </c>
      <c r="AS5" s="2">
        <v>21.2</v>
      </c>
      <c r="AT5" s="1">
        <f t="shared" si="3"/>
        <v>2385</v>
      </c>
      <c r="AU5" s="1">
        <f t="shared" si="23"/>
        <v>31.434299999999997</v>
      </c>
      <c r="AV5" s="27">
        <f t="shared" si="24"/>
        <v>21.604329896907213</v>
      </c>
      <c r="AW5" s="1">
        <f t="shared" si="4"/>
        <v>1469.9065184569492</v>
      </c>
      <c r="AX5" s="1">
        <f t="shared" si="25"/>
        <v>13180</v>
      </c>
      <c r="AY5" s="28">
        <f t="shared" si="26"/>
        <v>9058.4192439862545</v>
      </c>
      <c r="AZ5" s="2">
        <v>13.18</v>
      </c>
      <c r="BA5" s="1">
        <f t="shared" si="27"/>
        <v>9.0584192439862541</v>
      </c>
      <c r="BB5" s="1">
        <f t="shared" si="28"/>
        <v>1.3179999999999999E-2</v>
      </c>
      <c r="BC5" s="1">
        <f t="shared" si="5"/>
        <v>616313.00564232678</v>
      </c>
      <c r="BD5" s="1">
        <f t="shared" si="6"/>
        <v>616.31300564232686</v>
      </c>
      <c r="BF5" s="32" t="s">
        <v>72</v>
      </c>
      <c r="BG5" s="33">
        <v>134</v>
      </c>
      <c r="BH5" s="33">
        <v>137</v>
      </c>
      <c r="BI5" s="33">
        <v>20.3</v>
      </c>
      <c r="BJ5" s="33">
        <v>44.4</v>
      </c>
      <c r="BK5" s="33">
        <v>21.2</v>
      </c>
      <c r="BL5" s="1">
        <f t="shared" si="7"/>
        <v>136.55567010309275</v>
      </c>
      <c r="BM5" s="33">
        <f t="shared" si="8"/>
        <v>139.61288659793811</v>
      </c>
      <c r="BN5" s="33">
        <f t="shared" si="9"/>
        <v>20.687164948453606</v>
      </c>
      <c r="BO5" s="33">
        <f t="shared" si="10"/>
        <v>45.246804123711335</v>
      </c>
      <c r="BP5" s="33">
        <f t="shared" si="11"/>
        <v>21.604329896907213</v>
      </c>
      <c r="BQ5" s="33"/>
    </row>
    <row r="6" spans="1:69" x14ac:dyDescent="0.35">
      <c r="A6" s="4">
        <v>5</v>
      </c>
      <c r="B6" s="1">
        <v>1</v>
      </c>
      <c r="C6" s="1">
        <v>1</v>
      </c>
      <c r="D6" s="1" t="s">
        <v>7</v>
      </c>
      <c r="E6" s="13">
        <v>38.799999999999997</v>
      </c>
      <c r="F6" s="1">
        <f t="shared" si="12"/>
        <v>18510</v>
      </c>
      <c r="G6" s="28">
        <f t="shared" si="13"/>
        <v>12721.649484536081</v>
      </c>
      <c r="H6" s="2">
        <v>18.510000000000002</v>
      </c>
      <c r="I6" s="30">
        <f t="shared" si="14"/>
        <v>12.721649484536083</v>
      </c>
      <c r="J6" s="2">
        <f t="shared" si="15"/>
        <v>1.8510000000000002E-2</v>
      </c>
      <c r="K6" s="2">
        <f t="shared" si="29"/>
        <v>2.1385237500000001E-2</v>
      </c>
      <c r="L6" s="2">
        <f t="shared" si="16"/>
        <v>865550.35921392031</v>
      </c>
      <c r="M6" s="2">
        <f t="shared" si="17"/>
        <v>865.55035921392039</v>
      </c>
      <c r="N6" s="2">
        <f t="shared" si="18"/>
        <v>0.86555035921392043</v>
      </c>
      <c r="O6" s="2"/>
      <c r="P6" s="2" t="s">
        <v>5</v>
      </c>
      <c r="Q6" s="2">
        <v>12.3</v>
      </c>
      <c r="R6" s="2">
        <v>45</v>
      </c>
      <c r="S6" s="2">
        <v>0.4</v>
      </c>
      <c r="T6" s="1">
        <f t="shared" si="0"/>
        <v>17.603582474226805</v>
      </c>
      <c r="U6" s="2">
        <v>1.4550000000000001</v>
      </c>
      <c r="V6" s="2">
        <v>0</v>
      </c>
      <c r="W6" s="2">
        <f t="shared" si="1"/>
        <v>0</v>
      </c>
      <c r="X6" s="30">
        <f t="shared" si="19"/>
        <v>0</v>
      </c>
      <c r="Y6" s="2">
        <f t="shared" si="2"/>
        <v>0</v>
      </c>
      <c r="Z6" s="2"/>
      <c r="AA6" s="1">
        <v>0.13300000000000001</v>
      </c>
      <c r="AB6" s="1">
        <f t="shared" si="20"/>
        <v>6.25</v>
      </c>
      <c r="AC6" s="1">
        <v>20</v>
      </c>
      <c r="AD6" s="1">
        <v>1</v>
      </c>
      <c r="AE6" s="1">
        <f t="shared" si="21"/>
        <v>12.725</v>
      </c>
      <c r="AF6" s="2"/>
      <c r="AG6" s="12"/>
      <c r="AH6" s="8"/>
      <c r="AI6" s="12"/>
      <c r="AJ6" s="8"/>
      <c r="AL6" s="18">
        <v>2.4700000000000002</v>
      </c>
      <c r="AM6" s="17">
        <v>45</v>
      </c>
      <c r="AN6" s="17">
        <v>0.2</v>
      </c>
      <c r="AO6" s="17">
        <f t="shared" si="22"/>
        <v>555.75</v>
      </c>
      <c r="AQ6" s="1" t="s">
        <v>7</v>
      </c>
      <c r="AR6" s="13">
        <v>38.799999999999997</v>
      </c>
      <c r="AS6" s="2">
        <v>27.4</v>
      </c>
      <c r="AT6" s="1">
        <f t="shared" si="3"/>
        <v>3082.5</v>
      </c>
      <c r="AU6" s="1">
        <f t="shared" si="23"/>
        <v>40.843125000000001</v>
      </c>
      <c r="AV6" s="27">
        <f t="shared" si="24"/>
        <v>28.070876288659793</v>
      </c>
      <c r="AW6" s="1">
        <f t="shared" si="4"/>
        <v>1909.8747442014612</v>
      </c>
      <c r="AX6" s="1">
        <f t="shared" si="25"/>
        <v>13250</v>
      </c>
      <c r="AY6" s="28">
        <f t="shared" si="26"/>
        <v>9106.5292096219928</v>
      </c>
      <c r="AZ6" s="2">
        <v>13.25</v>
      </c>
      <c r="BA6" s="1">
        <f t="shared" si="27"/>
        <v>9.1065292096219927</v>
      </c>
      <c r="BB6" s="1">
        <f t="shared" si="28"/>
        <v>1.325E-2</v>
      </c>
      <c r="BC6" s="1">
        <f t="shared" si="5"/>
        <v>619586.29171174741</v>
      </c>
      <c r="BD6" s="1">
        <f t="shared" si="6"/>
        <v>619.58629171174744</v>
      </c>
      <c r="BF6" s="32" t="s">
        <v>73</v>
      </c>
      <c r="BG6" s="33">
        <v>149</v>
      </c>
      <c r="BH6" s="33">
        <v>143</v>
      </c>
      <c r="BI6" s="33">
        <v>26</v>
      </c>
      <c r="BJ6" s="33">
        <v>46.7</v>
      </c>
      <c r="BK6" s="33">
        <v>27.4</v>
      </c>
      <c r="BL6" s="1">
        <f t="shared" si="7"/>
        <v>152.64819587628867</v>
      </c>
      <c r="BM6" s="33">
        <f t="shared" si="8"/>
        <v>146.5012886597938</v>
      </c>
      <c r="BN6" s="33">
        <f t="shared" si="9"/>
        <v>26.63659793814433</v>
      </c>
      <c r="BO6" s="33">
        <f t="shared" si="10"/>
        <v>47.84342783505155</v>
      </c>
      <c r="BP6" s="33">
        <f t="shared" si="11"/>
        <v>28.070876288659793</v>
      </c>
      <c r="BQ6" s="33"/>
    </row>
    <row r="7" spans="1:69" x14ac:dyDescent="0.35">
      <c r="A7" s="4">
        <v>6</v>
      </c>
      <c r="B7" s="1">
        <v>1</v>
      </c>
      <c r="C7" s="1">
        <v>1</v>
      </c>
      <c r="D7" s="1" t="s">
        <v>8</v>
      </c>
      <c r="E7" s="13">
        <v>9.6999999999999993</v>
      </c>
      <c r="F7" s="1">
        <f t="shared" si="12"/>
        <v>12000</v>
      </c>
      <c r="G7" s="28">
        <f t="shared" si="13"/>
        <v>8247.42268041237</v>
      </c>
      <c r="H7" s="2">
        <v>12</v>
      </c>
      <c r="I7" s="30">
        <f t="shared" si="14"/>
        <v>8.2474226804123703</v>
      </c>
      <c r="J7" s="2">
        <f t="shared" si="15"/>
        <v>1.2E-2</v>
      </c>
      <c r="K7" s="2">
        <f t="shared" si="29"/>
        <v>2.1385237500000001E-2</v>
      </c>
      <c r="L7" s="2">
        <f t="shared" si="16"/>
        <v>561134.75475780899</v>
      </c>
      <c r="M7" s="2">
        <f t="shared" si="17"/>
        <v>561.13475475780899</v>
      </c>
      <c r="N7" s="2">
        <f t="shared" si="18"/>
        <v>0.56113475475780894</v>
      </c>
      <c r="O7" s="2"/>
      <c r="P7" s="2" t="s">
        <v>5</v>
      </c>
      <c r="Q7" s="2">
        <v>6.81</v>
      </c>
      <c r="R7" s="2">
        <v>45</v>
      </c>
      <c r="S7" s="2">
        <v>0.4</v>
      </c>
      <c r="T7" s="1">
        <f t="shared" si="0"/>
        <v>6.3185567010309276</v>
      </c>
      <c r="U7" s="2">
        <v>1.4550000000000001</v>
      </c>
      <c r="V7" s="2">
        <v>0</v>
      </c>
      <c r="W7" s="2">
        <f t="shared" si="1"/>
        <v>0</v>
      </c>
      <c r="X7" s="30">
        <f t="shared" si="19"/>
        <v>0</v>
      </c>
      <c r="Y7" s="2">
        <f t="shared" si="2"/>
        <v>0</v>
      </c>
      <c r="Z7" s="2"/>
      <c r="AA7" s="1">
        <v>0.127</v>
      </c>
      <c r="AB7" s="1">
        <f t="shared" si="20"/>
        <v>6.25</v>
      </c>
      <c r="AC7" s="1">
        <v>20</v>
      </c>
      <c r="AD7" s="1">
        <v>1</v>
      </c>
      <c r="AE7" s="1">
        <f t="shared" si="21"/>
        <v>11.974999999999998</v>
      </c>
      <c r="AF7" s="2"/>
      <c r="AG7" s="12"/>
      <c r="AH7" s="8"/>
      <c r="AI7" s="12"/>
      <c r="AJ7" s="8"/>
      <c r="AL7" s="18">
        <v>2.66</v>
      </c>
      <c r="AM7" s="17">
        <v>45</v>
      </c>
      <c r="AN7" s="17">
        <v>0.2</v>
      </c>
      <c r="AO7" s="17">
        <f t="shared" si="22"/>
        <v>598.5</v>
      </c>
      <c r="AQ7" s="1" t="s">
        <v>8</v>
      </c>
      <c r="AR7" s="13">
        <v>9.6999999999999993</v>
      </c>
      <c r="AS7" s="2">
        <v>11.4</v>
      </c>
      <c r="AT7" s="1">
        <f t="shared" si="3"/>
        <v>1282.5</v>
      </c>
      <c r="AU7" s="1">
        <f t="shared" si="23"/>
        <v>8.9518500000000003</v>
      </c>
      <c r="AV7" s="27">
        <f t="shared" si="24"/>
        <v>6.1524742268041237</v>
      </c>
      <c r="AW7" s="1">
        <f t="shared" si="4"/>
        <v>418.59951286489104</v>
      </c>
      <c r="AX7" s="1">
        <f t="shared" si="25"/>
        <v>6980</v>
      </c>
      <c r="AY7" s="28">
        <f t="shared" si="26"/>
        <v>4797.2508591065289</v>
      </c>
      <c r="AZ7" s="2">
        <v>6.98</v>
      </c>
      <c r="BA7" s="1">
        <f t="shared" si="27"/>
        <v>4.797250859106529</v>
      </c>
      <c r="BB7" s="1">
        <f t="shared" si="28"/>
        <v>6.9800000000000001E-3</v>
      </c>
      <c r="BC7" s="1">
        <f t="shared" si="5"/>
        <v>326393.38235079218</v>
      </c>
      <c r="BD7" s="1">
        <f t="shared" si="6"/>
        <v>326.39338235079225</v>
      </c>
      <c r="BF7" s="32" t="s">
        <v>74</v>
      </c>
      <c r="BG7" s="33">
        <v>129</v>
      </c>
      <c r="BH7" s="33">
        <v>142</v>
      </c>
      <c r="BI7" s="33">
        <v>19.3</v>
      </c>
      <c r="BJ7" s="33">
        <v>39.6</v>
      </c>
      <c r="BK7" s="33">
        <v>11.4</v>
      </c>
      <c r="BL7" s="1">
        <f t="shared" si="7"/>
        <v>69.620103092783509</v>
      </c>
      <c r="BM7" s="33">
        <f t="shared" si="8"/>
        <v>76.636082474226797</v>
      </c>
      <c r="BN7" s="33">
        <f t="shared" si="9"/>
        <v>10.416030927835051</v>
      </c>
      <c r="BO7" s="33">
        <f t="shared" si="10"/>
        <v>21.371752577319587</v>
      </c>
      <c r="BP7" s="33">
        <f t="shared" si="11"/>
        <v>6.1524742268041237</v>
      </c>
      <c r="BQ7" s="33"/>
    </row>
    <row r="8" spans="1:69" x14ac:dyDescent="0.35">
      <c r="A8" s="4">
        <v>7</v>
      </c>
      <c r="B8" s="1">
        <v>1</v>
      </c>
      <c r="C8" s="1">
        <v>1</v>
      </c>
      <c r="D8" s="1" t="s">
        <v>8</v>
      </c>
      <c r="E8" s="13">
        <v>19.399999999999999</v>
      </c>
      <c r="F8" s="1">
        <f t="shared" si="12"/>
        <v>14510</v>
      </c>
      <c r="G8" s="28">
        <f t="shared" si="13"/>
        <v>9972.5085910652924</v>
      </c>
      <c r="H8" s="2">
        <v>14.51</v>
      </c>
      <c r="I8" s="30">
        <f t="shared" si="14"/>
        <v>9.9725085910652922</v>
      </c>
      <c r="J8" s="2">
        <f t="shared" si="15"/>
        <v>1.451E-2</v>
      </c>
      <c r="K8" s="2">
        <f t="shared" si="29"/>
        <v>2.1385237500000001E-2</v>
      </c>
      <c r="L8" s="2">
        <f t="shared" si="16"/>
        <v>678505.44096131728</v>
      </c>
      <c r="M8" s="2">
        <f t="shared" si="17"/>
        <v>678.50544096131728</v>
      </c>
      <c r="N8" s="2">
        <f t="shared" si="18"/>
        <v>0.67850544096131737</v>
      </c>
      <c r="O8" s="2"/>
      <c r="P8" s="2" t="s">
        <v>5</v>
      </c>
      <c r="Q8" s="2">
        <v>7.53</v>
      </c>
      <c r="R8" s="2">
        <v>45</v>
      </c>
      <c r="S8" s="2">
        <v>0.4</v>
      </c>
      <c r="T8" s="1">
        <f t="shared" si="0"/>
        <v>8.4479613402061862</v>
      </c>
      <c r="U8" s="2">
        <v>1.4550000000000001</v>
      </c>
      <c r="V8" s="2">
        <v>0</v>
      </c>
      <c r="W8" s="2">
        <f t="shared" si="1"/>
        <v>0</v>
      </c>
      <c r="X8" s="30">
        <f t="shared" si="19"/>
        <v>0</v>
      </c>
      <c r="Y8" s="2">
        <f t="shared" si="2"/>
        <v>0</v>
      </c>
      <c r="Z8" s="2"/>
      <c r="AA8" s="1">
        <v>0.107</v>
      </c>
      <c r="AB8" s="1">
        <f t="shared" si="20"/>
        <v>6.25</v>
      </c>
      <c r="AC8" s="1">
        <v>20</v>
      </c>
      <c r="AD8" s="1">
        <v>1</v>
      </c>
      <c r="AE8" s="1">
        <f t="shared" si="21"/>
        <v>9.4749999999999996</v>
      </c>
      <c r="AF8" s="2"/>
      <c r="AG8" s="12"/>
      <c r="AH8" s="8"/>
      <c r="AI8" s="12"/>
      <c r="AJ8" s="8"/>
      <c r="AL8" s="18">
        <v>2.56</v>
      </c>
      <c r="AM8" s="17">
        <v>45</v>
      </c>
      <c r="AN8" s="17">
        <v>0.2</v>
      </c>
      <c r="AO8" s="17">
        <f t="shared" si="22"/>
        <v>576</v>
      </c>
      <c r="AQ8" s="1" t="s">
        <v>8</v>
      </c>
      <c r="AR8" s="13">
        <v>19.399999999999999</v>
      </c>
      <c r="AS8" s="2">
        <v>11.2</v>
      </c>
      <c r="AT8" s="1">
        <f t="shared" si="3"/>
        <v>1259.9999999999998</v>
      </c>
      <c r="AU8" s="1">
        <f t="shared" si="23"/>
        <v>10.911599999999996</v>
      </c>
      <c r="AV8" s="27">
        <f t="shared" si="24"/>
        <v>7.4993814432989661</v>
      </c>
      <c r="AW8" s="1">
        <f t="shared" si="4"/>
        <v>510.23983250127549</v>
      </c>
      <c r="AX8" s="1">
        <f t="shared" si="25"/>
        <v>8660</v>
      </c>
      <c r="AY8" s="28">
        <f t="shared" si="26"/>
        <v>5951.8900343642608</v>
      </c>
      <c r="AZ8" s="2">
        <v>8.66</v>
      </c>
      <c r="BA8" s="1">
        <f t="shared" si="27"/>
        <v>5.9518900343642613</v>
      </c>
      <c r="BB8" s="1">
        <f t="shared" si="28"/>
        <v>8.6599999999999993E-3</v>
      </c>
      <c r="BC8" s="1">
        <f t="shared" si="5"/>
        <v>404952.24801688548</v>
      </c>
      <c r="BD8" s="1">
        <f t="shared" si="6"/>
        <v>404.95224801688545</v>
      </c>
      <c r="BF8" s="32" t="s">
        <v>75</v>
      </c>
      <c r="BG8" s="33">
        <v>176</v>
      </c>
      <c r="BH8" s="33">
        <v>169</v>
      </c>
      <c r="BI8" s="33">
        <v>22.1</v>
      </c>
      <c r="BJ8" s="33">
        <v>45.3</v>
      </c>
      <c r="BK8" s="33">
        <v>11.2</v>
      </c>
      <c r="BL8" s="1">
        <f t="shared" si="7"/>
        <v>117.84742268041236</v>
      </c>
      <c r="BM8" s="33">
        <f t="shared" si="8"/>
        <v>113.1603092783505</v>
      </c>
      <c r="BN8" s="33">
        <f t="shared" si="9"/>
        <v>14.797886597938144</v>
      </c>
      <c r="BO8" s="33">
        <f t="shared" si="10"/>
        <v>30.332319587628859</v>
      </c>
      <c r="BP8" s="33">
        <f t="shared" si="11"/>
        <v>7.4993814432989661</v>
      </c>
      <c r="BQ8" s="33"/>
    </row>
    <row r="9" spans="1:69" x14ac:dyDescent="0.35">
      <c r="A9" s="4">
        <v>8</v>
      </c>
      <c r="B9" s="1">
        <v>1</v>
      </c>
      <c r="C9" s="1">
        <v>1</v>
      </c>
      <c r="D9" s="1" t="s">
        <v>8</v>
      </c>
      <c r="E9" s="13">
        <v>29.1</v>
      </c>
      <c r="F9" s="1">
        <f t="shared" si="12"/>
        <v>13980</v>
      </c>
      <c r="G9" s="28">
        <f t="shared" si="13"/>
        <v>9608.2474226804115</v>
      </c>
      <c r="H9" s="2">
        <v>13.98</v>
      </c>
      <c r="I9" s="30">
        <f t="shared" si="14"/>
        <v>9.608247422680412</v>
      </c>
      <c r="J9" s="2">
        <f t="shared" si="15"/>
        <v>1.3980000000000001E-2</v>
      </c>
      <c r="K9" s="2">
        <f t="shared" si="29"/>
        <v>2.1385237500000001E-2</v>
      </c>
      <c r="L9" s="2">
        <f t="shared" si="16"/>
        <v>653721.98929284746</v>
      </c>
      <c r="M9" s="2">
        <f t="shared" si="17"/>
        <v>653.72198929284741</v>
      </c>
      <c r="N9" s="2">
        <f t="shared" si="18"/>
        <v>0.65372198929284753</v>
      </c>
      <c r="O9" s="2"/>
      <c r="P9" s="2" t="s">
        <v>5</v>
      </c>
      <c r="Q9" s="2">
        <v>7.61</v>
      </c>
      <c r="R9" s="2">
        <v>45</v>
      </c>
      <c r="S9" s="2">
        <v>0.4</v>
      </c>
      <c r="T9" s="1">
        <f t="shared" si="0"/>
        <v>8.2258608247422682</v>
      </c>
      <c r="U9" s="2">
        <v>1.4550000000000001</v>
      </c>
      <c r="V9" s="2">
        <v>0</v>
      </c>
      <c r="W9" s="2">
        <f t="shared" si="1"/>
        <v>0</v>
      </c>
      <c r="X9" s="30">
        <f t="shared" si="19"/>
        <v>0</v>
      </c>
      <c r="Y9" s="2">
        <f t="shared" si="2"/>
        <v>0</v>
      </c>
      <c r="Z9" s="2"/>
      <c r="AA9" s="1">
        <v>0.10100000000000001</v>
      </c>
      <c r="AB9" s="1">
        <f t="shared" si="20"/>
        <v>6.25</v>
      </c>
      <c r="AC9" s="1">
        <v>20</v>
      </c>
      <c r="AD9" s="1">
        <v>1</v>
      </c>
      <c r="AE9" s="1">
        <f t="shared" si="21"/>
        <v>8.7250000000000014</v>
      </c>
      <c r="AF9" s="2"/>
      <c r="AG9" s="12"/>
      <c r="AH9" s="8"/>
      <c r="AI9" s="12"/>
      <c r="AJ9" s="8"/>
      <c r="AL9" s="18">
        <v>2.04</v>
      </c>
      <c r="AM9" s="17">
        <v>50</v>
      </c>
      <c r="AN9" s="17">
        <v>0.2</v>
      </c>
      <c r="AO9" s="17">
        <f t="shared" si="22"/>
        <v>510</v>
      </c>
      <c r="AQ9" s="1" t="s">
        <v>8</v>
      </c>
      <c r="AR9" s="13">
        <v>29.1</v>
      </c>
      <c r="AS9" s="2">
        <v>11</v>
      </c>
      <c r="AT9" s="1">
        <f t="shared" si="3"/>
        <v>1375</v>
      </c>
      <c r="AU9" s="1">
        <f t="shared" si="23"/>
        <v>12.925000000000001</v>
      </c>
      <c r="AV9" s="27">
        <f t="shared" si="24"/>
        <v>8.8831615120274918</v>
      </c>
      <c r="AW9" s="1">
        <f t="shared" si="4"/>
        <v>604.38889210372338</v>
      </c>
      <c r="AX9" s="1">
        <f t="shared" si="25"/>
        <v>9400</v>
      </c>
      <c r="AY9" s="28">
        <f t="shared" si="26"/>
        <v>6460.4810996563574</v>
      </c>
      <c r="AZ9" s="2">
        <v>9.4</v>
      </c>
      <c r="BA9" s="1">
        <f t="shared" si="27"/>
        <v>6.4604810996563575</v>
      </c>
      <c r="BB9" s="1">
        <f t="shared" si="28"/>
        <v>9.4000000000000004E-3</v>
      </c>
      <c r="BC9" s="1">
        <f t="shared" si="5"/>
        <v>439555.55789361702</v>
      </c>
      <c r="BD9" s="1">
        <f t="shared" si="6"/>
        <v>439.55555789361705</v>
      </c>
      <c r="BF9" s="32" t="s">
        <v>76</v>
      </c>
      <c r="BG9" s="33">
        <v>158</v>
      </c>
      <c r="BH9" s="33">
        <v>152</v>
      </c>
      <c r="BI9" s="33">
        <v>19.8</v>
      </c>
      <c r="BJ9" s="33">
        <v>41.5</v>
      </c>
      <c r="BK9" s="33">
        <v>11</v>
      </c>
      <c r="BL9" s="1">
        <f t="shared" si="7"/>
        <v>127.59450171821305</v>
      </c>
      <c r="BM9" s="33">
        <f t="shared" si="8"/>
        <v>122.74914089347078</v>
      </c>
      <c r="BN9" s="33">
        <f t="shared" si="9"/>
        <v>15.989690721649485</v>
      </c>
      <c r="BO9" s="33">
        <f t="shared" si="10"/>
        <v>33.513745704467354</v>
      </c>
      <c r="BP9" s="33">
        <f t="shared" si="11"/>
        <v>8.8831615120274918</v>
      </c>
      <c r="BQ9" s="33"/>
    </row>
    <row r="10" spans="1:69" x14ac:dyDescent="0.35">
      <c r="A10" s="4">
        <v>9</v>
      </c>
      <c r="B10" s="1">
        <v>1</v>
      </c>
      <c r="C10" s="1">
        <v>1</v>
      </c>
      <c r="D10" s="1" t="s">
        <v>8</v>
      </c>
      <c r="E10" s="13">
        <v>38.799999999999997</v>
      </c>
      <c r="F10" s="1">
        <f t="shared" si="12"/>
        <v>16340</v>
      </c>
      <c r="G10" s="28">
        <f t="shared" si="13"/>
        <v>11230.240549828179</v>
      </c>
      <c r="H10" s="2">
        <v>16.34</v>
      </c>
      <c r="I10" s="30">
        <f t="shared" si="14"/>
        <v>11.230240549828178</v>
      </c>
      <c r="J10" s="2">
        <f t="shared" si="15"/>
        <v>1.634E-2</v>
      </c>
      <c r="K10" s="2">
        <f t="shared" si="29"/>
        <v>2.1385237500000001E-2</v>
      </c>
      <c r="L10" s="2">
        <f t="shared" si="16"/>
        <v>764078.49106188316</v>
      </c>
      <c r="M10" s="2">
        <f t="shared" si="17"/>
        <v>764.07849106188314</v>
      </c>
      <c r="N10" s="2">
        <f t="shared" si="18"/>
        <v>0.76407849106188319</v>
      </c>
      <c r="O10" s="2"/>
      <c r="P10" s="2" t="s">
        <v>5</v>
      </c>
      <c r="Q10" s="2">
        <v>7.72</v>
      </c>
      <c r="R10" s="2">
        <v>45</v>
      </c>
      <c r="S10" s="2">
        <v>0.4</v>
      </c>
      <c r="T10" s="1">
        <f t="shared" si="0"/>
        <v>9.7534639175257727</v>
      </c>
      <c r="U10" s="2">
        <v>1.4550000000000001</v>
      </c>
      <c r="V10" s="2">
        <v>0</v>
      </c>
      <c r="W10" s="2">
        <f t="shared" si="1"/>
        <v>0</v>
      </c>
      <c r="X10" s="30">
        <f t="shared" si="19"/>
        <v>0</v>
      </c>
      <c r="Y10" s="2">
        <f t="shared" si="2"/>
        <v>0</v>
      </c>
      <c r="Z10" s="2"/>
      <c r="AA10" s="1">
        <v>0.115</v>
      </c>
      <c r="AB10" s="1">
        <f t="shared" si="20"/>
        <v>6.25</v>
      </c>
      <c r="AC10" s="1">
        <v>20</v>
      </c>
      <c r="AD10" s="1">
        <v>1</v>
      </c>
      <c r="AE10" s="1">
        <f t="shared" si="21"/>
        <v>10.474999999999998</v>
      </c>
      <c r="AF10" s="2"/>
      <c r="AG10" s="12"/>
      <c r="AH10" s="8"/>
      <c r="AI10" s="12"/>
      <c r="AJ10" s="8"/>
      <c r="AL10" s="18">
        <v>2.61</v>
      </c>
      <c r="AM10" s="17">
        <v>45</v>
      </c>
      <c r="AN10" s="17">
        <v>0.2</v>
      </c>
      <c r="AO10" s="17">
        <f t="shared" si="22"/>
        <v>587.24999999999989</v>
      </c>
      <c r="AQ10" s="1" t="s">
        <v>8</v>
      </c>
      <c r="AR10" s="13">
        <v>38.799999999999997</v>
      </c>
      <c r="AS10" s="2">
        <v>11.3</v>
      </c>
      <c r="AT10" s="1">
        <f t="shared" si="3"/>
        <v>1271.25</v>
      </c>
      <c r="AU10" s="1">
        <f t="shared" si="23"/>
        <v>12.369262500000001</v>
      </c>
      <c r="AV10" s="27">
        <f t="shared" si="24"/>
        <v>8.5012113402061864</v>
      </c>
      <c r="AW10" s="1">
        <f t="shared" si="4"/>
        <v>578.40192328937201</v>
      </c>
      <c r="AX10" s="1">
        <f t="shared" si="25"/>
        <v>9730</v>
      </c>
      <c r="AY10" s="28">
        <f t="shared" si="26"/>
        <v>6687.2852233676977</v>
      </c>
      <c r="AZ10" s="2">
        <v>9.73</v>
      </c>
      <c r="BA10" s="1">
        <f t="shared" si="27"/>
        <v>6.6872852233676978</v>
      </c>
      <c r="BB10" s="1">
        <f t="shared" si="28"/>
        <v>9.7300000000000008E-3</v>
      </c>
      <c r="BC10" s="1">
        <f t="shared" si="5"/>
        <v>454986.76364945679</v>
      </c>
      <c r="BD10" s="1">
        <f t="shared" si="6"/>
        <v>454.9867636494568</v>
      </c>
      <c r="BF10" s="32" t="s">
        <v>77</v>
      </c>
      <c r="BG10" s="33">
        <v>115</v>
      </c>
      <c r="BH10" s="33">
        <v>160</v>
      </c>
      <c r="BI10" s="33">
        <v>22.4</v>
      </c>
      <c r="BJ10" s="33">
        <v>48.4</v>
      </c>
      <c r="BK10" s="33">
        <v>11.3</v>
      </c>
      <c r="BL10" s="1">
        <f t="shared" si="7"/>
        <v>86.516752577319593</v>
      </c>
      <c r="BM10" s="33">
        <f t="shared" si="8"/>
        <v>120.37113402061856</v>
      </c>
      <c r="BN10" s="33">
        <f t="shared" si="9"/>
        <v>16.851958762886596</v>
      </c>
      <c r="BO10" s="33">
        <f t="shared" si="10"/>
        <v>36.412268041237112</v>
      </c>
      <c r="BP10" s="33">
        <f t="shared" si="11"/>
        <v>8.5012113402061864</v>
      </c>
      <c r="BQ10" s="33"/>
    </row>
    <row r="11" spans="1:69" x14ac:dyDescent="0.35">
      <c r="A11" s="4">
        <v>10</v>
      </c>
      <c r="B11" s="1">
        <v>1</v>
      </c>
      <c r="C11" s="1">
        <v>2</v>
      </c>
      <c r="D11" s="1" t="s">
        <v>16</v>
      </c>
      <c r="E11" s="1">
        <v>0</v>
      </c>
      <c r="F11" s="1">
        <f t="shared" si="12"/>
        <v>3970</v>
      </c>
      <c r="G11" s="28">
        <f t="shared" si="13"/>
        <v>2728.5223367697595</v>
      </c>
      <c r="H11" s="2">
        <v>3.97</v>
      </c>
      <c r="I11" s="30">
        <f t="shared" si="14"/>
        <v>2.7285223367697595</v>
      </c>
      <c r="J11" s="2">
        <f t="shared" si="15"/>
        <v>3.9700000000000004E-3</v>
      </c>
      <c r="K11" s="2">
        <f t="shared" si="29"/>
        <v>2.1385237500000001E-2</v>
      </c>
      <c r="L11" s="2">
        <f t="shared" si="16"/>
        <v>185642.08136570847</v>
      </c>
      <c r="M11" s="2">
        <f t="shared" si="17"/>
        <v>185.64208136570846</v>
      </c>
      <c r="N11" s="2">
        <f t="shared" si="18"/>
        <v>0.18564208136570848</v>
      </c>
      <c r="O11" s="2"/>
      <c r="P11" s="2" t="s">
        <v>5</v>
      </c>
      <c r="Q11" s="11">
        <v>16.565000000000001</v>
      </c>
      <c r="R11" s="2">
        <v>45</v>
      </c>
      <c r="S11" s="2">
        <v>0.4</v>
      </c>
      <c r="T11" s="1">
        <f t="shared" si="0"/>
        <v>5.0847719072164956</v>
      </c>
      <c r="U11" s="2">
        <v>1.4550000000000001</v>
      </c>
      <c r="V11" s="2">
        <v>0</v>
      </c>
      <c r="W11" s="2">
        <f t="shared" si="1"/>
        <v>0</v>
      </c>
      <c r="X11" s="30">
        <f t="shared" si="19"/>
        <v>0</v>
      </c>
      <c r="Y11" s="2">
        <f t="shared" si="2"/>
        <v>0</v>
      </c>
      <c r="Z11" s="2"/>
      <c r="AA11" s="1">
        <v>0.104</v>
      </c>
      <c r="AB11" s="1">
        <f t="shared" si="20"/>
        <v>6.25</v>
      </c>
      <c r="AC11" s="1">
        <v>20</v>
      </c>
      <c r="AD11" s="1">
        <v>1</v>
      </c>
      <c r="AE11" s="1">
        <f t="shared" si="21"/>
        <v>9.1</v>
      </c>
      <c r="AF11" s="2"/>
      <c r="AG11" s="12"/>
      <c r="AH11" s="8"/>
      <c r="AI11" s="12"/>
      <c r="AJ11" s="8"/>
      <c r="AL11" s="18">
        <v>2.2599999999999998</v>
      </c>
      <c r="AM11" s="17">
        <v>45</v>
      </c>
      <c r="AN11" s="17">
        <v>0.2</v>
      </c>
      <c r="AO11" s="17">
        <f t="shared" si="22"/>
        <v>508.49999999999994</v>
      </c>
      <c r="AQ11" s="1" t="s">
        <v>16</v>
      </c>
      <c r="AR11" s="1">
        <v>0</v>
      </c>
      <c r="AS11" s="2">
        <v>11.5</v>
      </c>
      <c r="AT11" s="1">
        <f t="shared" si="3"/>
        <v>1293.75</v>
      </c>
      <c r="AU11" s="1">
        <f t="shared" si="23"/>
        <v>8.0988749999999996</v>
      </c>
      <c r="AV11" s="27">
        <f t="shared" si="24"/>
        <v>5.5662371134020612</v>
      </c>
      <c r="AW11" s="1">
        <f t="shared" si="4"/>
        <v>378.71335307826246</v>
      </c>
      <c r="AX11" s="1">
        <f t="shared" si="25"/>
        <v>6260</v>
      </c>
      <c r="AY11" s="28">
        <f t="shared" si="26"/>
        <v>4302.405498281787</v>
      </c>
      <c r="AZ11" s="2">
        <v>6.26</v>
      </c>
      <c r="BA11" s="1">
        <f t="shared" si="27"/>
        <v>4.3024054982817868</v>
      </c>
      <c r="BB11" s="1">
        <f t="shared" si="28"/>
        <v>6.2599999999999999E-3</v>
      </c>
      <c r="BC11" s="1">
        <f t="shared" si="5"/>
        <v>292725.29706532368</v>
      </c>
      <c r="BD11" s="1">
        <f t="shared" si="6"/>
        <v>292.72529706532367</v>
      </c>
      <c r="BF11" s="32" t="s">
        <v>78</v>
      </c>
      <c r="BG11" s="33">
        <v>139</v>
      </c>
      <c r="BH11" s="33">
        <v>105</v>
      </c>
      <c r="BI11" s="33">
        <v>27.5</v>
      </c>
      <c r="BJ11" s="33">
        <v>38.700000000000003</v>
      </c>
      <c r="BK11" s="33">
        <v>11.5</v>
      </c>
      <c r="BL11" s="1">
        <f t="shared" si="7"/>
        <v>67.278865979381436</v>
      </c>
      <c r="BM11" s="33">
        <f t="shared" si="8"/>
        <v>50.822164948453612</v>
      </c>
      <c r="BN11" s="33">
        <f t="shared" si="9"/>
        <v>13.310567010309278</v>
      </c>
      <c r="BO11" s="33">
        <f t="shared" si="10"/>
        <v>18.731597938144329</v>
      </c>
      <c r="BP11" s="33">
        <f t="shared" si="11"/>
        <v>5.5662371134020612</v>
      </c>
      <c r="BQ11" s="33"/>
    </row>
    <row r="12" spans="1:69" x14ac:dyDescent="0.35">
      <c r="A12" s="4">
        <v>11</v>
      </c>
      <c r="B12" s="1">
        <v>1</v>
      </c>
      <c r="C12" s="1">
        <v>2</v>
      </c>
      <c r="D12" s="1" t="s">
        <v>7</v>
      </c>
      <c r="E12" s="13">
        <v>9.6999999999999993</v>
      </c>
      <c r="F12" s="1">
        <f t="shared" si="12"/>
        <v>13430</v>
      </c>
      <c r="G12" s="28">
        <f t="shared" si="13"/>
        <v>9230.2405498281787</v>
      </c>
      <c r="H12" s="2">
        <v>13.43</v>
      </c>
      <c r="I12" s="30">
        <f t="shared" si="14"/>
        <v>9.2302405498281779</v>
      </c>
      <c r="J12" s="2">
        <f t="shared" si="15"/>
        <v>1.3429999999999999E-2</v>
      </c>
      <c r="K12" s="2">
        <f t="shared" si="29"/>
        <v>2.1385237500000001E-2</v>
      </c>
      <c r="L12" s="2">
        <f t="shared" si="16"/>
        <v>628003.31303311454</v>
      </c>
      <c r="M12" s="2">
        <f t="shared" si="17"/>
        <v>628.00331303311452</v>
      </c>
      <c r="N12" s="2">
        <f t="shared" si="18"/>
        <v>0.62800331303311452</v>
      </c>
      <c r="O12" s="2"/>
      <c r="P12" s="2" t="s">
        <v>5</v>
      </c>
      <c r="Q12" s="2">
        <v>10.5</v>
      </c>
      <c r="R12" s="2">
        <v>45</v>
      </c>
      <c r="S12" s="2">
        <v>0.4</v>
      </c>
      <c r="T12" s="1">
        <f t="shared" si="0"/>
        <v>10.903221649484536</v>
      </c>
      <c r="U12" s="2">
        <v>1.4550000000000001</v>
      </c>
      <c r="V12" s="2">
        <v>0</v>
      </c>
      <c r="W12" s="2">
        <f t="shared" si="1"/>
        <v>0</v>
      </c>
      <c r="X12" s="30">
        <f t="shared" si="19"/>
        <v>0</v>
      </c>
      <c r="Y12" s="2">
        <f t="shared" si="2"/>
        <v>0</v>
      </c>
      <c r="Z12" s="2"/>
      <c r="AA12" s="1">
        <v>0.122</v>
      </c>
      <c r="AB12" s="1">
        <f t="shared" si="20"/>
        <v>6.25</v>
      </c>
      <c r="AC12" s="1">
        <v>20</v>
      </c>
      <c r="AD12" s="1">
        <v>1</v>
      </c>
      <c r="AE12" s="1">
        <f t="shared" si="21"/>
        <v>11.349999999999998</v>
      </c>
      <c r="AF12" s="2"/>
      <c r="AG12" s="12"/>
      <c r="AH12" s="8"/>
      <c r="AI12" s="12"/>
      <c r="AJ12" s="8"/>
      <c r="AL12" s="18">
        <v>2.38</v>
      </c>
      <c r="AM12" s="17">
        <v>45</v>
      </c>
      <c r="AN12" s="17">
        <v>0.2</v>
      </c>
      <c r="AO12" s="17">
        <f t="shared" si="22"/>
        <v>535.49999999999989</v>
      </c>
      <c r="AQ12" s="1" t="s">
        <v>7</v>
      </c>
      <c r="AR12" s="13">
        <v>9.6999999999999993</v>
      </c>
      <c r="AS12" s="2">
        <v>13.7</v>
      </c>
      <c r="AT12" s="1">
        <f t="shared" si="3"/>
        <v>1541.25</v>
      </c>
      <c r="AU12" s="1">
        <f t="shared" si="23"/>
        <v>17.0924625</v>
      </c>
      <c r="AV12" s="27">
        <f t="shared" si="24"/>
        <v>11.747396907216494</v>
      </c>
      <c r="AW12" s="1">
        <f t="shared" si="4"/>
        <v>799.26456276204544</v>
      </c>
      <c r="AX12" s="1">
        <f t="shared" si="25"/>
        <v>11090</v>
      </c>
      <c r="AY12" s="28">
        <f t="shared" si="26"/>
        <v>7621.9931271477662</v>
      </c>
      <c r="AZ12" s="2">
        <v>11.09</v>
      </c>
      <c r="BA12" s="1">
        <f t="shared" si="27"/>
        <v>7.6219931271477659</v>
      </c>
      <c r="BB12" s="1">
        <f t="shared" si="28"/>
        <v>1.1089999999999999E-2</v>
      </c>
      <c r="BC12" s="1">
        <f t="shared" si="5"/>
        <v>518582.03585534176</v>
      </c>
      <c r="BD12" s="1">
        <f t="shared" si="6"/>
        <v>518.58203585534181</v>
      </c>
      <c r="BF12" s="32" t="s">
        <v>79</v>
      </c>
      <c r="BG12" s="33">
        <v>95.5</v>
      </c>
      <c r="BH12" s="33">
        <v>132</v>
      </c>
      <c r="BI12" s="33">
        <v>20.7</v>
      </c>
      <c r="BJ12" s="33">
        <v>40.200000000000003</v>
      </c>
      <c r="BK12" s="33">
        <v>13.7</v>
      </c>
      <c r="BL12" s="1">
        <f t="shared" si="7"/>
        <v>81.888788659793804</v>
      </c>
      <c r="BM12" s="33">
        <f t="shared" si="8"/>
        <v>113.18659793814432</v>
      </c>
      <c r="BN12" s="33">
        <f t="shared" si="9"/>
        <v>17.749716494845359</v>
      </c>
      <c r="BO12" s="33">
        <f t="shared" si="10"/>
        <v>34.47046391752577</v>
      </c>
      <c r="BP12" s="33">
        <f t="shared" si="11"/>
        <v>11.747396907216494</v>
      </c>
      <c r="BQ12" s="33"/>
    </row>
    <row r="13" spans="1:69" x14ac:dyDescent="0.35">
      <c r="A13" s="4">
        <v>12</v>
      </c>
      <c r="B13" s="1">
        <v>1</v>
      </c>
      <c r="C13" s="1">
        <v>2</v>
      </c>
      <c r="D13" s="1" t="s">
        <v>7</v>
      </c>
      <c r="E13" s="13">
        <v>19.399999999999999</v>
      </c>
      <c r="F13" s="1">
        <f t="shared" si="12"/>
        <v>17050</v>
      </c>
      <c r="G13" s="28">
        <f t="shared" si="13"/>
        <v>11718.213058419244</v>
      </c>
      <c r="H13" s="2">
        <v>17.05</v>
      </c>
      <c r="I13" s="30">
        <f t="shared" si="14"/>
        <v>11.718213058419243</v>
      </c>
      <c r="J13" s="2">
        <f t="shared" si="15"/>
        <v>1.7049999999999999E-2</v>
      </c>
      <c r="K13" s="2">
        <f t="shared" si="29"/>
        <v>2.1385237500000001E-2</v>
      </c>
      <c r="L13" s="2">
        <f t="shared" si="16"/>
        <v>797278.96405172022</v>
      </c>
      <c r="M13" s="2">
        <f t="shared" si="17"/>
        <v>797.27896405172021</v>
      </c>
      <c r="N13" s="2">
        <f t="shared" si="18"/>
        <v>0.79727896405172016</v>
      </c>
      <c r="O13" s="2"/>
      <c r="P13" s="2" t="s">
        <v>5</v>
      </c>
      <c r="Q13" s="2">
        <v>9.6300000000000008</v>
      </c>
      <c r="R13" s="2">
        <v>45</v>
      </c>
      <c r="S13" s="2">
        <v>0.4</v>
      </c>
      <c r="T13" s="1">
        <f t="shared" si="0"/>
        <v>12.695219072164948</v>
      </c>
      <c r="U13" s="2">
        <v>1.4550000000000001</v>
      </c>
      <c r="V13" s="2">
        <v>0</v>
      </c>
      <c r="W13" s="2">
        <f t="shared" si="1"/>
        <v>0</v>
      </c>
      <c r="X13" s="30">
        <f t="shared" si="19"/>
        <v>0</v>
      </c>
      <c r="Y13" s="2">
        <f t="shared" si="2"/>
        <v>0</v>
      </c>
      <c r="Z13" s="2"/>
      <c r="AA13" s="1">
        <v>0.13400000000000001</v>
      </c>
      <c r="AB13" s="1">
        <f t="shared" si="20"/>
        <v>6.25</v>
      </c>
      <c r="AC13" s="1">
        <v>20</v>
      </c>
      <c r="AD13" s="1">
        <v>1</v>
      </c>
      <c r="AE13" s="1">
        <f t="shared" si="21"/>
        <v>12.850000000000001</v>
      </c>
      <c r="AF13" s="2"/>
      <c r="AG13" s="12"/>
      <c r="AH13" s="8"/>
      <c r="AI13" s="12"/>
      <c r="AJ13" s="8"/>
      <c r="AL13" s="18">
        <v>2.97</v>
      </c>
      <c r="AM13" s="17">
        <v>45</v>
      </c>
      <c r="AN13" s="17">
        <v>0.2</v>
      </c>
      <c r="AO13" s="17">
        <f t="shared" si="22"/>
        <v>668.25</v>
      </c>
      <c r="AQ13" s="1" t="s">
        <v>7</v>
      </c>
      <c r="AR13" s="13">
        <v>19.399999999999999</v>
      </c>
      <c r="AS13" s="2">
        <v>13.3</v>
      </c>
      <c r="AT13" s="1">
        <f t="shared" si="3"/>
        <v>1496.25</v>
      </c>
      <c r="AU13" s="1">
        <f t="shared" si="23"/>
        <v>21.171937500000002</v>
      </c>
      <c r="AV13" s="27">
        <f t="shared" si="24"/>
        <v>14.551159793814433</v>
      </c>
      <c r="AW13" s="1">
        <f t="shared" si="4"/>
        <v>990.02582973417998</v>
      </c>
      <c r="AX13" s="1">
        <f t="shared" si="25"/>
        <v>14150</v>
      </c>
      <c r="AY13" s="28">
        <f t="shared" si="26"/>
        <v>9725.0859106529206</v>
      </c>
      <c r="AZ13" s="2">
        <v>14.15</v>
      </c>
      <c r="BA13" s="1">
        <f t="shared" si="27"/>
        <v>9.7250859106529202</v>
      </c>
      <c r="BB13" s="1">
        <f t="shared" si="28"/>
        <v>1.4150000000000001E-2</v>
      </c>
      <c r="BC13" s="1">
        <f t="shared" si="5"/>
        <v>661671.39831858303</v>
      </c>
      <c r="BD13" s="1">
        <f t="shared" si="6"/>
        <v>661.6713983185831</v>
      </c>
      <c r="BF13" s="32" t="s">
        <v>80</v>
      </c>
      <c r="BG13" s="33">
        <v>145</v>
      </c>
      <c r="BH13" s="33">
        <v>144</v>
      </c>
      <c r="BI13" s="33">
        <v>18.8</v>
      </c>
      <c r="BJ13" s="33">
        <v>42.3</v>
      </c>
      <c r="BK13" s="33">
        <v>13.3</v>
      </c>
      <c r="BL13" s="1">
        <f t="shared" si="7"/>
        <v>158.64046391752578</v>
      </c>
      <c r="BM13" s="33">
        <f t="shared" si="8"/>
        <v>157.54639175257734</v>
      </c>
      <c r="BN13" s="33">
        <f t="shared" si="9"/>
        <v>20.568556701030928</v>
      </c>
      <c r="BO13" s="33">
        <f t="shared" si="10"/>
        <v>46.279252577319582</v>
      </c>
      <c r="BP13" s="33">
        <f t="shared" si="11"/>
        <v>14.551159793814433</v>
      </c>
      <c r="BQ13" s="33"/>
    </row>
    <row r="14" spans="1:69" x14ac:dyDescent="0.35">
      <c r="A14" s="4">
        <v>13</v>
      </c>
      <c r="B14" s="1">
        <v>1</v>
      </c>
      <c r="C14" s="1">
        <v>2</v>
      </c>
      <c r="D14" s="1" t="s">
        <v>7</v>
      </c>
      <c r="E14" s="13">
        <v>29.1</v>
      </c>
      <c r="F14" s="1">
        <f t="shared" si="12"/>
        <v>17180</v>
      </c>
      <c r="G14" s="28">
        <f t="shared" si="13"/>
        <v>11807.560137457043</v>
      </c>
      <c r="H14" s="2">
        <v>17.18</v>
      </c>
      <c r="I14" s="30">
        <f t="shared" si="14"/>
        <v>11.807560137457044</v>
      </c>
      <c r="J14" s="2">
        <f t="shared" si="15"/>
        <v>1.7180000000000001E-2</v>
      </c>
      <c r="K14" s="2">
        <f t="shared" si="29"/>
        <v>2.1385237500000001E-2</v>
      </c>
      <c r="L14" s="2">
        <f t="shared" si="16"/>
        <v>803357.92389492982</v>
      </c>
      <c r="M14" s="2">
        <f t="shared" si="17"/>
        <v>803.35792389492985</v>
      </c>
      <c r="N14" s="2">
        <f t="shared" si="18"/>
        <v>0.80335792389492988</v>
      </c>
      <c r="O14" s="2"/>
      <c r="P14" s="2" t="s">
        <v>5</v>
      </c>
      <c r="Q14" s="2">
        <v>11.3</v>
      </c>
      <c r="R14" s="2">
        <v>45</v>
      </c>
      <c r="S14" s="2">
        <v>0.4</v>
      </c>
      <c r="T14" s="1">
        <f t="shared" si="0"/>
        <v>15.01036082474227</v>
      </c>
      <c r="U14" s="2">
        <v>1.4550000000000001</v>
      </c>
      <c r="V14" s="2">
        <v>0</v>
      </c>
      <c r="W14" s="2">
        <f t="shared" si="1"/>
        <v>0</v>
      </c>
      <c r="X14" s="30">
        <f t="shared" si="19"/>
        <v>0</v>
      </c>
      <c r="Y14" s="2">
        <f t="shared" si="2"/>
        <v>0</v>
      </c>
      <c r="Z14" s="2"/>
      <c r="AA14" s="1">
        <v>0.15</v>
      </c>
      <c r="AB14" s="1">
        <f t="shared" si="20"/>
        <v>6.25</v>
      </c>
      <c r="AC14" s="1">
        <v>20</v>
      </c>
      <c r="AD14" s="1">
        <v>1</v>
      </c>
      <c r="AE14" s="1">
        <f t="shared" si="21"/>
        <v>14.849999999999998</v>
      </c>
      <c r="AF14" s="2"/>
      <c r="AG14" s="12"/>
      <c r="AH14" s="8"/>
      <c r="AI14" s="12"/>
      <c r="AJ14" s="8"/>
      <c r="AL14" s="18">
        <v>2.64</v>
      </c>
      <c r="AM14" s="17">
        <v>45</v>
      </c>
      <c r="AN14" s="17">
        <v>0.2</v>
      </c>
      <c r="AO14" s="17">
        <f t="shared" si="22"/>
        <v>594</v>
      </c>
      <c r="AQ14" s="1" t="s">
        <v>7</v>
      </c>
      <c r="AR14" s="13">
        <v>29.1</v>
      </c>
      <c r="AS14" s="2">
        <v>19.600000000000001</v>
      </c>
      <c r="AT14" s="1">
        <f t="shared" si="3"/>
        <v>2205</v>
      </c>
      <c r="AU14" s="1">
        <f t="shared" si="23"/>
        <v>35.191800000000008</v>
      </c>
      <c r="AV14" s="27">
        <f t="shared" si="24"/>
        <v>24.186804123711344</v>
      </c>
      <c r="AW14" s="1">
        <f t="shared" si="4"/>
        <v>1645.6118385404889</v>
      </c>
      <c r="AX14" s="1">
        <f t="shared" si="25"/>
        <v>15960</v>
      </c>
      <c r="AY14" s="28">
        <f t="shared" si="26"/>
        <v>10969.072164948453</v>
      </c>
      <c r="AZ14" s="2">
        <v>15.96</v>
      </c>
      <c r="BA14" s="1">
        <f t="shared" si="27"/>
        <v>10.969072164948454</v>
      </c>
      <c r="BB14" s="1">
        <f t="shared" si="28"/>
        <v>1.5960000000000002E-2</v>
      </c>
      <c r="BC14" s="1">
        <f t="shared" si="5"/>
        <v>746309.22382788593</v>
      </c>
      <c r="BD14" s="1">
        <f t="shared" si="6"/>
        <v>746.30922382788594</v>
      </c>
      <c r="BF14" s="32" t="s">
        <v>81</v>
      </c>
      <c r="BG14" s="33">
        <v>106</v>
      </c>
      <c r="BH14" s="33">
        <v>138</v>
      </c>
      <c r="BI14" s="33">
        <v>25.1</v>
      </c>
      <c r="BJ14" s="33">
        <v>41.8</v>
      </c>
      <c r="BK14" s="33">
        <v>19.600000000000001</v>
      </c>
      <c r="BL14" s="1">
        <f t="shared" si="7"/>
        <v>130.80618556701032</v>
      </c>
      <c r="BM14" s="33">
        <f t="shared" si="8"/>
        <v>170.29484536082475</v>
      </c>
      <c r="BN14" s="33">
        <f t="shared" si="9"/>
        <v>30.973917525773199</v>
      </c>
      <c r="BO14" s="33">
        <f t="shared" si="10"/>
        <v>51.582061855670091</v>
      </c>
      <c r="BP14" s="33">
        <f t="shared" si="11"/>
        <v>24.186804123711344</v>
      </c>
      <c r="BQ14" s="33"/>
    </row>
    <row r="15" spans="1:69" x14ac:dyDescent="0.35">
      <c r="A15" s="4">
        <v>14</v>
      </c>
      <c r="B15" s="1">
        <v>1</v>
      </c>
      <c r="C15" s="1">
        <v>2</v>
      </c>
      <c r="D15" s="1" t="s">
        <v>7</v>
      </c>
      <c r="E15" s="13">
        <v>38.799999999999997</v>
      </c>
      <c r="F15" s="1">
        <f t="shared" si="12"/>
        <v>16850</v>
      </c>
      <c r="G15" s="28">
        <f t="shared" si="13"/>
        <v>11580.756013745704</v>
      </c>
      <c r="H15" s="2">
        <v>16.850000000000001</v>
      </c>
      <c r="I15" s="30">
        <f t="shared" si="14"/>
        <v>11.580756013745704</v>
      </c>
      <c r="J15" s="2">
        <f t="shared" si="15"/>
        <v>1.685E-2</v>
      </c>
      <c r="K15" s="2">
        <f t="shared" si="29"/>
        <v>2.1385237500000001E-2</v>
      </c>
      <c r="L15" s="2">
        <f t="shared" si="16"/>
        <v>787926.71813909011</v>
      </c>
      <c r="M15" s="2">
        <f t="shared" si="17"/>
        <v>787.9267181390901</v>
      </c>
      <c r="N15" s="2">
        <f t="shared" si="18"/>
        <v>0.7879267181390901</v>
      </c>
      <c r="O15" s="2"/>
      <c r="P15" s="2" t="s">
        <v>5</v>
      </c>
      <c r="Q15" s="2">
        <v>11.3</v>
      </c>
      <c r="R15" s="2">
        <v>50</v>
      </c>
      <c r="S15" s="2">
        <v>0.4</v>
      </c>
      <c r="T15" s="1">
        <f t="shared" si="0"/>
        <v>16.357817869415808</v>
      </c>
      <c r="U15" s="2">
        <v>1.4550000000000001</v>
      </c>
      <c r="V15" s="2">
        <v>0</v>
      </c>
      <c r="W15" s="2">
        <f t="shared" si="1"/>
        <v>0</v>
      </c>
      <c r="X15" s="30">
        <f t="shared" si="19"/>
        <v>0</v>
      </c>
      <c r="Y15" s="2">
        <f t="shared" si="2"/>
        <v>0</v>
      </c>
      <c r="Z15" s="2"/>
      <c r="AA15" s="1">
        <v>0.159</v>
      </c>
      <c r="AB15" s="1">
        <f t="shared" si="20"/>
        <v>6.25</v>
      </c>
      <c r="AC15" s="1">
        <v>20</v>
      </c>
      <c r="AD15" s="1">
        <v>1</v>
      </c>
      <c r="AE15" s="1">
        <f t="shared" si="21"/>
        <v>15.975000000000001</v>
      </c>
      <c r="AF15" s="2"/>
      <c r="AG15" s="12"/>
      <c r="AH15" s="8"/>
      <c r="AI15" s="12"/>
      <c r="AJ15" s="8"/>
      <c r="AL15" s="18">
        <v>2.52</v>
      </c>
      <c r="AM15" s="17">
        <v>45</v>
      </c>
      <c r="AN15" s="17">
        <v>0.2</v>
      </c>
      <c r="AO15" s="17">
        <f>(AL15*AM15)/AN15</f>
        <v>567</v>
      </c>
      <c r="AQ15" s="1" t="s">
        <v>7</v>
      </c>
      <c r="AR15" s="13">
        <v>38.799999999999997</v>
      </c>
      <c r="AS15" s="2">
        <v>33.6</v>
      </c>
      <c r="AT15" s="1">
        <f t="shared" si="3"/>
        <v>3780</v>
      </c>
      <c r="AU15" s="1">
        <f t="shared" si="23"/>
        <v>48.535200000000003</v>
      </c>
      <c r="AV15" s="27">
        <f t="shared" si="24"/>
        <v>33.357525773195874</v>
      </c>
      <c r="AW15" s="1">
        <f t="shared" si="4"/>
        <v>2269.5656290934344</v>
      </c>
      <c r="AX15" s="1">
        <f t="shared" si="25"/>
        <v>12840</v>
      </c>
      <c r="AY15" s="28">
        <f t="shared" si="26"/>
        <v>8824.7422680412365</v>
      </c>
      <c r="AZ15" s="2">
        <v>12.84</v>
      </c>
      <c r="BA15" s="1">
        <f t="shared" si="27"/>
        <v>8.824742268041236</v>
      </c>
      <c r="BB15" s="1">
        <f t="shared" si="28"/>
        <v>1.2840000000000001E-2</v>
      </c>
      <c r="BC15" s="1">
        <f t="shared" si="5"/>
        <v>600414.18759085552</v>
      </c>
      <c r="BD15" s="1">
        <f t="shared" si="6"/>
        <v>600.41418759085559</v>
      </c>
      <c r="BF15" s="32" t="s">
        <v>82</v>
      </c>
      <c r="BG15" s="33">
        <v>138</v>
      </c>
      <c r="BH15" s="33">
        <v>154</v>
      </c>
      <c r="BI15" s="33">
        <v>23.6</v>
      </c>
      <c r="BJ15" s="33">
        <v>47.4</v>
      </c>
      <c r="BK15" s="33">
        <v>33.6</v>
      </c>
      <c r="BL15" s="1">
        <f t="shared" si="7"/>
        <v>137.00412371134021</v>
      </c>
      <c r="BM15" s="33">
        <f t="shared" si="8"/>
        <v>152.88865979381444</v>
      </c>
      <c r="BN15" s="33">
        <f t="shared" si="9"/>
        <v>23.429690721649486</v>
      </c>
      <c r="BO15" s="33">
        <f t="shared" si="10"/>
        <v>47.057938144329896</v>
      </c>
      <c r="BP15" s="33">
        <f t="shared" si="11"/>
        <v>33.357525773195874</v>
      </c>
      <c r="BQ15" s="33"/>
    </row>
    <row r="16" spans="1:69" s="9" customFormat="1" x14ac:dyDescent="0.35">
      <c r="A16" s="41">
        <v>15</v>
      </c>
      <c r="B16" s="17">
        <v>1</v>
      </c>
      <c r="C16" s="17">
        <v>2</v>
      </c>
      <c r="D16" s="17" t="s">
        <v>8</v>
      </c>
      <c r="E16" s="13">
        <v>9.6999999999999993</v>
      </c>
      <c r="F16" s="1">
        <f t="shared" si="12"/>
        <v>11850</v>
      </c>
      <c r="G16" s="28">
        <f t="shared" si="13"/>
        <v>8144.3298969072157</v>
      </c>
      <c r="H16" s="10">
        <v>11.85</v>
      </c>
      <c r="I16" s="30">
        <f t="shared" si="14"/>
        <v>8.144329896907216</v>
      </c>
      <c r="J16" s="11">
        <f t="shared" si="15"/>
        <v>1.1849999999999999E-2</v>
      </c>
      <c r="K16" s="2">
        <f t="shared" si="29"/>
        <v>2.1385237500000001E-2</v>
      </c>
      <c r="L16" s="2">
        <f t="shared" si="16"/>
        <v>554120.57032333629</v>
      </c>
      <c r="M16" s="2">
        <f t="shared" si="17"/>
        <v>554.12057032333632</v>
      </c>
      <c r="N16" s="2">
        <f t="shared" si="18"/>
        <v>0.55412057032333628</v>
      </c>
      <c r="O16" s="2"/>
      <c r="P16" s="2" t="s">
        <v>5</v>
      </c>
      <c r="Q16" s="40">
        <v>7.3</v>
      </c>
      <c r="R16" s="40">
        <v>45</v>
      </c>
      <c r="S16" s="18">
        <v>0.4</v>
      </c>
      <c r="T16" s="17">
        <f t="shared" si="0"/>
        <v>6.6885309278350515</v>
      </c>
      <c r="U16" s="18">
        <v>1.4550000000000001</v>
      </c>
      <c r="V16" s="2">
        <v>0</v>
      </c>
      <c r="W16" s="2">
        <f t="shared" si="1"/>
        <v>0</v>
      </c>
      <c r="X16" s="30">
        <f t="shared" si="19"/>
        <v>0</v>
      </c>
      <c r="Y16" s="2">
        <f t="shared" si="2"/>
        <v>0</v>
      </c>
      <c r="Z16" s="2"/>
      <c r="AA16" s="1">
        <v>9.0999999999999998E-2</v>
      </c>
      <c r="AB16" s="1">
        <f t="shared" si="20"/>
        <v>6.25</v>
      </c>
      <c r="AC16" s="1">
        <v>20</v>
      </c>
      <c r="AD16" s="1">
        <v>1</v>
      </c>
      <c r="AE16" s="1">
        <f t="shared" si="21"/>
        <v>7.4749999999999996</v>
      </c>
      <c r="AF16" s="2"/>
      <c r="AG16" s="12"/>
      <c r="AH16" s="8"/>
      <c r="AI16" s="12"/>
      <c r="AJ16" s="8"/>
      <c r="AK16" s="17"/>
      <c r="AL16" s="18">
        <v>2.86</v>
      </c>
      <c r="AM16" s="17">
        <v>45</v>
      </c>
      <c r="AN16" s="17">
        <v>0.2</v>
      </c>
      <c r="AO16" s="17">
        <f t="shared" si="22"/>
        <v>643.49999999999989</v>
      </c>
      <c r="AP16" s="17"/>
      <c r="AQ16" s="9" t="s">
        <v>8</v>
      </c>
      <c r="AR16" s="13">
        <v>9.6999999999999993</v>
      </c>
      <c r="AS16" s="11">
        <v>9.4700000000000006</v>
      </c>
      <c r="AT16" s="1">
        <f t="shared" si="3"/>
        <v>1065.375</v>
      </c>
      <c r="AU16" s="1">
        <f t="shared" si="23"/>
        <v>13.604838750000001</v>
      </c>
      <c r="AV16" s="27">
        <f t="shared" si="24"/>
        <v>9.3504046391752578</v>
      </c>
      <c r="AW16" s="1">
        <f t="shared" si="4"/>
        <v>636.17898795839892</v>
      </c>
      <c r="AX16" s="1">
        <f t="shared" si="25"/>
        <v>12770</v>
      </c>
      <c r="AY16" s="28">
        <f t="shared" si="26"/>
        <v>8776.6323024054982</v>
      </c>
      <c r="AZ16" s="11">
        <v>12.77</v>
      </c>
      <c r="BA16" s="1">
        <f t="shared" si="27"/>
        <v>8.7766323024054973</v>
      </c>
      <c r="BB16" s="1">
        <f t="shared" si="28"/>
        <v>1.277E-2</v>
      </c>
      <c r="BC16" s="1">
        <f t="shared" si="5"/>
        <v>597140.90152143501</v>
      </c>
      <c r="BD16" s="1">
        <f t="shared" si="6"/>
        <v>597.14090152143501</v>
      </c>
      <c r="BE16" s="17"/>
      <c r="BF16" s="32" t="s">
        <v>83</v>
      </c>
      <c r="BG16" s="33">
        <v>132</v>
      </c>
      <c r="BH16" s="33">
        <v>136</v>
      </c>
      <c r="BI16" s="33">
        <v>19.7</v>
      </c>
      <c r="BJ16" s="33">
        <v>40.4</v>
      </c>
      <c r="BK16" s="33">
        <v>9.4700000000000006</v>
      </c>
      <c r="BL16" s="1">
        <f t="shared" si="7"/>
        <v>130.33298969072163</v>
      </c>
      <c r="BM16" s="33">
        <f t="shared" si="8"/>
        <v>134.28247422680411</v>
      </c>
      <c r="BN16" s="33">
        <f t="shared" si="9"/>
        <v>19.451211340206186</v>
      </c>
      <c r="BO16" s="33">
        <f t="shared" si="10"/>
        <v>39.889793814432991</v>
      </c>
      <c r="BP16" s="33">
        <f t="shared" si="11"/>
        <v>9.3504046391752578</v>
      </c>
      <c r="BQ16" s="33"/>
    </row>
    <row r="17" spans="1:69" x14ac:dyDescent="0.35">
      <c r="A17" s="4">
        <v>16</v>
      </c>
      <c r="B17" s="1">
        <v>1</v>
      </c>
      <c r="C17" s="1">
        <v>2</v>
      </c>
      <c r="D17" s="1" t="s">
        <v>8</v>
      </c>
      <c r="E17" s="13">
        <v>19.399999999999999</v>
      </c>
      <c r="F17" s="1">
        <f t="shared" si="12"/>
        <v>13730</v>
      </c>
      <c r="G17" s="28">
        <f t="shared" si="13"/>
        <v>9436.4261168384874</v>
      </c>
      <c r="H17" s="2">
        <v>13.73</v>
      </c>
      <c r="I17" s="30">
        <f t="shared" si="14"/>
        <v>9.4364261168384882</v>
      </c>
      <c r="J17" s="2">
        <f t="shared" si="15"/>
        <v>1.3730000000000001E-2</v>
      </c>
      <c r="K17" s="2">
        <f t="shared" si="29"/>
        <v>2.1385237500000001E-2</v>
      </c>
      <c r="L17" s="2">
        <f t="shared" si="16"/>
        <v>642031.6819020597</v>
      </c>
      <c r="M17" s="2">
        <f t="shared" si="17"/>
        <v>642.03168190205974</v>
      </c>
      <c r="N17" s="2">
        <f t="shared" si="18"/>
        <v>0.64203168190205984</v>
      </c>
      <c r="O17" s="2"/>
      <c r="P17" s="2" t="s">
        <v>5</v>
      </c>
      <c r="Q17" s="2">
        <v>7.59</v>
      </c>
      <c r="R17" s="2">
        <v>45</v>
      </c>
      <c r="S17" s="2">
        <v>0.4</v>
      </c>
      <c r="T17" s="1">
        <f t="shared" si="0"/>
        <v>8.0575283505154633</v>
      </c>
      <c r="U17" s="2">
        <v>1.4550000000000001</v>
      </c>
      <c r="V17" s="2">
        <v>0</v>
      </c>
      <c r="W17" s="2">
        <f t="shared" si="1"/>
        <v>0</v>
      </c>
      <c r="X17" s="30">
        <f t="shared" si="19"/>
        <v>0</v>
      </c>
      <c r="Y17" s="2">
        <f t="shared" si="2"/>
        <v>0</v>
      </c>
      <c r="Z17" s="2"/>
      <c r="AA17" s="1">
        <v>0.10299999999999999</v>
      </c>
      <c r="AB17" s="1">
        <f t="shared" si="20"/>
        <v>6.25</v>
      </c>
      <c r="AC17" s="1">
        <v>20</v>
      </c>
      <c r="AD17" s="1">
        <v>1</v>
      </c>
      <c r="AE17" s="1">
        <f t="shared" si="21"/>
        <v>8.9749999999999979</v>
      </c>
      <c r="AF17" s="2"/>
      <c r="AG17" s="12"/>
      <c r="AH17" s="8"/>
      <c r="AI17" s="12"/>
      <c r="AJ17" s="8"/>
      <c r="AL17" s="18">
        <v>2.39</v>
      </c>
      <c r="AM17" s="17">
        <v>45</v>
      </c>
      <c r="AN17" s="17">
        <v>0.2</v>
      </c>
      <c r="AO17" s="17">
        <f t="shared" si="22"/>
        <v>537.75</v>
      </c>
      <c r="AQ17" s="1" t="s">
        <v>8</v>
      </c>
      <c r="AR17" s="13">
        <v>19.399999999999999</v>
      </c>
      <c r="AS17" s="2">
        <v>10.4</v>
      </c>
      <c r="AT17" s="1">
        <f t="shared" si="3"/>
        <v>1170</v>
      </c>
      <c r="AU17" s="1">
        <f t="shared" si="23"/>
        <v>9.9800999999999984</v>
      </c>
      <c r="AV17" s="27">
        <f t="shared" si="24"/>
        <v>6.8591752577319571</v>
      </c>
      <c r="AW17" s="1">
        <f t="shared" si="4"/>
        <v>466.68174716320067</v>
      </c>
      <c r="AX17" s="1">
        <f t="shared" si="25"/>
        <v>8530</v>
      </c>
      <c r="AY17" s="28">
        <f t="shared" si="26"/>
        <v>5862.5429553264603</v>
      </c>
      <c r="AZ17" s="2">
        <v>8.5299999999999994</v>
      </c>
      <c r="BA17" s="1">
        <f t="shared" si="27"/>
        <v>5.8625429553264601</v>
      </c>
      <c r="BB17" s="1">
        <f t="shared" si="28"/>
        <v>8.5299999999999994E-3</v>
      </c>
      <c r="BC17" s="1">
        <f t="shared" si="5"/>
        <v>398873.28817367589</v>
      </c>
      <c r="BD17" s="1">
        <f t="shared" si="6"/>
        <v>398.87328817367586</v>
      </c>
      <c r="BF17" s="32" t="s">
        <v>84</v>
      </c>
      <c r="BG17" s="33">
        <v>116</v>
      </c>
      <c r="BH17" s="33">
        <v>151</v>
      </c>
      <c r="BI17" s="33">
        <v>20.6</v>
      </c>
      <c r="BJ17" s="33">
        <v>40.200000000000003</v>
      </c>
      <c r="BK17" s="33">
        <v>10.4</v>
      </c>
      <c r="BL17" s="1">
        <f t="shared" si="7"/>
        <v>76.506185567010306</v>
      </c>
      <c r="BM17" s="33">
        <f t="shared" si="8"/>
        <v>99.58994845360823</v>
      </c>
      <c r="BN17" s="33">
        <f t="shared" si="9"/>
        <v>13.586443298969071</v>
      </c>
      <c r="BO17" s="33">
        <f t="shared" si="10"/>
        <v>26.513350515463912</v>
      </c>
      <c r="BP17" s="33">
        <f t="shared" si="11"/>
        <v>6.8591752577319571</v>
      </c>
      <c r="BQ17" s="33"/>
    </row>
    <row r="18" spans="1:69" x14ac:dyDescent="0.35">
      <c r="A18" s="4">
        <v>17</v>
      </c>
      <c r="B18" s="1">
        <v>1</v>
      </c>
      <c r="C18" s="1">
        <v>2</v>
      </c>
      <c r="D18" s="1" t="s">
        <v>8</v>
      </c>
      <c r="E18" s="13">
        <v>29.1</v>
      </c>
      <c r="F18" s="1">
        <f t="shared" si="12"/>
        <v>13840</v>
      </c>
      <c r="G18" s="28">
        <f t="shared" si="13"/>
        <v>9512.027491408935</v>
      </c>
      <c r="H18" s="2">
        <v>13.84</v>
      </c>
      <c r="I18" s="30">
        <f t="shared" si="14"/>
        <v>9.5120274914089347</v>
      </c>
      <c r="J18" s="2">
        <f t="shared" si="15"/>
        <v>1.384E-2</v>
      </c>
      <c r="K18" s="2">
        <f t="shared" si="29"/>
        <v>2.1385237500000001E-2</v>
      </c>
      <c r="L18" s="2">
        <f t="shared" si="16"/>
        <v>647175.41715400631</v>
      </c>
      <c r="M18" s="2">
        <f t="shared" si="17"/>
        <v>647.17541715400637</v>
      </c>
      <c r="N18" s="2">
        <f t="shared" si="18"/>
        <v>0.64717541715400628</v>
      </c>
      <c r="O18" s="2"/>
      <c r="P18" s="2" t="s">
        <v>5</v>
      </c>
      <c r="Q18" s="2">
        <v>8.1999999999999993</v>
      </c>
      <c r="R18" s="2">
        <v>45</v>
      </c>
      <c r="S18" s="2">
        <v>0.4</v>
      </c>
      <c r="T18" s="1">
        <f t="shared" si="0"/>
        <v>8.7748453608247416</v>
      </c>
      <c r="U18" s="2">
        <v>1.4550000000000001</v>
      </c>
      <c r="V18" s="2">
        <v>0</v>
      </c>
      <c r="W18" s="2">
        <f t="shared" si="1"/>
        <v>0</v>
      </c>
      <c r="X18" s="30">
        <f t="shared" si="19"/>
        <v>0</v>
      </c>
      <c r="Y18" s="2">
        <f t="shared" si="2"/>
        <v>0</v>
      </c>
      <c r="Z18" s="2"/>
      <c r="AA18" s="1">
        <v>0.28699999999999998</v>
      </c>
      <c r="AB18" s="1">
        <f t="shared" si="20"/>
        <v>6.25</v>
      </c>
      <c r="AC18" s="1">
        <v>20</v>
      </c>
      <c r="AD18" s="1">
        <v>1</v>
      </c>
      <c r="AE18" s="1">
        <f t="shared" si="21"/>
        <v>31.974999999999998</v>
      </c>
      <c r="AF18" s="2"/>
      <c r="AG18" s="12"/>
      <c r="AH18" s="8"/>
      <c r="AI18" s="12"/>
      <c r="AJ18" s="8"/>
      <c r="AL18" s="18">
        <v>2.02</v>
      </c>
      <c r="AM18" s="17">
        <v>45</v>
      </c>
      <c r="AN18" s="17">
        <v>0.2</v>
      </c>
      <c r="AO18" s="17">
        <f t="shared" si="22"/>
        <v>454.5</v>
      </c>
      <c r="AQ18" s="1" t="s">
        <v>8</v>
      </c>
      <c r="AR18" s="13">
        <v>29.1</v>
      </c>
      <c r="AS18" s="2">
        <v>12.1</v>
      </c>
      <c r="AT18" s="1">
        <f t="shared" si="3"/>
        <v>1361.25</v>
      </c>
      <c r="AU18" s="1">
        <f t="shared" si="23"/>
        <v>8.6847750000000001</v>
      </c>
      <c r="AV18" s="27">
        <f t="shared" si="24"/>
        <v>5.9689175257731959</v>
      </c>
      <c r="AW18" s="1">
        <f t="shared" si="4"/>
        <v>406.1107574793125</v>
      </c>
      <c r="AX18" s="1">
        <f t="shared" si="25"/>
        <v>6380</v>
      </c>
      <c r="AY18" s="28">
        <f t="shared" si="26"/>
        <v>4384.8797250859106</v>
      </c>
      <c r="AZ18" s="2">
        <v>6.38</v>
      </c>
      <c r="BA18" s="1">
        <f t="shared" si="27"/>
        <v>4.3848797250859102</v>
      </c>
      <c r="BB18" s="1">
        <f t="shared" si="28"/>
        <v>6.3800000000000003E-3</v>
      </c>
      <c r="BC18" s="1">
        <f t="shared" si="5"/>
        <v>298336.64461290179</v>
      </c>
      <c r="BD18" s="1">
        <f t="shared" si="6"/>
        <v>298.33664461290175</v>
      </c>
      <c r="BF18" s="32" t="s">
        <v>85</v>
      </c>
      <c r="BG18" s="33">
        <v>117</v>
      </c>
      <c r="BH18" s="33">
        <v>147</v>
      </c>
      <c r="BI18" s="33">
        <v>21.7</v>
      </c>
      <c r="BJ18" s="33">
        <v>47.2</v>
      </c>
      <c r="BK18" s="33">
        <v>12.1</v>
      </c>
      <c r="BL18" s="1">
        <f t="shared" si="7"/>
        <v>57.715979381443304</v>
      </c>
      <c r="BM18" s="33">
        <f t="shared" si="8"/>
        <v>72.514948453608255</v>
      </c>
      <c r="BN18" s="33">
        <f t="shared" si="9"/>
        <v>10.704587628865978</v>
      </c>
      <c r="BO18" s="33">
        <f t="shared" si="10"/>
        <v>23.283711340206185</v>
      </c>
      <c r="BP18" s="33">
        <f t="shared" si="11"/>
        <v>5.9689175257731959</v>
      </c>
      <c r="BQ18" s="33"/>
    </row>
    <row r="19" spans="1:69" x14ac:dyDescent="0.35">
      <c r="A19" s="4">
        <v>18</v>
      </c>
      <c r="B19" s="1">
        <v>1</v>
      </c>
      <c r="C19" s="1">
        <v>2</v>
      </c>
      <c r="D19" s="1" t="s">
        <v>8</v>
      </c>
      <c r="E19" s="13">
        <v>38.799999999999997</v>
      </c>
      <c r="F19" s="1">
        <f t="shared" si="12"/>
        <v>17740</v>
      </c>
      <c r="G19" s="28">
        <f t="shared" si="13"/>
        <v>12192.439862542955</v>
      </c>
      <c r="H19" s="2">
        <v>17.739999999999998</v>
      </c>
      <c r="I19" s="30">
        <f t="shared" si="14"/>
        <v>12.192439862542953</v>
      </c>
      <c r="J19" s="2">
        <f t="shared" si="15"/>
        <v>1.7739999999999999E-2</v>
      </c>
      <c r="K19" s="2">
        <f t="shared" si="29"/>
        <v>2.1385237500000001E-2</v>
      </c>
      <c r="L19" s="2">
        <f t="shared" si="16"/>
        <v>829544.21245029417</v>
      </c>
      <c r="M19" s="2">
        <f t="shared" si="17"/>
        <v>829.54421245029414</v>
      </c>
      <c r="N19" s="2">
        <f t="shared" si="18"/>
        <v>0.82954421245029419</v>
      </c>
      <c r="O19" s="2"/>
      <c r="P19" s="2" t="s">
        <v>5</v>
      </c>
      <c r="Q19" s="2">
        <v>8.64</v>
      </c>
      <c r="R19" s="2">
        <v>45</v>
      </c>
      <c r="S19" s="2">
        <v>0.4</v>
      </c>
      <c r="T19" s="1">
        <f t="shared" si="0"/>
        <v>11.851051546391753</v>
      </c>
      <c r="U19" s="2">
        <v>1.4550000000000001</v>
      </c>
      <c r="V19" s="2">
        <v>0</v>
      </c>
      <c r="W19" s="2">
        <f t="shared" si="1"/>
        <v>0</v>
      </c>
      <c r="X19" s="30">
        <f t="shared" si="19"/>
        <v>0</v>
      </c>
      <c r="Y19" s="2">
        <f t="shared" si="2"/>
        <v>0</v>
      </c>
      <c r="Z19" s="2"/>
      <c r="AA19" s="1">
        <v>0.21299999999999999</v>
      </c>
      <c r="AB19" s="1">
        <f t="shared" si="20"/>
        <v>6.25</v>
      </c>
      <c r="AC19" s="1">
        <v>20</v>
      </c>
      <c r="AD19" s="1">
        <v>1</v>
      </c>
      <c r="AE19" s="1">
        <f t="shared" si="21"/>
        <v>22.725000000000001</v>
      </c>
      <c r="AF19" s="2"/>
      <c r="AG19" s="12"/>
      <c r="AH19" s="8"/>
      <c r="AI19" s="12"/>
      <c r="AJ19" s="8"/>
      <c r="AL19" s="18">
        <v>2.56</v>
      </c>
      <c r="AM19" s="17">
        <v>45</v>
      </c>
      <c r="AN19" s="17">
        <v>0.2</v>
      </c>
      <c r="AO19" s="17">
        <f t="shared" si="22"/>
        <v>576</v>
      </c>
      <c r="AQ19" s="1" t="s">
        <v>8</v>
      </c>
      <c r="AR19" s="13">
        <v>38.799999999999997</v>
      </c>
      <c r="AS19" s="2">
        <v>9.5500000000000007</v>
      </c>
      <c r="AT19" s="1">
        <f t="shared" si="3"/>
        <v>1074.375</v>
      </c>
      <c r="AU19" s="1">
        <f t="shared" si="23"/>
        <v>12.11895</v>
      </c>
      <c r="AV19" s="27">
        <f t="shared" si="24"/>
        <v>8.3291752577319578</v>
      </c>
      <c r="AW19" s="1">
        <f t="shared" si="4"/>
        <v>566.69700301434568</v>
      </c>
      <c r="AX19" s="1">
        <f t="shared" si="25"/>
        <v>11280</v>
      </c>
      <c r="AY19" s="28">
        <f t="shared" si="26"/>
        <v>7752.5773195876282</v>
      </c>
      <c r="AZ19" s="2">
        <v>11.28</v>
      </c>
      <c r="BA19" s="1">
        <f t="shared" si="27"/>
        <v>7.752577319587628</v>
      </c>
      <c r="BB19" s="1">
        <f t="shared" si="28"/>
        <v>1.128E-2</v>
      </c>
      <c r="BC19" s="1">
        <f t="shared" si="5"/>
        <v>527466.66947234038</v>
      </c>
      <c r="BD19" s="1">
        <f t="shared" si="6"/>
        <v>527.46666947234041</v>
      </c>
      <c r="BF19" s="32" t="s">
        <v>86</v>
      </c>
      <c r="BG19" s="33">
        <v>150</v>
      </c>
      <c r="BH19" s="33">
        <v>137</v>
      </c>
      <c r="BI19" s="33">
        <v>21.4</v>
      </c>
      <c r="BJ19" s="33">
        <v>42.6</v>
      </c>
      <c r="BK19" s="33">
        <v>9.5500000000000007</v>
      </c>
      <c r="BL19" s="1">
        <f t="shared" si="7"/>
        <v>130.82474226804123</v>
      </c>
      <c r="BM19" s="33">
        <f t="shared" si="8"/>
        <v>119.48659793814433</v>
      </c>
      <c r="BN19" s="33">
        <f t="shared" si="9"/>
        <v>18.664329896907212</v>
      </c>
      <c r="BO19" s="33">
        <f t="shared" si="10"/>
        <v>37.154226804123709</v>
      </c>
      <c r="BP19" s="33">
        <f t="shared" si="11"/>
        <v>8.3291752577319578</v>
      </c>
      <c r="BQ19" s="33"/>
    </row>
    <row r="20" spans="1:69" ht="15.5" x14ac:dyDescent="0.35">
      <c r="A20" s="4">
        <v>19</v>
      </c>
      <c r="B20" s="1">
        <v>1</v>
      </c>
      <c r="C20" s="1">
        <v>3</v>
      </c>
      <c r="D20" s="5" t="s">
        <v>16</v>
      </c>
      <c r="E20" s="5">
        <v>0</v>
      </c>
      <c r="F20" s="1">
        <f t="shared" si="12"/>
        <v>4360</v>
      </c>
      <c r="G20" s="28">
        <f t="shared" si="13"/>
        <v>2996.5635738831616</v>
      </c>
      <c r="H20" s="2">
        <v>4.3600000000000003</v>
      </c>
      <c r="I20" s="30">
        <f t="shared" si="14"/>
        <v>2.9965635738831615</v>
      </c>
      <c r="J20" s="2">
        <f t="shared" si="15"/>
        <v>4.3600000000000002E-3</v>
      </c>
      <c r="K20" s="2">
        <f t="shared" si="29"/>
        <v>2.1385237500000001E-2</v>
      </c>
      <c r="L20" s="2">
        <f t="shared" si="16"/>
        <v>203878.96089533725</v>
      </c>
      <c r="M20" s="2">
        <f t="shared" si="17"/>
        <v>203.87896089533726</v>
      </c>
      <c r="N20" s="2">
        <f t="shared" si="18"/>
        <v>0.20387896089533725</v>
      </c>
      <c r="O20" s="2"/>
      <c r="P20" s="2" t="s">
        <v>5</v>
      </c>
      <c r="Q20" s="11">
        <v>15.23</v>
      </c>
      <c r="R20" s="39">
        <v>45</v>
      </c>
      <c r="S20" s="2">
        <v>0.4</v>
      </c>
      <c r="T20" s="1">
        <f t="shared" si="0"/>
        <v>5.1342371134020617</v>
      </c>
      <c r="U20" s="2">
        <v>1.4550000000000001</v>
      </c>
      <c r="V20" s="2">
        <v>0</v>
      </c>
      <c r="W20" s="2">
        <f t="shared" si="1"/>
        <v>0</v>
      </c>
      <c r="X20" s="30">
        <f t="shared" si="19"/>
        <v>0</v>
      </c>
      <c r="Y20" s="2">
        <f t="shared" si="2"/>
        <v>0</v>
      </c>
      <c r="Z20" s="2"/>
      <c r="AA20" s="1">
        <v>0.16600000000000001</v>
      </c>
      <c r="AB20" s="1">
        <f t="shared" si="20"/>
        <v>6.25</v>
      </c>
      <c r="AC20" s="1">
        <v>20</v>
      </c>
      <c r="AD20" s="1">
        <v>1</v>
      </c>
      <c r="AE20" s="1">
        <f t="shared" si="21"/>
        <v>16.850000000000001</v>
      </c>
      <c r="AF20" s="2"/>
      <c r="AG20" s="12"/>
      <c r="AH20" s="8"/>
      <c r="AI20" s="12"/>
      <c r="AJ20" s="8"/>
      <c r="AL20" s="18">
        <v>2.37</v>
      </c>
      <c r="AM20" s="17">
        <v>45</v>
      </c>
      <c r="AN20" s="17">
        <v>0.2</v>
      </c>
      <c r="AO20" s="17">
        <f t="shared" si="22"/>
        <v>533.25</v>
      </c>
      <c r="AQ20" s="5" t="s">
        <v>16</v>
      </c>
      <c r="AR20" s="5">
        <v>0</v>
      </c>
      <c r="AS20" s="2">
        <v>8.7899999999999991</v>
      </c>
      <c r="AT20" s="1">
        <f t="shared" si="3"/>
        <v>988.87499999999989</v>
      </c>
      <c r="AU20" s="1">
        <f t="shared" si="23"/>
        <v>6.5166862499999985</v>
      </c>
      <c r="AV20" s="27">
        <f t="shared" si="24"/>
        <v>4.4788221649484523</v>
      </c>
      <c r="AW20" s="1">
        <f t="shared" si="4"/>
        <v>304.72826172727792</v>
      </c>
      <c r="AX20" s="1">
        <f t="shared" si="25"/>
        <v>6590</v>
      </c>
      <c r="AY20" s="28">
        <f t="shared" si="26"/>
        <v>4529.2096219931273</v>
      </c>
      <c r="AZ20" s="2">
        <v>6.59</v>
      </c>
      <c r="BA20" s="1">
        <f t="shared" si="27"/>
        <v>4.529209621993127</v>
      </c>
      <c r="BB20" s="1">
        <f t="shared" si="28"/>
        <v>6.5899999999999995E-3</v>
      </c>
      <c r="BC20" s="1">
        <f t="shared" si="5"/>
        <v>308156.50282116339</v>
      </c>
      <c r="BD20" s="1">
        <f t="shared" si="6"/>
        <v>308.15650282116343</v>
      </c>
      <c r="BF20" s="32" t="s">
        <v>87</v>
      </c>
      <c r="BG20" s="33">
        <v>147</v>
      </c>
      <c r="BH20" s="33">
        <v>114</v>
      </c>
      <c r="BI20" s="33">
        <v>19</v>
      </c>
      <c r="BJ20" s="33">
        <v>36.4</v>
      </c>
      <c r="BK20" s="33">
        <v>8.7899999999999991</v>
      </c>
      <c r="BL20" s="1">
        <f t="shared" si="7"/>
        <v>74.901804123711329</v>
      </c>
      <c r="BM20" s="33">
        <f t="shared" si="8"/>
        <v>58.087113402061846</v>
      </c>
      <c r="BN20" s="33">
        <f t="shared" si="9"/>
        <v>9.6811855670103082</v>
      </c>
      <c r="BO20" s="33">
        <f t="shared" si="10"/>
        <v>18.547113402061854</v>
      </c>
      <c r="BP20" s="33">
        <f t="shared" si="11"/>
        <v>4.4788221649484523</v>
      </c>
      <c r="BQ20" s="33"/>
    </row>
    <row r="21" spans="1:69" ht="15.5" x14ac:dyDescent="0.35">
      <c r="A21" s="4">
        <v>20</v>
      </c>
      <c r="B21" s="1">
        <v>1</v>
      </c>
      <c r="C21" s="1">
        <v>3</v>
      </c>
      <c r="D21" s="5" t="s">
        <v>7</v>
      </c>
      <c r="E21" s="13">
        <v>9.6999999999999993</v>
      </c>
      <c r="F21" s="1">
        <f t="shared" si="12"/>
        <v>16530</v>
      </c>
      <c r="G21" s="28">
        <f t="shared" si="13"/>
        <v>11360.824742268042</v>
      </c>
      <c r="H21" s="2">
        <v>16.53</v>
      </c>
      <c r="I21" s="30">
        <f t="shared" si="14"/>
        <v>11.360824742268042</v>
      </c>
      <c r="J21" s="2">
        <f t="shared" si="15"/>
        <v>1.653E-2</v>
      </c>
      <c r="K21" s="2">
        <f t="shared" si="29"/>
        <v>2.1385237500000001E-2</v>
      </c>
      <c r="L21" s="2">
        <f t="shared" si="16"/>
        <v>772963.12467888184</v>
      </c>
      <c r="M21" s="2">
        <f t="shared" si="17"/>
        <v>772.96312467888185</v>
      </c>
      <c r="N21" s="2">
        <f t="shared" si="18"/>
        <v>0.77296312467888184</v>
      </c>
      <c r="O21" s="2"/>
      <c r="P21" s="39" t="s">
        <v>5</v>
      </c>
      <c r="Q21" s="2">
        <v>8.24</v>
      </c>
      <c r="R21" s="2">
        <v>45</v>
      </c>
      <c r="S21" s="2">
        <v>0.4</v>
      </c>
      <c r="T21" s="1">
        <f t="shared" si="0"/>
        <v>10.531484536082473</v>
      </c>
      <c r="U21" s="2">
        <v>1.4550000000000001</v>
      </c>
      <c r="V21" s="2">
        <v>0</v>
      </c>
      <c r="W21" s="2">
        <f t="shared" si="1"/>
        <v>0</v>
      </c>
      <c r="X21" s="30">
        <f t="shared" si="19"/>
        <v>0</v>
      </c>
      <c r="Y21" s="2">
        <f t="shared" si="2"/>
        <v>0</v>
      </c>
      <c r="Z21" s="2"/>
      <c r="AA21" s="1">
        <v>9.6000000000000002E-2</v>
      </c>
      <c r="AB21" s="1">
        <f t="shared" si="20"/>
        <v>6.25</v>
      </c>
      <c r="AC21" s="1">
        <v>20</v>
      </c>
      <c r="AD21" s="1">
        <v>1</v>
      </c>
      <c r="AE21" s="1">
        <f t="shared" si="21"/>
        <v>8.1</v>
      </c>
      <c r="AF21" s="2"/>
      <c r="AG21" s="12"/>
      <c r="AH21" s="8"/>
      <c r="AI21" s="12"/>
      <c r="AJ21" s="8"/>
      <c r="AL21" s="18">
        <v>2.7</v>
      </c>
      <c r="AM21" s="17">
        <v>45</v>
      </c>
      <c r="AN21" s="17">
        <v>0.2</v>
      </c>
      <c r="AO21" s="17">
        <f t="shared" si="22"/>
        <v>607.5</v>
      </c>
      <c r="AQ21" s="5" t="s">
        <v>7</v>
      </c>
      <c r="AR21" s="13">
        <v>9.6999999999999993</v>
      </c>
      <c r="AS21" s="2">
        <v>10.6</v>
      </c>
      <c r="AT21" s="1">
        <f t="shared" si="3"/>
        <v>1192.5</v>
      </c>
      <c r="AU21" s="1">
        <f t="shared" si="23"/>
        <v>21.1311</v>
      </c>
      <c r="AV21" s="27">
        <f t="shared" si="24"/>
        <v>14.523092783505154</v>
      </c>
      <c r="AW21" s="1">
        <f t="shared" si="4"/>
        <v>988.11621802189472</v>
      </c>
      <c r="AX21" s="1">
        <f t="shared" si="25"/>
        <v>17720</v>
      </c>
      <c r="AY21" s="28">
        <f t="shared" si="26"/>
        <v>12178.694158075601</v>
      </c>
      <c r="AZ21" s="2">
        <v>17.72</v>
      </c>
      <c r="BA21" s="1">
        <f t="shared" si="27"/>
        <v>12.178694158075601</v>
      </c>
      <c r="BB21" s="1">
        <f t="shared" si="28"/>
        <v>1.772E-2</v>
      </c>
      <c r="BC21" s="1">
        <f t="shared" si="5"/>
        <v>828608.98785903119</v>
      </c>
      <c r="BD21" s="1">
        <f t="shared" si="6"/>
        <v>828.60898785903112</v>
      </c>
      <c r="BF21" s="32" t="s">
        <v>88</v>
      </c>
      <c r="BG21" s="33">
        <v>89</v>
      </c>
      <c r="BH21" s="33">
        <v>134</v>
      </c>
      <c r="BI21" s="33">
        <v>20</v>
      </c>
      <c r="BJ21" s="33">
        <v>38.5</v>
      </c>
      <c r="BK21" s="33">
        <v>10.6</v>
      </c>
      <c r="BL21" s="1">
        <f t="shared" si="7"/>
        <v>121.93917525773196</v>
      </c>
      <c r="BM21" s="33">
        <f t="shared" si="8"/>
        <v>183.59381443298969</v>
      </c>
      <c r="BN21" s="33">
        <f t="shared" si="9"/>
        <v>27.402061855670102</v>
      </c>
      <c r="BO21" s="33">
        <f t="shared" si="10"/>
        <v>52.74896907216494</v>
      </c>
      <c r="BP21" s="33">
        <f t="shared" si="11"/>
        <v>14.523092783505154</v>
      </c>
      <c r="BQ21" s="33"/>
    </row>
    <row r="22" spans="1:69" ht="15.5" x14ac:dyDescent="0.35">
      <c r="A22" s="4">
        <v>21</v>
      </c>
      <c r="B22" s="1">
        <v>1</v>
      </c>
      <c r="C22" s="1">
        <v>3</v>
      </c>
      <c r="D22" s="5" t="s">
        <v>7</v>
      </c>
      <c r="E22" s="13">
        <v>19.399999999999999</v>
      </c>
      <c r="F22" s="1">
        <f t="shared" si="12"/>
        <v>17130</v>
      </c>
      <c r="G22" s="28">
        <f t="shared" si="13"/>
        <v>11773.195876288659</v>
      </c>
      <c r="H22" s="2">
        <v>17.13</v>
      </c>
      <c r="I22" s="30">
        <f t="shared" si="14"/>
        <v>11.773195876288659</v>
      </c>
      <c r="J22" s="2">
        <f t="shared" si="15"/>
        <v>1.7129999999999999E-2</v>
      </c>
      <c r="K22" s="2">
        <f t="shared" si="29"/>
        <v>2.1385237500000001E-2</v>
      </c>
      <c r="L22" s="2">
        <f t="shared" si="16"/>
        <v>801019.86241677229</v>
      </c>
      <c r="M22" s="2">
        <f t="shared" si="17"/>
        <v>801.01986241677218</v>
      </c>
      <c r="N22" s="2">
        <f t="shared" si="18"/>
        <v>0.80101986241677225</v>
      </c>
      <c r="O22" s="2"/>
      <c r="P22" s="2" t="s">
        <v>5</v>
      </c>
      <c r="Q22" s="2">
        <v>8.9</v>
      </c>
      <c r="R22" s="2">
        <v>45</v>
      </c>
      <c r="S22" s="2">
        <v>0.4</v>
      </c>
      <c r="T22" s="1">
        <f t="shared" si="0"/>
        <v>11.78791237113402</v>
      </c>
      <c r="U22" s="2">
        <v>1.4550000000000001</v>
      </c>
      <c r="V22" s="2">
        <v>0</v>
      </c>
      <c r="W22" s="2">
        <f t="shared" si="1"/>
        <v>0</v>
      </c>
      <c r="X22" s="30">
        <f t="shared" si="19"/>
        <v>0</v>
      </c>
      <c r="Y22" s="2">
        <f t="shared" si="2"/>
        <v>0</v>
      </c>
      <c r="Z22" s="2"/>
      <c r="AA22" s="1">
        <v>0.127</v>
      </c>
      <c r="AB22" s="1">
        <f t="shared" si="20"/>
        <v>6.25</v>
      </c>
      <c r="AC22" s="1">
        <v>20</v>
      </c>
      <c r="AD22" s="1">
        <v>1</v>
      </c>
      <c r="AE22" s="1">
        <f t="shared" si="21"/>
        <v>11.974999999999998</v>
      </c>
      <c r="AF22" s="2"/>
      <c r="AG22" s="12"/>
      <c r="AH22" s="8"/>
      <c r="AI22" s="12"/>
      <c r="AJ22" s="8"/>
      <c r="AL22" s="18">
        <v>2.67</v>
      </c>
      <c r="AM22" s="17">
        <v>45</v>
      </c>
      <c r="AN22" s="17">
        <v>0.2</v>
      </c>
      <c r="AO22" s="17">
        <f t="shared" si="22"/>
        <v>600.74999999999989</v>
      </c>
      <c r="AQ22" s="5" t="s">
        <v>7</v>
      </c>
      <c r="AR22" s="13">
        <v>19.399999999999999</v>
      </c>
      <c r="AS22" s="2">
        <v>15.1</v>
      </c>
      <c r="AT22" s="1">
        <f t="shared" si="3"/>
        <v>1698.75</v>
      </c>
      <c r="AU22" s="1">
        <f t="shared" si="23"/>
        <v>27.0441</v>
      </c>
      <c r="AV22" s="27">
        <f t="shared" si="24"/>
        <v>18.587010309278348</v>
      </c>
      <c r="AW22" s="1">
        <f t="shared" si="4"/>
        <v>1264.6153684288051</v>
      </c>
      <c r="AX22" s="1">
        <f t="shared" si="25"/>
        <v>15920</v>
      </c>
      <c r="AY22" s="28">
        <f t="shared" si="26"/>
        <v>10941.580756013745</v>
      </c>
      <c r="AZ22" s="2">
        <v>15.92</v>
      </c>
      <c r="BA22" s="1">
        <f t="shared" si="27"/>
        <v>10.941580756013746</v>
      </c>
      <c r="BB22" s="1">
        <f t="shared" si="28"/>
        <v>1.592E-2</v>
      </c>
      <c r="BC22" s="1">
        <f t="shared" si="5"/>
        <v>744438.77464535984</v>
      </c>
      <c r="BD22" s="1">
        <f t="shared" si="6"/>
        <v>744.4387746453599</v>
      </c>
      <c r="BF22" s="32" t="s">
        <v>89</v>
      </c>
      <c r="BG22" s="33">
        <v>103</v>
      </c>
      <c r="BH22" s="33">
        <v>141</v>
      </c>
      <c r="BI22" s="33">
        <v>21.1</v>
      </c>
      <c r="BJ22" s="33">
        <v>48.9</v>
      </c>
      <c r="BK22" s="33">
        <v>15.1</v>
      </c>
      <c r="BL22" s="1">
        <f t="shared" si="7"/>
        <v>126.78556701030928</v>
      </c>
      <c r="BM22" s="33">
        <f t="shared" si="8"/>
        <v>173.56082474226804</v>
      </c>
      <c r="BN22" s="33">
        <f t="shared" si="9"/>
        <v>25.972577319587629</v>
      </c>
      <c r="BO22" s="33">
        <f t="shared" si="10"/>
        <v>60.192371134020611</v>
      </c>
      <c r="BP22" s="33">
        <f t="shared" si="11"/>
        <v>18.587010309278348</v>
      </c>
      <c r="BQ22" s="33"/>
    </row>
    <row r="23" spans="1:69" ht="15.5" x14ac:dyDescent="0.35">
      <c r="A23" s="4">
        <v>22</v>
      </c>
      <c r="B23" s="1">
        <v>1</v>
      </c>
      <c r="C23" s="1">
        <v>3</v>
      </c>
      <c r="D23" s="5" t="s">
        <v>7</v>
      </c>
      <c r="E23" s="13">
        <v>29.1</v>
      </c>
      <c r="F23" s="1">
        <f t="shared" si="12"/>
        <v>17710</v>
      </c>
      <c r="G23" s="28">
        <f t="shared" si="13"/>
        <v>12171.821305841924</v>
      </c>
      <c r="H23" s="2">
        <v>17.71</v>
      </c>
      <c r="I23" s="30">
        <f t="shared" si="14"/>
        <v>12.171821305841924</v>
      </c>
      <c r="J23" s="2">
        <f t="shared" si="15"/>
        <v>1.771E-2</v>
      </c>
      <c r="K23" s="2">
        <f t="shared" si="29"/>
        <v>2.1385237500000001E-2</v>
      </c>
      <c r="L23" s="2">
        <f t="shared" si="16"/>
        <v>828141.37556339975</v>
      </c>
      <c r="M23" s="2">
        <f t="shared" si="17"/>
        <v>828.14137556339972</v>
      </c>
      <c r="N23" s="2">
        <f t="shared" si="18"/>
        <v>0.82814137556339973</v>
      </c>
      <c r="O23" s="2"/>
      <c r="P23" s="2" t="s">
        <v>5</v>
      </c>
      <c r="Q23" s="2">
        <v>10</v>
      </c>
      <c r="R23" s="2">
        <v>45</v>
      </c>
      <c r="S23" s="2">
        <v>0.4</v>
      </c>
      <c r="T23" s="1">
        <f t="shared" si="0"/>
        <v>13.693298969072163</v>
      </c>
      <c r="U23" s="2">
        <v>1.4550000000000001</v>
      </c>
      <c r="V23" s="2">
        <v>0</v>
      </c>
      <c r="W23" s="2">
        <f t="shared" si="1"/>
        <v>0</v>
      </c>
      <c r="X23" s="30">
        <f t="shared" si="19"/>
        <v>0</v>
      </c>
      <c r="Y23" s="2">
        <f t="shared" si="2"/>
        <v>0</v>
      </c>
      <c r="Z23" s="2"/>
      <c r="AA23" s="1">
        <v>0.14799999999999999</v>
      </c>
      <c r="AB23" s="1">
        <f t="shared" si="20"/>
        <v>6.25</v>
      </c>
      <c r="AC23" s="1">
        <v>20</v>
      </c>
      <c r="AD23" s="1">
        <v>1</v>
      </c>
      <c r="AE23" s="1">
        <f t="shared" si="21"/>
        <v>14.6</v>
      </c>
      <c r="AF23" s="2"/>
      <c r="AG23" s="12"/>
      <c r="AH23" s="8"/>
      <c r="AI23" s="12"/>
      <c r="AJ23" s="8"/>
      <c r="AL23" s="18">
        <v>2.63</v>
      </c>
      <c r="AM23" s="17">
        <v>45</v>
      </c>
      <c r="AN23" s="17">
        <v>0.2</v>
      </c>
      <c r="AO23" s="17">
        <f t="shared" si="22"/>
        <v>591.74999999999989</v>
      </c>
      <c r="AQ23" s="1" t="s">
        <v>7</v>
      </c>
      <c r="AR23" s="13">
        <v>29.1</v>
      </c>
      <c r="AS23" s="2">
        <v>63.5</v>
      </c>
      <c r="AT23" s="1">
        <f t="shared" si="3"/>
        <v>7143.75</v>
      </c>
      <c r="AU23" s="1">
        <f t="shared" si="23"/>
        <v>69.722999999999999</v>
      </c>
      <c r="AV23" s="27">
        <f t="shared" si="24"/>
        <v>47.919587628865976</v>
      </c>
      <c r="AW23" s="1">
        <f t="shared" si="4"/>
        <v>3260.3332088315592</v>
      </c>
      <c r="AX23" s="1">
        <f t="shared" si="25"/>
        <v>9760</v>
      </c>
      <c r="AY23" s="28">
        <f t="shared" si="26"/>
        <v>6707.9037800687283</v>
      </c>
      <c r="AZ23" s="2">
        <v>9.76</v>
      </c>
      <c r="BA23" s="1">
        <f t="shared" si="27"/>
        <v>6.7079037800687278</v>
      </c>
      <c r="BB23" s="1">
        <f t="shared" si="28"/>
        <v>9.7599999999999996E-3</v>
      </c>
      <c r="BC23" s="1">
        <f t="shared" si="5"/>
        <v>456389.60053635127</v>
      </c>
      <c r="BD23" s="1">
        <f t="shared" si="6"/>
        <v>456.38960053635128</v>
      </c>
      <c r="BF23" s="32" t="s">
        <v>90</v>
      </c>
      <c r="BG23" s="33">
        <v>126</v>
      </c>
      <c r="BH23" s="33">
        <v>180</v>
      </c>
      <c r="BI23" s="33">
        <v>23.8</v>
      </c>
      <c r="BJ23" s="33">
        <v>52.1</v>
      </c>
      <c r="BK23" s="33">
        <v>63.5</v>
      </c>
      <c r="BL23" s="1">
        <f t="shared" si="7"/>
        <v>95.084536082474216</v>
      </c>
      <c r="BM23" s="33">
        <f t="shared" si="8"/>
        <v>135.83505154639172</v>
      </c>
      <c r="BN23" s="33">
        <f t="shared" si="9"/>
        <v>17.960412371134019</v>
      </c>
      <c r="BO23" s="33">
        <f t="shared" si="10"/>
        <v>39.316701030927831</v>
      </c>
      <c r="BP23" s="33">
        <f t="shared" si="11"/>
        <v>47.919587628865976</v>
      </c>
      <c r="BQ23" s="33"/>
    </row>
    <row r="24" spans="1:69" ht="15.5" x14ac:dyDescent="0.35">
      <c r="A24" s="4">
        <v>23</v>
      </c>
      <c r="B24" s="1">
        <v>1</v>
      </c>
      <c r="C24" s="1">
        <v>3</v>
      </c>
      <c r="D24" s="5" t="s">
        <v>7</v>
      </c>
      <c r="E24" s="13">
        <v>38.799999999999997</v>
      </c>
      <c r="F24" s="1">
        <f t="shared" si="12"/>
        <v>19200</v>
      </c>
      <c r="G24" s="28">
        <f t="shared" si="13"/>
        <v>13195.876288659792</v>
      </c>
      <c r="H24" s="2">
        <v>19.2</v>
      </c>
      <c r="I24" s="30">
        <f t="shared" si="14"/>
        <v>13.195876288659793</v>
      </c>
      <c r="J24" s="2">
        <f t="shared" si="15"/>
        <v>1.9199999999999998E-2</v>
      </c>
      <c r="K24" s="2">
        <f t="shared" si="29"/>
        <v>2.1385237500000001E-2</v>
      </c>
      <c r="L24" s="2">
        <f t="shared" si="16"/>
        <v>897815.60761249426</v>
      </c>
      <c r="M24" s="2">
        <f t="shared" si="17"/>
        <v>897.81560761249432</v>
      </c>
      <c r="N24" s="2">
        <f t="shared" si="18"/>
        <v>0.89781560761249424</v>
      </c>
      <c r="O24" s="2"/>
      <c r="P24" s="2" t="s">
        <v>5</v>
      </c>
      <c r="Q24" s="2">
        <v>11.3</v>
      </c>
      <c r="R24" s="2">
        <v>45</v>
      </c>
      <c r="S24" s="2">
        <v>0.4</v>
      </c>
      <c r="T24" s="1">
        <f t="shared" si="0"/>
        <v>16.77525773195876</v>
      </c>
      <c r="U24" s="2">
        <v>1.4550000000000001</v>
      </c>
      <c r="V24" s="2">
        <v>0</v>
      </c>
      <c r="W24" s="2">
        <f t="shared" si="1"/>
        <v>0</v>
      </c>
      <c r="X24" s="30">
        <f t="shared" si="19"/>
        <v>0</v>
      </c>
      <c r="Y24" s="2">
        <f t="shared" si="2"/>
        <v>0</v>
      </c>
      <c r="Z24" s="2"/>
      <c r="AA24" s="1">
        <v>0.18</v>
      </c>
      <c r="AB24" s="1">
        <f t="shared" si="20"/>
        <v>6.25</v>
      </c>
      <c r="AC24" s="1">
        <v>20</v>
      </c>
      <c r="AD24" s="1">
        <v>1</v>
      </c>
      <c r="AE24" s="1">
        <f t="shared" si="21"/>
        <v>18.599999999999998</v>
      </c>
      <c r="AF24" s="2"/>
      <c r="AG24" s="12"/>
      <c r="AH24" s="8"/>
      <c r="AI24" s="12"/>
      <c r="AJ24" s="8"/>
      <c r="AL24" s="18">
        <v>2.3199999999999998</v>
      </c>
      <c r="AM24" s="17">
        <v>45</v>
      </c>
      <c r="AN24" s="17">
        <v>0.2</v>
      </c>
      <c r="AO24" s="17">
        <f t="shared" si="22"/>
        <v>521.99999999999989</v>
      </c>
      <c r="AQ24" s="1" t="s">
        <v>7</v>
      </c>
      <c r="AR24" s="13">
        <v>38.799999999999997</v>
      </c>
      <c r="AS24" s="2">
        <v>46.3</v>
      </c>
      <c r="AT24" s="1">
        <f t="shared" si="3"/>
        <v>5208.75</v>
      </c>
      <c r="AU24" s="1">
        <f t="shared" si="23"/>
        <v>105.32092499999999</v>
      </c>
      <c r="AV24" s="27">
        <f t="shared" si="24"/>
        <v>72.385515463917514</v>
      </c>
      <c r="AW24" s="1">
        <f t="shared" si="4"/>
        <v>4924.935951728382</v>
      </c>
      <c r="AX24" s="1">
        <f t="shared" si="25"/>
        <v>20220</v>
      </c>
      <c r="AY24" s="28">
        <f t="shared" si="26"/>
        <v>13896.907216494845</v>
      </c>
      <c r="AZ24" s="2">
        <v>20.22</v>
      </c>
      <c r="BA24" s="1">
        <f t="shared" si="27"/>
        <v>13.896907216494844</v>
      </c>
      <c r="BB24" s="1">
        <f t="shared" si="28"/>
        <v>2.0219999999999998E-2</v>
      </c>
      <c r="BC24" s="1">
        <f t="shared" si="5"/>
        <v>945512.06176690804</v>
      </c>
      <c r="BD24" s="1">
        <f t="shared" si="6"/>
        <v>945.512061766908</v>
      </c>
      <c r="BF24" s="32" t="s">
        <v>91</v>
      </c>
      <c r="BG24" s="33">
        <v>104</v>
      </c>
      <c r="BH24" s="33">
        <v>156</v>
      </c>
      <c r="BI24" s="33">
        <v>20.7</v>
      </c>
      <c r="BJ24" s="33">
        <v>47.9</v>
      </c>
      <c r="BK24" s="33">
        <v>46.3</v>
      </c>
      <c r="BL24" s="1">
        <f t="shared" si="7"/>
        <v>162.59381443298966</v>
      </c>
      <c r="BM24" s="33">
        <f t="shared" si="8"/>
        <v>243.8907216494845</v>
      </c>
      <c r="BN24" s="33">
        <f t="shared" si="9"/>
        <v>32.362422680412365</v>
      </c>
      <c r="BO24" s="33">
        <f t="shared" si="10"/>
        <v>74.886958762886593</v>
      </c>
      <c r="BP24" s="33">
        <f t="shared" si="11"/>
        <v>72.385515463917514</v>
      </c>
      <c r="BQ24" s="33"/>
    </row>
    <row r="25" spans="1:69" ht="15.5" x14ac:dyDescent="0.35">
      <c r="A25" s="4">
        <v>24</v>
      </c>
      <c r="B25" s="1">
        <v>1</v>
      </c>
      <c r="C25" s="1">
        <v>3</v>
      </c>
      <c r="D25" s="5" t="s">
        <v>8</v>
      </c>
      <c r="E25" s="13">
        <v>9.6999999999999993</v>
      </c>
      <c r="F25" s="1">
        <f t="shared" si="12"/>
        <v>12140</v>
      </c>
      <c r="G25" s="28">
        <f t="shared" si="13"/>
        <v>8343.6426116838484</v>
      </c>
      <c r="H25" s="2">
        <v>12.14</v>
      </c>
      <c r="I25" s="30">
        <f t="shared" si="14"/>
        <v>8.3436426116838494</v>
      </c>
      <c r="J25" s="2">
        <f t="shared" si="15"/>
        <v>1.214E-2</v>
      </c>
      <c r="K25" s="2">
        <f t="shared" si="29"/>
        <v>2.1385237500000001E-2</v>
      </c>
      <c r="L25" s="2">
        <f t="shared" si="16"/>
        <v>567681.32689665002</v>
      </c>
      <c r="M25" s="2">
        <f t="shared" si="17"/>
        <v>567.68132689665003</v>
      </c>
      <c r="N25" s="2">
        <f t="shared" si="18"/>
        <v>0.56768132689665007</v>
      </c>
      <c r="O25" s="2"/>
      <c r="P25" s="2" t="s">
        <v>5</v>
      </c>
      <c r="Q25" s="2">
        <v>6.92</v>
      </c>
      <c r="R25" s="2">
        <v>45</v>
      </c>
      <c r="S25" s="2">
        <v>0.4</v>
      </c>
      <c r="T25" s="1">
        <f t="shared" si="0"/>
        <v>6.4955257731958751</v>
      </c>
      <c r="U25" s="2">
        <v>1.4550000000000001</v>
      </c>
      <c r="V25" s="2">
        <v>0</v>
      </c>
      <c r="W25" s="2">
        <f t="shared" si="1"/>
        <v>0</v>
      </c>
      <c r="X25" s="30">
        <f t="shared" si="19"/>
        <v>0</v>
      </c>
      <c r="Y25" s="2">
        <f t="shared" si="2"/>
        <v>0</v>
      </c>
      <c r="Z25" s="2"/>
      <c r="AA25" s="1">
        <v>0.113</v>
      </c>
      <c r="AB25" s="1">
        <f t="shared" si="20"/>
        <v>6.25</v>
      </c>
      <c r="AC25" s="1">
        <v>20</v>
      </c>
      <c r="AD25" s="1">
        <v>1</v>
      </c>
      <c r="AE25" s="1">
        <f t="shared" si="21"/>
        <v>10.225</v>
      </c>
      <c r="AF25" s="2"/>
      <c r="AG25" s="12"/>
      <c r="AH25" s="8"/>
      <c r="AI25" s="12"/>
      <c r="AJ25" s="8"/>
      <c r="AL25" s="18">
        <v>2.2000000000000002</v>
      </c>
      <c r="AM25" s="17">
        <v>45</v>
      </c>
      <c r="AN25" s="17">
        <v>0.2</v>
      </c>
      <c r="AO25" s="17">
        <f t="shared" si="22"/>
        <v>495.00000000000006</v>
      </c>
      <c r="AQ25" s="9" t="s">
        <v>8</v>
      </c>
      <c r="AR25" s="13">
        <v>9.6999999999999993</v>
      </c>
      <c r="AS25" s="2">
        <v>10.9</v>
      </c>
      <c r="AT25" s="1">
        <f t="shared" si="3"/>
        <v>1226.25</v>
      </c>
      <c r="AU25" s="1">
        <f t="shared" si="23"/>
        <v>9.7119</v>
      </c>
      <c r="AV25" s="27">
        <f t="shared" si="24"/>
        <v>6.674845360824742</v>
      </c>
      <c r="AW25" s="1">
        <f t="shared" si="4"/>
        <v>454.1403853943637</v>
      </c>
      <c r="AX25" s="1">
        <f t="shared" si="25"/>
        <v>7920</v>
      </c>
      <c r="AY25" s="28">
        <f t="shared" si="26"/>
        <v>5443.2989690721643</v>
      </c>
      <c r="AZ25" s="2">
        <v>7.92</v>
      </c>
      <c r="BA25" s="1">
        <f t="shared" si="27"/>
        <v>5.4432989690721643</v>
      </c>
      <c r="BB25" s="1">
        <f t="shared" si="28"/>
        <v>7.92E-3</v>
      </c>
      <c r="BC25" s="1">
        <f t="shared" si="5"/>
        <v>370348.93814015388</v>
      </c>
      <c r="BD25" s="1">
        <f t="shared" si="6"/>
        <v>370.3489381401539</v>
      </c>
      <c r="BF25" s="32" t="s">
        <v>92</v>
      </c>
      <c r="BG25" s="33">
        <v>84.6</v>
      </c>
      <c r="BH25" s="33">
        <v>144</v>
      </c>
      <c r="BI25" s="33">
        <v>18.399999999999999</v>
      </c>
      <c r="BJ25" s="33">
        <v>39.299999999999997</v>
      </c>
      <c r="BK25" s="33">
        <v>10.9</v>
      </c>
      <c r="BL25" s="1">
        <f t="shared" si="7"/>
        <v>51.806597938144321</v>
      </c>
      <c r="BM25" s="33">
        <f t="shared" si="8"/>
        <v>88.181443298969072</v>
      </c>
      <c r="BN25" s="33">
        <f t="shared" si="9"/>
        <v>11.267628865979379</v>
      </c>
      <c r="BO25" s="33">
        <f t="shared" si="10"/>
        <v>24.066185567010304</v>
      </c>
      <c r="BP25" s="33">
        <f t="shared" si="11"/>
        <v>6.674845360824742</v>
      </c>
      <c r="BQ25" s="33"/>
    </row>
    <row r="26" spans="1:69" ht="15.5" x14ac:dyDescent="0.35">
      <c r="A26" s="4">
        <v>25</v>
      </c>
      <c r="B26" s="1">
        <v>1</v>
      </c>
      <c r="C26" s="1">
        <v>3</v>
      </c>
      <c r="D26" s="5" t="s">
        <v>8</v>
      </c>
      <c r="E26" s="13">
        <v>19.399999999999999</v>
      </c>
      <c r="F26" s="1">
        <f t="shared" si="12"/>
        <v>14780</v>
      </c>
      <c r="G26" s="28">
        <f t="shared" si="13"/>
        <v>10158.07560137457</v>
      </c>
      <c r="H26" s="2">
        <v>14.78</v>
      </c>
      <c r="I26" s="30">
        <f t="shared" si="14"/>
        <v>10.15807560137457</v>
      </c>
      <c r="J26" s="2">
        <f t="shared" si="15"/>
        <v>1.478E-2</v>
      </c>
      <c r="K26" s="2">
        <f t="shared" si="29"/>
        <v>2.1385237500000001E-2</v>
      </c>
      <c r="L26" s="2">
        <f t="shared" si="16"/>
        <v>691130.97294336802</v>
      </c>
      <c r="M26" s="2">
        <f t="shared" si="17"/>
        <v>691.13097294336796</v>
      </c>
      <c r="N26" s="2">
        <f t="shared" si="18"/>
        <v>0.691130972943368</v>
      </c>
      <c r="O26" s="2"/>
      <c r="P26" s="2" t="s">
        <v>5</v>
      </c>
      <c r="Q26" s="2">
        <v>6.64</v>
      </c>
      <c r="R26" s="2">
        <v>45</v>
      </c>
      <c r="S26" s="2">
        <v>0.4</v>
      </c>
      <c r="T26" s="1">
        <f t="shared" si="0"/>
        <v>7.5880824742268027</v>
      </c>
      <c r="U26" s="2">
        <v>1.4550000000000001</v>
      </c>
      <c r="V26" s="2">
        <v>0</v>
      </c>
      <c r="W26" s="2">
        <f t="shared" si="1"/>
        <v>0</v>
      </c>
      <c r="X26" s="30">
        <f t="shared" si="19"/>
        <v>0</v>
      </c>
      <c r="Y26" s="2">
        <f t="shared" si="2"/>
        <v>0</v>
      </c>
      <c r="Z26" s="2"/>
      <c r="AA26" s="1">
        <v>0.115</v>
      </c>
      <c r="AB26" s="1">
        <f t="shared" si="20"/>
        <v>6.25</v>
      </c>
      <c r="AC26" s="1">
        <v>20</v>
      </c>
      <c r="AD26" s="1">
        <v>1</v>
      </c>
      <c r="AE26" s="1">
        <f t="shared" si="21"/>
        <v>10.474999999999998</v>
      </c>
      <c r="AF26" s="2"/>
      <c r="AG26" s="12"/>
      <c r="AH26" s="8"/>
      <c r="AI26" s="12"/>
      <c r="AJ26" s="8"/>
      <c r="AL26" s="18">
        <v>2.77</v>
      </c>
      <c r="AM26" s="17">
        <v>45</v>
      </c>
      <c r="AN26" s="17">
        <v>0.2</v>
      </c>
      <c r="AO26" s="17">
        <f t="shared" si="22"/>
        <v>623.25</v>
      </c>
      <c r="AQ26" s="1" t="s">
        <v>8</v>
      </c>
      <c r="AR26" s="13">
        <v>19.399999999999999</v>
      </c>
      <c r="AS26" s="2">
        <v>10</v>
      </c>
      <c r="AT26" s="1">
        <f t="shared" si="3"/>
        <v>1125</v>
      </c>
      <c r="AU26" s="1">
        <f t="shared" si="23"/>
        <v>18.675000000000001</v>
      </c>
      <c r="AV26" s="27">
        <f t="shared" si="24"/>
        <v>12.835051546391753</v>
      </c>
      <c r="AW26" s="1">
        <f t="shared" si="4"/>
        <v>873.26596209184027</v>
      </c>
      <c r="AX26" s="1">
        <f t="shared" si="25"/>
        <v>16600</v>
      </c>
      <c r="AY26" s="28">
        <f t="shared" si="26"/>
        <v>11408.93470790378</v>
      </c>
      <c r="AZ26" s="2">
        <v>16.600000000000001</v>
      </c>
      <c r="BA26" s="1">
        <f t="shared" si="27"/>
        <v>11.40893470790378</v>
      </c>
      <c r="BB26" s="1">
        <f t="shared" si="28"/>
        <v>1.66E-2</v>
      </c>
      <c r="BC26" s="1">
        <f t="shared" si="5"/>
        <v>776236.41074830235</v>
      </c>
      <c r="BD26" s="1">
        <f t="shared" si="6"/>
        <v>776.23641074830243</v>
      </c>
      <c r="BF26" s="32" t="s">
        <v>93</v>
      </c>
      <c r="BG26" s="33">
        <v>108</v>
      </c>
      <c r="BH26" s="33">
        <v>139</v>
      </c>
      <c r="BI26" s="33">
        <v>19.100000000000001</v>
      </c>
      <c r="BJ26" s="33">
        <v>42.7</v>
      </c>
      <c r="BK26" s="33">
        <v>10</v>
      </c>
      <c r="BL26" s="1">
        <f t="shared" si="7"/>
        <v>138.61855670103091</v>
      </c>
      <c r="BM26" s="33">
        <f t="shared" si="8"/>
        <v>178.40721649484533</v>
      </c>
      <c r="BN26" s="33">
        <f t="shared" si="9"/>
        <v>24.514948453608245</v>
      </c>
      <c r="BO26" s="33">
        <f t="shared" si="10"/>
        <v>54.80567010309278</v>
      </c>
      <c r="BP26" s="33">
        <f t="shared" si="11"/>
        <v>12.835051546391753</v>
      </c>
      <c r="BQ26" s="33"/>
    </row>
    <row r="27" spans="1:69" ht="15.5" x14ac:dyDescent="0.35">
      <c r="A27" s="4">
        <v>26</v>
      </c>
      <c r="B27" s="1">
        <v>1</v>
      </c>
      <c r="C27" s="1">
        <v>3</v>
      </c>
      <c r="D27" s="5" t="s">
        <v>8</v>
      </c>
      <c r="E27" s="13">
        <v>29.1</v>
      </c>
      <c r="F27" s="1">
        <f t="shared" si="12"/>
        <v>13280</v>
      </c>
      <c r="G27" s="28">
        <f t="shared" si="13"/>
        <v>9127.1477663230235</v>
      </c>
      <c r="H27" s="2">
        <v>13.28</v>
      </c>
      <c r="I27" s="30">
        <f t="shared" si="14"/>
        <v>9.1271477663230236</v>
      </c>
      <c r="J27" s="2">
        <f t="shared" si="15"/>
        <v>1.328E-2</v>
      </c>
      <c r="K27" s="2">
        <f t="shared" si="29"/>
        <v>2.1385237500000001E-2</v>
      </c>
      <c r="L27" s="2">
        <f t="shared" si="16"/>
        <v>620989.12859864195</v>
      </c>
      <c r="M27" s="2">
        <f t="shared" si="17"/>
        <v>620.98912859864186</v>
      </c>
      <c r="N27" s="2">
        <f t="shared" si="18"/>
        <v>0.62098912859864186</v>
      </c>
      <c r="O27" s="2"/>
      <c r="P27" s="2" t="s">
        <v>5</v>
      </c>
      <c r="Q27" s="2">
        <v>7.34</v>
      </c>
      <c r="R27" s="2">
        <v>50</v>
      </c>
      <c r="S27" s="2">
        <v>0.4</v>
      </c>
      <c r="T27" s="1">
        <f t="shared" si="0"/>
        <v>8.3741580756013736</v>
      </c>
      <c r="U27" s="2">
        <v>1.4550000000000001</v>
      </c>
      <c r="V27" s="2">
        <v>0</v>
      </c>
      <c r="W27" s="2">
        <f t="shared" si="1"/>
        <v>0</v>
      </c>
      <c r="X27" s="30">
        <f t="shared" si="19"/>
        <v>0</v>
      </c>
      <c r="Y27" s="2">
        <f t="shared" si="2"/>
        <v>0</v>
      </c>
      <c r="Z27" s="2"/>
      <c r="AA27" s="1">
        <v>0.46</v>
      </c>
      <c r="AB27" s="1">
        <f t="shared" si="20"/>
        <v>6.25</v>
      </c>
      <c r="AC27" s="1">
        <v>20</v>
      </c>
      <c r="AD27" s="1">
        <v>1</v>
      </c>
      <c r="AE27" s="1">
        <f t="shared" si="21"/>
        <v>53.6</v>
      </c>
      <c r="AF27" s="2"/>
      <c r="AG27" s="12"/>
      <c r="AH27" s="8"/>
      <c r="AI27" s="12"/>
      <c r="AJ27" s="8"/>
      <c r="AL27" s="18">
        <v>2.15</v>
      </c>
      <c r="AM27" s="17">
        <v>45</v>
      </c>
      <c r="AN27" s="17">
        <v>0.2</v>
      </c>
      <c r="AO27" s="17">
        <f t="shared" si="22"/>
        <v>483.75</v>
      </c>
      <c r="AQ27" s="1" t="s">
        <v>8</v>
      </c>
      <c r="AR27" s="13">
        <v>29.1</v>
      </c>
      <c r="AS27" s="2">
        <v>9.9700000000000006</v>
      </c>
      <c r="AT27" s="1">
        <f t="shared" si="3"/>
        <v>1121.625</v>
      </c>
      <c r="AU27" s="1">
        <f t="shared" si="23"/>
        <v>9.331920000000002</v>
      </c>
      <c r="AV27" s="27">
        <f t="shared" si="24"/>
        <v>6.4136907216494858</v>
      </c>
      <c r="AW27" s="1">
        <f t="shared" si="4"/>
        <v>436.37205338495778</v>
      </c>
      <c r="AX27" s="1">
        <f t="shared" si="25"/>
        <v>8320</v>
      </c>
      <c r="AY27" s="28">
        <f t="shared" si="26"/>
        <v>5718.2130584192437</v>
      </c>
      <c r="AZ27" s="2">
        <v>8.32</v>
      </c>
      <c r="BA27" s="1">
        <f t="shared" si="27"/>
        <v>5.7182130584192441</v>
      </c>
      <c r="BB27" s="1">
        <f t="shared" si="28"/>
        <v>8.320000000000001E-3</v>
      </c>
      <c r="BC27" s="1">
        <f t="shared" si="5"/>
        <v>389053.42996541422</v>
      </c>
      <c r="BD27" s="1">
        <f t="shared" si="6"/>
        <v>389.05342996541424</v>
      </c>
      <c r="BF27" s="32" t="s">
        <v>94</v>
      </c>
      <c r="BG27" s="33">
        <v>89.4</v>
      </c>
      <c r="BH27" s="33">
        <v>138</v>
      </c>
      <c r="BI27" s="33">
        <v>22.5</v>
      </c>
      <c r="BJ27" s="33">
        <v>45.5</v>
      </c>
      <c r="BK27" s="33">
        <v>9.9700000000000006</v>
      </c>
      <c r="BL27" s="1">
        <f t="shared" si="7"/>
        <v>57.510927835051554</v>
      </c>
      <c r="BM27" s="33">
        <f t="shared" si="8"/>
        <v>88.77525773195876</v>
      </c>
      <c r="BN27" s="33">
        <f t="shared" si="9"/>
        <v>14.474226804123711</v>
      </c>
      <c r="BO27" s="33">
        <f t="shared" si="10"/>
        <v>29.270103092783508</v>
      </c>
      <c r="BP27" s="33">
        <f t="shared" si="11"/>
        <v>6.4136907216494858</v>
      </c>
      <c r="BQ27" s="33"/>
    </row>
    <row r="28" spans="1:69" ht="15.5" x14ac:dyDescent="0.35">
      <c r="A28" s="4">
        <v>27</v>
      </c>
      <c r="B28" s="1">
        <v>1</v>
      </c>
      <c r="C28" s="1">
        <v>3</v>
      </c>
      <c r="D28" s="5" t="s">
        <v>8</v>
      </c>
      <c r="E28" s="13">
        <v>38.799999999999997</v>
      </c>
      <c r="F28" s="1">
        <f t="shared" si="12"/>
        <v>16250</v>
      </c>
      <c r="G28" s="28">
        <f t="shared" si="13"/>
        <v>11168.384879725085</v>
      </c>
      <c r="H28" s="2">
        <v>16.25</v>
      </c>
      <c r="I28" s="30">
        <f t="shared" si="14"/>
        <v>11.168384879725085</v>
      </c>
      <c r="J28" s="2">
        <f t="shared" si="15"/>
        <v>1.6250000000000001E-2</v>
      </c>
      <c r="K28" s="2">
        <f t="shared" si="29"/>
        <v>2.1385237500000001E-2</v>
      </c>
      <c r="L28" s="2">
        <f t="shared" si="16"/>
        <v>759869.98040119966</v>
      </c>
      <c r="M28" s="2">
        <f t="shared" si="17"/>
        <v>759.86998040119965</v>
      </c>
      <c r="N28" s="2">
        <f t="shared" si="18"/>
        <v>0.75986998040119969</v>
      </c>
      <c r="O28" s="2"/>
      <c r="P28" s="2" t="s">
        <v>5</v>
      </c>
      <c r="Q28" s="2">
        <v>8.35</v>
      </c>
      <c r="R28" s="2">
        <v>45</v>
      </c>
      <c r="S28" s="2">
        <v>0.4</v>
      </c>
      <c r="T28" s="1">
        <f t="shared" si="0"/>
        <v>10.491301546391753</v>
      </c>
      <c r="U28" s="2">
        <v>1.4550000000000001</v>
      </c>
      <c r="V28" s="2">
        <v>0</v>
      </c>
      <c r="W28" s="2">
        <f t="shared" si="1"/>
        <v>0</v>
      </c>
      <c r="X28" s="30">
        <f t="shared" si="19"/>
        <v>0</v>
      </c>
      <c r="Y28" s="2">
        <f t="shared" si="2"/>
        <v>0</v>
      </c>
      <c r="Z28" s="2"/>
      <c r="AA28" s="1">
        <v>0.152</v>
      </c>
      <c r="AB28" s="1">
        <f t="shared" si="20"/>
        <v>6.25</v>
      </c>
      <c r="AC28" s="1">
        <v>20</v>
      </c>
      <c r="AD28" s="1">
        <v>1</v>
      </c>
      <c r="AE28" s="1">
        <f t="shared" si="21"/>
        <v>15.099999999999998</v>
      </c>
      <c r="AF28" s="2"/>
      <c r="AG28" s="12"/>
      <c r="AH28" s="8"/>
      <c r="AI28" s="12"/>
      <c r="AJ28" s="8"/>
      <c r="AL28" s="18">
        <v>2.0699999999999998</v>
      </c>
      <c r="AM28" s="17">
        <v>45</v>
      </c>
      <c r="AN28" s="17">
        <v>0.2</v>
      </c>
      <c r="AO28" s="17">
        <f t="shared" si="22"/>
        <v>465.74999999999994</v>
      </c>
      <c r="AQ28" s="1" t="s">
        <v>8</v>
      </c>
      <c r="AR28" s="13">
        <v>38.799999999999997</v>
      </c>
      <c r="AS28" s="2">
        <v>9.82</v>
      </c>
      <c r="AT28" s="1">
        <f t="shared" si="3"/>
        <v>1104.75</v>
      </c>
      <c r="AU28" s="1">
        <f t="shared" si="23"/>
        <v>9.2799000000000014</v>
      </c>
      <c r="AV28" s="27">
        <f t="shared" si="24"/>
        <v>6.3779381443298977</v>
      </c>
      <c r="AW28" s="1">
        <f t="shared" si="4"/>
        <v>433.93953422308266</v>
      </c>
      <c r="AX28" s="1">
        <f t="shared" si="25"/>
        <v>8400</v>
      </c>
      <c r="AY28" s="28">
        <f t="shared" si="26"/>
        <v>5773.1958762886597</v>
      </c>
      <c r="AZ28" s="2">
        <v>8.4</v>
      </c>
      <c r="BA28" s="1">
        <f t="shared" si="27"/>
        <v>5.7731958762886597</v>
      </c>
      <c r="BB28" s="1">
        <f t="shared" si="28"/>
        <v>8.4000000000000012E-3</v>
      </c>
      <c r="BC28" s="1">
        <f t="shared" si="5"/>
        <v>392794.32833046629</v>
      </c>
      <c r="BD28" s="1">
        <f t="shared" si="6"/>
        <v>392.79432833046627</v>
      </c>
      <c r="BF28" s="32" t="s">
        <v>95</v>
      </c>
      <c r="BG28" s="33">
        <v>107</v>
      </c>
      <c r="BH28" s="33">
        <v>137</v>
      </c>
      <c r="BI28" s="33">
        <v>21.2</v>
      </c>
      <c r="BJ28" s="33">
        <v>48.5</v>
      </c>
      <c r="BK28" s="33">
        <v>9.82</v>
      </c>
      <c r="BL28" s="1">
        <f t="shared" si="7"/>
        <v>69.494845360824741</v>
      </c>
      <c r="BM28" s="33">
        <f t="shared" si="8"/>
        <v>88.97938144329899</v>
      </c>
      <c r="BN28" s="33">
        <f t="shared" si="9"/>
        <v>13.769072164948454</v>
      </c>
      <c r="BO28" s="33">
        <f t="shared" si="10"/>
        <v>31.5</v>
      </c>
      <c r="BP28" s="33">
        <f t="shared" si="11"/>
        <v>6.3779381443298977</v>
      </c>
      <c r="BQ28" s="33"/>
    </row>
    <row r="29" spans="1:69" x14ac:dyDescent="0.35">
      <c r="A29" s="4">
        <v>28</v>
      </c>
      <c r="B29" s="1">
        <v>2</v>
      </c>
      <c r="C29" s="1">
        <v>1</v>
      </c>
      <c r="D29" s="1" t="s">
        <v>16</v>
      </c>
      <c r="E29" s="1">
        <v>0</v>
      </c>
      <c r="F29" s="1">
        <f t="shared" si="12"/>
        <v>1340</v>
      </c>
      <c r="G29" s="28">
        <f t="shared" si="13"/>
        <v>920.96219931271469</v>
      </c>
      <c r="H29" s="2">
        <v>1.34</v>
      </c>
      <c r="I29" s="30">
        <f t="shared" si="14"/>
        <v>0.92096219931271484</v>
      </c>
      <c r="J29" s="2">
        <f t="shared" si="15"/>
        <v>1.34E-3</v>
      </c>
      <c r="K29" s="2">
        <f t="shared" si="29"/>
        <v>2.1385237500000001E-2</v>
      </c>
      <c r="L29" s="2">
        <f t="shared" si="16"/>
        <v>62660.047614622003</v>
      </c>
      <c r="M29" s="2">
        <f t="shared" si="17"/>
        <v>62.660047614622002</v>
      </c>
      <c r="N29" s="2">
        <f t="shared" si="18"/>
        <v>6.2660047614622003E-2</v>
      </c>
      <c r="O29" s="2"/>
      <c r="P29" s="2">
        <v>0.42199999999999999</v>
      </c>
      <c r="Q29" s="11">
        <v>24.25</v>
      </c>
      <c r="R29" s="2">
        <v>45</v>
      </c>
      <c r="S29" s="2">
        <v>0.4</v>
      </c>
      <c r="T29" s="1">
        <f t="shared" si="0"/>
        <v>2.5124999999999997</v>
      </c>
      <c r="U29" s="2">
        <f>1.455-0.02</f>
        <v>1.4350000000000001</v>
      </c>
      <c r="V29" s="2">
        <f>(R29/S29)*P29</f>
        <v>47.475000000000001</v>
      </c>
      <c r="W29" s="2">
        <f t="shared" si="1"/>
        <v>6.3616500000000006E-2</v>
      </c>
      <c r="X29" s="30">
        <f t="shared" si="19"/>
        <v>4.3722680412371137E-2</v>
      </c>
      <c r="Y29" s="2">
        <f t="shared" si="2"/>
        <v>2.9747857605041799</v>
      </c>
      <c r="Z29" s="2"/>
      <c r="AA29" s="1">
        <v>0.35399999999999998</v>
      </c>
      <c r="AB29" s="1">
        <f t="shared" si="20"/>
        <v>6.25</v>
      </c>
      <c r="AC29" s="1">
        <v>20</v>
      </c>
      <c r="AD29" s="1">
        <v>1</v>
      </c>
      <c r="AE29" s="1">
        <f t="shared" si="21"/>
        <v>40.35</v>
      </c>
      <c r="AF29" s="2"/>
      <c r="AG29" s="8"/>
      <c r="AH29" s="8"/>
      <c r="AI29" s="12"/>
      <c r="AJ29" s="8"/>
      <c r="AL29" s="18">
        <v>2.13</v>
      </c>
      <c r="AM29" s="17">
        <v>45</v>
      </c>
      <c r="AN29" s="17">
        <v>0.2</v>
      </c>
      <c r="AO29" s="17">
        <f t="shared" si="22"/>
        <v>479.24999999999994</v>
      </c>
      <c r="AS29" s="6"/>
      <c r="AT29" s="1"/>
      <c r="AZ29" s="2"/>
      <c r="BA29" s="2"/>
      <c r="BB29" s="2"/>
      <c r="BC29" s="2"/>
      <c r="BD29" s="2"/>
      <c r="BE29" s="18"/>
      <c r="BF29" s="32" t="s">
        <v>96</v>
      </c>
      <c r="BG29" s="32"/>
      <c r="BH29" s="32"/>
      <c r="BI29" s="32"/>
      <c r="BJ29" s="32"/>
      <c r="BK29" s="32"/>
      <c r="BL29" s="1">
        <f t="shared" si="7"/>
        <v>0</v>
      </c>
      <c r="BM29" s="33">
        <f t="shared" si="8"/>
        <v>0</v>
      </c>
      <c r="BN29" s="33">
        <f t="shared" si="9"/>
        <v>0</v>
      </c>
      <c r="BO29" s="33">
        <f t="shared" si="10"/>
        <v>0</v>
      </c>
      <c r="BP29" s="33">
        <f t="shared" si="11"/>
        <v>0</v>
      </c>
    </row>
    <row r="30" spans="1:69" x14ac:dyDescent="0.35">
      <c r="A30" s="4">
        <v>29</v>
      </c>
      <c r="B30" s="1">
        <v>2</v>
      </c>
      <c r="C30" s="1">
        <v>1</v>
      </c>
      <c r="D30" s="1" t="s">
        <v>7</v>
      </c>
      <c r="E30" s="13">
        <v>9.6999999999999993</v>
      </c>
      <c r="F30" s="1">
        <f t="shared" si="12"/>
        <v>6330</v>
      </c>
      <c r="G30" s="28">
        <f t="shared" si="13"/>
        <v>4350.5154639175253</v>
      </c>
      <c r="H30" s="2">
        <f>6.33</f>
        <v>6.33</v>
      </c>
      <c r="I30" s="30">
        <f t="shared" si="14"/>
        <v>4.3505154639175254</v>
      </c>
      <c r="J30" s="2">
        <f t="shared" si="15"/>
        <v>6.3299999999999997E-3</v>
      </c>
      <c r="K30" s="2">
        <f t="shared" si="29"/>
        <v>2.1385237500000001E-2</v>
      </c>
      <c r="L30" s="2">
        <f t="shared" si="16"/>
        <v>295998.5831347442</v>
      </c>
      <c r="M30" s="2">
        <f t="shared" si="17"/>
        <v>295.99858313474425</v>
      </c>
      <c r="N30" s="2">
        <f t="shared" si="18"/>
        <v>0.2959985831347442</v>
      </c>
      <c r="O30" s="2"/>
      <c r="P30" s="3" t="s">
        <v>5</v>
      </c>
      <c r="Q30" s="2">
        <v>12.2</v>
      </c>
      <c r="R30" s="2">
        <v>45</v>
      </c>
      <c r="S30" s="2">
        <v>0.4</v>
      </c>
      <c r="T30" s="1">
        <f t="shared" si="0"/>
        <v>5.9710824742268036</v>
      </c>
      <c r="U30" s="2">
        <f t="shared" ref="U30:U55" si="30">1.455-0.02</f>
        <v>1.4350000000000001</v>
      </c>
      <c r="V30" s="2">
        <v>0</v>
      </c>
      <c r="W30" s="2">
        <f t="shared" si="1"/>
        <v>0</v>
      </c>
      <c r="X30" s="30">
        <f t="shared" si="19"/>
        <v>0</v>
      </c>
      <c r="Y30" s="2">
        <f t="shared" si="2"/>
        <v>0</v>
      </c>
      <c r="Z30" s="2"/>
      <c r="AA30" s="1">
        <v>0.192</v>
      </c>
      <c r="AB30" s="1">
        <f t="shared" si="20"/>
        <v>6.25</v>
      </c>
      <c r="AC30" s="1">
        <v>20</v>
      </c>
      <c r="AD30" s="1">
        <v>1</v>
      </c>
      <c r="AE30" s="1">
        <f t="shared" si="21"/>
        <v>20.099999999999998</v>
      </c>
      <c r="AF30" s="2"/>
      <c r="AG30" s="8"/>
      <c r="AH30" s="8"/>
      <c r="AI30" s="12"/>
      <c r="AJ30" s="8"/>
      <c r="AL30" s="18">
        <v>2.0099999999999998</v>
      </c>
      <c r="AM30" s="17">
        <v>45</v>
      </c>
      <c r="AN30" s="17">
        <v>0.2</v>
      </c>
      <c r="AO30" s="17">
        <f t="shared" si="22"/>
        <v>452.24999999999994</v>
      </c>
      <c r="AS30" s="7"/>
      <c r="AT30" s="1"/>
      <c r="AZ30" s="2"/>
      <c r="BA30" s="2"/>
      <c r="BB30" s="2"/>
      <c r="BC30" s="2"/>
      <c r="BD30" s="2"/>
      <c r="BE30" s="18"/>
      <c r="BF30" s="32" t="s">
        <v>97</v>
      </c>
      <c r="BG30" s="32"/>
      <c r="BH30" s="32"/>
      <c r="BI30" s="32"/>
      <c r="BJ30" s="32"/>
      <c r="BK30" s="32"/>
      <c r="BL30" s="1">
        <f t="shared" si="7"/>
        <v>0</v>
      </c>
      <c r="BM30" s="33">
        <f t="shared" si="8"/>
        <v>0</v>
      </c>
      <c r="BN30" s="33">
        <f t="shared" si="9"/>
        <v>0</v>
      </c>
      <c r="BO30" s="33">
        <f t="shared" si="10"/>
        <v>0</v>
      </c>
      <c r="BP30" s="33">
        <f t="shared" si="11"/>
        <v>0</v>
      </c>
    </row>
    <row r="31" spans="1:69" x14ac:dyDescent="0.35">
      <c r="A31" s="4">
        <v>30</v>
      </c>
      <c r="B31" s="1">
        <v>2</v>
      </c>
      <c r="C31" s="1">
        <v>1</v>
      </c>
      <c r="D31" s="1" t="s">
        <v>7</v>
      </c>
      <c r="E31" s="13">
        <v>19.399999999999999</v>
      </c>
      <c r="F31" s="1">
        <f t="shared" si="12"/>
        <v>4620</v>
      </c>
      <c r="G31" s="28">
        <f t="shared" si="13"/>
        <v>3175.2577319587626</v>
      </c>
      <c r="H31" s="2">
        <v>4.62</v>
      </c>
      <c r="I31" s="30">
        <f t="shared" si="14"/>
        <v>3.1752577319587627</v>
      </c>
      <c r="J31" s="2">
        <f t="shared" si="15"/>
        <v>4.62E-3</v>
      </c>
      <c r="K31" s="2">
        <f t="shared" si="29"/>
        <v>2.1385237500000001E-2</v>
      </c>
      <c r="L31" s="2">
        <f t="shared" si="16"/>
        <v>216036.88058175644</v>
      </c>
      <c r="M31" s="2">
        <f t="shared" si="17"/>
        <v>216.03688058175646</v>
      </c>
      <c r="N31" s="2">
        <f t="shared" si="18"/>
        <v>0.21603688058175644</v>
      </c>
      <c r="O31" s="2"/>
      <c r="P31" s="3" t="s">
        <v>5</v>
      </c>
      <c r="Q31" s="2">
        <v>10.1</v>
      </c>
      <c r="R31" s="2">
        <v>45</v>
      </c>
      <c r="S31" s="2">
        <v>0.4</v>
      </c>
      <c r="T31" s="1">
        <f t="shared" si="0"/>
        <v>3.6078865979381445</v>
      </c>
      <c r="U31" s="2">
        <f t="shared" si="30"/>
        <v>1.4350000000000001</v>
      </c>
      <c r="V31" s="2">
        <v>0</v>
      </c>
      <c r="W31" s="2">
        <f t="shared" si="1"/>
        <v>0</v>
      </c>
      <c r="X31" s="30">
        <f t="shared" si="19"/>
        <v>0</v>
      </c>
      <c r="Y31" s="2">
        <f t="shared" si="2"/>
        <v>0</v>
      </c>
      <c r="Z31" s="2"/>
      <c r="AA31" s="1">
        <v>0.158</v>
      </c>
      <c r="AB31" s="1">
        <f t="shared" si="20"/>
        <v>6.25</v>
      </c>
      <c r="AC31" s="1">
        <v>20</v>
      </c>
      <c r="AD31" s="1">
        <v>1</v>
      </c>
      <c r="AE31" s="1">
        <f t="shared" si="21"/>
        <v>15.85</v>
      </c>
      <c r="AF31" s="2"/>
      <c r="AG31" s="8"/>
      <c r="AH31" s="8"/>
      <c r="AI31" s="12"/>
      <c r="AJ31" s="8"/>
      <c r="AL31" s="18">
        <v>2.67</v>
      </c>
      <c r="AM31" s="17">
        <v>45</v>
      </c>
      <c r="AN31" s="17">
        <v>0.2</v>
      </c>
      <c r="AO31" s="17">
        <f t="shared" si="22"/>
        <v>600.74999999999989</v>
      </c>
      <c r="AS31" s="7"/>
      <c r="AT31" s="1"/>
      <c r="AZ31" s="2"/>
      <c r="BA31" s="2"/>
      <c r="BB31" s="2"/>
      <c r="BC31" s="2"/>
      <c r="BD31" s="2"/>
      <c r="BE31" s="18"/>
      <c r="BF31" s="32" t="s">
        <v>98</v>
      </c>
      <c r="BG31" s="32"/>
      <c r="BH31" s="32"/>
      <c r="BI31" s="32"/>
      <c r="BJ31" s="32"/>
      <c r="BK31" s="32"/>
      <c r="BL31" s="1">
        <f t="shared" si="7"/>
        <v>0</v>
      </c>
      <c r="BM31" s="33">
        <f t="shared" si="8"/>
        <v>0</v>
      </c>
      <c r="BN31" s="33">
        <f t="shared" si="9"/>
        <v>0</v>
      </c>
      <c r="BO31" s="33">
        <f t="shared" si="10"/>
        <v>0</v>
      </c>
      <c r="BP31" s="33">
        <f t="shared" si="11"/>
        <v>0</v>
      </c>
    </row>
    <row r="32" spans="1:69" x14ac:dyDescent="0.35">
      <c r="A32" s="4">
        <v>31</v>
      </c>
      <c r="B32" s="1">
        <v>2</v>
      </c>
      <c r="C32" s="1">
        <v>1</v>
      </c>
      <c r="D32" s="1" t="s">
        <v>7</v>
      </c>
      <c r="E32" s="13">
        <v>29.1</v>
      </c>
      <c r="F32" s="1">
        <f t="shared" si="12"/>
        <v>5760</v>
      </c>
      <c r="G32" s="28">
        <f t="shared" si="13"/>
        <v>3958.7628865979382</v>
      </c>
      <c r="H32" s="2">
        <v>5.76</v>
      </c>
      <c r="I32" s="30">
        <f t="shared" si="14"/>
        <v>3.9587628865979378</v>
      </c>
      <c r="J32" s="2">
        <f t="shared" si="15"/>
        <v>5.7599999999999995E-3</v>
      </c>
      <c r="K32" s="2">
        <f t="shared" si="29"/>
        <v>2.1385237500000001E-2</v>
      </c>
      <c r="L32" s="2">
        <f t="shared" si="16"/>
        <v>269344.68228374829</v>
      </c>
      <c r="M32" s="2">
        <f t="shared" si="17"/>
        <v>269.34468228374828</v>
      </c>
      <c r="N32" s="2">
        <f t="shared" si="18"/>
        <v>0.26934468228374825</v>
      </c>
      <c r="O32" s="2"/>
      <c r="P32" s="3" t="s">
        <v>5</v>
      </c>
      <c r="Q32" s="2">
        <v>16.2</v>
      </c>
      <c r="R32" s="2">
        <v>45</v>
      </c>
      <c r="S32" s="2">
        <v>0.4</v>
      </c>
      <c r="T32" s="1">
        <f t="shared" si="0"/>
        <v>7.2148453608247411</v>
      </c>
      <c r="U32" s="2">
        <f t="shared" si="30"/>
        <v>1.4350000000000001</v>
      </c>
      <c r="V32" s="2">
        <v>0</v>
      </c>
      <c r="W32" s="2">
        <f t="shared" si="1"/>
        <v>0</v>
      </c>
      <c r="X32" s="30">
        <f t="shared" si="19"/>
        <v>0</v>
      </c>
      <c r="Y32" s="2">
        <f t="shared" si="2"/>
        <v>0</v>
      </c>
      <c r="Z32" s="2"/>
      <c r="AA32" s="1">
        <v>0.13700000000000001</v>
      </c>
      <c r="AB32" s="1">
        <f t="shared" si="20"/>
        <v>6.25</v>
      </c>
      <c r="AC32" s="1">
        <v>20</v>
      </c>
      <c r="AD32" s="1">
        <v>1</v>
      </c>
      <c r="AE32" s="1">
        <f t="shared" si="21"/>
        <v>13.225000000000001</v>
      </c>
      <c r="AF32" s="2"/>
      <c r="AG32" s="8"/>
      <c r="AH32" s="8"/>
      <c r="AI32" s="12"/>
      <c r="AJ32" s="8"/>
      <c r="AL32" s="18">
        <v>2.48</v>
      </c>
      <c r="AM32" s="17">
        <v>45</v>
      </c>
      <c r="AN32" s="17">
        <v>0.2</v>
      </c>
      <c r="AO32" s="17">
        <f t="shared" si="22"/>
        <v>557.99999999999989</v>
      </c>
      <c r="AS32" s="7"/>
      <c r="AT32" s="1"/>
      <c r="AZ32" s="2"/>
      <c r="BA32" s="2"/>
      <c r="BB32" s="2"/>
      <c r="BC32" s="2"/>
      <c r="BD32" s="2"/>
      <c r="BE32" s="18"/>
      <c r="BF32" s="32" t="s">
        <v>99</v>
      </c>
      <c r="BG32" s="32"/>
      <c r="BH32" s="32"/>
      <c r="BI32" s="32"/>
      <c r="BJ32" s="32"/>
      <c r="BK32" s="32"/>
      <c r="BL32" s="1">
        <f t="shared" si="7"/>
        <v>0</v>
      </c>
      <c r="BM32" s="33">
        <f t="shared" si="8"/>
        <v>0</v>
      </c>
      <c r="BN32" s="33">
        <f t="shared" si="9"/>
        <v>0</v>
      </c>
      <c r="BO32" s="33">
        <f t="shared" si="10"/>
        <v>0</v>
      </c>
      <c r="BP32" s="33">
        <f t="shared" si="11"/>
        <v>0</v>
      </c>
    </row>
    <row r="33" spans="1:57" x14ac:dyDescent="0.35">
      <c r="A33" s="4">
        <v>32</v>
      </c>
      <c r="B33" s="1">
        <v>2</v>
      </c>
      <c r="C33" s="1">
        <v>1</v>
      </c>
      <c r="D33" s="1" t="s">
        <v>7</v>
      </c>
      <c r="E33" s="13">
        <v>38.799999999999997</v>
      </c>
      <c r="F33" s="1">
        <f t="shared" si="12"/>
        <v>4540</v>
      </c>
      <c r="G33" s="28">
        <f t="shared" si="13"/>
        <v>3120.274914089347</v>
      </c>
      <c r="H33" s="2">
        <v>4.54</v>
      </c>
      <c r="I33" s="30">
        <f t="shared" si="14"/>
        <v>3.1202749140893471</v>
      </c>
      <c r="J33" s="2">
        <f t="shared" si="15"/>
        <v>4.5399999999999998E-3</v>
      </c>
      <c r="K33" s="2">
        <f t="shared" si="29"/>
        <v>2.1385237500000001E-2</v>
      </c>
      <c r="L33" s="2">
        <f t="shared" si="16"/>
        <v>212295.98221670437</v>
      </c>
      <c r="M33" s="2">
        <f t="shared" si="17"/>
        <v>212.29598221670437</v>
      </c>
      <c r="N33" s="2">
        <f t="shared" si="18"/>
        <v>0.21229598221670437</v>
      </c>
      <c r="O33" s="2"/>
      <c r="P33" s="3" t="s">
        <v>5</v>
      </c>
      <c r="Q33" s="2">
        <v>14.4</v>
      </c>
      <c r="R33" s="2">
        <v>45</v>
      </c>
      <c r="S33" s="2">
        <v>0.4</v>
      </c>
      <c r="T33" s="1">
        <f t="shared" si="0"/>
        <v>5.0548453608247419</v>
      </c>
      <c r="U33" s="2">
        <f t="shared" si="30"/>
        <v>1.4350000000000001</v>
      </c>
      <c r="V33" s="2">
        <v>0</v>
      </c>
      <c r="W33" s="2">
        <f t="shared" si="1"/>
        <v>0</v>
      </c>
      <c r="X33" s="30">
        <f t="shared" si="19"/>
        <v>0</v>
      </c>
      <c r="Y33" s="2">
        <f t="shared" si="2"/>
        <v>0</v>
      </c>
      <c r="Z33" s="2"/>
      <c r="AA33" s="1">
        <v>0.192</v>
      </c>
      <c r="AB33" s="1">
        <f t="shared" si="20"/>
        <v>6.25</v>
      </c>
      <c r="AC33" s="1">
        <v>20</v>
      </c>
      <c r="AD33" s="1">
        <v>1</v>
      </c>
      <c r="AE33" s="1">
        <f t="shared" si="21"/>
        <v>20.099999999999998</v>
      </c>
      <c r="AF33" s="2"/>
      <c r="AG33" s="8"/>
      <c r="AH33" s="8"/>
      <c r="AI33" s="12"/>
      <c r="AJ33" s="8"/>
      <c r="AL33" s="18">
        <v>2.27</v>
      </c>
      <c r="AM33" s="17">
        <v>45</v>
      </c>
      <c r="AN33" s="17">
        <v>0.2</v>
      </c>
      <c r="AO33" s="17">
        <f t="shared" si="22"/>
        <v>510.75</v>
      </c>
      <c r="AS33" s="7"/>
      <c r="AT33" s="1"/>
      <c r="AZ33" s="2"/>
      <c r="BA33" s="2"/>
      <c r="BB33" s="2"/>
      <c r="BC33" s="2"/>
      <c r="BD33" s="2"/>
      <c r="BE33" s="18"/>
    </row>
    <row r="34" spans="1:57" x14ac:dyDescent="0.35">
      <c r="A34" s="4">
        <v>33</v>
      </c>
      <c r="B34" s="1">
        <v>2</v>
      </c>
      <c r="C34" s="1">
        <v>1</v>
      </c>
      <c r="D34" s="1" t="s">
        <v>8</v>
      </c>
      <c r="E34" s="13">
        <v>9.6999999999999993</v>
      </c>
      <c r="F34" s="1">
        <f t="shared" si="12"/>
        <v>4430</v>
      </c>
      <c r="G34" s="28">
        <f t="shared" si="13"/>
        <v>3044.6735395189003</v>
      </c>
      <c r="H34" s="2">
        <v>4.43</v>
      </c>
      <c r="I34" s="30">
        <f t="shared" si="14"/>
        <v>3.0446735395189002</v>
      </c>
      <c r="J34" s="2">
        <f t="shared" si="15"/>
        <v>4.4299999999999999E-3</v>
      </c>
      <c r="K34" s="2">
        <f t="shared" si="29"/>
        <v>2.1385237500000001E-2</v>
      </c>
      <c r="L34" s="2">
        <f t="shared" si="16"/>
        <v>207152.2469647578</v>
      </c>
      <c r="M34" s="2">
        <f t="shared" si="17"/>
        <v>207.15224696475778</v>
      </c>
      <c r="N34" s="2">
        <f t="shared" si="18"/>
        <v>0.20715224696475781</v>
      </c>
      <c r="O34" s="2"/>
      <c r="P34" s="3" t="s">
        <v>5</v>
      </c>
      <c r="Q34" s="2">
        <v>7.3</v>
      </c>
      <c r="R34" s="2">
        <v>45</v>
      </c>
      <c r="S34" s="2">
        <v>0.4</v>
      </c>
      <c r="T34" s="1">
        <f t="shared" ref="T34:T65" si="31">((R34/S34)*Q34*J34)/1.455</f>
        <v>2.5004381443298969</v>
      </c>
      <c r="U34" s="2">
        <f t="shared" si="30"/>
        <v>1.4350000000000001</v>
      </c>
      <c r="V34" s="2">
        <v>0</v>
      </c>
      <c r="W34" s="2">
        <f t="shared" ref="W34:W65" si="32">V34*J34</f>
        <v>0</v>
      </c>
      <c r="X34" s="30">
        <f t="shared" si="19"/>
        <v>0</v>
      </c>
      <c r="Y34" s="2">
        <f t="shared" ref="Y34:Y65" si="33">W34/K34</f>
        <v>0</v>
      </c>
      <c r="Z34" s="2"/>
      <c r="AA34" s="1">
        <v>8.7999999999999995E-2</v>
      </c>
      <c r="AB34" s="1">
        <f t="shared" si="20"/>
        <v>6.25</v>
      </c>
      <c r="AC34" s="1">
        <v>20</v>
      </c>
      <c r="AD34" s="1">
        <v>1</v>
      </c>
      <c r="AE34" s="1">
        <f t="shared" si="21"/>
        <v>7.0999999999999988</v>
      </c>
      <c r="AF34" s="2"/>
      <c r="AG34" s="8"/>
      <c r="AH34" s="8"/>
      <c r="AI34" s="12"/>
      <c r="AJ34" s="8"/>
      <c r="AL34" s="18">
        <v>1.87</v>
      </c>
      <c r="AM34" s="17">
        <v>45</v>
      </c>
      <c r="AN34" s="17">
        <v>0.2</v>
      </c>
      <c r="AO34" s="17">
        <f t="shared" si="22"/>
        <v>420.75</v>
      </c>
      <c r="AS34" s="8"/>
      <c r="AT34" s="1"/>
      <c r="AZ34" s="2"/>
      <c r="BA34" s="2"/>
      <c r="BB34" s="2"/>
      <c r="BC34" s="2"/>
      <c r="BD34" s="2"/>
      <c r="BE34" s="18"/>
    </row>
    <row r="35" spans="1:57" x14ac:dyDescent="0.35">
      <c r="A35" s="4">
        <v>34</v>
      </c>
      <c r="B35" s="1">
        <v>2</v>
      </c>
      <c r="C35" s="1">
        <v>1</v>
      </c>
      <c r="D35" s="1" t="s">
        <v>8</v>
      </c>
      <c r="E35" s="13">
        <v>19.399999999999999</v>
      </c>
      <c r="F35" s="1">
        <f t="shared" si="12"/>
        <v>4520</v>
      </c>
      <c r="G35" s="28">
        <f t="shared" si="13"/>
        <v>3106.5292096219928</v>
      </c>
      <c r="H35" s="2">
        <v>4.5199999999999996</v>
      </c>
      <c r="I35" s="30">
        <f t="shared" si="14"/>
        <v>3.1065292096219927</v>
      </c>
      <c r="J35" s="2">
        <f t="shared" si="15"/>
        <v>4.5199999999999997E-3</v>
      </c>
      <c r="K35" s="2">
        <f t="shared" si="29"/>
        <v>2.1385237500000001E-2</v>
      </c>
      <c r="L35" s="2">
        <f t="shared" si="16"/>
        <v>211360.75762544136</v>
      </c>
      <c r="M35" s="2">
        <f t="shared" si="17"/>
        <v>211.36075762544135</v>
      </c>
      <c r="N35" s="2">
        <f t="shared" si="18"/>
        <v>0.21136075762544135</v>
      </c>
      <c r="O35" s="2"/>
      <c r="P35" s="3" t="s">
        <v>5</v>
      </c>
      <c r="Q35" s="2">
        <v>7.89</v>
      </c>
      <c r="R35" s="2">
        <v>45</v>
      </c>
      <c r="S35" s="2">
        <v>0.4</v>
      </c>
      <c r="T35" s="1">
        <f t="shared" si="31"/>
        <v>2.7574329896907215</v>
      </c>
      <c r="U35" s="2">
        <f t="shared" si="30"/>
        <v>1.4350000000000001</v>
      </c>
      <c r="V35" s="2">
        <v>0</v>
      </c>
      <c r="W35" s="2">
        <f t="shared" si="32"/>
        <v>0</v>
      </c>
      <c r="X35" s="30">
        <f t="shared" si="19"/>
        <v>0</v>
      </c>
      <c r="Y35" s="2">
        <f t="shared" si="33"/>
        <v>0</v>
      </c>
      <c r="Z35" s="2"/>
      <c r="AA35" s="1">
        <v>0.13400000000000001</v>
      </c>
      <c r="AB35" s="1">
        <f t="shared" si="20"/>
        <v>6.25</v>
      </c>
      <c r="AC35" s="1">
        <v>20</v>
      </c>
      <c r="AD35" s="1">
        <v>1</v>
      </c>
      <c r="AE35" s="1">
        <f t="shared" si="21"/>
        <v>12.850000000000001</v>
      </c>
      <c r="AF35" s="2"/>
      <c r="AG35" s="8"/>
      <c r="AH35" s="8"/>
      <c r="AI35" s="12"/>
      <c r="AJ35" s="8"/>
      <c r="AL35" s="18">
        <v>1.92</v>
      </c>
      <c r="AM35" s="17">
        <v>45</v>
      </c>
      <c r="AN35" s="17">
        <v>0.2</v>
      </c>
      <c r="AO35" s="17">
        <f t="shared" si="22"/>
        <v>431.99999999999994</v>
      </c>
      <c r="AS35" s="8"/>
      <c r="AT35" s="1"/>
      <c r="AZ35" s="2"/>
      <c r="BA35" s="2"/>
      <c r="BB35" s="2"/>
      <c r="BC35" s="2"/>
      <c r="BD35" s="2"/>
      <c r="BE35" s="18"/>
    </row>
    <row r="36" spans="1:57" x14ac:dyDescent="0.35">
      <c r="A36" s="4">
        <v>35</v>
      </c>
      <c r="B36" s="1">
        <v>2</v>
      </c>
      <c r="C36" s="1">
        <v>1</v>
      </c>
      <c r="D36" s="1" t="s">
        <v>8</v>
      </c>
      <c r="E36" s="13">
        <v>29.1</v>
      </c>
      <c r="F36" s="1">
        <f t="shared" si="12"/>
        <v>5700</v>
      </c>
      <c r="G36" s="28">
        <f t="shared" si="13"/>
        <v>3917.5257731958759</v>
      </c>
      <c r="H36" s="2">
        <v>5.7</v>
      </c>
      <c r="I36" s="30">
        <f t="shared" si="14"/>
        <v>3.9175257731958761</v>
      </c>
      <c r="J36" s="2">
        <f t="shared" si="15"/>
        <v>5.7000000000000002E-3</v>
      </c>
      <c r="K36" s="2">
        <f t="shared" si="29"/>
        <v>2.1385237500000001E-2</v>
      </c>
      <c r="L36" s="2">
        <f t="shared" si="16"/>
        <v>266539.00850995927</v>
      </c>
      <c r="M36" s="2">
        <f t="shared" si="17"/>
        <v>266.53900850995927</v>
      </c>
      <c r="N36" s="2">
        <f t="shared" si="18"/>
        <v>0.26653900850995926</v>
      </c>
      <c r="O36" s="2"/>
      <c r="P36" s="3" t="s">
        <v>5</v>
      </c>
      <c r="Q36" s="2">
        <v>7.89</v>
      </c>
      <c r="R36" s="2">
        <v>45</v>
      </c>
      <c r="S36" s="2">
        <v>0.4</v>
      </c>
      <c r="T36" s="1">
        <f t="shared" si="31"/>
        <v>3.4772938144329899</v>
      </c>
      <c r="U36" s="2">
        <f t="shared" si="30"/>
        <v>1.4350000000000001</v>
      </c>
      <c r="V36" s="2">
        <v>0</v>
      </c>
      <c r="W36" s="2">
        <f t="shared" si="32"/>
        <v>0</v>
      </c>
      <c r="X36" s="30">
        <f t="shared" si="19"/>
        <v>0</v>
      </c>
      <c r="Y36" s="2">
        <f t="shared" si="33"/>
        <v>0</v>
      </c>
      <c r="Z36" s="2"/>
      <c r="AA36" s="1">
        <v>0.14199999999999999</v>
      </c>
      <c r="AB36" s="1">
        <f t="shared" si="20"/>
        <v>6.25</v>
      </c>
      <c r="AC36" s="1">
        <v>20</v>
      </c>
      <c r="AD36" s="1">
        <v>1</v>
      </c>
      <c r="AE36" s="1">
        <f t="shared" si="21"/>
        <v>13.849999999999998</v>
      </c>
      <c r="AF36" s="2"/>
      <c r="AG36" s="8"/>
      <c r="AH36" s="8"/>
      <c r="AI36" s="12"/>
      <c r="AJ36" s="8"/>
      <c r="AL36" s="18">
        <v>2.4300000000000002</v>
      </c>
      <c r="AM36" s="17">
        <v>45</v>
      </c>
      <c r="AN36" s="17">
        <v>0.2</v>
      </c>
      <c r="AO36" s="17">
        <f t="shared" si="22"/>
        <v>546.75</v>
      </c>
      <c r="AS36" s="8"/>
      <c r="AT36" s="1"/>
      <c r="AZ36" s="2"/>
      <c r="BA36" s="2"/>
      <c r="BB36" s="2"/>
      <c r="BC36" s="2"/>
      <c r="BD36" s="2"/>
      <c r="BE36" s="18"/>
    </row>
    <row r="37" spans="1:57" x14ac:dyDescent="0.35">
      <c r="A37" s="4">
        <v>36</v>
      </c>
      <c r="B37" s="1">
        <v>2</v>
      </c>
      <c r="C37" s="1">
        <v>1</v>
      </c>
      <c r="D37" s="1" t="s">
        <v>8</v>
      </c>
      <c r="E37" s="13">
        <v>38.799999999999997</v>
      </c>
      <c r="F37" s="1">
        <f t="shared" si="12"/>
        <v>4630</v>
      </c>
      <c r="G37" s="28">
        <f t="shared" si="13"/>
        <v>3182.1305841924395</v>
      </c>
      <c r="H37" s="2">
        <v>4.63</v>
      </c>
      <c r="I37" s="30">
        <f t="shared" si="14"/>
        <v>3.1821305841924397</v>
      </c>
      <c r="J37" s="2">
        <f t="shared" si="15"/>
        <v>4.6299999999999996E-3</v>
      </c>
      <c r="K37" s="2">
        <f t="shared" si="29"/>
        <v>2.1385237500000001E-2</v>
      </c>
      <c r="L37" s="2">
        <f t="shared" si="16"/>
        <v>216504.49287738797</v>
      </c>
      <c r="M37" s="2">
        <f t="shared" si="17"/>
        <v>216.50449287738795</v>
      </c>
      <c r="N37" s="2">
        <f t="shared" si="18"/>
        <v>0.21650449287738793</v>
      </c>
      <c r="O37" s="2"/>
      <c r="P37" s="3" t="s">
        <v>5</v>
      </c>
      <c r="Q37" s="2">
        <v>8.0500000000000007</v>
      </c>
      <c r="R37" s="2">
        <v>45</v>
      </c>
      <c r="S37" s="2">
        <v>0.4</v>
      </c>
      <c r="T37" s="1">
        <f t="shared" si="31"/>
        <v>2.8818170103092782</v>
      </c>
      <c r="U37" s="2">
        <f t="shared" si="30"/>
        <v>1.4350000000000001</v>
      </c>
      <c r="V37" s="2">
        <v>0</v>
      </c>
      <c r="W37" s="2">
        <f t="shared" si="32"/>
        <v>0</v>
      </c>
      <c r="X37" s="30">
        <f t="shared" si="19"/>
        <v>0</v>
      </c>
      <c r="Y37" s="2">
        <f t="shared" si="33"/>
        <v>0</v>
      </c>
      <c r="Z37" s="2"/>
      <c r="AA37" s="1">
        <v>9.1999999999999998E-2</v>
      </c>
      <c r="AB37" s="1">
        <f t="shared" si="20"/>
        <v>6.25</v>
      </c>
      <c r="AC37" s="1">
        <v>20</v>
      </c>
      <c r="AD37" s="1">
        <v>1</v>
      </c>
      <c r="AE37" s="1">
        <f t="shared" si="21"/>
        <v>7.5999999999999988</v>
      </c>
      <c r="AF37" s="2"/>
      <c r="AG37" s="8"/>
      <c r="AH37" s="8"/>
      <c r="AI37" s="12"/>
      <c r="AJ37" s="8"/>
      <c r="AL37" s="18">
        <v>2.13</v>
      </c>
      <c r="AM37" s="17">
        <v>45</v>
      </c>
      <c r="AN37" s="17">
        <v>0.2</v>
      </c>
      <c r="AO37" s="17">
        <f t="shared" si="22"/>
        <v>479.24999999999994</v>
      </c>
      <c r="AS37" s="8"/>
      <c r="AT37" s="1"/>
      <c r="AZ37" s="2"/>
      <c r="BA37" s="2"/>
      <c r="BB37" s="2"/>
      <c r="BC37" s="2"/>
      <c r="BD37" s="2"/>
      <c r="BE37" s="18"/>
    </row>
    <row r="38" spans="1:57" x14ac:dyDescent="0.35">
      <c r="A38" s="4">
        <v>37</v>
      </c>
      <c r="B38" s="1">
        <v>2</v>
      </c>
      <c r="C38" s="1">
        <v>2</v>
      </c>
      <c r="D38" s="1" t="s">
        <v>16</v>
      </c>
      <c r="E38" s="1">
        <v>0</v>
      </c>
      <c r="F38" s="1">
        <f t="shared" si="12"/>
        <v>1140</v>
      </c>
      <c r="G38" s="28">
        <f t="shared" si="13"/>
        <v>783.5051546391752</v>
      </c>
      <c r="H38" s="2">
        <v>1.1399999999999999</v>
      </c>
      <c r="I38" s="30">
        <f t="shared" si="14"/>
        <v>0.78350515463917514</v>
      </c>
      <c r="J38" s="2">
        <f t="shared" si="15"/>
        <v>1.14E-3</v>
      </c>
      <c r="K38" s="2">
        <f t="shared" si="29"/>
        <v>2.1385237500000001E-2</v>
      </c>
      <c r="L38" s="2">
        <f t="shared" si="16"/>
        <v>53307.801701991848</v>
      </c>
      <c r="M38" s="2">
        <f t="shared" si="17"/>
        <v>53.307801701991849</v>
      </c>
      <c r="N38" s="2">
        <f t="shared" si="18"/>
        <v>5.3307801701991848E-2</v>
      </c>
      <c r="O38" s="2"/>
      <c r="P38" s="3" t="s">
        <v>5</v>
      </c>
      <c r="Q38" s="11">
        <v>9.5</v>
      </c>
      <c r="R38" s="2">
        <v>45</v>
      </c>
      <c r="S38" s="2">
        <v>0.4</v>
      </c>
      <c r="T38" s="1">
        <f t="shared" si="31"/>
        <v>0.83737113402061847</v>
      </c>
      <c r="U38" s="2">
        <f t="shared" si="30"/>
        <v>1.4350000000000001</v>
      </c>
      <c r="V38" s="2">
        <v>0</v>
      </c>
      <c r="W38" s="2">
        <f t="shared" si="32"/>
        <v>0</v>
      </c>
      <c r="X38" s="30">
        <f t="shared" si="19"/>
        <v>0</v>
      </c>
      <c r="Y38" s="2">
        <f t="shared" si="33"/>
        <v>0</v>
      </c>
      <c r="Z38" s="2"/>
      <c r="AA38" s="1">
        <v>0.13</v>
      </c>
      <c r="AB38" s="1">
        <f t="shared" si="20"/>
        <v>6.25</v>
      </c>
      <c r="AC38" s="1">
        <v>20</v>
      </c>
      <c r="AD38" s="1">
        <v>1</v>
      </c>
      <c r="AE38" s="1">
        <f t="shared" si="21"/>
        <v>12.349999999999998</v>
      </c>
      <c r="AF38" s="2"/>
      <c r="AG38" s="8"/>
      <c r="AH38" s="8"/>
      <c r="AI38" s="12"/>
      <c r="AJ38" s="8"/>
      <c r="AL38" s="18">
        <v>2.12</v>
      </c>
      <c r="AM38" s="17">
        <v>45</v>
      </c>
      <c r="AN38" s="17">
        <v>0.2</v>
      </c>
      <c r="AO38" s="17">
        <f t="shared" si="22"/>
        <v>477</v>
      </c>
      <c r="AS38" s="6"/>
      <c r="AT38" s="1"/>
      <c r="AZ38" s="2"/>
      <c r="BA38" s="2"/>
      <c r="BB38" s="2"/>
      <c r="BC38" s="2"/>
      <c r="BD38" s="2"/>
      <c r="BE38" s="18"/>
    </row>
    <row r="39" spans="1:57" x14ac:dyDescent="0.35">
      <c r="A39" s="4">
        <v>38</v>
      </c>
      <c r="B39" s="1">
        <v>2</v>
      </c>
      <c r="C39" s="1">
        <v>2</v>
      </c>
      <c r="D39" s="1" t="s">
        <v>7</v>
      </c>
      <c r="E39" s="13">
        <v>9.6999999999999993</v>
      </c>
      <c r="F39" s="1">
        <f t="shared" si="12"/>
        <v>5580</v>
      </c>
      <c r="G39" s="28">
        <f t="shared" si="13"/>
        <v>3835.0515463917523</v>
      </c>
      <c r="H39" s="2">
        <v>5.58</v>
      </c>
      <c r="I39" s="30">
        <f t="shared" si="14"/>
        <v>3.8350515463917523</v>
      </c>
      <c r="J39" s="2">
        <f t="shared" si="15"/>
        <v>5.5799999999999999E-3</v>
      </c>
      <c r="K39" s="2">
        <f t="shared" si="29"/>
        <v>2.1385237500000001E-2</v>
      </c>
      <c r="L39" s="2">
        <f t="shared" si="16"/>
        <v>260927.66096238117</v>
      </c>
      <c r="M39" s="2">
        <f t="shared" si="17"/>
        <v>260.92766096238114</v>
      </c>
      <c r="N39" s="2">
        <f t="shared" si="18"/>
        <v>0.26092766096238118</v>
      </c>
      <c r="O39" s="2"/>
      <c r="P39" s="3" t="s">
        <v>5</v>
      </c>
      <c r="Q39" s="2">
        <v>11.7</v>
      </c>
      <c r="R39" s="2">
        <v>45</v>
      </c>
      <c r="S39" s="2">
        <v>0.4</v>
      </c>
      <c r="T39" s="1">
        <f t="shared" si="31"/>
        <v>5.0478865979381435</v>
      </c>
      <c r="U39" s="2">
        <f t="shared" si="30"/>
        <v>1.4350000000000001</v>
      </c>
      <c r="V39" s="2">
        <v>0</v>
      </c>
      <c r="W39" s="2">
        <f t="shared" si="32"/>
        <v>0</v>
      </c>
      <c r="X39" s="30">
        <f t="shared" si="19"/>
        <v>0</v>
      </c>
      <c r="Y39" s="2">
        <f t="shared" si="33"/>
        <v>0</v>
      </c>
      <c r="Z39" s="2"/>
      <c r="AA39" s="1">
        <v>9.9000000000000005E-2</v>
      </c>
      <c r="AB39" s="1">
        <f t="shared" si="20"/>
        <v>6.25</v>
      </c>
      <c r="AC39" s="1">
        <v>20</v>
      </c>
      <c r="AD39" s="1">
        <v>1</v>
      </c>
      <c r="AE39" s="1">
        <f t="shared" si="21"/>
        <v>8.4749999999999996</v>
      </c>
      <c r="AF39" s="2"/>
      <c r="AG39" s="8"/>
      <c r="AH39" s="8"/>
      <c r="AI39" s="12"/>
      <c r="AJ39" s="8"/>
      <c r="AL39" s="18">
        <v>1.88</v>
      </c>
      <c r="AM39" s="17">
        <v>45</v>
      </c>
      <c r="AN39" s="17">
        <v>0.2</v>
      </c>
      <c r="AO39" s="17">
        <f t="shared" si="22"/>
        <v>422.99999999999994</v>
      </c>
      <c r="AS39" s="7"/>
      <c r="AT39" s="1"/>
      <c r="AZ39" s="2"/>
      <c r="BA39" s="2"/>
      <c r="BB39" s="2"/>
      <c r="BC39" s="2"/>
      <c r="BD39" s="2"/>
      <c r="BE39" s="18"/>
    </row>
    <row r="40" spans="1:57" x14ac:dyDescent="0.35">
      <c r="A40" s="4">
        <v>39</v>
      </c>
      <c r="B40" s="1">
        <v>2</v>
      </c>
      <c r="C40" s="1">
        <v>2</v>
      </c>
      <c r="D40" s="1" t="s">
        <v>7</v>
      </c>
      <c r="E40" s="13">
        <v>19.399999999999999</v>
      </c>
      <c r="F40" s="1">
        <f t="shared" si="12"/>
        <v>8039.9999999999991</v>
      </c>
      <c r="G40" s="28">
        <f t="shared" si="13"/>
        <v>5525.7731958762879</v>
      </c>
      <c r="H40" s="2">
        <v>8.0399999999999991</v>
      </c>
      <c r="I40" s="30">
        <f t="shared" si="14"/>
        <v>5.5257731958762877</v>
      </c>
      <c r="J40" s="2">
        <f t="shared" si="15"/>
        <v>8.0399999999999985E-3</v>
      </c>
      <c r="K40" s="2">
        <f t="shared" si="29"/>
        <v>2.1385237500000001E-2</v>
      </c>
      <c r="L40" s="2">
        <f t="shared" si="16"/>
        <v>375960.28568773193</v>
      </c>
      <c r="M40" s="2">
        <f t="shared" si="17"/>
        <v>375.96028568773198</v>
      </c>
      <c r="N40" s="2">
        <f t="shared" si="18"/>
        <v>0.37596028568773193</v>
      </c>
      <c r="O40" s="2"/>
      <c r="P40" s="3" t="s">
        <v>5</v>
      </c>
      <c r="Q40" s="2">
        <v>16.100000000000001</v>
      </c>
      <c r="R40" s="2">
        <v>45</v>
      </c>
      <c r="S40" s="2">
        <v>0.4</v>
      </c>
      <c r="T40" s="1">
        <f t="shared" si="31"/>
        <v>10.008556701030926</v>
      </c>
      <c r="U40" s="2">
        <f t="shared" si="30"/>
        <v>1.4350000000000001</v>
      </c>
      <c r="V40" s="2">
        <v>0</v>
      </c>
      <c r="W40" s="2">
        <f t="shared" si="32"/>
        <v>0</v>
      </c>
      <c r="X40" s="30">
        <f t="shared" si="19"/>
        <v>0</v>
      </c>
      <c r="Y40" s="2">
        <f t="shared" si="33"/>
        <v>0</v>
      </c>
      <c r="Z40" s="2"/>
      <c r="AA40" s="1">
        <v>0.17399999999999999</v>
      </c>
      <c r="AB40" s="1">
        <f t="shared" si="20"/>
        <v>6.25</v>
      </c>
      <c r="AC40" s="1">
        <v>20</v>
      </c>
      <c r="AD40" s="1">
        <v>1</v>
      </c>
      <c r="AE40" s="1">
        <f t="shared" si="21"/>
        <v>17.849999999999998</v>
      </c>
      <c r="AF40" s="2"/>
      <c r="AG40" s="8"/>
      <c r="AH40" s="8"/>
      <c r="AI40" s="12"/>
      <c r="AJ40" s="8"/>
      <c r="AL40" s="18">
        <v>3.56</v>
      </c>
      <c r="AM40" s="17">
        <v>45</v>
      </c>
      <c r="AN40" s="17">
        <v>0.2</v>
      </c>
      <c r="AO40" s="17">
        <f t="shared" si="22"/>
        <v>800.99999999999989</v>
      </c>
      <c r="AS40" s="7"/>
      <c r="AT40" s="1"/>
      <c r="AZ40" s="2"/>
      <c r="BA40" s="2"/>
      <c r="BB40" s="2"/>
      <c r="BC40" s="2"/>
      <c r="BD40" s="2"/>
      <c r="BE40" s="18"/>
    </row>
    <row r="41" spans="1:57" x14ac:dyDescent="0.35">
      <c r="A41" s="4">
        <v>40</v>
      </c>
      <c r="B41" s="1">
        <v>2</v>
      </c>
      <c r="C41" s="1">
        <v>2</v>
      </c>
      <c r="D41" s="1" t="s">
        <v>7</v>
      </c>
      <c r="E41" s="13">
        <v>29.1</v>
      </c>
      <c r="F41" s="1">
        <f t="shared" si="12"/>
        <v>7190</v>
      </c>
      <c r="G41" s="28">
        <f t="shared" si="13"/>
        <v>4941.5807560137455</v>
      </c>
      <c r="H41" s="2">
        <v>7.19</v>
      </c>
      <c r="I41" s="30">
        <f t="shared" si="14"/>
        <v>4.9415807560137459</v>
      </c>
      <c r="J41" s="2">
        <f t="shared" si="15"/>
        <v>7.1900000000000002E-3</v>
      </c>
      <c r="K41" s="2">
        <f t="shared" si="29"/>
        <v>2.1385237500000001E-2</v>
      </c>
      <c r="L41" s="2">
        <f t="shared" si="16"/>
        <v>336213.24055905384</v>
      </c>
      <c r="M41" s="2">
        <f t="shared" si="17"/>
        <v>336.21324055905387</v>
      </c>
      <c r="N41" s="2">
        <f t="shared" si="18"/>
        <v>0.33621324055905388</v>
      </c>
      <c r="O41" s="2"/>
      <c r="P41" s="3" t="s">
        <v>5</v>
      </c>
      <c r="Q41" s="2">
        <v>17.5</v>
      </c>
      <c r="R41" s="2">
        <v>45</v>
      </c>
      <c r="S41" s="2">
        <v>0.4</v>
      </c>
      <c r="T41" s="1">
        <f t="shared" si="31"/>
        <v>9.7287371134020617</v>
      </c>
      <c r="U41" s="2">
        <f t="shared" si="30"/>
        <v>1.4350000000000001</v>
      </c>
      <c r="V41" s="2">
        <v>0</v>
      </c>
      <c r="W41" s="2">
        <f t="shared" si="32"/>
        <v>0</v>
      </c>
      <c r="X41" s="30">
        <f t="shared" si="19"/>
        <v>0</v>
      </c>
      <c r="Y41" s="2">
        <f t="shared" si="33"/>
        <v>0</v>
      </c>
      <c r="Z41" s="2"/>
      <c r="AA41" s="1">
        <v>0.185</v>
      </c>
      <c r="AB41" s="1">
        <f t="shared" si="20"/>
        <v>6.25</v>
      </c>
      <c r="AC41" s="1">
        <v>20</v>
      </c>
      <c r="AD41" s="1">
        <v>1</v>
      </c>
      <c r="AE41" s="1">
        <f t="shared" si="21"/>
        <v>19.224999999999998</v>
      </c>
      <c r="AF41" s="2"/>
      <c r="AG41" s="8"/>
      <c r="AH41" s="8"/>
      <c r="AI41" s="12"/>
      <c r="AJ41" s="8"/>
      <c r="AL41" s="18">
        <v>2.5499999999999998</v>
      </c>
      <c r="AM41" s="17">
        <v>45</v>
      </c>
      <c r="AN41" s="17">
        <v>0.2</v>
      </c>
      <c r="AO41" s="17">
        <f t="shared" si="22"/>
        <v>573.74999999999989</v>
      </c>
      <c r="AS41" s="7"/>
      <c r="AT41" s="1"/>
      <c r="AZ41" s="2"/>
      <c r="BA41" s="2"/>
      <c r="BB41" s="2"/>
      <c r="BC41" s="2"/>
      <c r="BD41" s="2"/>
      <c r="BE41" s="18"/>
    </row>
    <row r="42" spans="1:57" x14ac:dyDescent="0.35">
      <c r="A42" s="4">
        <v>41</v>
      </c>
      <c r="B42" s="1">
        <v>2</v>
      </c>
      <c r="C42" s="1">
        <v>2</v>
      </c>
      <c r="D42" s="1" t="s">
        <v>7</v>
      </c>
      <c r="E42" s="13">
        <v>38.799999999999997</v>
      </c>
      <c r="F42" s="1">
        <f t="shared" si="12"/>
        <v>5860</v>
      </c>
      <c r="G42" s="28">
        <f t="shared" si="13"/>
        <v>4027.4914089347076</v>
      </c>
      <c r="H42" s="2">
        <v>5.86</v>
      </c>
      <c r="I42" s="30">
        <f t="shared" si="14"/>
        <v>4.0274914089347078</v>
      </c>
      <c r="J42" s="2">
        <f t="shared" si="15"/>
        <v>5.8600000000000006E-3</v>
      </c>
      <c r="K42" s="2">
        <f t="shared" si="29"/>
        <v>2.1385237500000001E-2</v>
      </c>
      <c r="L42" s="2">
        <f t="shared" si="16"/>
        <v>274020.80524006335</v>
      </c>
      <c r="M42" s="2">
        <f t="shared" si="17"/>
        <v>274.0208052400634</v>
      </c>
      <c r="N42" s="2">
        <f t="shared" si="18"/>
        <v>0.27402080524006339</v>
      </c>
      <c r="O42" s="2"/>
      <c r="P42" s="2">
        <v>0.28100000000000003</v>
      </c>
      <c r="Q42" s="2">
        <v>17.5</v>
      </c>
      <c r="R42" s="2">
        <v>45</v>
      </c>
      <c r="S42" s="2">
        <v>0.4</v>
      </c>
      <c r="T42" s="1">
        <f t="shared" si="31"/>
        <v>7.9291237113402069</v>
      </c>
      <c r="U42" s="2">
        <f t="shared" si="30"/>
        <v>1.4350000000000001</v>
      </c>
      <c r="V42" s="2">
        <f>(R42/S42)*P42</f>
        <v>31.612500000000004</v>
      </c>
      <c r="W42" s="2">
        <f t="shared" si="32"/>
        <v>0.18524925000000003</v>
      </c>
      <c r="X42" s="30">
        <f t="shared" si="19"/>
        <v>0.12731907216494848</v>
      </c>
      <c r="Y42" s="2">
        <f t="shared" si="33"/>
        <v>8.6624827056515041</v>
      </c>
      <c r="Z42" s="2"/>
      <c r="AA42" s="1">
        <v>0.49</v>
      </c>
      <c r="AB42" s="1">
        <f t="shared" si="20"/>
        <v>6.25</v>
      </c>
      <c r="AC42" s="1">
        <v>20</v>
      </c>
      <c r="AD42" s="1">
        <v>1</v>
      </c>
      <c r="AE42" s="1">
        <f t="shared" si="21"/>
        <v>57.35</v>
      </c>
      <c r="AF42" s="2"/>
      <c r="AG42" s="8"/>
      <c r="AH42" s="8"/>
      <c r="AI42" s="12"/>
      <c r="AJ42" s="8"/>
      <c r="AL42" s="18">
        <v>2.54</v>
      </c>
      <c r="AM42" s="17">
        <v>45</v>
      </c>
      <c r="AN42" s="17">
        <v>0.2</v>
      </c>
      <c r="AO42" s="17">
        <f t="shared" si="22"/>
        <v>571.5</v>
      </c>
      <c r="AS42" s="7"/>
      <c r="AT42" s="1"/>
      <c r="AZ42" s="2"/>
      <c r="BA42" s="2"/>
      <c r="BB42" s="2"/>
      <c r="BC42" s="2"/>
      <c r="BD42" s="2"/>
      <c r="BE42" s="18"/>
    </row>
    <row r="43" spans="1:57" x14ac:dyDescent="0.35">
      <c r="A43" s="4">
        <v>42</v>
      </c>
      <c r="B43" s="1">
        <v>2</v>
      </c>
      <c r="C43" s="1">
        <v>2</v>
      </c>
      <c r="D43" s="1" t="s">
        <v>8</v>
      </c>
      <c r="E43" s="13">
        <v>9.6999999999999993</v>
      </c>
      <c r="F43" s="1">
        <f t="shared" si="12"/>
        <v>3310</v>
      </c>
      <c r="G43" s="28">
        <f t="shared" si="13"/>
        <v>2274.914089347079</v>
      </c>
      <c r="H43" s="2">
        <v>3.31</v>
      </c>
      <c r="I43" s="30">
        <f t="shared" si="14"/>
        <v>2.2749140893470789</v>
      </c>
      <c r="J43" s="2">
        <f t="shared" si="15"/>
        <v>3.31E-3</v>
      </c>
      <c r="K43" s="2">
        <f t="shared" si="29"/>
        <v>2.1385237500000001E-2</v>
      </c>
      <c r="L43" s="2">
        <f t="shared" si="16"/>
        <v>154779.66985402897</v>
      </c>
      <c r="M43" s="2">
        <f t="shared" si="17"/>
        <v>154.77966985402898</v>
      </c>
      <c r="N43" s="2">
        <f t="shared" si="18"/>
        <v>0.15477966985402897</v>
      </c>
      <c r="O43" s="2"/>
      <c r="P43" s="3" t="s">
        <v>5</v>
      </c>
      <c r="Q43" s="2">
        <v>8.52</v>
      </c>
      <c r="R43" s="2">
        <v>45</v>
      </c>
      <c r="S43" s="2">
        <v>0.4</v>
      </c>
      <c r="T43" s="1">
        <f t="shared" si="31"/>
        <v>2.1805051546391754</v>
      </c>
      <c r="U43" s="2">
        <f t="shared" si="30"/>
        <v>1.4350000000000001</v>
      </c>
      <c r="V43" s="2">
        <v>0</v>
      </c>
      <c r="W43" s="2">
        <f t="shared" si="32"/>
        <v>0</v>
      </c>
      <c r="X43" s="30">
        <f t="shared" si="19"/>
        <v>0</v>
      </c>
      <c r="Y43" s="2">
        <f t="shared" si="33"/>
        <v>0</v>
      </c>
      <c r="Z43" s="2"/>
      <c r="AA43" s="1">
        <v>0.214</v>
      </c>
      <c r="AB43" s="1">
        <f t="shared" si="20"/>
        <v>6.25</v>
      </c>
      <c r="AC43" s="1">
        <v>20</v>
      </c>
      <c r="AD43" s="1">
        <v>1</v>
      </c>
      <c r="AE43" s="1">
        <f t="shared" si="21"/>
        <v>22.849999999999998</v>
      </c>
      <c r="AF43" s="2"/>
      <c r="AG43" s="8"/>
      <c r="AH43" s="8"/>
      <c r="AI43" s="12"/>
      <c r="AJ43" s="8"/>
      <c r="AL43" s="18">
        <v>2.5099999999999998</v>
      </c>
      <c r="AM43" s="17">
        <v>45</v>
      </c>
      <c r="AN43" s="17">
        <v>0.2</v>
      </c>
      <c r="AO43" s="17">
        <f t="shared" si="22"/>
        <v>564.74999999999989</v>
      </c>
      <c r="AS43" s="8"/>
      <c r="AT43" s="1"/>
      <c r="AZ43" s="2"/>
      <c r="BA43" s="2"/>
      <c r="BB43" s="2"/>
      <c r="BC43" s="2"/>
      <c r="BD43" s="2"/>
      <c r="BE43" s="18"/>
    </row>
    <row r="44" spans="1:57" x14ac:dyDescent="0.35">
      <c r="A44" s="4">
        <v>43</v>
      </c>
      <c r="B44" s="1">
        <v>2</v>
      </c>
      <c r="C44" s="1">
        <v>2</v>
      </c>
      <c r="D44" s="1" t="s">
        <v>8</v>
      </c>
      <c r="E44" s="13">
        <v>19.399999999999999</v>
      </c>
      <c r="F44" s="1">
        <f t="shared" si="12"/>
        <v>3390</v>
      </c>
      <c r="G44" s="28">
        <f t="shared" si="13"/>
        <v>2329.8969072164946</v>
      </c>
      <c r="H44" s="2">
        <v>3.39</v>
      </c>
      <c r="I44" s="30">
        <f t="shared" si="14"/>
        <v>2.329896907216495</v>
      </c>
      <c r="J44" s="2">
        <f t="shared" si="15"/>
        <v>3.3900000000000002E-3</v>
      </c>
      <c r="K44" s="2">
        <f t="shared" si="29"/>
        <v>2.1385237500000001E-2</v>
      </c>
      <c r="L44" s="2">
        <f t="shared" si="16"/>
        <v>158520.56821908103</v>
      </c>
      <c r="M44" s="2">
        <f t="shared" si="17"/>
        <v>158.52056821908104</v>
      </c>
      <c r="N44" s="2">
        <f t="shared" si="18"/>
        <v>0.15852056821908103</v>
      </c>
      <c r="O44" s="2"/>
      <c r="P44" s="2">
        <v>0.28399999999999997</v>
      </c>
      <c r="Q44" s="2">
        <v>7.62</v>
      </c>
      <c r="R44" s="2">
        <v>45</v>
      </c>
      <c r="S44" s="2">
        <v>0.4</v>
      </c>
      <c r="T44" s="1">
        <f t="shared" si="31"/>
        <v>1.9973041237113403</v>
      </c>
      <c r="U44" s="2">
        <f t="shared" si="30"/>
        <v>1.4350000000000001</v>
      </c>
      <c r="V44" s="2">
        <f>(R44/S44)*P44</f>
        <v>31.949999999999996</v>
      </c>
      <c r="W44" s="2">
        <f t="shared" si="32"/>
        <v>0.10831049999999999</v>
      </c>
      <c r="X44" s="30">
        <f t="shared" si="19"/>
        <v>7.4440206185567001E-2</v>
      </c>
      <c r="Y44" s="2">
        <f t="shared" si="33"/>
        <v>5.0647321545996382</v>
      </c>
      <c r="Z44" s="2"/>
      <c r="AA44" s="1">
        <v>0.105</v>
      </c>
      <c r="AB44" s="1">
        <f t="shared" si="20"/>
        <v>6.25</v>
      </c>
      <c r="AC44" s="1">
        <v>20</v>
      </c>
      <c r="AD44" s="1">
        <v>1</v>
      </c>
      <c r="AE44" s="1">
        <f t="shared" si="21"/>
        <v>9.2249999999999996</v>
      </c>
      <c r="AF44" s="2"/>
      <c r="AG44" s="8"/>
      <c r="AH44" s="8"/>
      <c r="AI44" s="12"/>
      <c r="AJ44" s="8"/>
      <c r="AL44" s="18">
        <v>2.0299999999999998</v>
      </c>
      <c r="AM44" s="17">
        <v>45</v>
      </c>
      <c r="AN44" s="17">
        <v>0.2</v>
      </c>
      <c r="AO44" s="17">
        <f t="shared" si="22"/>
        <v>456.74999999999994</v>
      </c>
      <c r="AS44" s="8"/>
      <c r="AT44" s="1"/>
      <c r="AZ44" s="2"/>
      <c r="BA44" s="2"/>
      <c r="BB44" s="2"/>
      <c r="BC44" s="2"/>
      <c r="BD44" s="2"/>
      <c r="BE44" s="18"/>
    </row>
    <row r="45" spans="1:57" x14ac:dyDescent="0.35">
      <c r="A45" s="4">
        <v>44</v>
      </c>
      <c r="B45" s="1">
        <v>2</v>
      </c>
      <c r="C45" s="1">
        <v>2</v>
      </c>
      <c r="D45" s="1" t="s">
        <v>8</v>
      </c>
      <c r="E45" s="13">
        <v>29.1</v>
      </c>
      <c r="F45" s="1">
        <f t="shared" si="12"/>
        <v>2960</v>
      </c>
      <c r="G45" s="28">
        <f t="shared" si="13"/>
        <v>2034.3642611683847</v>
      </c>
      <c r="H45" s="2">
        <v>2.96</v>
      </c>
      <c r="I45" s="30">
        <f t="shared" si="14"/>
        <v>2.0343642611683848</v>
      </c>
      <c r="J45" s="2">
        <f t="shared" si="15"/>
        <v>2.96E-3</v>
      </c>
      <c r="K45" s="2">
        <f t="shared" si="29"/>
        <v>2.1385237500000001E-2</v>
      </c>
      <c r="L45" s="2">
        <f t="shared" si="16"/>
        <v>138413.23950692621</v>
      </c>
      <c r="M45" s="2">
        <f t="shared" si="17"/>
        <v>138.4132395069262</v>
      </c>
      <c r="N45" s="2">
        <f t="shared" si="18"/>
        <v>0.13841323950692622</v>
      </c>
      <c r="O45" s="2"/>
      <c r="P45" s="3" t="s">
        <v>5</v>
      </c>
      <c r="Q45" s="2">
        <v>7.65</v>
      </c>
      <c r="R45" s="2">
        <v>45</v>
      </c>
      <c r="S45" s="2">
        <v>0.4</v>
      </c>
      <c r="T45" s="1">
        <f t="shared" si="31"/>
        <v>1.7508247422680412</v>
      </c>
      <c r="U45" s="2">
        <f t="shared" si="30"/>
        <v>1.4350000000000001</v>
      </c>
      <c r="V45" s="2">
        <v>0</v>
      </c>
      <c r="W45" s="2">
        <f t="shared" si="32"/>
        <v>0</v>
      </c>
      <c r="X45" s="30">
        <f t="shared" si="19"/>
        <v>0</v>
      </c>
      <c r="Y45" s="2">
        <f t="shared" si="33"/>
        <v>0</v>
      </c>
      <c r="Z45" s="2"/>
      <c r="AA45" s="1">
        <v>0.24</v>
      </c>
      <c r="AB45" s="1">
        <f t="shared" si="20"/>
        <v>6.25</v>
      </c>
      <c r="AC45" s="1">
        <v>20</v>
      </c>
      <c r="AD45" s="1">
        <v>1</v>
      </c>
      <c r="AE45" s="1">
        <f t="shared" si="21"/>
        <v>26.099999999999998</v>
      </c>
      <c r="AF45" s="2"/>
      <c r="AG45" s="8"/>
      <c r="AH45" s="8"/>
      <c r="AI45" s="12"/>
      <c r="AJ45" s="8"/>
      <c r="AL45" s="18">
        <v>1.95</v>
      </c>
      <c r="AM45" s="17">
        <v>45</v>
      </c>
      <c r="AN45" s="17">
        <v>0.2</v>
      </c>
      <c r="AO45" s="17">
        <f t="shared" si="22"/>
        <v>438.75</v>
      </c>
      <c r="AS45" s="8"/>
      <c r="AT45" s="1"/>
      <c r="AZ45" s="2"/>
      <c r="BA45" s="2"/>
      <c r="BB45" s="2"/>
      <c r="BC45" s="2"/>
      <c r="BD45" s="2"/>
      <c r="BE45" s="18"/>
    </row>
    <row r="46" spans="1:57" x14ac:dyDescent="0.35">
      <c r="A46" s="4">
        <v>45</v>
      </c>
      <c r="B46" s="1">
        <v>2</v>
      </c>
      <c r="C46" s="1">
        <v>2</v>
      </c>
      <c r="D46" s="1" t="s">
        <v>8</v>
      </c>
      <c r="E46" s="13">
        <v>38.799999999999997</v>
      </c>
      <c r="F46" s="1">
        <f t="shared" si="12"/>
        <v>5340</v>
      </c>
      <c r="G46" s="28">
        <f t="shared" si="13"/>
        <v>3670.103092783505</v>
      </c>
      <c r="H46" s="2">
        <v>5.34</v>
      </c>
      <c r="I46" s="30">
        <f t="shared" si="14"/>
        <v>3.670103092783505</v>
      </c>
      <c r="J46" s="2">
        <f t="shared" si="15"/>
        <v>5.3400000000000001E-3</v>
      </c>
      <c r="K46" s="2">
        <f t="shared" si="29"/>
        <v>2.1385237500000001E-2</v>
      </c>
      <c r="L46" s="2">
        <f t="shared" si="16"/>
        <v>249704.96586722499</v>
      </c>
      <c r="M46" s="2">
        <f t="shared" si="17"/>
        <v>249.70496586722498</v>
      </c>
      <c r="N46" s="2">
        <f t="shared" si="18"/>
        <v>0.24970496586722499</v>
      </c>
      <c r="O46" s="2"/>
      <c r="P46" s="3" t="s">
        <v>5</v>
      </c>
      <c r="Q46" s="2">
        <v>9.0299999999999994</v>
      </c>
      <c r="R46" s="2">
        <v>45</v>
      </c>
      <c r="S46" s="2">
        <v>0.4</v>
      </c>
      <c r="T46" s="1">
        <f t="shared" si="31"/>
        <v>3.7283659793814428</v>
      </c>
      <c r="U46" s="2">
        <f t="shared" si="30"/>
        <v>1.4350000000000001</v>
      </c>
      <c r="V46" s="2">
        <v>0</v>
      </c>
      <c r="W46" s="2">
        <f t="shared" si="32"/>
        <v>0</v>
      </c>
      <c r="X46" s="30">
        <f t="shared" si="19"/>
        <v>0</v>
      </c>
      <c r="Y46" s="2">
        <f t="shared" si="33"/>
        <v>0</v>
      </c>
      <c r="Z46" s="2"/>
      <c r="AA46" s="1">
        <v>0.502</v>
      </c>
      <c r="AB46" s="1">
        <f t="shared" si="20"/>
        <v>6.25</v>
      </c>
      <c r="AC46" s="1">
        <v>20</v>
      </c>
      <c r="AD46" s="1">
        <v>1</v>
      </c>
      <c r="AE46" s="1">
        <f t="shared" si="21"/>
        <v>58.850000000000009</v>
      </c>
      <c r="AF46" s="2"/>
      <c r="AG46" s="8"/>
      <c r="AH46" s="8"/>
      <c r="AI46" s="12"/>
      <c r="AJ46" s="8"/>
      <c r="AL46" s="18">
        <v>1.85</v>
      </c>
      <c r="AM46" s="17">
        <v>45</v>
      </c>
      <c r="AN46" s="17">
        <v>0.2</v>
      </c>
      <c r="AO46" s="17">
        <f t="shared" si="22"/>
        <v>416.25</v>
      </c>
      <c r="AS46" s="8"/>
      <c r="AT46" s="1"/>
      <c r="AZ46" s="2"/>
      <c r="BA46" s="2"/>
      <c r="BB46" s="2"/>
      <c r="BC46" s="2"/>
      <c r="BD46" s="2"/>
      <c r="BE46" s="18"/>
    </row>
    <row r="47" spans="1:57" ht="15.5" x14ac:dyDescent="0.35">
      <c r="A47" s="4">
        <v>46</v>
      </c>
      <c r="B47" s="1">
        <v>2</v>
      </c>
      <c r="C47" s="1">
        <v>3</v>
      </c>
      <c r="D47" s="5" t="s">
        <v>16</v>
      </c>
      <c r="E47" s="5">
        <v>0</v>
      </c>
      <c r="F47" s="1">
        <f t="shared" si="12"/>
        <v>1400</v>
      </c>
      <c r="G47" s="28">
        <f t="shared" si="13"/>
        <v>962.19931271477662</v>
      </c>
      <c r="H47" s="2">
        <v>1.4</v>
      </c>
      <c r="I47" s="30">
        <f t="shared" si="14"/>
        <v>0.96219931271477654</v>
      </c>
      <c r="J47" s="2">
        <f t="shared" si="15"/>
        <v>1.4E-3</v>
      </c>
      <c r="K47" s="2">
        <f t="shared" si="29"/>
        <v>2.1385237500000001E-2</v>
      </c>
      <c r="L47" s="2">
        <f t="shared" si="16"/>
        <v>65465.721388411046</v>
      </c>
      <c r="M47" s="2">
        <f t="shared" si="17"/>
        <v>65.46572138841104</v>
      </c>
      <c r="N47" s="2">
        <f t="shared" si="18"/>
        <v>6.5465721388411044E-2</v>
      </c>
      <c r="O47" s="2"/>
      <c r="P47" s="3" t="s">
        <v>5</v>
      </c>
      <c r="Q47" s="11">
        <v>21.79</v>
      </c>
      <c r="R47" s="2">
        <v>45</v>
      </c>
      <c r="S47" s="2">
        <v>0.4</v>
      </c>
      <c r="T47" s="1">
        <f t="shared" si="31"/>
        <v>2.3587113402061854</v>
      </c>
      <c r="U47" s="2">
        <f t="shared" si="30"/>
        <v>1.4350000000000001</v>
      </c>
      <c r="V47" s="2">
        <v>0</v>
      </c>
      <c r="W47" s="2">
        <f t="shared" si="32"/>
        <v>0</v>
      </c>
      <c r="X47" s="30">
        <f t="shared" si="19"/>
        <v>0</v>
      </c>
      <c r="Y47" s="2">
        <f t="shared" si="33"/>
        <v>0</v>
      </c>
      <c r="Z47" s="2"/>
      <c r="AA47" s="1">
        <v>8.6999999999999994E-2</v>
      </c>
      <c r="AB47" s="1">
        <f t="shared" si="20"/>
        <v>6.25</v>
      </c>
      <c r="AC47" s="1">
        <v>20</v>
      </c>
      <c r="AD47" s="1">
        <v>1</v>
      </c>
      <c r="AE47" s="1">
        <f t="shared" si="21"/>
        <v>6.9749999999999988</v>
      </c>
      <c r="AF47" s="2"/>
      <c r="AG47" s="8"/>
      <c r="AH47" s="8"/>
      <c r="AI47" s="12"/>
      <c r="AJ47" s="8"/>
      <c r="AL47" s="18">
        <v>2.25</v>
      </c>
      <c r="AM47" s="17">
        <v>45</v>
      </c>
      <c r="AN47" s="17">
        <v>0.2</v>
      </c>
      <c r="AO47" s="17">
        <f t="shared" si="22"/>
        <v>506.25</v>
      </c>
      <c r="AS47" s="6"/>
      <c r="AT47" s="1"/>
      <c r="AZ47" s="2"/>
      <c r="BA47" s="2"/>
      <c r="BB47" s="2"/>
      <c r="BC47" s="2"/>
      <c r="BD47" s="2"/>
      <c r="BE47" s="18"/>
    </row>
    <row r="48" spans="1:57" ht="15.5" x14ac:dyDescent="0.35">
      <c r="A48" s="4">
        <v>47</v>
      </c>
      <c r="B48" s="1">
        <v>2</v>
      </c>
      <c r="C48" s="1">
        <v>3</v>
      </c>
      <c r="D48" s="5" t="s">
        <v>7</v>
      </c>
      <c r="E48" s="13">
        <v>9.6999999999999993</v>
      </c>
      <c r="F48" s="1">
        <f t="shared" si="12"/>
        <v>4190</v>
      </c>
      <c r="G48" s="28">
        <f t="shared" si="13"/>
        <v>2879.725085910653</v>
      </c>
      <c r="H48" s="2">
        <v>4.1900000000000004</v>
      </c>
      <c r="I48" s="30">
        <f t="shared" si="14"/>
        <v>2.8797250859106529</v>
      </c>
      <c r="J48" s="2">
        <f t="shared" si="15"/>
        <v>4.1900000000000001E-3</v>
      </c>
      <c r="K48" s="2">
        <f t="shared" si="29"/>
        <v>2.1385237500000001E-2</v>
      </c>
      <c r="L48" s="2">
        <f t="shared" si="16"/>
        <v>195929.55186960162</v>
      </c>
      <c r="M48" s="2">
        <f t="shared" si="17"/>
        <v>195.92955186960165</v>
      </c>
      <c r="N48" s="2">
        <f t="shared" si="18"/>
        <v>0.19592955186960162</v>
      </c>
      <c r="O48" s="2"/>
      <c r="P48" s="3" t="s">
        <v>5</v>
      </c>
      <c r="Q48" s="2">
        <v>9.31</v>
      </c>
      <c r="R48" s="2">
        <v>45</v>
      </c>
      <c r="S48" s="2">
        <v>0.4</v>
      </c>
      <c r="T48" s="1">
        <f t="shared" si="31"/>
        <v>3.0161520618556699</v>
      </c>
      <c r="U48" s="2">
        <f t="shared" si="30"/>
        <v>1.4350000000000001</v>
      </c>
      <c r="V48" s="2">
        <v>0</v>
      </c>
      <c r="W48" s="2">
        <f t="shared" si="32"/>
        <v>0</v>
      </c>
      <c r="X48" s="30">
        <f t="shared" si="19"/>
        <v>0</v>
      </c>
      <c r="Y48" s="2">
        <f t="shared" si="33"/>
        <v>0</v>
      </c>
      <c r="Z48" s="2"/>
      <c r="AA48" s="1">
        <v>0.17399999999999999</v>
      </c>
      <c r="AB48" s="1">
        <f t="shared" si="20"/>
        <v>6.25</v>
      </c>
      <c r="AC48" s="1">
        <v>20</v>
      </c>
      <c r="AD48" s="1">
        <v>1</v>
      </c>
      <c r="AE48" s="1">
        <f t="shared" si="21"/>
        <v>17.849999999999998</v>
      </c>
      <c r="AF48" s="2"/>
      <c r="AG48" s="8"/>
      <c r="AH48" s="8"/>
      <c r="AI48" s="12"/>
      <c r="AJ48" s="8"/>
      <c r="AL48" s="18">
        <v>1.91</v>
      </c>
      <c r="AM48" s="17">
        <v>45</v>
      </c>
      <c r="AN48" s="17">
        <v>0.2</v>
      </c>
      <c r="AO48" s="17">
        <f t="shared" si="22"/>
        <v>429.75</v>
      </c>
      <c r="AS48" s="7"/>
      <c r="AT48" s="1"/>
      <c r="AZ48" s="2"/>
      <c r="BA48" s="2"/>
      <c r="BB48" s="2"/>
      <c r="BC48" s="2"/>
      <c r="BD48" s="2"/>
      <c r="BE48" s="18"/>
    </row>
    <row r="49" spans="1:57" ht="15.5" x14ac:dyDescent="0.35">
      <c r="A49" s="4">
        <v>48</v>
      </c>
      <c r="B49" s="1">
        <v>2</v>
      </c>
      <c r="C49" s="1">
        <v>3</v>
      </c>
      <c r="D49" s="5" t="s">
        <v>7</v>
      </c>
      <c r="E49" s="13">
        <v>19.399999999999999</v>
      </c>
      <c r="F49" s="1">
        <f t="shared" si="12"/>
        <v>7120</v>
      </c>
      <c r="G49" s="28">
        <f t="shared" si="13"/>
        <v>4893.4707903780063</v>
      </c>
      <c r="H49" s="2">
        <v>7.12</v>
      </c>
      <c r="I49" s="30">
        <f t="shared" si="14"/>
        <v>4.8934707903780064</v>
      </c>
      <c r="J49" s="2">
        <f t="shared" si="15"/>
        <v>7.1200000000000005E-3</v>
      </c>
      <c r="K49" s="2">
        <f t="shared" si="29"/>
        <v>2.1385237500000001E-2</v>
      </c>
      <c r="L49" s="2">
        <f t="shared" si="16"/>
        <v>332939.95448963332</v>
      </c>
      <c r="M49" s="2">
        <f t="shared" si="17"/>
        <v>332.93995448963329</v>
      </c>
      <c r="N49" s="2">
        <f t="shared" si="18"/>
        <v>0.33293995448963332</v>
      </c>
      <c r="O49" s="2"/>
      <c r="P49" s="2">
        <v>0.45500000000000002</v>
      </c>
      <c r="Q49" s="2">
        <v>13.4</v>
      </c>
      <c r="R49" s="2">
        <v>45</v>
      </c>
      <c r="S49" s="2">
        <v>0.4</v>
      </c>
      <c r="T49" s="1">
        <f t="shared" si="31"/>
        <v>7.3769072164948462</v>
      </c>
      <c r="U49" s="2">
        <f t="shared" si="30"/>
        <v>1.4350000000000001</v>
      </c>
      <c r="V49" s="2">
        <f>(R49/S49)*P49</f>
        <v>51.1875</v>
      </c>
      <c r="W49" s="2">
        <f t="shared" si="32"/>
        <v>0.36445500000000003</v>
      </c>
      <c r="X49" s="30">
        <f t="shared" si="19"/>
        <v>0.25048453608247423</v>
      </c>
      <c r="Y49" s="2">
        <f t="shared" si="33"/>
        <v>17.042363920438106</v>
      </c>
      <c r="Z49" s="2"/>
      <c r="AA49" s="1">
        <v>0.39600000000000002</v>
      </c>
      <c r="AB49" s="1">
        <f t="shared" si="20"/>
        <v>6.25</v>
      </c>
      <c r="AC49" s="1">
        <v>20</v>
      </c>
      <c r="AD49" s="1">
        <v>1</v>
      </c>
      <c r="AE49" s="1">
        <f t="shared" si="21"/>
        <v>45.600000000000009</v>
      </c>
      <c r="AF49" s="2"/>
      <c r="AG49" s="8"/>
      <c r="AH49" s="8"/>
      <c r="AI49" s="12"/>
      <c r="AJ49" s="8"/>
      <c r="AL49" s="18">
        <v>2.5299999999999998</v>
      </c>
      <c r="AM49" s="17">
        <v>45</v>
      </c>
      <c r="AN49" s="17">
        <v>0.2</v>
      </c>
      <c r="AO49" s="17">
        <f t="shared" si="22"/>
        <v>569.24999999999989</v>
      </c>
      <c r="AS49" s="7"/>
      <c r="AT49" s="1"/>
      <c r="AZ49" s="2"/>
      <c r="BA49" s="2"/>
      <c r="BB49" s="2"/>
      <c r="BC49" s="2"/>
      <c r="BD49" s="2"/>
      <c r="BE49" s="18"/>
    </row>
    <row r="50" spans="1:57" ht="15.5" x14ac:dyDescent="0.35">
      <c r="A50" s="4">
        <v>49</v>
      </c>
      <c r="B50" s="1">
        <v>2</v>
      </c>
      <c r="C50" s="1">
        <v>3</v>
      </c>
      <c r="D50" s="5" t="s">
        <v>7</v>
      </c>
      <c r="E50" s="13">
        <v>29.1</v>
      </c>
      <c r="F50" s="1">
        <f t="shared" si="12"/>
        <v>6760</v>
      </c>
      <c r="G50" s="28">
        <f t="shared" si="13"/>
        <v>4646.0481099656354</v>
      </c>
      <c r="H50" s="2">
        <v>6.76</v>
      </c>
      <c r="I50" s="30">
        <f t="shared" si="14"/>
        <v>4.6460481099656352</v>
      </c>
      <c r="J50" s="2">
        <f t="shared" si="15"/>
        <v>6.7599999999999995E-3</v>
      </c>
      <c r="K50" s="2">
        <f t="shared" si="29"/>
        <v>2.1385237500000001E-2</v>
      </c>
      <c r="L50" s="2">
        <f t="shared" si="16"/>
        <v>316105.91184689902</v>
      </c>
      <c r="M50" s="2">
        <f t="shared" si="17"/>
        <v>316.10591184689901</v>
      </c>
      <c r="N50" s="2">
        <f t="shared" si="18"/>
        <v>0.31610591184689901</v>
      </c>
      <c r="O50" s="2"/>
      <c r="P50" s="3" t="s">
        <v>5</v>
      </c>
      <c r="Q50" s="2">
        <v>17.8</v>
      </c>
      <c r="R50" s="2">
        <v>45</v>
      </c>
      <c r="S50" s="2">
        <v>0.4</v>
      </c>
      <c r="T50" s="1">
        <f t="shared" si="31"/>
        <v>9.3037113402061848</v>
      </c>
      <c r="U50" s="2">
        <f t="shared" si="30"/>
        <v>1.4350000000000001</v>
      </c>
      <c r="V50" s="2">
        <v>0</v>
      </c>
      <c r="W50" s="2">
        <f t="shared" si="32"/>
        <v>0</v>
      </c>
      <c r="X50" s="30">
        <f t="shared" si="19"/>
        <v>0</v>
      </c>
      <c r="Y50" s="2">
        <f t="shared" si="33"/>
        <v>0</v>
      </c>
      <c r="Z50" s="2"/>
      <c r="AA50" s="1">
        <v>0.20699999999999999</v>
      </c>
      <c r="AB50" s="1">
        <f t="shared" si="20"/>
        <v>6.25</v>
      </c>
      <c r="AC50" s="1">
        <v>20</v>
      </c>
      <c r="AD50" s="1">
        <v>1</v>
      </c>
      <c r="AE50" s="1">
        <f t="shared" si="21"/>
        <v>21.974999999999998</v>
      </c>
      <c r="AF50" s="2"/>
      <c r="AG50" s="8"/>
      <c r="AH50" s="8"/>
      <c r="AI50" s="12"/>
      <c r="AJ50" s="8"/>
      <c r="AL50" s="18">
        <v>2.34</v>
      </c>
      <c r="AM50" s="17">
        <v>45</v>
      </c>
      <c r="AN50" s="17">
        <v>0.2</v>
      </c>
      <c r="AO50" s="17">
        <f t="shared" si="22"/>
        <v>526.5</v>
      </c>
      <c r="AS50" s="7"/>
      <c r="AT50" s="1"/>
      <c r="AZ50" s="2"/>
      <c r="BA50" s="2"/>
      <c r="BB50" s="2"/>
      <c r="BC50" s="2"/>
      <c r="BD50" s="2"/>
      <c r="BE50" s="18"/>
    </row>
    <row r="51" spans="1:57" ht="15.5" x14ac:dyDescent="0.35">
      <c r="A51" s="4">
        <v>50</v>
      </c>
      <c r="B51" s="1">
        <v>2</v>
      </c>
      <c r="C51" s="1">
        <v>3</v>
      </c>
      <c r="D51" s="5" t="s">
        <v>7</v>
      </c>
      <c r="E51" s="13">
        <v>38.799999999999997</v>
      </c>
      <c r="F51" s="1">
        <f t="shared" si="12"/>
        <v>7050</v>
      </c>
      <c r="G51" s="28">
        <f t="shared" si="13"/>
        <v>4845.3608247422681</v>
      </c>
      <c r="H51" s="2">
        <v>7.05</v>
      </c>
      <c r="I51" s="30">
        <f t="shared" si="14"/>
        <v>4.8453608247422677</v>
      </c>
      <c r="J51" s="2">
        <f t="shared" si="15"/>
        <v>7.0499999999999998E-3</v>
      </c>
      <c r="K51" s="2">
        <f t="shared" si="29"/>
        <v>2.1385237500000001E-2</v>
      </c>
      <c r="L51" s="2">
        <f t="shared" si="16"/>
        <v>329666.66842021275</v>
      </c>
      <c r="M51" s="2">
        <f t="shared" si="17"/>
        <v>329.66666842021277</v>
      </c>
      <c r="N51" s="2">
        <f t="shared" si="18"/>
        <v>0.32966666842021275</v>
      </c>
      <c r="O51" s="2"/>
      <c r="P51" s="2">
        <v>0.39200000000000002</v>
      </c>
      <c r="Q51" s="2">
        <v>15.5</v>
      </c>
      <c r="R51" s="2">
        <v>45</v>
      </c>
      <c r="S51" s="2">
        <v>0.4</v>
      </c>
      <c r="T51" s="1">
        <f t="shared" si="31"/>
        <v>8.4490979381443285</v>
      </c>
      <c r="U51" s="2">
        <f t="shared" si="30"/>
        <v>1.4350000000000001</v>
      </c>
      <c r="V51" s="2">
        <f>(R51/S51)*P51</f>
        <v>44.1</v>
      </c>
      <c r="W51" s="2">
        <f t="shared" si="32"/>
        <v>0.31090499999999999</v>
      </c>
      <c r="X51" s="30">
        <f t="shared" si="19"/>
        <v>0.213680412371134</v>
      </c>
      <c r="Y51" s="2">
        <f t="shared" si="33"/>
        <v>14.538300077331382</v>
      </c>
      <c r="Z51" s="2"/>
      <c r="AA51" s="1">
        <v>0.252</v>
      </c>
      <c r="AB51" s="1">
        <f t="shared" si="20"/>
        <v>6.25</v>
      </c>
      <c r="AC51" s="1">
        <v>20</v>
      </c>
      <c r="AD51" s="1">
        <v>1</v>
      </c>
      <c r="AE51" s="1">
        <f t="shared" si="21"/>
        <v>27.599999999999998</v>
      </c>
      <c r="AF51" s="2"/>
      <c r="AG51" s="8"/>
      <c r="AH51" s="8"/>
      <c r="AI51" s="12"/>
      <c r="AJ51" s="8"/>
      <c r="AL51" s="18">
        <v>3.29</v>
      </c>
      <c r="AM51" s="17">
        <v>45</v>
      </c>
      <c r="AN51" s="17">
        <v>0.2</v>
      </c>
      <c r="AO51" s="17">
        <f t="shared" si="22"/>
        <v>740.25</v>
      </c>
      <c r="AS51" s="7"/>
      <c r="AT51" s="1"/>
      <c r="AZ51" s="2"/>
      <c r="BA51" s="2"/>
      <c r="BB51" s="2"/>
      <c r="BC51" s="2"/>
      <c r="BD51" s="2"/>
      <c r="BE51" s="18"/>
    </row>
    <row r="52" spans="1:57" ht="15.5" x14ac:dyDescent="0.35">
      <c r="A52" s="4">
        <v>51</v>
      </c>
      <c r="B52" s="1">
        <v>2</v>
      </c>
      <c r="C52" s="1">
        <v>3</v>
      </c>
      <c r="D52" s="5" t="s">
        <v>8</v>
      </c>
      <c r="E52" s="13">
        <v>9.6999999999999993</v>
      </c>
      <c r="F52" s="1">
        <f t="shared" si="12"/>
        <v>3220</v>
      </c>
      <c r="G52" s="28">
        <f t="shared" si="13"/>
        <v>2213.058419243986</v>
      </c>
      <c r="H52" s="2">
        <v>3.22</v>
      </c>
      <c r="I52" s="30">
        <f t="shared" si="14"/>
        <v>2.2130584192439864</v>
      </c>
      <c r="J52" s="2">
        <f t="shared" si="15"/>
        <v>3.2200000000000002E-3</v>
      </c>
      <c r="K52" s="2">
        <f t="shared" si="29"/>
        <v>2.1385237500000001E-2</v>
      </c>
      <c r="L52" s="2">
        <f t="shared" si="16"/>
        <v>150571.1591933454</v>
      </c>
      <c r="M52" s="2">
        <f t="shared" si="17"/>
        <v>150.57115919334541</v>
      </c>
      <c r="N52" s="2">
        <f t="shared" si="18"/>
        <v>0.15057115919334541</v>
      </c>
      <c r="O52" s="2"/>
      <c r="P52" s="3" t="s">
        <v>5</v>
      </c>
      <c r="Q52" s="2">
        <v>9.1999999999999993</v>
      </c>
      <c r="R52" s="2">
        <v>45</v>
      </c>
      <c r="S52" s="2">
        <v>0.4</v>
      </c>
      <c r="T52" s="1">
        <f t="shared" si="31"/>
        <v>2.2905154639175258</v>
      </c>
      <c r="U52" s="2">
        <f t="shared" si="30"/>
        <v>1.4350000000000001</v>
      </c>
      <c r="V52" s="2">
        <v>0</v>
      </c>
      <c r="W52" s="2">
        <f t="shared" si="32"/>
        <v>0</v>
      </c>
      <c r="X52" s="30">
        <f t="shared" si="19"/>
        <v>0</v>
      </c>
      <c r="Y52" s="2">
        <f t="shared" si="33"/>
        <v>0</v>
      </c>
      <c r="Z52" s="2"/>
      <c r="AA52" s="1">
        <v>0.51900000000000002</v>
      </c>
      <c r="AB52" s="1">
        <f t="shared" si="20"/>
        <v>6.25</v>
      </c>
      <c r="AC52" s="1">
        <v>20</v>
      </c>
      <c r="AD52" s="1">
        <v>1</v>
      </c>
      <c r="AE52" s="1">
        <f t="shared" si="21"/>
        <v>60.975000000000001</v>
      </c>
      <c r="AF52" s="2"/>
      <c r="AG52" s="8"/>
      <c r="AH52" s="8"/>
      <c r="AI52" s="12"/>
      <c r="AJ52" s="8"/>
      <c r="AL52" s="18">
        <v>1.69</v>
      </c>
      <c r="AM52" s="17">
        <v>45</v>
      </c>
      <c r="AN52" s="17">
        <v>0.2</v>
      </c>
      <c r="AO52" s="17">
        <f t="shared" si="22"/>
        <v>380.24999999999994</v>
      </c>
      <c r="AS52" s="8"/>
      <c r="AT52" s="1"/>
      <c r="AZ52" s="2"/>
      <c r="BA52" s="2"/>
      <c r="BB52" s="2"/>
      <c r="BC52" s="2"/>
      <c r="BD52" s="2"/>
      <c r="BE52" s="18"/>
    </row>
    <row r="53" spans="1:57" ht="15.5" x14ac:dyDescent="0.35">
      <c r="A53" s="4">
        <v>52</v>
      </c>
      <c r="B53" s="1">
        <v>2</v>
      </c>
      <c r="C53" s="1">
        <v>3</v>
      </c>
      <c r="D53" s="5" t="s">
        <v>8</v>
      </c>
      <c r="E53" s="13">
        <v>19.399999999999999</v>
      </c>
      <c r="F53" s="1">
        <f t="shared" si="12"/>
        <v>3570</v>
      </c>
      <c r="G53" s="28">
        <f t="shared" si="13"/>
        <v>2453.6082474226805</v>
      </c>
      <c r="H53" s="2">
        <v>3.57</v>
      </c>
      <c r="I53" s="30">
        <f t="shared" si="14"/>
        <v>2.4536082474226801</v>
      </c>
      <c r="J53" s="2">
        <f t="shared" si="15"/>
        <v>3.5699999999999998E-3</v>
      </c>
      <c r="K53" s="2">
        <f t="shared" si="29"/>
        <v>2.1385237500000001E-2</v>
      </c>
      <c r="L53" s="2">
        <f t="shared" si="16"/>
        <v>166937.58954044816</v>
      </c>
      <c r="M53" s="2">
        <f t="shared" si="17"/>
        <v>166.93758954044816</v>
      </c>
      <c r="N53" s="2">
        <f t="shared" si="18"/>
        <v>0.16693758954044816</v>
      </c>
      <c r="O53" s="2"/>
      <c r="P53" s="3" t="s">
        <v>5</v>
      </c>
      <c r="Q53" s="2">
        <v>9.01</v>
      </c>
      <c r="R53" s="2">
        <v>45</v>
      </c>
      <c r="S53" s="2">
        <v>0.4</v>
      </c>
      <c r="T53" s="1">
        <f t="shared" si="31"/>
        <v>2.4870386597938143</v>
      </c>
      <c r="U53" s="2">
        <f t="shared" si="30"/>
        <v>1.4350000000000001</v>
      </c>
      <c r="V53" s="2">
        <v>0</v>
      </c>
      <c r="W53" s="2">
        <f t="shared" si="32"/>
        <v>0</v>
      </c>
      <c r="X53" s="30">
        <f t="shared" si="19"/>
        <v>0</v>
      </c>
      <c r="Y53" s="2">
        <f t="shared" si="33"/>
        <v>0</v>
      </c>
      <c r="Z53" s="2"/>
      <c r="AA53" s="1">
        <v>0.51200000000000001</v>
      </c>
      <c r="AB53" s="1">
        <f t="shared" si="20"/>
        <v>6.25</v>
      </c>
      <c r="AC53" s="1">
        <v>20</v>
      </c>
      <c r="AD53" s="1">
        <v>1</v>
      </c>
      <c r="AE53" s="1">
        <f t="shared" si="21"/>
        <v>60.100000000000009</v>
      </c>
      <c r="AF53" s="2"/>
      <c r="AG53" s="8"/>
      <c r="AH53" s="8"/>
      <c r="AI53" s="12"/>
      <c r="AJ53" s="8"/>
      <c r="AL53" s="18">
        <v>2.0299999999999998</v>
      </c>
      <c r="AM53" s="17">
        <v>45</v>
      </c>
      <c r="AN53" s="17">
        <v>0.2</v>
      </c>
      <c r="AO53" s="17">
        <f t="shared" si="22"/>
        <v>456.74999999999994</v>
      </c>
      <c r="AS53" s="8"/>
      <c r="AT53" s="1"/>
      <c r="AZ53" s="2"/>
      <c r="BA53" s="2"/>
      <c r="BB53" s="2"/>
      <c r="BC53" s="2"/>
      <c r="BD53" s="2"/>
      <c r="BE53" s="18"/>
    </row>
    <row r="54" spans="1:57" ht="15.5" x14ac:dyDescent="0.35">
      <c r="A54" s="4">
        <v>53</v>
      </c>
      <c r="B54" s="1">
        <v>2</v>
      </c>
      <c r="C54" s="1">
        <v>3</v>
      </c>
      <c r="D54" s="5" t="s">
        <v>8</v>
      </c>
      <c r="E54" s="13">
        <v>29.1</v>
      </c>
      <c r="F54" s="1">
        <f t="shared" si="12"/>
        <v>4330</v>
      </c>
      <c r="G54" s="28">
        <f t="shared" si="13"/>
        <v>2975.9450171821304</v>
      </c>
      <c r="H54" s="2">
        <v>4.33</v>
      </c>
      <c r="I54" s="30">
        <f t="shared" si="14"/>
        <v>2.9759450171821307</v>
      </c>
      <c r="J54" s="2">
        <f t="shared" si="15"/>
        <v>4.3299999999999996E-3</v>
      </c>
      <c r="K54" s="2">
        <f t="shared" si="29"/>
        <v>2.1385237500000001E-2</v>
      </c>
      <c r="L54" s="2">
        <f t="shared" si="16"/>
        <v>202476.12400844274</v>
      </c>
      <c r="M54" s="2">
        <f t="shared" si="17"/>
        <v>202.47612400844272</v>
      </c>
      <c r="N54" s="2">
        <f t="shared" si="18"/>
        <v>0.20247612400844273</v>
      </c>
      <c r="O54" s="2"/>
      <c r="P54" s="3" t="s">
        <v>5</v>
      </c>
      <c r="Q54" s="2">
        <v>9.16</v>
      </c>
      <c r="R54" s="2">
        <v>45</v>
      </c>
      <c r="S54" s="2">
        <v>0.4</v>
      </c>
      <c r="T54" s="1">
        <f t="shared" si="31"/>
        <v>3.0667113402061852</v>
      </c>
      <c r="U54" s="2">
        <f t="shared" si="30"/>
        <v>1.4350000000000001</v>
      </c>
      <c r="V54" s="2">
        <v>0</v>
      </c>
      <c r="W54" s="2">
        <f t="shared" si="32"/>
        <v>0</v>
      </c>
      <c r="X54" s="30">
        <f t="shared" si="19"/>
        <v>0</v>
      </c>
      <c r="Y54" s="2">
        <f t="shared" si="33"/>
        <v>0</v>
      </c>
      <c r="Z54" s="2"/>
      <c r="AA54" s="1">
        <v>0.496</v>
      </c>
      <c r="AB54" s="1">
        <f t="shared" si="20"/>
        <v>6.25</v>
      </c>
      <c r="AC54" s="1">
        <v>20</v>
      </c>
      <c r="AD54" s="1">
        <v>1</v>
      </c>
      <c r="AE54" s="1">
        <f t="shared" si="21"/>
        <v>58.100000000000009</v>
      </c>
      <c r="AF54" s="2"/>
      <c r="AG54" s="8"/>
      <c r="AH54" s="8"/>
      <c r="AI54" s="12"/>
      <c r="AJ54" s="8"/>
      <c r="AL54" s="18">
        <v>1.77</v>
      </c>
      <c r="AM54" s="17">
        <v>45</v>
      </c>
      <c r="AN54" s="17">
        <v>0.2</v>
      </c>
      <c r="AO54" s="17">
        <f t="shared" si="22"/>
        <v>398.25</v>
      </c>
      <c r="AS54" s="8"/>
      <c r="AT54" s="1"/>
      <c r="AZ54" s="2"/>
      <c r="BA54" s="2"/>
      <c r="BB54" s="2"/>
      <c r="BC54" s="2"/>
      <c r="BD54" s="2"/>
      <c r="BE54" s="18"/>
    </row>
    <row r="55" spans="1:57" ht="15.5" x14ac:dyDescent="0.35">
      <c r="A55" s="4">
        <v>54</v>
      </c>
      <c r="B55" s="1">
        <v>2</v>
      </c>
      <c r="C55" s="1">
        <v>3</v>
      </c>
      <c r="D55" s="5" t="s">
        <v>8</v>
      </c>
      <c r="E55" s="13">
        <v>38.799999999999997</v>
      </c>
      <c r="F55" s="1">
        <f t="shared" si="12"/>
        <v>4600</v>
      </c>
      <c r="G55" s="28">
        <f t="shared" si="13"/>
        <v>3161.5120274914088</v>
      </c>
      <c r="H55" s="2">
        <v>4.5999999999999996</v>
      </c>
      <c r="I55" s="30">
        <f t="shared" si="14"/>
        <v>3.1615120274914084</v>
      </c>
      <c r="J55" s="2">
        <f t="shared" si="15"/>
        <v>4.5999999999999999E-3</v>
      </c>
      <c r="K55" s="2">
        <f t="shared" si="29"/>
        <v>2.1385237500000001E-2</v>
      </c>
      <c r="L55" s="2">
        <f t="shared" si="16"/>
        <v>215101.65599049343</v>
      </c>
      <c r="M55" s="2">
        <f t="shared" si="17"/>
        <v>215.10165599049341</v>
      </c>
      <c r="N55" s="2">
        <f t="shared" si="18"/>
        <v>0.21510165599049344</v>
      </c>
      <c r="O55" s="2"/>
      <c r="P55" s="3" t="s">
        <v>5</v>
      </c>
      <c r="Q55" s="2">
        <v>10.7</v>
      </c>
      <c r="R55" s="2">
        <v>45</v>
      </c>
      <c r="S55" s="2">
        <v>0.4</v>
      </c>
      <c r="T55" s="1">
        <f t="shared" si="31"/>
        <v>3.8056701030927833</v>
      </c>
      <c r="U55" s="2">
        <f t="shared" si="30"/>
        <v>1.4350000000000001</v>
      </c>
      <c r="V55" s="2">
        <v>0</v>
      </c>
      <c r="W55" s="2">
        <f t="shared" si="32"/>
        <v>0</v>
      </c>
      <c r="X55" s="30">
        <f t="shared" si="19"/>
        <v>0</v>
      </c>
      <c r="Y55" s="2">
        <f t="shared" si="33"/>
        <v>0</v>
      </c>
      <c r="Z55" s="2"/>
      <c r="AA55" s="1">
        <v>0.317</v>
      </c>
      <c r="AB55" s="1">
        <f t="shared" si="20"/>
        <v>6.25</v>
      </c>
      <c r="AC55" s="1">
        <v>20</v>
      </c>
      <c r="AD55" s="1">
        <v>1</v>
      </c>
      <c r="AE55" s="1">
        <f t="shared" si="21"/>
        <v>35.724999999999994</v>
      </c>
      <c r="AF55" s="2"/>
      <c r="AG55" s="8"/>
      <c r="AH55" s="8"/>
      <c r="AI55" s="12"/>
      <c r="AJ55" s="8"/>
      <c r="AL55" s="18">
        <v>2.15</v>
      </c>
      <c r="AM55" s="17">
        <v>45</v>
      </c>
      <c r="AN55" s="17">
        <v>0.2</v>
      </c>
      <c r="AO55" s="17">
        <f t="shared" si="22"/>
        <v>483.75</v>
      </c>
      <c r="AS55" s="8"/>
      <c r="AT55" s="1"/>
      <c r="AZ55" s="2"/>
      <c r="BA55" s="2"/>
      <c r="BB55" s="2"/>
      <c r="BC55" s="2"/>
      <c r="BD55" s="2"/>
      <c r="BE55" s="18"/>
    </row>
    <row r="56" spans="1:57" ht="15.5" x14ac:dyDescent="0.35">
      <c r="A56" s="4">
        <v>55</v>
      </c>
      <c r="B56" s="1">
        <v>3</v>
      </c>
      <c r="C56" s="1">
        <v>1</v>
      </c>
      <c r="D56" s="5" t="s">
        <v>16</v>
      </c>
      <c r="E56" s="13">
        <v>0</v>
      </c>
      <c r="F56" s="1">
        <f t="shared" si="12"/>
        <v>1960</v>
      </c>
      <c r="G56" s="28">
        <f t="shared" si="13"/>
        <v>1347.0790378006873</v>
      </c>
      <c r="H56" s="2">
        <v>1.96</v>
      </c>
      <c r="I56" s="30">
        <f t="shared" si="14"/>
        <v>1.3470790378006872</v>
      </c>
      <c r="J56" s="2">
        <f t="shared" si="15"/>
        <v>1.9599999999999999E-3</v>
      </c>
      <c r="K56" s="2">
        <f t="shared" si="29"/>
        <v>2.1385237500000001E-2</v>
      </c>
      <c r="L56" s="2">
        <f t="shared" si="16"/>
        <v>91652.009943775469</v>
      </c>
      <c r="M56" s="2">
        <f t="shared" si="17"/>
        <v>91.652009943775454</v>
      </c>
      <c r="N56" s="2">
        <f t="shared" si="18"/>
        <v>9.1652009943775453E-2</v>
      </c>
      <c r="O56" s="2"/>
      <c r="P56" s="1">
        <v>18.8</v>
      </c>
      <c r="Q56" s="11">
        <v>14.12</v>
      </c>
      <c r="R56" s="2">
        <v>45</v>
      </c>
      <c r="S56" s="2">
        <v>0.4</v>
      </c>
      <c r="T56" s="1">
        <f t="shared" si="31"/>
        <v>2.1398350515463918</v>
      </c>
      <c r="U56" s="2">
        <f>1.435-0.02</f>
        <v>1.415</v>
      </c>
      <c r="V56" s="2">
        <f t="shared" ref="V56:V87" si="34">(R56/S56)*P56</f>
        <v>2115</v>
      </c>
      <c r="W56" s="2">
        <f t="shared" si="32"/>
        <v>4.1453999999999995</v>
      </c>
      <c r="X56" s="30">
        <f t="shared" si="19"/>
        <v>2.8490721649484532</v>
      </c>
      <c r="Y56" s="2">
        <f t="shared" si="33"/>
        <v>193.84400103108507</v>
      </c>
      <c r="Z56" s="2"/>
      <c r="AA56" s="1">
        <v>7.6999999999999999E-2</v>
      </c>
      <c r="AB56" s="1">
        <f t="shared" si="20"/>
        <v>6.25</v>
      </c>
      <c r="AC56" s="1">
        <v>20</v>
      </c>
      <c r="AD56" s="1">
        <v>1</v>
      </c>
      <c r="AE56" s="1">
        <f t="shared" si="21"/>
        <v>5.7249999999999996</v>
      </c>
      <c r="AF56" s="2"/>
      <c r="AG56" s="8"/>
      <c r="AH56" s="8"/>
      <c r="AI56" s="12"/>
      <c r="AL56" s="17">
        <v>1.62</v>
      </c>
      <c r="AM56" s="17">
        <v>45</v>
      </c>
      <c r="AN56" s="17">
        <v>0.2</v>
      </c>
      <c r="AO56" s="17">
        <f>(AL56*AM56)/AN56</f>
        <v>364.5</v>
      </c>
      <c r="AP56" s="8">
        <v>0</v>
      </c>
    </row>
    <row r="57" spans="1:57" ht="15.5" x14ac:dyDescent="0.35">
      <c r="A57" s="4">
        <v>56</v>
      </c>
      <c r="B57" s="1">
        <v>3</v>
      </c>
      <c r="C57" s="1">
        <v>1</v>
      </c>
      <c r="D57" s="5" t="s">
        <v>7</v>
      </c>
      <c r="E57" s="13">
        <v>9.6999999999999993</v>
      </c>
      <c r="F57" s="1">
        <f t="shared" si="12"/>
        <v>5410</v>
      </c>
      <c r="G57" s="28">
        <f t="shared" si="13"/>
        <v>3718.2130584192437</v>
      </c>
      <c r="H57" s="2">
        <v>5.41</v>
      </c>
      <c r="I57" s="30">
        <f t="shared" si="14"/>
        <v>3.7182130584192441</v>
      </c>
      <c r="J57" s="2">
        <f t="shared" si="15"/>
        <v>5.4099999999999999E-3</v>
      </c>
      <c r="K57" s="2">
        <f t="shared" si="29"/>
        <v>2.1385237500000001E-2</v>
      </c>
      <c r="L57" s="2">
        <f t="shared" si="16"/>
        <v>252978.25193664554</v>
      </c>
      <c r="M57" s="2">
        <f t="shared" si="17"/>
        <v>252.97825193664553</v>
      </c>
      <c r="N57" s="2">
        <f t="shared" si="18"/>
        <v>0.25297825193664553</v>
      </c>
      <c r="O57" s="2"/>
      <c r="P57" s="1">
        <v>25.8</v>
      </c>
      <c r="Q57" s="1">
        <v>12</v>
      </c>
      <c r="R57" s="2">
        <v>45</v>
      </c>
      <c r="S57" s="2">
        <v>0.4</v>
      </c>
      <c r="T57" s="1">
        <f t="shared" si="31"/>
        <v>5.0195876288659793</v>
      </c>
      <c r="U57" s="2">
        <f t="shared" ref="U57:U82" si="35">1.435-0.02</f>
        <v>1.415</v>
      </c>
      <c r="V57" s="2">
        <f t="shared" si="34"/>
        <v>2902.5</v>
      </c>
      <c r="W57" s="2">
        <f t="shared" si="32"/>
        <v>15.702525</v>
      </c>
      <c r="X57" s="30">
        <f t="shared" si="19"/>
        <v>10.792113402061855</v>
      </c>
      <c r="Y57" s="2">
        <f t="shared" si="33"/>
        <v>734.26937624611367</v>
      </c>
      <c r="Z57" s="2"/>
      <c r="AA57" s="1">
        <v>0.14699999999999999</v>
      </c>
      <c r="AB57" s="1">
        <f t="shared" si="20"/>
        <v>6.25</v>
      </c>
      <c r="AC57" s="1">
        <v>20</v>
      </c>
      <c r="AD57" s="1">
        <v>1</v>
      </c>
      <c r="AE57" s="1">
        <f t="shared" si="21"/>
        <v>14.474999999999998</v>
      </c>
      <c r="AF57" s="2"/>
      <c r="AL57" s="17">
        <v>1.95</v>
      </c>
      <c r="AM57" s="17">
        <v>45</v>
      </c>
      <c r="AN57" s="17">
        <v>0.2</v>
      </c>
      <c r="AO57" s="17">
        <f t="shared" ref="AO57:AO109" si="36">(AL57*AM57)/AN57</f>
        <v>438.75</v>
      </c>
    </row>
    <row r="58" spans="1:57" ht="15.5" x14ac:dyDescent="0.35">
      <c r="A58" s="4">
        <v>57</v>
      </c>
      <c r="B58" s="1">
        <v>3</v>
      </c>
      <c r="C58" s="1">
        <v>1</v>
      </c>
      <c r="D58" s="5" t="s">
        <v>7</v>
      </c>
      <c r="E58" s="13">
        <v>19.399999999999999</v>
      </c>
      <c r="F58" s="1">
        <f t="shared" si="12"/>
        <v>7920</v>
      </c>
      <c r="G58" s="28">
        <f t="shared" si="13"/>
        <v>5443.2989690721643</v>
      </c>
      <c r="H58" s="2">
        <v>7.92</v>
      </c>
      <c r="I58" s="30">
        <f t="shared" si="14"/>
        <v>5.4432989690721643</v>
      </c>
      <c r="J58" s="2">
        <f t="shared" si="15"/>
        <v>7.92E-3</v>
      </c>
      <c r="K58" s="2">
        <f t="shared" si="29"/>
        <v>2.1385237500000001E-2</v>
      </c>
      <c r="L58" s="2">
        <f t="shared" si="16"/>
        <v>370348.93814015388</v>
      </c>
      <c r="M58" s="2">
        <f t="shared" si="17"/>
        <v>370.3489381401539</v>
      </c>
      <c r="N58" s="2">
        <f t="shared" si="18"/>
        <v>0.3703489381401539</v>
      </c>
      <c r="O58" s="2"/>
      <c r="P58" s="1">
        <v>7.1</v>
      </c>
      <c r="Q58" s="1">
        <v>19.7</v>
      </c>
      <c r="R58" s="2">
        <v>45</v>
      </c>
      <c r="S58" s="2">
        <v>0.4</v>
      </c>
      <c r="T58" s="1">
        <f t="shared" si="31"/>
        <v>12.063711340206186</v>
      </c>
      <c r="U58" s="2">
        <f t="shared" si="35"/>
        <v>1.415</v>
      </c>
      <c r="V58" s="2">
        <f t="shared" si="34"/>
        <v>798.75</v>
      </c>
      <c r="W58" s="2">
        <f t="shared" si="32"/>
        <v>6.3261000000000003</v>
      </c>
      <c r="X58" s="30">
        <f t="shared" si="19"/>
        <v>4.3478350515463919</v>
      </c>
      <c r="Y58" s="2">
        <f t="shared" si="33"/>
        <v>295.81621433944792</v>
      </c>
      <c r="Z58" s="2"/>
      <c r="AA58" s="1">
        <v>0.112</v>
      </c>
      <c r="AB58" s="1">
        <f t="shared" si="20"/>
        <v>6.25</v>
      </c>
      <c r="AC58" s="1">
        <v>20</v>
      </c>
      <c r="AD58" s="1">
        <v>1</v>
      </c>
      <c r="AE58" s="1">
        <f t="shared" si="21"/>
        <v>10.100000000000001</v>
      </c>
      <c r="AF58" s="2"/>
      <c r="AL58" s="17">
        <v>2.09</v>
      </c>
      <c r="AM58" s="17">
        <v>45</v>
      </c>
      <c r="AN58" s="17">
        <v>0.2</v>
      </c>
      <c r="AO58" s="17">
        <f t="shared" si="36"/>
        <v>470.24999999999994</v>
      </c>
    </row>
    <row r="59" spans="1:57" ht="15.5" x14ac:dyDescent="0.35">
      <c r="A59" s="4">
        <v>58</v>
      </c>
      <c r="B59" s="1">
        <v>3</v>
      </c>
      <c r="C59" s="1">
        <v>1</v>
      </c>
      <c r="D59" s="5" t="s">
        <v>7</v>
      </c>
      <c r="E59" s="13">
        <v>29.1</v>
      </c>
      <c r="F59" s="1">
        <f t="shared" si="12"/>
        <v>5960</v>
      </c>
      <c r="G59" s="28">
        <f t="shared" si="13"/>
        <v>4096.2199312714774</v>
      </c>
      <c r="H59" s="2">
        <v>5.96</v>
      </c>
      <c r="I59" s="30">
        <f t="shared" si="14"/>
        <v>4.0962199312714773</v>
      </c>
      <c r="J59" s="2">
        <f t="shared" si="15"/>
        <v>5.96E-3</v>
      </c>
      <c r="K59" s="2">
        <f t="shared" si="29"/>
        <v>2.1385237500000001E-2</v>
      </c>
      <c r="L59" s="2">
        <f t="shared" si="16"/>
        <v>278696.92819637846</v>
      </c>
      <c r="M59" s="2">
        <f t="shared" si="17"/>
        <v>278.69692819637845</v>
      </c>
      <c r="N59" s="2">
        <f t="shared" si="18"/>
        <v>0.27869692819637842</v>
      </c>
      <c r="O59" s="2"/>
      <c r="P59" s="1">
        <v>7.68</v>
      </c>
      <c r="Q59" s="1">
        <v>29.9</v>
      </c>
      <c r="R59" s="2">
        <v>45</v>
      </c>
      <c r="S59" s="2">
        <v>0.4</v>
      </c>
      <c r="T59" s="1">
        <f t="shared" si="31"/>
        <v>13.778659793814432</v>
      </c>
      <c r="U59" s="2">
        <f t="shared" si="35"/>
        <v>1.415</v>
      </c>
      <c r="V59" s="2">
        <f t="shared" si="34"/>
        <v>864</v>
      </c>
      <c r="W59" s="2">
        <f t="shared" si="32"/>
        <v>5.1494400000000002</v>
      </c>
      <c r="X59" s="30">
        <f t="shared" si="19"/>
        <v>3.5391340206185569</v>
      </c>
      <c r="Y59" s="2">
        <f t="shared" si="33"/>
        <v>240.79414596167098</v>
      </c>
      <c r="Z59" s="2"/>
      <c r="AA59" s="1">
        <v>0.14499999999999999</v>
      </c>
      <c r="AB59" s="1">
        <f t="shared" si="20"/>
        <v>6.25</v>
      </c>
      <c r="AC59" s="1">
        <v>20</v>
      </c>
      <c r="AD59" s="1">
        <v>1</v>
      </c>
      <c r="AE59" s="1">
        <f t="shared" si="21"/>
        <v>14.224999999999998</v>
      </c>
      <c r="AF59" s="2"/>
      <c r="AL59" s="17">
        <v>2.14</v>
      </c>
      <c r="AM59" s="17">
        <v>45</v>
      </c>
      <c r="AN59" s="17">
        <v>0.2</v>
      </c>
      <c r="AO59" s="17">
        <f t="shared" si="36"/>
        <v>481.50000000000006</v>
      </c>
    </row>
    <row r="60" spans="1:57" ht="15.5" x14ac:dyDescent="0.35">
      <c r="A60" s="4">
        <v>59</v>
      </c>
      <c r="B60" s="1">
        <v>3</v>
      </c>
      <c r="C60" s="1">
        <v>1</v>
      </c>
      <c r="D60" s="5" t="s">
        <v>7</v>
      </c>
      <c r="E60" s="13">
        <v>38.799999999999997</v>
      </c>
      <c r="F60" s="1">
        <f t="shared" si="12"/>
        <v>7540</v>
      </c>
      <c r="G60" s="28">
        <f t="shared" si="13"/>
        <v>5182.1305841924395</v>
      </c>
      <c r="H60" s="2">
        <v>7.54</v>
      </c>
      <c r="I60" s="30">
        <f t="shared" si="14"/>
        <v>5.1821305841924392</v>
      </c>
      <c r="J60" s="2">
        <f t="shared" si="15"/>
        <v>7.5399999999999998E-3</v>
      </c>
      <c r="K60" s="2">
        <f t="shared" si="29"/>
        <v>2.1385237500000001E-2</v>
      </c>
      <c r="L60" s="2">
        <f t="shared" si="16"/>
        <v>352579.67090615665</v>
      </c>
      <c r="M60" s="2">
        <f t="shared" si="17"/>
        <v>352.57967090615665</v>
      </c>
      <c r="N60" s="2">
        <f t="shared" si="18"/>
        <v>0.35257967090615661</v>
      </c>
      <c r="O60" s="2"/>
      <c r="P60" s="1">
        <v>10.5</v>
      </c>
      <c r="Q60" s="1">
        <v>29.5</v>
      </c>
      <c r="R60" s="2">
        <v>45</v>
      </c>
      <c r="S60" s="2">
        <v>0.4</v>
      </c>
      <c r="T60" s="1">
        <f t="shared" si="31"/>
        <v>17.198195876288658</v>
      </c>
      <c r="U60" s="2">
        <f t="shared" si="35"/>
        <v>1.415</v>
      </c>
      <c r="V60" s="2">
        <f t="shared" si="34"/>
        <v>1181.25</v>
      </c>
      <c r="W60" s="2">
        <f t="shared" si="32"/>
        <v>8.906625</v>
      </c>
      <c r="X60" s="30">
        <f t="shared" si="19"/>
        <v>6.1213917525773196</v>
      </c>
      <c r="Y60" s="2">
        <f t="shared" si="33"/>
        <v>416.48473625789751</v>
      </c>
      <c r="Z60" s="2"/>
      <c r="AA60" s="1">
        <v>0.19600000000000001</v>
      </c>
      <c r="AB60" s="1">
        <f t="shared" si="20"/>
        <v>6.25</v>
      </c>
      <c r="AC60" s="1">
        <v>20</v>
      </c>
      <c r="AD60" s="1">
        <v>1</v>
      </c>
      <c r="AE60" s="1">
        <f t="shared" si="21"/>
        <v>20.6</v>
      </c>
      <c r="AF60" s="2"/>
      <c r="AL60" s="17">
        <v>2.0499999999999998</v>
      </c>
      <c r="AM60" s="17">
        <v>45</v>
      </c>
      <c r="AN60" s="17">
        <v>0.2</v>
      </c>
      <c r="AO60" s="17">
        <f t="shared" si="36"/>
        <v>461.24999999999989</v>
      </c>
    </row>
    <row r="61" spans="1:57" ht="15.5" x14ac:dyDescent="0.35">
      <c r="A61" s="4">
        <v>60</v>
      </c>
      <c r="B61" s="1">
        <v>3</v>
      </c>
      <c r="C61" s="1">
        <v>1</v>
      </c>
      <c r="D61" s="5" t="s">
        <v>8</v>
      </c>
      <c r="E61" s="13">
        <v>9.6999999999999993</v>
      </c>
      <c r="F61" s="1">
        <f t="shared" si="12"/>
        <v>3200</v>
      </c>
      <c r="G61" s="28">
        <f t="shared" si="13"/>
        <v>2199.3127147766322</v>
      </c>
      <c r="H61" s="2">
        <v>3.2</v>
      </c>
      <c r="I61" s="30">
        <f t="shared" si="14"/>
        <v>2.1993127147766325</v>
      </c>
      <c r="J61" s="2">
        <f t="shared" si="15"/>
        <v>3.2000000000000002E-3</v>
      </c>
      <c r="K61" s="2">
        <f t="shared" si="29"/>
        <v>2.1385237500000001E-2</v>
      </c>
      <c r="L61" s="2">
        <f t="shared" si="16"/>
        <v>149635.93460208239</v>
      </c>
      <c r="M61" s="2">
        <f t="shared" si="17"/>
        <v>149.63593460208239</v>
      </c>
      <c r="N61" s="2">
        <f t="shared" si="18"/>
        <v>0.14963593460208238</v>
      </c>
      <c r="O61" s="2"/>
      <c r="P61" s="1">
        <v>9.0299999999999994</v>
      </c>
      <c r="Q61" s="1">
        <v>9.2200000000000006</v>
      </c>
      <c r="R61" s="2">
        <v>45</v>
      </c>
      <c r="S61" s="2">
        <v>0.4</v>
      </c>
      <c r="T61" s="1">
        <f t="shared" si="31"/>
        <v>2.2812371134020619</v>
      </c>
      <c r="U61" s="2">
        <f t="shared" si="35"/>
        <v>1.415</v>
      </c>
      <c r="V61" s="2">
        <f t="shared" si="34"/>
        <v>1015.8749999999999</v>
      </c>
      <c r="W61" s="2">
        <f t="shared" si="32"/>
        <v>3.2507999999999999</v>
      </c>
      <c r="X61" s="30">
        <f t="shared" si="19"/>
        <v>2.2342268041237112</v>
      </c>
      <c r="Y61" s="2">
        <f t="shared" si="33"/>
        <v>152.01140506389044</v>
      </c>
      <c r="Z61" s="2"/>
      <c r="AA61" s="1">
        <v>8.3000000000000004E-2</v>
      </c>
      <c r="AB61" s="1">
        <f t="shared" si="20"/>
        <v>6.25</v>
      </c>
      <c r="AC61" s="1">
        <v>20</v>
      </c>
      <c r="AD61" s="1">
        <v>1</v>
      </c>
      <c r="AE61" s="1">
        <f t="shared" si="21"/>
        <v>6.4750000000000005</v>
      </c>
      <c r="AF61" s="2"/>
      <c r="AL61" s="17">
        <v>1.5</v>
      </c>
      <c r="AM61" s="17">
        <v>45</v>
      </c>
      <c r="AN61" s="17">
        <v>0.2</v>
      </c>
      <c r="AO61" s="17">
        <f t="shared" si="36"/>
        <v>337.5</v>
      </c>
    </row>
    <row r="62" spans="1:57" ht="15.5" x14ac:dyDescent="0.35">
      <c r="A62" s="4">
        <v>61</v>
      </c>
      <c r="B62" s="1">
        <v>3</v>
      </c>
      <c r="C62" s="1">
        <v>1</v>
      </c>
      <c r="D62" s="5" t="s">
        <v>8</v>
      </c>
      <c r="E62" s="13">
        <v>19.399999999999999</v>
      </c>
      <c r="F62" s="1">
        <f t="shared" si="12"/>
        <v>3590</v>
      </c>
      <c r="G62" s="28">
        <f t="shared" si="13"/>
        <v>2467.3539518900343</v>
      </c>
      <c r="H62" s="2">
        <v>3.59</v>
      </c>
      <c r="I62" s="30">
        <f t="shared" si="14"/>
        <v>2.467353951890034</v>
      </c>
      <c r="J62" s="2">
        <f t="shared" si="15"/>
        <v>3.5899999999999999E-3</v>
      </c>
      <c r="K62" s="2">
        <f t="shared" si="29"/>
        <v>2.1385237500000001E-2</v>
      </c>
      <c r="L62" s="2">
        <f t="shared" si="16"/>
        <v>167872.81413171117</v>
      </c>
      <c r="M62" s="2">
        <f t="shared" si="17"/>
        <v>167.87281413171118</v>
      </c>
      <c r="N62" s="2">
        <f t="shared" si="18"/>
        <v>0.16787281413171118</v>
      </c>
      <c r="O62" s="2"/>
      <c r="P62" s="1">
        <v>7.81</v>
      </c>
      <c r="Q62" s="1">
        <v>9.14</v>
      </c>
      <c r="R62" s="2">
        <v>45</v>
      </c>
      <c r="S62" s="2">
        <v>0.4</v>
      </c>
      <c r="T62" s="1">
        <f t="shared" si="31"/>
        <v>2.5370567010309277</v>
      </c>
      <c r="U62" s="2">
        <f t="shared" si="35"/>
        <v>1.415</v>
      </c>
      <c r="V62" s="2">
        <f t="shared" si="34"/>
        <v>878.625</v>
      </c>
      <c r="W62" s="2">
        <f t="shared" si="32"/>
        <v>3.1542637499999997</v>
      </c>
      <c r="X62" s="30">
        <f t="shared" si="19"/>
        <v>2.1678788659793811</v>
      </c>
      <c r="Y62" s="2">
        <f t="shared" si="33"/>
        <v>147.49725131647472</v>
      </c>
      <c r="Z62" s="2"/>
      <c r="AA62" s="1">
        <v>0.109</v>
      </c>
      <c r="AB62" s="1">
        <f t="shared" si="20"/>
        <v>6.25</v>
      </c>
      <c r="AC62" s="1">
        <v>20</v>
      </c>
      <c r="AD62" s="1">
        <v>1</v>
      </c>
      <c r="AE62" s="1">
        <f t="shared" si="21"/>
        <v>9.7249999999999996</v>
      </c>
      <c r="AF62" s="2"/>
      <c r="AL62" s="17">
        <v>1.3</v>
      </c>
      <c r="AM62" s="17">
        <v>45</v>
      </c>
      <c r="AN62" s="17">
        <v>0.2</v>
      </c>
      <c r="AO62" s="17">
        <f t="shared" si="36"/>
        <v>292.5</v>
      </c>
    </row>
    <row r="63" spans="1:57" ht="15.5" x14ac:dyDescent="0.35">
      <c r="A63" s="4">
        <v>62</v>
      </c>
      <c r="B63" s="1">
        <v>3</v>
      </c>
      <c r="C63" s="1">
        <v>1</v>
      </c>
      <c r="D63" s="5" t="s">
        <v>8</v>
      </c>
      <c r="E63" s="13">
        <v>29.1</v>
      </c>
      <c r="F63" s="1">
        <f t="shared" si="12"/>
        <v>4520</v>
      </c>
      <c r="G63" s="28">
        <f t="shared" si="13"/>
        <v>3106.5292096219928</v>
      </c>
      <c r="H63" s="2">
        <v>4.5199999999999996</v>
      </c>
      <c r="I63" s="30">
        <f t="shared" si="14"/>
        <v>3.1065292096219927</v>
      </c>
      <c r="J63" s="2">
        <f t="shared" si="15"/>
        <v>4.5199999999999997E-3</v>
      </c>
      <c r="K63" s="2">
        <f t="shared" si="29"/>
        <v>2.1385237500000001E-2</v>
      </c>
      <c r="L63" s="2">
        <f t="shared" si="16"/>
        <v>211360.75762544136</v>
      </c>
      <c r="M63" s="2">
        <f t="shared" si="17"/>
        <v>211.36075762544135</v>
      </c>
      <c r="N63" s="2">
        <f t="shared" si="18"/>
        <v>0.21136075762544135</v>
      </c>
      <c r="O63" s="2"/>
      <c r="P63" s="1">
        <v>6.38</v>
      </c>
      <c r="Q63" s="1">
        <v>7.13</v>
      </c>
      <c r="R63" s="2">
        <v>45</v>
      </c>
      <c r="S63" s="2">
        <v>0.4</v>
      </c>
      <c r="T63" s="1">
        <f t="shared" si="31"/>
        <v>2.4918247422680411</v>
      </c>
      <c r="U63" s="2">
        <f t="shared" si="35"/>
        <v>1.415</v>
      </c>
      <c r="V63" s="2">
        <f t="shared" si="34"/>
        <v>717.75</v>
      </c>
      <c r="W63" s="2">
        <f t="shared" si="32"/>
        <v>3.2442299999999999</v>
      </c>
      <c r="X63" s="30">
        <f t="shared" si="19"/>
        <v>2.2297113402061854</v>
      </c>
      <c r="Y63" s="2">
        <f t="shared" si="33"/>
        <v>151.70418378566055</v>
      </c>
      <c r="AA63" s="1">
        <v>0.13</v>
      </c>
      <c r="AB63" s="1">
        <f t="shared" si="20"/>
        <v>6.25</v>
      </c>
      <c r="AC63" s="1">
        <v>20</v>
      </c>
      <c r="AD63" s="1">
        <v>1</v>
      </c>
      <c r="AE63" s="1">
        <f t="shared" si="21"/>
        <v>12.349999999999998</v>
      </c>
      <c r="AF63" s="2"/>
      <c r="AL63" s="17">
        <v>1.95</v>
      </c>
      <c r="AM63" s="17">
        <v>45</v>
      </c>
      <c r="AN63" s="17">
        <v>0.2</v>
      </c>
      <c r="AO63" s="17">
        <f t="shared" si="36"/>
        <v>438.75</v>
      </c>
    </row>
    <row r="64" spans="1:57" ht="15.5" x14ac:dyDescent="0.35">
      <c r="A64" s="4">
        <v>63</v>
      </c>
      <c r="B64" s="1">
        <v>3</v>
      </c>
      <c r="C64" s="1">
        <v>1</v>
      </c>
      <c r="D64" s="5" t="s">
        <v>8</v>
      </c>
      <c r="E64" s="13">
        <v>38.799999999999997</v>
      </c>
      <c r="F64" s="1">
        <f t="shared" si="12"/>
        <v>4240</v>
      </c>
      <c r="G64" s="28">
        <f t="shared" si="13"/>
        <v>2914.0893470790375</v>
      </c>
      <c r="H64" s="2">
        <v>4.24</v>
      </c>
      <c r="I64" s="30">
        <f t="shared" si="14"/>
        <v>2.9140893470790377</v>
      </c>
      <c r="J64" s="2">
        <f t="shared" si="15"/>
        <v>4.2399999999999998E-3</v>
      </c>
      <c r="K64" s="2">
        <f t="shared" si="29"/>
        <v>2.1385237500000001E-2</v>
      </c>
      <c r="L64" s="2">
        <f t="shared" si="16"/>
        <v>198267.61334775915</v>
      </c>
      <c r="M64" s="2">
        <f t="shared" si="17"/>
        <v>198.26761334775918</v>
      </c>
      <c r="N64" s="2">
        <f t="shared" si="18"/>
        <v>0.19826761334775916</v>
      </c>
      <c r="O64" s="2"/>
      <c r="P64" s="1">
        <v>6.96</v>
      </c>
      <c r="Q64" s="1">
        <v>7.33</v>
      </c>
      <c r="R64" s="2">
        <v>45</v>
      </c>
      <c r="S64" s="2">
        <v>0.4</v>
      </c>
      <c r="T64" s="1">
        <f t="shared" si="31"/>
        <v>2.4030309278350512</v>
      </c>
      <c r="U64" s="2">
        <f t="shared" si="35"/>
        <v>1.415</v>
      </c>
      <c r="V64" s="2">
        <f t="shared" si="34"/>
        <v>783</v>
      </c>
      <c r="W64" s="2">
        <f t="shared" si="32"/>
        <v>3.3199199999999998</v>
      </c>
      <c r="X64" s="30">
        <f t="shared" si="19"/>
        <v>2.2817319587628861</v>
      </c>
      <c r="Y64" s="2">
        <f t="shared" si="33"/>
        <v>155.24354125129543</v>
      </c>
      <c r="AA64" s="1">
        <v>0.12</v>
      </c>
      <c r="AB64" s="1">
        <f t="shared" si="20"/>
        <v>6.25</v>
      </c>
      <c r="AC64" s="1">
        <v>20</v>
      </c>
      <c r="AD64" s="1">
        <v>1</v>
      </c>
      <c r="AE64" s="1">
        <f t="shared" si="21"/>
        <v>11.099999999999998</v>
      </c>
      <c r="AF64" s="2"/>
      <c r="AL64" s="17">
        <v>1.94</v>
      </c>
      <c r="AM64" s="17">
        <v>45</v>
      </c>
      <c r="AN64" s="17">
        <v>0.2</v>
      </c>
      <c r="AO64" s="17">
        <f t="shared" si="36"/>
        <v>436.49999999999994</v>
      </c>
    </row>
    <row r="65" spans="1:41" ht="15.5" x14ac:dyDescent="0.35">
      <c r="A65" s="4">
        <v>64</v>
      </c>
      <c r="B65" s="1">
        <v>3</v>
      </c>
      <c r="C65" s="1">
        <v>2</v>
      </c>
      <c r="D65" s="5" t="s">
        <v>16</v>
      </c>
      <c r="E65" s="13">
        <v>0</v>
      </c>
      <c r="F65" s="1">
        <f t="shared" si="12"/>
        <v>1770</v>
      </c>
      <c r="G65" s="28">
        <f t="shared" si="13"/>
        <v>1216.4948453608247</v>
      </c>
      <c r="H65">
        <v>1.77</v>
      </c>
      <c r="I65" s="30">
        <f t="shared" si="14"/>
        <v>1.2164948453608246</v>
      </c>
      <c r="J65" s="2">
        <f t="shared" si="15"/>
        <v>1.7700000000000001E-3</v>
      </c>
      <c r="K65" s="2">
        <f t="shared" si="29"/>
        <v>2.1385237500000001E-2</v>
      </c>
      <c r="L65" s="2">
        <f t="shared" si="16"/>
        <v>82767.376326776823</v>
      </c>
      <c r="M65" s="2">
        <f t="shared" si="17"/>
        <v>82.767376326776827</v>
      </c>
      <c r="N65" s="2">
        <f t="shared" si="18"/>
        <v>8.2767376326776818E-2</v>
      </c>
      <c r="O65" s="2"/>
      <c r="P65" s="1">
        <v>22.4</v>
      </c>
      <c r="Q65" s="9">
        <v>15.67</v>
      </c>
      <c r="R65" s="2">
        <v>45</v>
      </c>
      <c r="S65" s="2">
        <v>0.4</v>
      </c>
      <c r="T65" s="1">
        <f t="shared" si="31"/>
        <v>2.144528350515464</v>
      </c>
      <c r="U65" s="2">
        <f t="shared" si="35"/>
        <v>1.415</v>
      </c>
      <c r="V65" s="2">
        <f t="shared" si="34"/>
        <v>2520</v>
      </c>
      <c r="W65" s="2">
        <f t="shared" si="32"/>
        <v>4.4603999999999999</v>
      </c>
      <c r="X65" s="30">
        <f t="shared" si="19"/>
        <v>3.065567010309278</v>
      </c>
      <c r="Y65" s="2">
        <f t="shared" si="33"/>
        <v>208.57378834347759</v>
      </c>
      <c r="AA65" s="1">
        <v>8.5999999999999993E-2</v>
      </c>
      <c r="AB65" s="1">
        <f t="shared" si="20"/>
        <v>6.25</v>
      </c>
      <c r="AC65" s="1">
        <v>20</v>
      </c>
      <c r="AD65" s="1">
        <v>1</v>
      </c>
      <c r="AE65" s="1">
        <f t="shared" si="21"/>
        <v>6.85</v>
      </c>
      <c r="AF65" s="2"/>
      <c r="AL65" s="17">
        <v>1.65</v>
      </c>
      <c r="AM65" s="17">
        <v>45</v>
      </c>
      <c r="AN65" s="17">
        <v>0.2</v>
      </c>
      <c r="AO65" s="17">
        <f t="shared" si="36"/>
        <v>371.25</v>
      </c>
    </row>
    <row r="66" spans="1:41" ht="15.5" x14ac:dyDescent="0.35">
      <c r="A66" s="4">
        <v>65</v>
      </c>
      <c r="B66" s="1">
        <v>3</v>
      </c>
      <c r="C66" s="1">
        <v>2</v>
      </c>
      <c r="D66" s="5" t="s">
        <v>7</v>
      </c>
      <c r="E66" s="13">
        <v>9.6999999999999993</v>
      </c>
      <c r="F66" s="1">
        <f t="shared" si="12"/>
        <v>7580</v>
      </c>
      <c r="G66" s="28">
        <f t="shared" si="13"/>
        <v>5209.6219931271471</v>
      </c>
      <c r="H66" s="2">
        <v>7.58</v>
      </c>
      <c r="I66" s="30">
        <f t="shared" si="14"/>
        <v>5.2096219931271479</v>
      </c>
      <c r="J66" s="2">
        <f t="shared" si="15"/>
        <v>7.5799999999999999E-3</v>
      </c>
      <c r="K66" s="2">
        <f t="shared" si="29"/>
        <v>2.1385237500000001E-2</v>
      </c>
      <c r="L66" s="2">
        <f t="shared" si="16"/>
        <v>354450.12008868263</v>
      </c>
      <c r="M66" s="2">
        <f t="shared" si="17"/>
        <v>354.45012008868264</v>
      </c>
      <c r="N66" s="2">
        <f t="shared" si="18"/>
        <v>0.35445012008868265</v>
      </c>
      <c r="O66" s="2"/>
      <c r="P66" s="1">
        <v>20.8</v>
      </c>
      <c r="Q66" s="1">
        <v>12.1</v>
      </c>
      <c r="R66" s="2">
        <v>45</v>
      </c>
      <c r="S66" s="2">
        <v>0.4</v>
      </c>
      <c r="T66" s="1">
        <f t="shared" ref="T66:T97" si="37">((R66/S66)*Q66*J66)/1.455</f>
        <v>7.0915979381443295</v>
      </c>
      <c r="U66" s="2">
        <f t="shared" si="35"/>
        <v>1.415</v>
      </c>
      <c r="V66" s="2">
        <f t="shared" si="34"/>
        <v>2340</v>
      </c>
      <c r="W66" s="2">
        <f t="shared" ref="W66:W97" si="38">V66*J66</f>
        <v>17.737200000000001</v>
      </c>
      <c r="X66" s="30">
        <f t="shared" si="19"/>
        <v>12.190515463917526</v>
      </c>
      <c r="Y66" s="2">
        <f t="shared" ref="Y66:Y97" si="39">W66/K66</f>
        <v>829.41328100751753</v>
      </c>
      <c r="Z66" s="2"/>
      <c r="AA66" s="1">
        <v>0.09</v>
      </c>
      <c r="AB66" s="1">
        <f t="shared" si="20"/>
        <v>6.25</v>
      </c>
      <c r="AC66" s="1">
        <v>20</v>
      </c>
      <c r="AD66" s="1">
        <v>1</v>
      </c>
      <c r="AE66" s="1">
        <f t="shared" si="21"/>
        <v>7.35</v>
      </c>
      <c r="AF66" s="2"/>
      <c r="AL66" s="17">
        <v>1.73</v>
      </c>
      <c r="AM66" s="17">
        <v>45</v>
      </c>
      <c r="AN66" s="17">
        <v>0.2</v>
      </c>
      <c r="AO66" s="17">
        <f t="shared" si="36"/>
        <v>389.24999999999994</v>
      </c>
    </row>
    <row r="67" spans="1:41" ht="15.5" x14ac:dyDescent="0.35">
      <c r="A67" s="4">
        <v>66</v>
      </c>
      <c r="B67" s="1">
        <v>3</v>
      </c>
      <c r="C67" s="1">
        <v>2</v>
      </c>
      <c r="D67" s="5" t="s">
        <v>7</v>
      </c>
      <c r="E67" s="13">
        <v>19.399999999999999</v>
      </c>
      <c r="F67" s="1">
        <f t="shared" ref="F67:F109" si="40">H67*1000</f>
        <v>6480</v>
      </c>
      <c r="G67" s="28">
        <f t="shared" ref="G67:G109" si="41">F67/1.455</f>
        <v>4453.6082474226805</v>
      </c>
      <c r="H67" s="2">
        <v>6.48</v>
      </c>
      <c r="I67" s="30">
        <f t="shared" ref="I67:I109" si="42">H67/1.455</f>
        <v>4.4536082474226806</v>
      </c>
      <c r="J67" s="2">
        <f t="shared" ref="J67:J109" si="43">H67/1000</f>
        <v>6.4800000000000005E-3</v>
      </c>
      <c r="K67" s="2">
        <f t="shared" ref="K67:K109" si="44">3.142*(0.165/2)^2</f>
        <v>2.1385237500000001E-2</v>
      </c>
      <c r="L67" s="2">
        <f t="shared" ref="L67:L109" si="45">F67/K67</f>
        <v>303012.76756921684</v>
      </c>
      <c r="M67" s="2">
        <f t="shared" ref="M67:M109" si="46">H67/K67</f>
        <v>303.01276756921686</v>
      </c>
      <c r="N67" s="2">
        <f t="shared" ref="N67:N109" si="47">J67/K67</f>
        <v>0.30301276756921686</v>
      </c>
      <c r="O67" s="2"/>
      <c r="P67" s="1">
        <v>49.8</v>
      </c>
      <c r="Q67" s="1">
        <v>22.6</v>
      </c>
      <c r="R67" s="2">
        <v>45</v>
      </c>
      <c r="S67" s="2">
        <v>0.4</v>
      </c>
      <c r="T67" s="1">
        <f t="shared" si="37"/>
        <v>11.323298969072164</v>
      </c>
      <c r="U67" s="2">
        <f t="shared" si="35"/>
        <v>1.415</v>
      </c>
      <c r="V67" s="2">
        <f t="shared" si="34"/>
        <v>5602.5</v>
      </c>
      <c r="W67" s="2">
        <f t="shared" si="38"/>
        <v>36.304200000000002</v>
      </c>
      <c r="X67" s="30">
        <f t="shared" ref="X67:X110" si="48">W67/1.455</f>
        <v>24.951340206185566</v>
      </c>
      <c r="Y67" s="2">
        <f t="shared" si="39"/>
        <v>1697.6290303065373</v>
      </c>
      <c r="Z67" s="2"/>
      <c r="AA67" s="1">
        <v>0.11</v>
      </c>
      <c r="AB67" s="1">
        <f t="shared" ref="AB67:AB109" si="49">25/4</f>
        <v>6.25</v>
      </c>
      <c r="AC67" s="1">
        <v>20</v>
      </c>
      <c r="AD67" s="1">
        <v>1</v>
      </c>
      <c r="AE67" s="1">
        <f t="shared" ref="AE67:AE110" si="50">((AA67*AB67)-($AA$110*$AB$110))*AC67</f>
        <v>9.85</v>
      </c>
      <c r="AF67" s="2"/>
      <c r="AL67" s="17">
        <v>1.65</v>
      </c>
      <c r="AM67" s="17">
        <v>45</v>
      </c>
      <c r="AN67" s="17">
        <v>0.2</v>
      </c>
      <c r="AO67" s="17">
        <f t="shared" si="36"/>
        <v>371.25</v>
      </c>
    </row>
    <row r="68" spans="1:41" ht="15.5" x14ac:dyDescent="0.35">
      <c r="A68" s="4">
        <v>67</v>
      </c>
      <c r="B68" s="1">
        <v>3</v>
      </c>
      <c r="C68" s="1">
        <v>2</v>
      </c>
      <c r="D68" s="5" t="s">
        <v>7</v>
      </c>
      <c r="E68" s="13">
        <v>29.1</v>
      </c>
      <c r="F68" s="1">
        <f t="shared" si="40"/>
        <v>6140</v>
      </c>
      <c r="G68" s="28">
        <f t="shared" si="41"/>
        <v>4219.9312714776634</v>
      </c>
      <c r="H68" s="2">
        <v>6.14</v>
      </c>
      <c r="I68" s="30">
        <f t="shared" si="42"/>
        <v>4.2199312714776624</v>
      </c>
      <c r="J68" s="2">
        <f t="shared" si="43"/>
        <v>6.1399999999999996E-3</v>
      </c>
      <c r="K68" s="2">
        <f t="shared" si="44"/>
        <v>2.1385237500000001E-2</v>
      </c>
      <c r="L68" s="2">
        <f t="shared" si="45"/>
        <v>287113.94951774558</v>
      </c>
      <c r="M68" s="2">
        <f t="shared" si="46"/>
        <v>287.11394951774554</v>
      </c>
      <c r="N68" s="2">
        <f t="shared" si="47"/>
        <v>0.28711394951774555</v>
      </c>
      <c r="O68" s="2"/>
      <c r="P68" s="1">
        <v>6.06</v>
      </c>
      <c r="Q68" s="1">
        <v>30.3</v>
      </c>
      <c r="R68" s="2">
        <v>45</v>
      </c>
      <c r="S68" s="2">
        <v>0.4</v>
      </c>
      <c r="T68" s="1">
        <f t="shared" si="37"/>
        <v>14.384690721649482</v>
      </c>
      <c r="U68" s="2">
        <f t="shared" si="35"/>
        <v>1.415</v>
      </c>
      <c r="V68" s="2">
        <f t="shared" si="34"/>
        <v>681.75</v>
      </c>
      <c r="W68" s="2">
        <f t="shared" si="38"/>
        <v>4.1859449999999994</v>
      </c>
      <c r="X68" s="30">
        <f t="shared" si="48"/>
        <v>2.8769381443298965</v>
      </c>
      <c r="Y68" s="2">
        <f t="shared" si="39"/>
        <v>195.73993508372303</v>
      </c>
      <c r="Z68" s="2"/>
      <c r="AA68" s="1">
        <v>0.151</v>
      </c>
      <c r="AB68" s="1">
        <f t="shared" si="49"/>
        <v>6.25</v>
      </c>
      <c r="AC68" s="1">
        <v>20</v>
      </c>
      <c r="AD68" s="1">
        <v>1</v>
      </c>
      <c r="AE68" s="1">
        <f t="shared" si="50"/>
        <v>14.975000000000001</v>
      </c>
      <c r="AF68" s="2"/>
      <c r="AL68" s="17">
        <v>1.84</v>
      </c>
      <c r="AM68" s="17">
        <v>45</v>
      </c>
      <c r="AN68" s="17">
        <v>0.2</v>
      </c>
      <c r="AO68" s="17">
        <f t="shared" si="36"/>
        <v>413.99999999999994</v>
      </c>
    </row>
    <row r="69" spans="1:41" ht="15.5" x14ac:dyDescent="0.35">
      <c r="A69" s="4">
        <v>68</v>
      </c>
      <c r="B69" s="1">
        <v>3</v>
      </c>
      <c r="C69" s="1">
        <v>2</v>
      </c>
      <c r="D69" s="5" t="s">
        <v>7</v>
      </c>
      <c r="E69" s="13">
        <v>38.799999999999997</v>
      </c>
      <c r="F69" s="1">
        <f t="shared" si="40"/>
        <v>7520</v>
      </c>
      <c r="G69" s="28">
        <f t="shared" si="41"/>
        <v>5168.3848797250857</v>
      </c>
      <c r="H69" s="2">
        <v>7.52</v>
      </c>
      <c r="I69" s="30">
        <f t="shared" si="42"/>
        <v>5.1683848797250853</v>
      </c>
      <c r="J69" s="2">
        <f t="shared" si="43"/>
        <v>7.5199999999999998E-3</v>
      </c>
      <c r="K69" s="2">
        <f t="shared" si="44"/>
        <v>2.1385237500000001E-2</v>
      </c>
      <c r="L69" s="2">
        <f t="shared" si="45"/>
        <v>351644.4463148936</v>
      </c>
      <c r="M69" s="2">
        <f t="shared" si="46"/>
        <v>351.64444631489357</v>
      </c>
      <c r="N69" s="2">
        <f t="shared" si="47"/>
        <v>0.35164444631489361</v>
      </c>
      <c r="O69" s="2"/>
      <c r="P69" s="1">
        <v>8.57</v>
      </c>
      <c r="Q69" s="1">
        <v>26.5</v>
      </c>
      <c r="R69" s="2">
        <v>45</v>
      </c>
      <c r="S69" s="2">
        <v>0.4</v>
      </c>
      <c r="T69" s="1">
        <f t="shared" si="37"/>
        <v>15.408247422680413</v>
      </c>
      <c r="U69" s="2">
        <f t="shared" si="35"/>
        <v>1.415</v>
      </c>
      <c r="V69" s="2">
        <f t="shared" si="34"/>
        <v>964.125</v>
      </c>
      <c r="W69" s="2">
        <f t="shared" si="38"/>
        <v>7.2502199999999997</v>
      </c>
      <c r="X69" s="30">
        <f t="shared" si="48"/>
        <v>4.9829690721649476</v>
      </c>
      <c r="Y69" s="2">
        <f t="shared" si="39"/>
        <v>339.02920180334678</v>
      </c>
      <c r="Z69" s="2"/>
      <c r="AA69" s="1">
        <v>0.17399999999999999</v>
      </c>
      <c r="AB69" s="1">
        <f t="shared" si="49"/>
        <v>6.25</v>
      </c>
      <c r="AC69" s="1">
        <v>20</v>
      </c>
      <c r="AD69" s="1">
        <v>1</v>
      </c>
      <c r="AE69" s="1">
        <f t="shared" si="50"/>
        <v>17.849999999999998</v>
      </c>
      <c r="AF69" s="2"/>
      <c r="AL69" s="17">
        <v>2.02</v>
      </c>
      <c r="AM69" s="17">
        <v>45</v>
      </c>
      <c r="AN69" s="17">
        <v>0.2</v>
      </c>
      <c r="AO69" s="17">
        <f t="shared" si="36"/>
        <v>454.5</v>
      </c>
    </row>
    <row r="70" spans="1:41" ht="15.5" x14ac:dyDescent="0.35">
      <c r="A70" s="4">
        <v>69</v>
      </c>
      <c r="B70" s="1">
        <v>3</v>
      </c>
      <c r="C70" s="1">
        <v>2</v>
      </c>
      <c r="D70" s="5" t="s">
        <v>8</v>
      </c>
      <c r="E70" s="13">
        <v>9.6999999999999993</v>
      </c>
      <c r="F70" s="1">
        <f t="shared" si="40"/>
        <v>3880</v>
      </c>
      <c r="G70" s="28">
        <f t="shared" si="41"/>
        <v>2666.6666666666665</v>
      </c>
      <c r="H70" s="2">
        <v>3.88</v>
      </c>
      <c r="I70" s="30">
        <f t="shared" si="42"/>
        <v>2.6666666666666665</v>
      </c>
      <c r="J70" s="2">
        <f t="shared" si="43"/>
        <v>3.8799999999999998E-3</v>
      </c>
      <c r="K70" s="2">
        <f t="shared" si="44"/>
        <v>2.1385237500000001E-2</v>
      </c>
      <c r="L70" s="2">
        <f t="shared" si="45"/>
        <v>181433.5707050249</v>
      </c>
      <c r="M70" s="2">
        <f t="shared" si="46"/>
        <v>181.43357070502489</v>
      </c>
      <c r="N70" s="2">
        <f t="shared" si="47"/>
        <v>0.18143357070502489</v>
      </c>
      <c r="O70" s="2"/>
      <c r="P70" s="1">
        <v>32.299999999999997</v>
      </c>
      <c r="Q70" s="1">
        <v>7.71</v>
      </c>
      <c r="R70" s="2">
        <v>45</v>
      </c>
      <c r="S70" s="2">
        <v>0.4</v>
      </c>
      <c r="T70" s="1">
        <f t="shared" si="37"/>
        <v>2.3129999999999997</v>
      </c>
      <c r="U70" s="2">
        <f t="shared" si="35"/>
        <v>1.415</v>
      </c>
      <c r="V70" s="2">
        <f t="shared" si="34"/>
        <v>3633.7499999999995</v>
      </c>
      <c r="W70" s="2">
        <f t="shared" si="38"/>
        <v>14.098949999999997</v>
      </c>
      <c r="X70" s="30">
        <f t="shared" si="48"/>
        <v>9.6899999999999977</v>
      </c>
      <c r="Y70" s="2">
        <f t="shared" si="39"/>
        <v>659.2842375493841</v>
      </c>
      <c r="Z70" s="2"/>
      <c r="AA70" s="1">
        <v>8.1000000000000003E-2</v>
      </c>
      <c r="AB70" s="1">
        <f t="shared" si="49"/>
        <v>6.25</v>
      </c>
      <c r="AC70" s="1">
        <v>20</v>
      </c>
      <c r="AD70" s="1">
        <v>1</v>
      </c>
      <c r="AE70" s="1">
        <f t="shared" si="50"/>
        <v>6.2249999999999996</v>
      </c>
      <c r="AF70" s="2"/>
      <c r="AL70" s="17">
        <v>1.47</v>
      </c>
      <c r="AM70" s="17">
        <v>45</v>
      </c>
      <c r="AN70" s="17">
        <v>0.2</v>
      </c>
      <c r="AO70" s="17">
        <f t="shared" si="36"/>
        <v>330.75</v>
      </c>
    </row>
    <row r="71" spans="1:41" ht="15.5" x14ac:dyDescent="0.35">
      <c r="A71" s="4">
        <v>70</v>
      </c>
      <c r="B71" s="1">
        <v>3</v>
      </c>
      <c r="C71" s="1">
        <v>2</v>
      </c>
      <c r="D71" s="5" t="s">
        <v>8</v>
      </c>
      <c r="E71" s="13">
        <v>19.399999999999999</v>
      </c>
      <c r="F71" s="1">
        <f t="shared" si="40"/>
        <v>3550</v>
      </c>
      <c r="G71" s="28">
        <f t="shared" si="41"/>
        <v>2439.8625429553263</v>
      </c>
      <c r="H71" s="2">
        <v>3.55</v>
      </c>
      <c r="I71" s="30">
        <f t="shared" si="42"/>
        <v>2.4398625429553262</v>
      </c>
      <c r="J71" s="2">
        <f t="shared" si="43"/>
        <v>3.5499999999999998E-3</v>
      </c>
      <c r="K71" s="2">
        <f t="shared" si="44"/>
        <v>2.1385237500000001E-2</v>
      </c>
      <c r="L71" s="2">
        <f t="shared" si="45"/>
        <v>166002.36494918514</v>
      </c>
      <c r="M71" s="2">
        <f t="shared" si="46"/>
        <v>166.00236494918514</v>
      </c>
      <c r="N71" s="2">
        <f t="shared" si="47"/>
        <v>0.16600236494918513</v>
      </c>
      <c r="O71" s="2"/>
      <c r="P71" s="1">
        <v>7.88</v>
      </c>
      <c r="Q71" s="1">
        <v>8.08</v>
      </c>
      <c r="R71" s="2">
        <v>45</v>
      </c>
      <c r="S71" s="2">
        <v>0.4</v>
      </c>
      <c r="T71" s="1">
        <f t="shared" si="37"/>
        <v>2.2178350515463916</v>
      </c>
      <c r="U71" s="2">
        <f t="shared" si="35"/>
        <v>1.415</v>
      </c>
      <c r="V71" s="2">
        <f t="shared" si="34"/>
        <v>886.5</v>
      </c>
      <c r="W71" s="2">
        <f t="shared" si="38"/>
        <v>3.1470749999999996</v>
      </c>
      <c r="X71" s="30">
        <f t="shared" si="48"/>
        <v>2.1629381443298965</v>
      </c>
      <c r="Y71" s="2">
        <f t="shared" si="39"/>
        <v>147.16109652745263</v>
      </c>
      <c r="Z71" s="2"/>
      <c r="AA71" s="1">
        <v>8.5000000000000006E-2</v>
      </c>
      <c r="AB71" s="1">
        <f t="shared" si="49"/>
        <v>6.25</v>
      </c>
      <c r="AC71" s="1">
        <v>20</v>
      </c>
      <c r="AD71" s="1">
        <v>1</v>
      </c>
      <c r="AE71" s="1">
        <f t="shared" si="50"/>
        <v>6.7249999999999996</v>
      </c>
      <c r="AF71" s="2"/>
      <c r="AL71" s="17">
        <v>1.54</v>
      </c>
      <c r="AM71" s="17">
        <v>45</v>
      </c>
      <c r="AN71" s="17">
        <v>0.2</v>
      </c>
      <c r="AO71" s="17">
        <f t="shared" si="36"/>
        <v>346.49999999999994</v>
      </c>
    </row>
    <row r="72" spans="1:41" ht="15.5" x14ac:dyDescent="0.35">
      <c r="A72" s="4">
        <v>71</v>
      </c>
      <c r="B72" s="1">
        <v>3</v>
      </c>
      <c r="C72" s="1">
        <v>2</v>
      </c>
      <c r="D72" s="5" t="s">
        <v>8</v>
      </c>
      <c r="E72" s="13">
        <v>29.1</v>
      </c>
      <c r="F72" s="1">
        <f t="shared" si="40"/>
        <v>4660</v>
      </c>
      <c r="G72" s="28">
        <f t="shared" si="41"/>
        <v>3202.7491408934707</v>
      </c>
      <c r="H72" s="2">
        <v>4.66</v>
      </c>
      <c r="I72" s="30">
        <f t="shared" si="42"/>
        <v>3.2027491408934705</v>
      </c>
      <c r="J72" s="2">
        <f t="shared" si="43"/>
        <v>4.6600000000000001E-3</v>
      </c>
      <c r="K72" s="2">
        <f t="shared" si="44"/>
        <v>2.1385237500000001E-2</v>
      </c>
      <c r="L72" s="2">
        <f t="shared" si="45"/>
        <v>217907.32976428248</v>
      </c>
      <c r="M72" s="2">
        <f t="shared" si="46"/>
        <v>217.90732976428248</v>
      </c>
      <c r="N72" s="2">
        <f t="shared" si="47"/>
        <v>0.21790732976428248</v>
      </c>
      <c r="O72" s="2"/>
      <c r="P72" s="1">
        <v>7.32</v>
      </c>
      <c r="Q72" s="1">
        <v>7.1</v>
      </c>
      <c r="R72" s="2">
        <v>45</v>
      </c>
      <c r="S72" s="2">
        <v>0.4</v>
      </c>
      <c r="T72" s="1">
        <f t="shared" si="37"/>
        <v>2.5581958762886599</v>
      </c>
      <c r="U72" s="2">
        <f t="shared" si="35"/>
        <v>1.415</v>
      </c>
      <c r="V72" s="2">
        <f t="shared" si="34"/>
        <v>823.5</v>
      </c>
      <c r="W72" s="2">
        <f t="shared" si="38"/>
        <v>3.83751</v>
      </c>
      <c r="X72" s="30">
        <f t="shared" si="48"/>
        <v>2.637463917525773</v>
      </c>
      <c r="Y72" s="2">
        <f t="shared" si="39"/>
        <v>179.44668606088661</v>
      </c>
      <c r="Z72" s="2"/>
      <c r="AA72" s="1">
        <v>8.8999999999999996E-2</v>
      </c>
      <c r="AB72" s="1">
        <f t="shared" si="49"/>
        <v>6.25</v>
      </c>
      <c r="AC72" s="1">
        <v>20</v>
      </c>
      <c r="AD72" s="1">
        <v>1</v>
      </c>
      <c r="AE72" s="1">
        <f t="shared" si="50"/>
        <v>7.2250000000000005</v>
      </c>
      <c r="AF72" s="2"/>
      <c r="AL72" s="17">
        <v>1.64</v>
      </c>
      <c r="AM72" s="17">
        <v>45</v>
      </c>
      <c r="AN72" s="17">
        <v>0.2</v>
      </c>
      <c r="AO72" s="17">
        <f t="shared" si="36"/>
        <v>368.99999999999994</v>
      </c>
    </row>
    <row r="73" spans="1:41" ht="15.5" x14ac:dyDescent="0.35">
      <c r="A73" s="4">
        <v>72</v>
      </c>
      <c r="B73" s="1">
        <v>3</v>
      </c>
      <c r="C73" s="1">
        <v>2</v>
      </c>
      <c r="D73" s="5" t="s">
        <v>8</v>
      </c>
      <c r="E73" s="13">
        <v>38.799999999999997</v>
      </c>
      <c r="F73" s="1">
        <f t="shared" si="40"/>
        <v>4280</v>
      </c>
      <c r="G73" s="28">
        <f t="shared" si="41"/>
        <v>2941.5807560137455</v>
      </c>
      <c r="H73" s="2">
        <v>4.28</v>
      </c>
      <c r="I73" s="30">
        <f t="shared" si="42"/>
        <v>2.9415807560137459</v>
      </c>
      <c r="J73" s="2">
        <f t="shared" si="43"/>
        <v>4.28E-3</v>
      </c>
      <c r="K73" s="2">
        <f t="shared" si="44"/>
        <v>2.1385237500000001E-2</v>
      </c>
      <c r="L73" s="2">
        <f t="shared" si="45"/>
        <v>200138.06253028518</v>
      </c>
      <c r="M73" s="2">
        <f t="shared" si="46"/>
        <v>200.1380625302852</v>
      </c>
      <c r="N73" s="2">
        <f t="shared" si="47"/>
        <v>0.20013806253028518</v>
      </c>
      <c r="O73" s="2"/>
      <c r="P73" s="1">
        <v>6.5</v>
      </c>
      <c r="Q73" s="1">
        <v>6.53</v>
      </c>
      <c r="R73" s="2">
        <v>45</v>
      </c>
      <c r="S73" s="2">
        <v>0.4</v>
      </c>
      <c r="T73" s="1">
        <f t="shared" si="37"/>
        <v>2.1609587628865978</v>
      </c>
      <c r="U73" s="2">
        <f t="shared" si="35"/>
        <v>1.415</v>
      </c>
      <c r="V73" s="2">
        <f t="shared" si="34"/>
        <v>731.25</v>
      </c>
      <c r="W73" s="2">
        <f t="shared" si="38"/>
        <v>3.12975</v>
      </c>
      <c r="X73" s="30">
        <f t="shared" si="48"/>
        <v>2.1510309278350515</v>
      </c>
      <c r="Y73" s="2">
        <f t="shared" si="39"/>
        <v>146.35095822527106</v>
      </c>
      <c r="Z73" s="2"/>
      <c r="AA73" s="1">
        <v>0.24299999999999999</v>
      </c>
      <c r="AB73" s="1">
        <f t="shared" si="49"/>
        <v>6.25</v>
      </c>
      <c r="AC73" s="1">
        <v>20</v>
      </c>
      <c r="AD73" s="1">
        <v>1</v>
      </c>
      <c r="AE73" s="1">
        <f t="shared" si="50"/>
        <v>26.475000000000001</v>
      </c>
      <c r="AF73" s="2"/>
      <c r="AL73" s="17">
        <v>2.04</v>
      </c>
      <c r="AM73" s="17">
        <v>45</v>
      </c>
      <c r="AN73" s="17">
        <v>0.2</v>
      </c>
      <c r="AO73" s="17">
        <f t="shared" si="36"/>
        <v>458.99999999999994</v>
      </c>
    </row>
    <row r="74" spans="1:41" ht="15.5" x14ac:dyDescent="0.35">
      <c r="A74" s="4">
        <v>73</v>
      </c>
      <c r="B74" s="1">
        <v>3</v>
      </c>
      <c r="C74" s="1">
        <v>3</v>
      </c>
      <c r="D74" s="5" t="s">
        <v>16</v>
      </c>
      <c r="E74" s="13">
        <v>0</v>
      </c>
      <c r="F74" s="1">
        <f t="shared" si="40"/>
        <v>1990</v>
      </c>
      <c r="G74" s="28">
        <f t="shared" si="41"/>
        <v>1367.6975945017182</v>
      </c>
      <c r="H74">
        <v>1.99</v>
      </c>
      <c r="I74" s="30">
        <f t="shared" si="42"/>
        <v>1.3676975945017182</v>
      </c>
      <c r="J74" s="2">
        <f t="shared" si="43"/>
        <v>1.99E-3</v>
      </c>
      <c r="K74" s="2">
        <f t="shared" si="44"/>
        <v>2.1385237500000001E-2</v>
      </c>
      <c r="L74" s="2">
        <f t="shared" si="45"/>
        <v>93054.84683066998</v>
      </c>
      <c r="M74" s="2">
        <f t="shared" si="46"/>
        <v>93.054846830669987</v>
      </c>
      <c r="N74" s="2">
        <f t="shared" si="47"/>
        <v>9.3054846830669988E-2</v>
      </c>
      <c r="O74" s="2"/>
      <c r="P74" s="1">
        <v>9.61</v>
      </c>
      <c r="Q74" s="9">
        <v>14.6</v>
      </c>
      <c r="R74" s="2">
        <v>45</v>
      </c>
      <c r="S74" s="2">
        <v>0.4</v>
      </c>
      <c r="T74" s="1">
        <f t="shared" si="37"/>
        <v>2.2464432989690724</v>
      </c>
      <c r="U74" s="2">
        <f t="shared" si="35"/>
        <v>1.415</v>
      </c>
      <c r="V74" s="2">
        <f t="shared" si="34"/>
        <v>1081.125</v>
      </c>
      <c r="W74" s="2">
        <f t="shared" si="38"/>
        <v>2.1514387500000001</v>
      </c>
      <c r="X74" s="30">
        <f t="shared" si="48"/>
        <v>1.47865206185567</v>
      </c>
      <c r="Y74" s="2">
        <f t="shared" si="39"/>
        <v>100.60392127980809</v>
      </c>
      <c r="Z74" s="2"/>
      <c r="AA74" s="1">
        <v>0.1</v>
      </c>
      <c r="AB74" s="1">
        <f t="shared" si="49"/>
        <v>6.25</v>
      </c>
      <c r="AC74" s="1">
        <v>20</v>
      </c>
      <c r="AD74" s="1">
        <v>1</v>
      </c>
      <c r="AE74" s="1">
        <f t="shared" si="50"/>
        <v>8.6</v>
      </c>
      <c r="AF74" s="2"/>
      <c r="AL74" s="17">
        <v>1.62</v>
      </c>
      <c r="AM74" s="17">
        <v>45</v>
      </c>
      <c r="AN74" s="17">
        <v>0.2</v>
      </c>
      <c r="AO74" s="17">
        <f t="shared" si="36"/>
        <v>364.5</v>
      </c>
    </row>
    <row r="75" spans="1:41" ht="15.5" x14ac:dyDescent="0.35">
      <c r="A75" s="4">
        <v>74</v>
      </c>
      <c r="B75" s="1">
        <v>3</v>
      </c>
      <c r="C75" s="1">
        <v>3</v>
      </c>
      <c r="D75" s="5" t="s">
        <v>7</v>
      </c>
      <c r="E75" s="13">
        <v>9.6999999999999993</v>
      </c>
      <c r="F75" s="1">
        <f t="shared" si="40"/>
        <v>5190</v>
      </c>
      <c r="G75" s="28">
        <f t="shared" si="41"/>
        <v>3567.0103092783502</v>
      </c>
      <c r="H75">
        <v>5.19</v>
      </c>
      <c r="I75" s="30">
        <f t="shared" si="42"/>
        <v>3.5670103092783507</v>
      </c>
      <c r="J75" s="2">
        <f t="shared" si="43"/>
        <v>5.1900000000000002E-3</v>
      </c>
      <c r="K75" s="2">
        <f t="shared" si="44"/>
        <v>2.1385237500000001E-2</v>
      </c>
      <c r="L75" s="2">
        <f t="shared" si="45"/>
        <v>242690.78143275238</v>
      </c>
      <c r="M75" s="2">
        <f t="shared" si="46"/>
        <v>242.6907814327524</v>
      </c>
      <c r="N75" s="2">
        <f t="shared" si="47"/>
        <v>0.24269078143275238</v>
      </c>
      <c r="O75" s="2"/>
      <c r="P75" s="1">
        <v>5.76</v>
      </c>
      <c r="Q75" s="1">
        <v>17.100000000000001</v>
      </c>
      <c r="R75" s="2">
        <v>45</v>
      </c>
      <c r="S75" s="2">
        <v>0.4</v>
      </c>
      <c r="T75" s="1">
        <f t="shared" si="37"/>
        <v>6.8620360824742272</v>
      </c>
      <c r="U75" s="2">
        <f t="shared" si="35"/>
        <v>1.415</v>
      </c>
      <c r="V75" s="2">
        <f t="shared" si="34"/>
        <v>648</v>
      </c>
      <c r="W75" s="2">
        <f t="shared" si="38"/>
        <v>3.3631200000000003</v>
      </c>
      <c r="X75" s="30">
        <f t="shared" si="48"/>
        <v>2.3114226804123712</v>
      </c>
      <c r="Y75" s="2">
        <f t="shared" si="39"/>
        <v>157.26362636842356</v>
      </c>
      <c r="Z75" s="2"/>
      <c r="AA75" s="1">
        <v>0.14899999999999999</v>
      </c>
      <c r="AB75" s="1">
        <f t="shared" si="49"/>
        <v>6.25</v>
      </c>
      <c r="AC75" s="1">
        <v>20</v>
      </c>
      <c r="AD75" s="1">
        <v>1</v>
      </c>
      <c r="AE75" s="1">
        <f t="shared" si="50"/>
        <v>14.724999999999998</v>
      </c>
      <c r="AF75" s="2"/>
      <c r="AL75" s="17">
        <v>1.84</v>
      </c>
      <c r="AM75" s="17">
        <v>45</v>
      </c>
      <c r="AN75" s="17">
        <v>0.2</v>
      </c>
      <c r="AO75" s="17">
        <f t="shared" si="36"/>
        <v>413.99999999999994</v>
      </c>
    </row>
    <row r="76" spans="1:41" ht="15.5" x14ac:dyDescent="0.35">
      <c r="A76" s="4">
        <v>75</v>
      </c>
      <c r="B76" s="1">
        <v>3</v>
      </c>
      <c r="C76" s="1">
        <v>3</v>
      </c>
      <c r="D76" s="5" t="s">
        <v>7</v>
      </c>
      <c r="E76" s="13">
        <v>19.399999999999999</v>
      </c>
      <c r="F76" s="1">
        <f t="shared" si="40"/>
        <v>5520</v>
      </c>
      <c r="G76" s="28">
        <f t="shared" si="41"/>
        <v>3793.8144329896904</v>
      </c>
      <c r="H76">
        <v>5.52</v>
      </c>
      <c r="I76" s="30">
        <f t="shared" si="42"/>
        <v>3.7938144329896901</v>
      </c>
      <c r="J76" s="2">
        <f t="shared" si="43"/>
        <v>5.5199999999999997E-3</v>
      </c>
      <c r="K76" s="2">
        <f t="shared" si="44"/>
        <v>2.1385237500000001E-2</v>
      </c>
      <c r="L76" s="2">
        <f t="shared" si="45"/>
        <v>258121.98718859212</v>
      </c>
      <c r="M76" s="2">
        <f t="shared" si="46"/>
        <v>258.12198718859207</v>
      </c>
      <c r="N76" s="2">
        <f t="shared" si="47"/>
        <v>0.25812198718859208</v>
      </c>
      <c r="O76" s="2"/>
      <c r="P76" s="1">
        <v>5.25</v>
      </c>
      <c r="Q76" s="1">
        <v>25.7</v>
      </c>
      <c r="R76" s="2">
        <v>45</v>
      </c>
      <c r="S76" s="2">
        <v>0.4</v>
      </c>
      <c r="T76" s="1">
        <f t="shared" si="37"/>
        <v>10.968865979381443</v>
      </c>
      <c r="U76" s="2">
        <f t="shared" si="35"/>
        <v>1.415</v>
      </c>
      <c r="V76" s="2">
        <f t="shared" si="34"/>
        <v>590.625</v>
      </c>
      <c r="W76" s="2">
        <f t="shared" si="38"/>
        <v>3.2602499999999996</v>
      </c>
      <c r="X76" s="30">
        <f t="shared" si="48"/>
        <v>2.2407216494845357</v>
      </c>
      <c r="Y76" s="2">
        <f t="shared" si="39"/>
        <v>152.4532986832622</v>
      </c>
      <c r="Z76" s="2"/>
      <c r="AA76" s="1">
        <v>0.187</v>
      </c>
      <c r="AB76" s="1">
        <f t="shared" si="49"/>
        <v>6.25</v>
      </c>
      <c r="AC76" s="1">
        <v>20</v>
      </c>
      <c r="AD76" s="1">
        <v>1</v>
      </c>
      <c r="AE76" s="1">
        <f t="shared" si="50"/>
        <v>19.474999999999998</v>
      </c>
      <c r="AF76" s="2"/>
      <c r="AL76" s="17">
        <v>1.86</v>
      </c>
      <c r="AM76" s="17">
        <v>45</v>
      </c>
      <c r="AN76" s="17">
        <v>0.2</v>
      </c>
      <c r="AO76" s="17">
        <f t="shared" si="36"/>
        <v>418.5</v>
      </c>
    </row>
    <row r="77" spans="1:41" ht="15.5" x14ac:dyDescent="0.35">
      <c r="A77" s="4">
        <v>76</v>
      </c>
      <c r="B77" s="1">
        <v>3</v>
      </c>
      <c r="C77" s="1">
        <v>3</v>
      </c>
      <c r="D77" s="5" t="s">
        <v>7</v>
      </c>
      <c r="E77" s="13">
        <v>29.1</v>
      </c>
      <c r="F77" s="1">
        <f t="shared" si="40"/>
        <v>7140</v>
      </c>
      <c r="G77" s="28">
        <f t="shared" si="41"/>
        <v>4907.216494845361</v>
      </c>
      <c r="H77">
        <v>7.14</v>
      </c>
      <c r="I77" s="30">
        <f t="shared" si="42"/>
        <v>4.9072164948453603</v>
      </c>
      <c r="J77" s="2">
        <f t="shared" si="43"/>
        <v>7.1399999999999996E-3</v>
      </c>
      <c r="K77" s="2">
        <f t="shared" si="44"/>
        <v>2.1385237500000001E-2</v>
      </c>
      <c r="L77" s="2">
        <f t="shared" si="45"/>
        <v>333875.17908089631</v>
      </c>
      <c r="M77" s="2">
        <f t="shared" si="46"/>
        <v>333.87517908089632</v>
      </c>
      <c r="N77" s="2">
        <f t="shared" si="47"/>
        <v>0.33387517908089631</v>
      </c>
      <c r="O77" s="2"/>
      <c r="P77" s="1">
        <v>7.8</v>
      </c>
      <c r="Q77" s="1">
        <v>24.7</v>
      </c>
      <c r="R77" s="2">
        <v>45</v>
      </c>
      <c r="S77" s="2">
        <v>0.4</v>
      </c>
      <c r="T77" s="1">
        <f t="shared" si="37"/>
        <v>13.635927835051545</v>
      </c>
      <c r="U77" s="2">
        <f t="shared" si="35"/>
        <v>1.415</v>
      </c>
      <c r="V77" s="2">
        <f t="shared" si="34"/>
        <v>877.5</v>
      </c>
      <c r="W77" s="2">
        <f t="shared" si="38"/>
        <v>6.2653499999999998</v>
      </c>
      <c r="X77" s="30">
        <f t="shared" si="48"/>
        <v>4.3060824742268036</v>
      </c>
      <c r="Y77" s="2">
        <f t="shared" si="39"/>
        <v>292.97546964348652</v>
      </c>
      <c r="Z77" s="2"/>
      <c r="AA77" s="1">
        <v>0.16</v>
      </c>
      <c r="AB77" s="1">
        <f t="shared" si="49"/>
        <v>6.25</v>
      </c>
      <c r="AC77" s="1">
        <v>20</v>
      </c>
      <c r="AD77" s="1">
        <v>1</v>
      </c>
      <c r="AE77" s="1">
        <f t="shared" si="50"/>
        <v>16.099999999999998</v>
      </c>
      <c r="AF77" s="2"/>
      <c r="AL77" s="17">
        <v>2.1</v>
      </c>
      <c r="AM77" s="17">
        <v>45</v>
      </c>
      <c r="AN77" s="17">
        <v>0.2</v>
      </c>
      <c r="AO77" s="17">
        <f t="shared" si="36"/>
        <v>472.5</v>
      </c>
    </row>
    <row r="78" spans="1:41" ht="15.5" x14ac:dyDescent="0.35">
      <c r="A78" s="4">
        <v>77</v>
      </c>
      <c r="B78" s="1">
        <v>3</v>
      </c>
      <c r="C78" s="1">
        <v>3</v>
      </c>
      <c r="D78" s="5" t="s">
        <v>7</v>
      </c>
      <c r="E78" s="13">
        <v>38.799999999999997</v>
      </c>
      <c r="F78" s="1">
        <f t="shared" si="40"/>
        <v>6000</v>
      </c>
      <c r="G78" s="28">
        <f t="shared" si="41"/>
        <v>4123.711340206185</v>
      </c>
      <c r="H78">
        <v>6</v>
      </c>
      <c r="I78" s="30">
        <f t="shared" si="42"/>
        <v>4.1237113402061851</v>
      </c>
      <c r="J78" s="2">
        <f t="shared" si="43"/>
        <v>6.0000000000000001E-3</v>
      </c>
      <c r="K78" s="2">
        <f t="shared" si="44"/>
        <v>2.1385237500000001E-2</v>
      </c>
      <c r="L78" s="2">
        <f t="shared" si="45"/>
        <v>280567.37737890449</v>
      </c>
      <c r="M78" s="2">
        <f t="shared" si="46"/>
        <v>280.5673773789045</v>
      </c>
      <c r="N78" s="2">
        <f t="shared" si="47"/>
        <v>0.28056737737890447</v>
      </c>
      <c r="O78" s="2"/>
      <c r="P78" s="1">
        <v>7.37</v>
      </c>
      <c r="Q78" s="1">
        <v>29.9</v>
      </c>
      <c r="R78" s="2">
        <v>45</v>
      </c>
      <c r="S78" s="2">
        <v>0.4</v>
      </c>
      <c r="T78" s="1">
        <f t="shared" si="37"/>
        <v>13.871134020618557</v>
      </c>
      <c r="U78" s="2">
        <f t="shared" si="35"/>
        <v>1.415</v>
      </c>
      <c r="V78" s="2">
        <f t="shared" si="34"/>
        <v>829.125</v>
      </c>
      <c r="W78" s="2">
        <f t="shared" si="38"/>
        <v>4.9747500000000002</v>
      </c>
      <c r="X78" s="30">
        <f t="shared" si="48"/>
        <v>3.4190721649484535</v>
      </c>
      <c r="Y78" s="2">
        <f t="shared" si="39"/>
        <v>232.62542676928419</v>
      </c>
      <c r="Z78" s="2"/>
      <c r="AA78" s="1">
        <v>0.161</v>
      </c>
      <c r="AB78" s="1">
        <f t="shared" si="49"/>
        <v>6.25</v>
      </c>
      <c r="AC78" s="1">
        <v>20</v>
      </c>
      <c r="AD78" s="1">
        <v>1</v>
      </c>
      <c r="AE78" s="1">
        <f t="shared" si="50"/>
        <v>16.225000000000001</v>
      </c>
      <c r="AF78" s="2"/>
      <c r="AL78" s="17">
        <v>1.95</v>
      </c>
      <c r="AM78" s="17">
        <v>45</v>
      </c>
      <c r="AN78" s="17">
        <v>0.2</v>
      </c>
      <c r="AO78" s="17">
        <f t="shared" si="36"/>
        <v>438.75</v>
      </c>
    </row>
    <row r="79" spans="1:41" ht="15.5" x14ac:dyDescent="0.35">
      <c r="A79" s="4">
        <v>78</v>
      </c>
      <c r="B79" s="1">
        <v>3</v>
      </c>
      <c r="C79" s="1">
        <v>3</v>
      </c>
      <c r="D79" s="5" t="s">
        <v>8</v>
      </c>
      <c r="E79" s="13">
        <v>9.6999999999999993</v>
      </c>
      <c r="F79" s="1">
        <f t="shared" si="40"/>
        <v>3600</v>
      </c>
      <c r="G79" s="28">
        <f t="shared" si="41"/>
        <v>2474.2268041237112</v>
      </c>
      <c r="H79">
        <v>3.6</v>
      </c>
      <c r="I79" s="30">
        <f t="shared" si="42"/>
        <v>2.4742268041237114</v>
      </c>
      <c r="J79" s="2">
        <f t="shared" si="43"/>
        <v>3.5999999999999999E-3</v>
      </c>
      <c r="K79" s="2">
        <f t="shared" si="44"/>
        <v>2.1385237500000001E-2</v>
      </c>
      <c r="L79" s="2">
        <f t="shared" si="45"/>
        <v>168340.4264273427</v>
      </c>
      <c r="M79" s="2">
        <f t="shared" si="46"/>
        <v>168.34042642734269</v>
      </c>
      <c r="N79" s="2">
        <f t="shared" si="47"/>
        <v>0.16834042642734268</v>
      </c>
      <c r="O79" s="2"/>
      <c r="P79" s="1">
        <v>13.5</v>
      </c>
      <c r="Q79" s="1">
        <v>8.5</v>
      </c>
      <c r="R79" s="2">
        <v>45</v>
      </c>
      <c r="S79" s="2">
        <v>0.4</v>
      </c>
      <c r="T79" s="1">
        <f t="shared" si="37"/>
        <v>2.365979381443299</v>
      </c>
      <c r="U79" s="2">
        <f t="shared" si="35"/>
        <v>1.415</v>
      </c>
      <c r="V79" s="2">
        <f t="shared" si="34"/>
        <v>1518.75</v>
      </c>
      <c r="W79" s="2">
        <f t="shared" si="38"/>
        <v>5.4675000000000002</v>
      </c>
      <c r="X79" s="30">
        <f t="shared" si="48"/>
        <v>3.7577319587628866</v>
      </c>
      <c r="Y79" s="2">
        <f t="shared" si="39"/>
        <v>255.66702263652672</v>
      </c>
      <c r="Z79" s="2"/>
      <c r="AA79" s="1">
        <v>0.12</v>
      </c>
      <c r="AB79" s="1">
        <f t="shared" si="49"/>
        <v>6.25</v>
      </c>
      <c r="AC79" s="1">
        <v>20</v>
      </c>
      <c r="AD79" s="1">
        <v>1</v>
      </c>
      <c r="AE79" s="1">
        <f t="shared" si="50"/>
        <v>11.099999999999998</v>
      </c>
      <c r="AF79" s="2"/>
      <c r="AL79" s="17">
        <v>1.49</v>
      </c>
      <c r="AM79" s="17">
        <v>45</v>
      </c>
      <c r="AN79" s="17">
        <v>0.2</v>
      </c>
      <c r="AO79" s="17">
        <f t="shared" si="36"/>
        <v>335.24999999999994</v>
      </c>
    </row>
    <row r="80" spans="1:41" ht="15.5" x14ac:dyDescent="0.35">
      <c r="A80" s="4">
        <v>79</v>
      </c>
      <c r="B80" s="1">
        <v>3</v>
      </c>
      <c r="C80" s="1">
        <v>3</v>
      </c>
      <c r="D80" s="5" t="s">
        <v>8</v>
      </c>
      <c r="E80" s="13">
        <v>19.399999999999999</v>
      </c>
      <c r="F80" s="1">
        <f t="shared" si="40"/>
        <v>4940</v>
      </c>
      <c r="G80" s="28">
        <f t="shared" si="41"/>
        <v>3395.189003436426</v>
      </c>
      <c r="H80">
        <v>4.9400000000000004</v>
      </c>
      <c r="I80" s="30">
        <f t="shared" si="42"/>
        <v>3.395189003436426</v>
      </c>
      <c r="J80" s="2">
        <f t="shared" si="43"/>
        <v>4.9400000000000008E-3</v>
      </c>
      <c r="K80" s="2">
        <f t="shared" si="44"/>
        <v>2.1385237500000001E-2</v>
      </c>
      <c r="L80" s="2">
        <f t="shared" si="45"/>
        <v>231000.47404196468</v>
      </c>
      <c r="M80" s="2">
        <f t="shared" si="46"/>
        <v>231.00047404196471</v>
      </c>
      <c r="N80" s="2">
        <f t="shared" si="47"/>
        <v>0.23100047404196472</v>
      </c>
      <c r="O80" s="2"/>
      <c r="P80" s="1">
        <v>5.09</v>
      </c>
      <c r="Q80" s="1">
        <v>6.83</v>
      </c>
      <c r="R80" s="2">
        <v>45</v>
      </c>
      <c r="S80" s="2">
        <v>0.4</v>
      </c>
      <c r="T80" s="1">
        <f t="shared" si="37"/>
        <v>2.6087783505154643</v>
      </c>
      <c r="U80" s="2">
        <f t="shared" si="35"/>
        <v>1.415</v>
      </c>
      <c r="V80" s="2">
        <f t="shared" si="34"/>
        <v>572.625</v>
      </c>
      <c r="W80" s="2">
        <f t="shared" si="38"/>
        <v>2.8287675000000005</v>
      </c>
      <c r="X80" s="30">
        <f t="shared" si="48"/>
        <v>1.9441701030927838</v>
      </c>
      <c r="Y80" s="2">
        <f t="shared" si="39"/>
        <v>132.27664644828005</v>
      </c>
      <c r="Z80" s="2"/>
      <c r="AA80" s="1">
        <v>0.14199999999999999</v>
      </c>
      <c r="AB80" s="1">
        <f t="shared" si="49"/>
        <v>6.25</v>
      </c>
      <c r="AC80" s="1">
        <v>20</v>
      </c>
      <c r="AD80" s="1">
        <v>1</v>
      </c>
      <c r="AE80" s="1">
        <f t="shared" si="50"/>
        <v>13.849999999999998</v>
      </c>
      <c r="AF80" s="2"/>
      <c r="AL80" s="17">
        <v>1.73</v>
      </c>
      <c r="AM80" s="17">
        <v>45</v>
      </c>
      <c r="AN80" s="17">
        <v>0.2</v>
      </c>
      <c r="AO80" s="17">
        <f t="shared" si="36"/>
        <v>389.24999999999994</v>
      </c>
    </row>
    <row r="81" spans="1:41" ht="15.5" x14ac:dyDescent="0.35">
      <c r="A81" s="4">
        <v>80</v>
      </c>
      <c r="B81" s="1">
        <v>3</v>
      </c>
      <c r="C81" s="1">
        <v>3</v>
      </c>
      <c r="D81" s="5" t="s">
        <v>8</v>
      </c>
      <c r="E81" s="13">
        <v>29.1</v>
      </c>
      <c r="F81" s="1">
        <f t="shared" si="40"/>
        <v>4430</v>
      </c>
      <c r="G81" s="28">
        <f t="shared" si="41"/>
        <v>3044.6735395189003</v>
      </c>
      <c r="H81">
        <v>4.43</v>
      </c>
      <c r="I81" s="30">
        <f t="shared" si="42"/>
        <v>3.0446735395189002</v>
      </c>
      <c r="J81" s="2">
        <f t="shared" si="43"/>
        <v>4.4299999999999999E-3</v>
      </c>
      <c r="K81" s="2">
        <f t="shared" si="44"/>
        <v>2.1385237500000001E-2</v>
      </c>
      <c r="L81" s="2">
        <f t="shared" si="45"/>
        <v>207152.2469647578</v>
      </c>
      <c r="M81" s="2">
        <f t="shared" si="46"/>
        <v>207.15224696475778</v>
      </c>
      <c r="N81" s="2">
        <f t="shared" si="47"/>
        <v>0.20715224696475781</v>
      </c>
      <c r="O81" s="2"/>
      <c r="P81" s="1">
        <v>10</v>
      </c>
      <c r="Q81" s="1">
        <v>6.94</v>
      </c>
      <c r="R81" s="2">
        <v>45</v>
      </c>
      <c r="S81" s="2">
        <v>0.4</v>
      </c>
      <c r="T81" s="1">
        <f t="shared" si="37"/>
        <v>2.3771288659793814</v>
      </c>
      <c r="U81" s="2">
        <f t="shared" si="35"/>
        <v>1.415</v>
      </c>
      <c r="V81" s="2">
        <f t="shared" si="34"/>
        <v>1125</v>
      </c>
      <c r="W81" s="2">
        <f t="shared" si="38"/>
        <v>4.9837499999999997</v>
      </c>
      <c r="X81" s="30">
        <f t="shared" si="48"/>
        <v>3.4252577319587627</v>
      </c>
      <c r="Y81" s="2">
        <f t="shared" si="39"/>
        <v>233.04627783535253</v>
      </c>
      <c r="Z81" s="2"/>
      <c r="AA81" s="1">
        <v>0.127</v>
      </c>
      <c r="AB81" s="1">
        <f t="shared" si="49"/>
        <v>6.25</v>
      </c>
      <c r="AC81" s="1">
        <v>20</v>
      </c>
      <c r="AD81" s="1">
        <v>1</v>
      </c>
      <c r="AE81" s="1">
        <f t="shared" si="50"/>
        <v>11.974999999999998</v>
      </c>
      <c r="AF81" s="2"/>
      <c r="AL81" s="17">
        <v>1.77</v>
      </c>
      <c r="AM81" s="17">
        <v>45</v>
      </c>
      <c r="AN81" s="17">
        <v>0.2</v>
      </c>
      <c r="AO81" s="17">
        <f t="shared" si="36"/>
        <v>398.25</v>
      </c>
    </row>
    <row r="82" spans="1:41" ht="15.5" x14ac:dyDescent="0.35">
      <c r="A82" s="4">
        <v>81</v>
      </c>
      <c r="B82" s="1">
        <v>3</v>
      </c>
      <c r="C82" s="1">
        <v>3</v>
      </c>
      <c r="D82" s="5" t="s">
        <v>8</v>
      </c>
      <c r="E82" s="13">
        <v>38.799999999999997</v>
      </c>
      <c r="F82" s="1">
        <f t="shared" si="40"/>
        <v>4740</v>
      </c>
      <c r="G82" s="28">
        <f t="shared" si="41"/>
        <v>3257.7319587628863</v>
      </c>
      <c r="H82">
        <v>4.74</v>
      </c>
      <c r="I82" s="30">
        <f t="shared" si="42"/>
        <v>3.2577319587628866</v>
      </c>
      <c r="J82" s="2">
        <f t="shared" si="43"/>
        <v>4.7400000000000003E-3</v>
      </c>
      <c r="K82" s="2">
        <f t="shared" si="44"/>
        <v>2.1385237500000001E-2</v>
      </c>
      <c r="L82" s="2">
        <f t="shared" si="45"/>
        <v>221648.22812933454</v>
      </c>
      <c r="M82" s="2">
        <f t="shared" si="46"/>
        <v>221.64822812933454</v>
      </c>
      <c r="N82" s="2">
        <f t="shared" si="47"/>
        <v>0.22164822812933455</v>
      </c>
      <c r="O82" s="2"/>
      <c r="P82" s="1">
        <v>5.23</v>
      </c>
      <c r="Q82" s="1">
        <v>7.69</v>
      </c>
      <c r="R82" s="2">
        <v>45</v>
      </c>
      <c r="S82" s="2">
        <v>0.4</v>
      </c>
      <c r="T82" s="1">
        <f t="shared" si="37"/>
        <v>2.818345360824742</v>
      </c>
      <c r="U82" s="2">
        <f t="shared" si="35"/>
        <v>1.415</v>
      </c>
      <c r="V82" s="2">
        <f t="shared" si="34"/>
        <v>588.375</v>
      </c>
      <c r="W82" s="2">
        <f t="shared" si="38"/>
        <v>2.7888975</v>
      </c>
      <c r="X82" s="30">
        <f t="shared" si="48"/>
        <v>1.9167680412371133</v>
      </c>
      <c r="Y82" s="2">
        <f t="shared" si="39"/>
        <v>130.4122762255972</v>
      </c>
      <c r="Z82" s="2"/>
      <c r="AA82" s="1">
        <v>0.151</v>
      </c>
      <c r="AB82" s="1">
        <f t="shared" si="49"/>
        <v>6.25</v>
      </c>
      <c r="AC82" s="1">
        <v>20</v>
      </c>
      <c r="AD82" s="1">
        <v>1</v>
      </c>
      <c r="AE82" s="1">
        <f t="shared" si="50"/>
        <v>14.975000000000001</v>
      </c>
      <c r="AF82" s="2"/>
      <c r="AL82" s="17">
        <v>1.65</v>
      </c>
      <c r="AM82" s="17">
        <v>45</v>
      </c>
      <c r="AN82" s="17">
        <v>0.2</v>
      </c>
      <c r="AO82" s="17">
        <f t="shared" si="36"/>
        <v>371.25</v>
      </c>
    </row>
    <row r="83" spans="1:41" ht="15.5" x14ac:dyDescent="0.35">
      <c r="A83" s="14">
        <v>82</v>
      </c>
      <c r="B83" s="1">
        <v>4</v>
      </c>
      <c r="C83" s="1">
        <v>1</v>
      </c>
      <c r="D83" s="5" t="s">
        <v>16</v>
      </c>
      <c r="E83" s="13">
        <v>0</v>
      </c>
      <c r="F83" s="1">
        <f t="shared" si="40"/>
        <v>2440</v>
      </c>
      <c r="G83" s="28">
        <f t="shared" si="41"/>
        <v>1676.9759450171821</v>
      </c>
      <c r="H83" s="15">
        <v>2.44</v>
      </c>
      <c r="I83" s="30">
        <f t="shared" si="42"/>
        <v>1.6769759450171819</v>
      </c>
      <c r="J83" s="2">
        <f t="shared" si="43"/>
        <v>2.4399999999999999E-3</v>
      </c>
      <c r="K83" s="2">
        <f t="shared" si="44"/>
        <v>2.1385237500000001E-2</v>
      </c>
      <c r="L83" s="2">
        <f t="shared" si="45"/>
        <v>114097.40013408782</v>
      </c>
      <c r="M83" s="2">
        <f t="shared" si="46"/>
        <v>114.09740013408782</v>
      </c>
      <c r="N83" s="2">
        <f t="shared" si="47"/>
        <v>0.11409740013408781</v>
      </c>
      <c r="O83" s="2"/>
      <c r="P83" s="16">
        <v>60.8</v>
      </c>
      <c r="Q83" s="38">
        <v>5.45</v>
      </c>
      <c r="R83" s="2">
        <v>45</v>
      </c>
      <c r="S83" s="2">
        <v>0.4</v>
      </c>
      <c r="T83" s="1">
        <f t="shared" si="37"/>
        <v>1.0281958762886596</v>
      </c>
      <c r="U83" s="2">
        <f>1.415-0.02</f>
        <v>1.395</v>
      </c>
      <c r="V83" s="2">
        <f t="shared" si="34"/>
        <v>6840</v>
      </c>
      <c r="W83" s="2">
        <f t="shared" si="38"/>
        <v>16.689599999999999</v>
      </c>
      <c r="X83" s="30">
        <f t="shared" si="48"/>
        <v>11.470515463917524</v>
      </c>
      <c r="Y83" s="2">
        <f t="shared" si="39"/>
        <v>780.42621691716067</v>
      </c>
      <c r="Z83" s="2"/>
      <c r="AA83" s="1">
        <v>0.105</v>
      </c>
      <c r="AB83" s="1">
        <f t="shared" si="49"/>
        <v>6.25</v>
      </c>
      <c r="AC83" s="1">
        <v>20</v>
      </c>
      <c r="AD83" s="1">
        <v>1</v>
      </c>
      <c r="AE83" s="1">
        <f t="shared" si="50"/>
        <v>9.2249999999999996</v>
      </c>
      <c r="AF83" s="2"/>
      <c r="AL83" s="21">
        <v>2.0499999999999998</v>
      </c>
      <c r="AM83" s="17">
        <v>45</v>
      </c>
      <c r="AN83" s="17">
        <v>0.2</v>
      </c>
      <c r="AO83" s="17">
        <f t="shared" si="36"/>
        <v>461.24999999999989</v>
      </c>
    </row>
    <row r="84" spans="1:41" ht="15.5" x14ac:dyDescent="0.35">
      <c r="A84" s="14">
        <v>83</v>
      </c>
      <c r="B84" s="1">
        <v>4</v>
      </c>
      <c r="C84" s="1">
        <v>1</v>
      </c>
      <c r="D84" s="5" t="s">
        <v>7</v>
      </c>
      <c r="E84" s="13">
        <v>9.6999999999999993</v>
      </c>
      <c r="F84" s="1">
        <f t="shared" si="40"/>
        <v>2880</v>
      </c>
      <c r="G84" s="28">
        <f t="shared" si="41"/>
        <v>1979.3814432989691</v>
      </c>
      <c r="H84" s="15">
        <v>2.88</v>
      </c>
      <c r="I84" s="30">
        <f t="shared" si="42"/>
        <v>1.9793814432989689</v>
      </c>
      <c r="J84" s="2">
        <f t="shared" si="43"/>
        <v>2.8799999999999997E-3</v>
      </c>
      <c r="K84" s="2">
        <f t="shared" si="44"/>
        <v>2.1385237500000001E-2</v>
      </c>
      <c r="L84" s="2">
        <f t="shared" si="45"/>
        <v>134672.34114187415</v>
      </c>
      <c r="M84" s="2">
        <f t="shared" si="46"/>
        <v>134.67234114187414</v>
      </c>
      <c r="N84" s="2">
        <f t="shared" si="47"/>
        <v>0.13467234114187412</v>
      </c>
      <c r="O84" s="2"/>
      <c r="P84" s="16">
        <v>40.5</v>
      </c>
      <c r="Q84" s="36">
        <v>12.7</v>
      </c>
      <c r="R84" s="2">
        <v>45</v>
      </c>
      <c r="S84" s="2">
        <v>0.4</v>
      </c>
      <c r="T84" s="1">
        <f t="shared" si="37"/>
        <v>2.8280412371134016</v>
      </c>
      <c r="U84" s="2">
        <f t="shared" ref="U84:U109" si="51">1.415-0.02</f>
        <v>1.395</v>
      </c>
      <c r="V84" s="2">
        <f t="shared" si="34"/>
        <v>4556.25</v>
      </c>
      <c r="W84" s="2">
        <f t="shared" si="38"/>
        <v>13.121999999999998</v>
      </c>
      <c r="X84" s="30">
        <f t="shared" si="48"/>
        <v>9.018556701030926</v>
      </c>
      <c r="Y84" s="2">
        <f t="shared" si="39"/>
        <v>613.60085432766402</v>
      </c>
      <c r="Z84" s="2"/>
      <c r="AA84" s="1">
        <v>0.112</v>
      </c>
      <c r="AB84" s="1">
        <f t="shared" si="49"/>
        <v>6.25</v>
      </c>
      <c r="AC84" s="1">
        <v>20</v>
      </c>
      <c r="AD84" s="1">
        <v>1</v>
      </c>
      <c r="AE84" s="1">
        <f t="shared" si="50"/>
        <v>10.100000000000001</v>
      </c>
      <c r="AF84" s="2"/>
      <c r="AL84" s="21">
        <v>2.1800000000000002</v>
      </c>
      <c r="AM84" s="17">
        <v>45</v>
      </c>
      <c r="AN84" s="17">
        <v>0.2</v>
      </c>
      <c r="AO84" s="17">
        <f t="shared" si="36"/>
        <v>490.5</v>
      </c>
    </row>
    <row r="85" spans="1:41" ht="15.5" x14ac:dyDescent="0.35">
      <c r="A85" s="14">
        <v>84</v>
      </c>
      <c r="B85" s="1">
        <v>4</v>
      </c>
      <c r="C85" s="1">
        <v>1</v>
      </c>
      <c r="D85" s="5" t="s">
        <v>7</v>
      </c>
      <c r="E85" s="13">
        <v>19.399999999999999</v>
      </c>
      <c r="F85" s="1">
        <f t="shared" si="40"/>
        <v>4310</v>
      </c>
      <c r="G85" s="28">
        <f t="shared" si="41"/>
        <v>2962.1993127147766</v>
      </c>
      <c r="H85" s="15">
        <v>4.3099999999999996</v>
      </c>
      <c r="I85" s="30">
        <f t="shared" si="42"/>
        <v>2.9621993127147763</v>
      </c>
      <c r="J85" s="2">
        <f t="shared" si="43"/>
        <v>4.3099999999999996E-3</v>
      </c>
      <c r="K85" s="2">
        <f t="shared" si="44"/>
        <v>2.1385237500000001E-2</v>
      </c>
      <c r="L85" s="2">
        <f t="shared" si="45"/>
        <v>201540.89941717972</v>
      </c>
      <c r="M85" s="2">
        <f t="shared" si="46"/>
        <v>201.5408994171797</v>
      </c>
      <c r="N85" s="2">
        <f t="shared" si="47"/>
        <v>0.2015408994171797</v>
      </c>
      <c r="O85" s="2"/>
      <c r="P85" s="16">
        <v>45.4</v>
      </c>
      <c r="Q85" s="36">
        <v>15.7</v>
      </c>
      <c r="R85" s="2">
        <v>45</v>
      </c>
      <c r="S85" s="2">
        <v>0.4</v>
      </c>
      <c r="T85" s="1">
        <f t="shared" si="37"/>
        <v>5.2319845360824733</v>
      </c>
      <c r="U85" s="2">
        <f t="shared" si="51"/>
        <v>1.395</v>
      </c>
      <c r="V85" s="2">
        <f t="shared" si="34"/>
        <v>5107.5</v>
      </c>
      <c r="W85" s="2">
        <f t="shared" si="38"/>
        <v>22.013324999999998</v>
      </c>
      <c r="X85" s="30">
        <f t="shared" si="48"/>
        <v>15.12943298969072</v>
      </c>
      <c r="Y85" s="2">
        <f t="shared" si="39"/>
        <v>1029.3701437732452</v>
      </c>
      <c r="Z85" s="2"/>
      <c r="AA85" s="1">
        <v>0.128</v>
      </c>
      <c r="AB85" s="1">
        <f t="shared" si="49"/>
        <v>6.25</v>
      </c>
      <c r="AC85" s="1">
        <v>20</v>
      </c>
      <c r="AD85" s="1">
        <v>1</v>
      </c>
      <c r="AE85" s="1">
        <f t="shared" si="50"/>
        <v>12.1</v>
      </c>
      <c r="AF85" s="2"/>
      <c r="AL85" s="21">
        <v>2.2799999999999998</v>
      </c>
      <c r="AM85" s="17">
        <v>45</v>
      </c>
      <c r="AN85" s="17">
        <v>0.2</v>
      </c>
      <c r="AO85" s="17">
        <f t="shared" si="36"/>
        <v>512.99999999999989</v>
      </c>
    </row>
    <row r="86" spans="1:41" ht="15.5" x14ac:dyDescent="0.35">
      <c r="A86" s="14">
        <v>85</v>
      </c>
      <c r="B86" s="1">
        <v>4</v>
      </c>
      <c r="C86" s="1">
        <v>1</v>
      </c>
      <c r="D86" s="5" t="s">
        <v>7</v>
      </c>
      <c r="E86" s="13">
        <v>29.1</v>
      </c>
      <c r="F86" s="1">
        <f t="shared" si="40"/>
        <v>4360</v>
      </c>
      <c r="G86" s="28">
        <f t="shared" si="41"/>
        <v>2996.5635738831616</v>
      </c>
      <c r="H86" s="15">
        <v>4.3600000000000003</v>
      </c>
      <c r="I86" s="30">
        <f t="shared" si="42"/>
        <v>2.9965635738831615</v>
      </c>
      <c r="J86" s="2">
        <f t="shared" si="43"/>
        <v>4.3600000000000002E-3</v>
      </c>
      <c r="K86" s="2">
        <f t="shared" si="44"/>
        <v>2.1385237500000001E-2</v>
      </c>
      <c r="L86" s="2">
        <f t="shared" si="45"/>
        <v>203878.96089533725</v>
      </c>
      <c r="M86" s="2">
        <f t="shared" si="46"/>
        <v>203.87896089533726</v>
      </c>
      <c r="N86" s="2">
        <f t="shared" si="47"/>
        <v>0.20387896089533725</v>
      </c>
      <c r="O86" s="2"/>
      <c r="P86" s="16">
        <v>19.100000000000001</v>
      </c>
      <c r="Q86" s="36">
        <v>18</v>
      </c>
      <c r="R86" s="2">
        <v>45</v>
      </c>
      <c r="S86" s="2">
        <v>0.4</v>
      </c>
      <c r="T86" s="1">
        <f t="shared" si="37"/>
        <v>6.0680412371134018</v>
      </c>
      <c r="U86" s="2">
        <f t="shared" si="51"/>
        <v>1.395</v>
      </c>
      <c r="V86" s="2">
        <f t="shared" si="34"/>
        <v>2148.75</v>
      </c>
      <c r="W86" s="2">
        <f t="shared" si="38"/>
        <v>9.3685500000000008</v>
      </c>
      <c r="X86" s="30">
        <f t="shared" si="48"/>
        <v>6.4388659793814433</v>
      </c>
      <c r="Y86" s="2">
        <f t="shared" si="39"/>
        <v>438.08491722385594</v>
      </c>
      <c r="Z86" s="2"/>
      <c r="AA86" s="1">
        <v>0.14899999999999999</v>
      </c>
      <c r="AB86" s="1">
        <f t="shared" si="49"/>
        <v>6.25</v>
      </c>
      <c r="AC86" s="1">
        <v>20</v>
      </c>
      <c r="AD86" s="1">
        <v>1</v>
      </c>
      <c r="AE86" s="1">
        <f t="shared" si="50"/>
        <v>14.724999999999998</v>
      </c>
      <c r="AF86" s="2"/>
      <c r="AL86" s="21">
        <v>2.15</v>
      </c>
      <c r="AM86" s="17">
        <v>45</v>
      </c>
      <c r="AN86" s="17">
        <v>0.2</v>
      </c>
      <c r="AO86" s="17">
        <f t="shared" si="36"/>
        <v>483.75</v>
      </c>
    </row>
    <row r="87" spans="1:41" ht="15.5" x14ac:dyDescent="0.35">
      <c r="A87" s="14">
        <v>86</v>
      </c>
      <c r="B87" s="1">
        <v>4</v>
      </c>
      <c r="C87" s="1">
        <v>1</v>
      </c>
      <c r="D87" s="5" t="s">
        <v>7</v>
      </c>
      <c r="E87" s="13">
        <v>38.799999999999997</v>
      </c>
      <c r="F87" s="1">
        <f t="shared" si="40"/>
        <v>5670</v>
      </c>
      <c r="G87" s="28">
        <f t="shared" si="41"/>
        <v>3896.9072164948452</v>
      </c>
      <c r="H87" s="15">
        <v>5.67</v>
      </c>
      <c r="I87" s="30">
        <f t="shared" si="42"/>
        <v>3.8969072164948453</v>
      </c>
      <c r="J87" s="2">
        <f t="shared" si="43"/>
        <v>5.6699999999999997E-3</v>
      </c>
      <c r="K87" s="2">
        <f t="shared" si="44"/>
        <v>2.1385237500000001E-2</v>
      </c>
      <c r="L87" s="2">
        <f t="shared" si="45"/>
        <v>265136.17162306473</v>
      </c>
      <c r="M87" s="2">
        <f t="shared" si="46"/>
        <v>265.13617162306474</v>
      </c>
      <c r="N87" s="2">
        <f t="shared" si="47"/>
        <v>0.26513617162306469</v>
      </c>
      <c r="O87" s="2"/>
      <c r="P87" s="16">
        <v>25.5</v>
      </c>
      <c r="Q87" s="36">
        <v>20.9</v>
      </c>
      <c r="R87" s="2">
        <v>45</v>
      </c>
      <c r="S87" s="2">
        <v>0.4</v>
      </c>
      <c r="T87" s="1">
        <f t="shared" si="37"/>
        <v>9.1626030927835043</v>
      </c>
      <c r="U87" s="2">
        <f t="shared" si="51"/>
        <v>1.395</v>
      </c>
      <c r="V87" s="2">
        <f t="shared" si="34"/>
        <v>2868.75</v>
      </c>
      <c r="W87" s="2">
        <f t="shared" si="38"/>
        <v>16.265812499999999</v>
      </c>
      <c r="X87" s="30">
        <f t="shared" si="48"/>
        <v>11.179252577319586</v>
      </c>
      <c r="Y87" s="2">
        <f t="shared" si="39"/>
        <v>760.60939234366685</v>
      </c>
      <c r="Z87" s="2"/>
      <c r="AA87" s="1">
        <v>0.189</v>
      </c>
      <c r="AB87" s="1">
        <f t="shared" si="49"/>
        <v>6.25</v>
      </c>
      <c r="AC87" s="1">
        <v>20</v>
      </c>
      <c r="AD87" s="1">
        <v>1</v>
      </c>
      <c r="AE87" s="1">
        <f t="shared" si="50"/>
        <v>19.724999999999998</v>
      </c>
      <c r="AF87" s="2"/>
      <c r="AL87" s="21">
        <v>2.4</v>
      </c>
      <c r="AM87" s="17">
        <v>45</v>
      </c>
      <c r="AN87" s="17">
        <v>0.2</v>
      </c>
      <c r="AO87" s="17">
        <f t="shared" si="36"/>
        <v>540</v>
      </c>
    </row>
    <row r="88" spans="1:41" ht="15.5" x14ac:dyDescent="0.35">
      <c r="A88" s="14">
        <v>87</v>
      </c>
      <c r="B88" s="1">
        <v>4</v>
      </c>
      <c r="C88" s="1">
        <v>1</v>
      </c>
      <c r="D88" s="5" t="s">
        <v>8</v>
      </c>
      <c r="E88" s="13">
        <v>9.6999999999999993</v>
      </c>
      <c r="F88" s="1">
        <f t="shared" si="40"/>
        <v>2420</v>
      </c>
      <c r="G88" s="28">
        <f t="shared" si="41"/>
        <v>1663.2302405498281</v>
      </c>
      <c r="H88" s="15">
        <v>2.42</v>
      </c>
      <c r="I88" s="30">
        <f t="shared" si="42"/>
        <v>1.663230240549828</v>
      </c>
      <c r="J88" s="2">
        <f t="shared" si="43"/>
        <v>2.4199999999999998E-3</v>
      </c>
      <c r="K88" s="2">
        <f t="shared" si="44"/>
        <v>2.1385237500000001E-2</v>
      </c>
      <c r="L88" s="2">
        <f t="shared" si="45"/>
        <v>113162.1755428248</v>
      </c>
      <c r="M88" s="2">
        <f t="shared" si="46"/>
        <v>113.1621755428248</v>
      </c>
      <c r="N88" s="2">
        <f t="shared" si="47"/>
        <v>0.1131621755428248</v>
      </c>
      <c r="O88" s="2"/>
      <c r="P88" s="16">
        <v>38.4</v>
      </c>
      <c r="Q88" s="16">
        <v>9.7799999999999994</v>
      </c>
      <c r="R88" s="2">
        <v>45</v>
      </c>
      <c r="S88" s="2">
        <v>0.4</v>
      </c>
      <c r="T88" s="1">
        <f t="shared" si="37"/>
        <v>1.8299690721649482</v>
      </c>
      <c r="U88" s="2">
        <f t="shared" si="51"/>
        <v>1.395</v>
      </c>
      <c r="V88" s="2">
        <f t="shared" ref="V88:V109" si="52">(R88/S88)*P88</f>
        <v>4320</v>
      </c>
      <c r="W88" s="2">
        <f t="shared" si="38"/>
        <v>10.4544</v>
      </c>
      <c r="X88" s="30">
        <f t="shared" si="48"/>
        <v>7.1851546391752574</v>
      </c>
      <c r="Y88" s="2">
        <f t="shared" si="39"/>
        <v>488.86059834500315</v>
      </c>
      <c r="Z88" s="2"/>
      <c r="AA88" s="1">
        <v>0.114</v>
      </c>
      <c r="AB88" s="1">
        <f t="shared" si="49"/>
        <v>6.25</v>
      </c>
      <c r="AC88" s="1">
        <v>20</v>
      </c>
      <c r="AD88" s="1">
        <v>1</v>
      </c>
      <c r="AE88" s="1">
        <f t="shared" si="50"/>
        <v>10.350000000000001</v>
      </c>
      <c r="AF88" s="2"/>
      <c r="AL88" s="21">
        <v>1.85</v>
      </c>
      <c r="AM88" s="17">
        <v>45</v>
      </c>
      <c r="AN88" s="17">
        <v>0.2</v>
      </c>
      <c r="AO88" s="17">
        <f t="shared" si="36"/>
        <v>416.25</v>
      </c>
    </row>
    <row r="89" spans="1:41" ht="15.5" x14ac:dyDescent="0.35">
      <c r="A89" s="14">
        <v>88</v>
      </c>
      <c r="B89" s="1">
        <v>4</v>
      </c>
      <c r="C89" s="1">
        <v>1</v>
      </c>
      <c r="D89" s="5" t="s">
        <v>8</v>
      </c>
      <c r="E89" s="13">
        <v>19.399999999999999</v>
      </c>
      <c r="F89" s="1">
        <f t="shared" si="40"/>
        <v>2500</v>
      </c>
      <c r="G89" s="28">
        <f t="shared" si="41"/>
        <v>1718.2130584192439</v>
      </c>
      <c r="H89" s="15">
        <v>2.5</v>
      </c>
      <c r="I89" s="30">
        <f t="shared" si="42"/>
        <v>1.7182130584192439</v>
      </c>
      <c r="J89" s="2">
        <f t="shared" si="43"/>
        <v>2.5000000000000001E-3</v>
      </c>
      <c r="K89" s="2">
        <f t="shared" si="44"/>
        <v>2.1385237500000001E-2</v>
      </c>
      <c r="L89" s="2">
        <f t="shared" si="45"/>
        <v>116903.07390787687</v>
      </c>
      <c r="M89" s="2">
        <f t="shared" si="46"/>
        <v>116.90307390787686</v>
      </c>
      <c r="N89" s="2">
        <f t="shared" si="47"/>
        <v>0.11690307390787687</v>
      </c>
      <c r="O89" s="2"/>
      <c r="P89" s="16">
        <v>51.2</v>
      </c>
      <c r="Q89" s="16">
        <v>8.9700000000000006</v>
      </c>
      <c r="R89" s="2">
        <v>45</v>
      </c>
      <c r="S89" s="2">
        <v>0.4</v>
      </c>
      <c r="T89" s="1">
        <f t="shared" si="37"/>
        <v>1.7338917525773196</v>
      </c>
      <c r="U89" s="2">
        <f t="shared" si="51"/>
        <v>1.395</v>
      </c>
      <c r="V89" s="2">
        <f t="shared" si="52"/>
        <v>5760</v>
      </c>
      <c r="W89" s="2">
        <f t="shared" si="38"/>
        <v>14.4</v>
      </c>
      <c r="X89" s="30">
        <f t="shared" si="48"/>
        <v>9.8969072164948457</v>
      </c>
      <c r="Y89" s="2">
        <f t="shared" si="39"/>
        <v>673.36170570937077</v>
      </c>
      <c r="Z89" s="2"/>
      <c r="AA89" s="1">
        <v>8.6999999999999994E-2</v>
      </c>
      <c r="AB89" s="1">
        <f t="shared" si="49"/>
        <v>6.25</v>
      </c>
      <c r="AC89" s="1">
        <v>20</v>
      </c>
      <c r="AD89" s="1">
        <v>1</v>
      </c>
      <c r="AE89" s="1">
        <f t="shared" si="50"/>
        <v>6.9749999999999988</v>
      </c>
      <c r="AF89" s="2"/>
      <c r="AL89" s="21">
        <v>1.72</v>
      </c>
      <c r="AM89" s="17">
        <v>45</v>
      </c>
      <c r="AN89" s="17">
        <v>0.2</v>
      </c>
      <c r="AO89" s="17">
        <f t="shared" si="36"/>
        <v>387</v>
      </c>
    </row>
    <row r="90" spans="1:41" ht="15.5" x14ac:dyDescent="0.35">
      <c r="A90" s="14">
        <v>89</v>
      </c>
      <c r="B90" s="1">
        <v>4</v>
      </c>
      <c r="C90" s="1">
        <v>1</v>
      </c>
      <c r="D90" s="5" t="s">
        <v>8</v>
      </c>
      <c r="E90" s="13">
        <v>29.1</v>
      </c>
      <c r="F90" s="1">
        <f t="shared" si="40"/>
        <v>1820</v>
      </c>
      <c r="G90" s="28">
        <f t="shared" si="41"/>
        <v>1250.8591065292096</v>
      </c>
      <c r="H90" s="15">
        <v>1.82</v>
      </c>
      <c r="I90" s="30">
        <f t="shared" si="42"/>
        <v>1.2508591065292096</v>
      </c>
      <c r="J90" s="2">
        <f t="shared" si="43"/>
        <v>1.82E-3</v>
      </c>
      <c r="K90" s="2">
        <f t="shared" si="44"/>
        <v>2.1385237500000001E-2</v>
      </c>
      <c r="L90" s="2">
        <f t="shared" si="45"/>
        <v>85105.43780493435</v>
      </c>
      <c r="M90" s="2">
        <f t="shared" si="46"/>
        <v>85.105437804934354</v>
      </c>
      <c r="N90" s="2">
        <f t="shared" si="47"/>
        <v>8.5105437804934361E-2</v>
      </c>
      <c r="O90" s="2"/>
      <c r="P90" s="16">
        <v>47.8</v>
      </c>
      <c r="Q90" s="16">
        <v>7.68</v>
      </c>
      <c r="R90" s="2">
        <v>45</v>
      </c>
      <c r="S90" s="2">
        <v>0.4</v>
      </c>
      <c r="T90" s="1">
        <f t="shared" si="37"/>
        <v>1.0807422680412371</v>
      </c>
      <c r="U90" s="2">
        <f t="shared" si="51"/>
        <v>1.395</v>
      </c>
      <c r="V90" s="2">
        <f t="shared" si="52"/>
        <v>5377.5</v>
      </c>
      <c r="W90" s="2">
        <f t="shared" si="38"/>
        <v>9.7870500000000007</v>
      </c>
      <c r="X90" s="30">
        <f t="shared" si="48"/>
        <v>6.7264948453608246</v>
      </c>
      <c r="Y90" s="2">
        <f t="shared" si="39"/>
        <v>457.65449179603456</v>
      </c>
      <c r="Z90" s="2"/>
      <c r="AA90" s="1">
        <v>8.8999999999999996E-2</v>
      </c>
      <c r="AB90" s="1">
        <f t="shared" si="49"/>
        <v>6.25</v>
      </c>
      <c r="AC90" s="1">
        <v>20</v>
      </c>
      <c r="AD90" s="1">
        <v>1</v>
      </c>
      <c r="AE90" s="1">
        <f t="shared" si="50"/>
        <v>7.2250000000000005</v>
      </c>
      <c r="AF90" s="2"/>
      <c r="AL90" s="21">
        <v>1.85</v>
      </c>
      <c r="AM90" s="17">
        <v>45</v>
      </c>
      <c r="AN90" s="17">
        <v>0.2</v>
      </c>
      <c r="AO90" s="17">
        <f t="shared" si="36"/>
        <v>416.25</v>
      </c>
    </row>
    <row r="91" spans="1:41" ht="15.5" x14ac:dyDescent="0.35">
      <c r="A91" s="14">
        <v>90</v>
      </c>
      <c r="B91" s="1">
        <v>4</v>
      </c>
      <c r="C91" s="1">
        <v>1</v>
      </c>
      <c r="D91" s="5" t="s">
        <v>8</v>
      </c>
      <c r="E91" s="13">
        <v>38.799999999999997</v>
      </c>
      <c r="F91" s="1">
        <f t="shared" si="40"/>
        <v>2890</v>
      </c>
      <c r="G91" s="28">
        <f t="shared" si="41"/>
        <v>1986.254295532646</v>
      </c>
      <c r="H91" s="15">
        <v>2.89</v>
      </c>
      <c r="I91" s="30">
        <f t="shared" si="42"/>
        <v>1.9862542955326461</v>
      </c>
      <c r="J91" s="2">
        <f t="shared" si="43"/>
        <v>2.8900000000000002E-3</v>
      </c>
      <c r="K91" s="2">
        <f t="shared" si="44"/>
        <v>2.1385237500000001E-2</v>
      </c>
      <c r="L91" s="2">
        <f t="shared" si="45"/>
        <v>135139.95343750567</v>
      </c>
      <c r="M91" s="2">
        <f t="shared" si="46"/>
        <v>135.13995343750565</v>
      </c>
      <c r="N91" s="2">
        <f t="shared" si="47"/>
        <v>0.13513995343750568</v>
      </c>
      <c r="O91" s="2"/>
      <c r="P91" s="16">
        <v>42.8</v>
      </c>
      <c r="Q91" s="16">
        <v>9.34</v>
      </c>
      <c r="R91" s="2">
        <v>45</v>
      </c>
      <c r="S91" s="2">
        <v>0.4</v>
      </c>
      <c r="T91" s="1">
        <f t="shared" si="37"/>
        <v>2.087056701030928</v>
      </c>
      <c r="U91" s="2">
        <f t="shared" si="51"/>
        <v>1.395</v>
      </c>
      <c r="V91" s="2">
        <f t="shared" si="52"/>
        <v>4815</v>
      </c>
      <c r="W91" s="2">
        <f t="shared" si="38"/>
        <v>13.915350000000002</v>
      </c>
      <c r="X91" s="30">
        <f t="shared" si="48"/>
        <v>9.563814432989691</v>
      </c>
      <c r="Y91" s="2">
        <f t="shared" si="39"/>
        <v>650.69887580158979</v>
      </c>
      <c r="AA91" s="1">
        <v>0.107</v>
      </c>
      <c r="AB91" s="1">
        <f t="shared" si="49"/>
        <v>6.25</v>
      </c>
      <c r="AC91" s="1">
        <v>20</v>
      </c>
      <c r="AD91" s="1">
        <v>1</v>
      </c>
      <c r="AE91" s="1">
        <f t="shared" si="50"/>
        <v>9.4749999999999996</v>
      </c>
      <c r="AF91" s="2"/>
      <c r="AL91" s="21">
        <v>1.61</v>
      </c>
      <c r="AM91" s="17">
        <v>45</v>
      </c>
      <c r="AN91" s="17">
        <v>0.2</v>
      </c>
      <c r="AO91" s="17">
        <f t="shared" si="36"/>
        <v>362.25</v>
      </c>
    </row>
    <row r="92" spans="1:41" ht="15.5" x14ac:dyDescent="0.35">
      <c r="A92" s="14">
        <v>91</v>
      </c>
      <c r="B92" s="1">
        <v>4</v>
      </c>
      <c r="C92" s="1">
        <v>2</v>
      </c>
      <c r="D92" s="5" t="s">
        <v>16</v>
      </c>
      <c r="E92" s="13">
        <v>0</v>
      </c>
      <c r="F92" s="1">
        <f t="shared" si="40"/>
        <v>2270</v>
      </c>
      <c r="G92" s="28">
        <f t="shared" si="41"/>
        <v>1560.1374570446735</v>
      </c>
      <c r="H92" s="15">
        <v>2.27</v>
      </c>
      <c r="I92" s="30">
        <f t="shared" si="42"/>
        <v>1.5601374570446735</v>
      </c>
      <c r="J92" s="2">
        <f t="shared" si="43"/>
        <v>2.2699999999999999E-3</v>
      </c>
      <c r="K92" s="2">
        <f t="shared" si="44"/>
        <v>2.1385237500000001E-2</v>
      </c>
      <c r="L92" s="2">
        <f t="shared" si="45"/>
        <v>106147.99110835219</v>
      </c>
      <c r="M92" s="2">
        <f t="shared" si="46"/>
        <v>106.14799110835219</v>
      </c>
      <c r="N92" s="2">
        <f t="shared" si="47"/>
        <v>0.10614799110835219</v>
      </c>
      <c r="O92" s="2"/>
      <c r="P92" s="16">
        <v>26.5</v>
      </c>
      <c r="Q92" s="38">
        <v>6.9</v>
      </c>
      <c r="R92" s="2">
        <v>45</v>
      </c>
      <c r="S92" s="2">
        <v>0.4</v>
      </c>
      <c r="T92" s="1">
        <f t="shared" si="37"/>
        <v>1.2110567010309277</v>
      </c>
      <c r="U92" s="2">
        <f t="shared" si="51"/>
        <v>1.395</v>
      </c>
      <c r="V92" s="2">
        <f t="shared" si="52"/>
        <v>2981.25</v>
      </c>
      <c r="W92" s="2">
        <f t="shared" si="38"/>
        <v>6.7674374999999998</v>
      </c>
      <c r="X92" s="30">
        <f t="shared" si="48"/>
        <v>4.6511597938144327</v>
      </c>
      <c r="Y92" s="2">
        <f t="shared" si="39"/>
        <v>316.45369849177496</v>
      </c>
      <c r="AA92" s="1">
        <v>0.104</v>
      </c>
      <c r="AB92" s="1">
        <f t="shared" si="49"/>
        <v>6.25</v>
      </c>
      <c r="AC92" s="1">
        <v>20</v>
      </c>
      <c r="AD92" s="1">
        <v>1</v>
      </c>
      <c r="AE92" s="1">
        <f t="shared" si="50"/>
        <v>9.1</v>
      </c>
      <c r="AF92" s="2"/>
      <c r="AL92" s="21">
        <v>1.87</v>
      </c>
      <c r="AM92" s="17">
        <v>45</v>
      </c>
      <c r="AN92" s="17">
        <v>0.2</v>
      </c>
      <c r="AO92" s="17">
        <f t="shared" si="36"/>
        <v>420.75</v>
      </c>
    </row>
    <row r="93" spans="1:41" ht="15.5" x14ac:dyDescent="0.35">
      <c r="A93" s="14">
        <v>92</v>
      </c>
      <c r="B93" s="1">
        <v>4</v>
      </c>
      <c r="C93" s="1">
        <v>2</v>
      </c>
      <c r="D93" s="5" t="s">
        <v>7</v>
      </c>
      <c r="E93" s="13">
        <v>9.6999999999999993</v>
      </c>
      <c r="F93" s="1">
        <f t="shared" si="40"/>
        <v>4019.9999999999995</v>
      </c>
      <c r="G93" s="28">
        <f t="shared" si="41"/>
        <v>2762.886597938144</v>
      </c>
      <c r="H93" s="15">
        <v>4.0199999999999996</v>
      </c>
      <c r="I93" s="30">
        <f t="shared" si="42"/>
        <v>2.7628865979381438</v>
      </c>
      <c r="J93" s="2">
        <f t="shared" si="43"/>
        <v>4.0199999999999993E-3</v>
      </c>
      <c r="K93" s="2">
        <f t="shared" si="44"/>
        <v>2.1385237500000001E-2</v>
      </c>
      <c r="L93" s="2">
        <f t="shared" si="45"/>
        <v>187980.14284386596</v>
      </c>
      <c r="M93" s="2">
        <f t="shared" si="46"/>
        <v>187.98014284386599</v>
      </c>
      <c r="N93" s="2">
        <f t="shared" si="47"/>
        <v>0.18798014284386597</v>
      </c>
      <c r="O93" s="2"/>
      <c r="P93" s="16">
        <v>52.1</v>
      </c>
      <c r="Q93" s="36">
        <v>12.9</v>
      </c>
      <c r="R93" s="2">
        <v>45</v>
      </c>
      <c r="S93" s="2">
        <v>0.4</v>
      </c>
      <c r="T93" s="1">
        <f t="shared" si="37"/>
        <v>4.0096391752577309</v>
      </c>
      <c r="U93" s="2">
        <f t="shared" si="51"/>
        <v>1.395</v>
      </c>
      <c r="V93" s="2">
        <f t="shared" si="52"/>
        <v>5861.25</v>
      </c>
      <c r="W93" s="2">
        <f t="shared" si="38"/>
        <v>23.562224999999994</v>
      </c>
      <c r="X93" s="30">
        <f t="shared" si="48"/>
        <v>16.193969072164943</v>
      </c>
      <c r="Y93" s="2">
        <f t="shared" si="39"/>
        <v>1101.7986122436093</v>
      </c>
      <c r="AA93" s="1">
        <v>7.5999999999999998E-2</v>
      </c>
      <c r="AB93" s="1">
        <f t="shared" si="49"/>
        <v>6.25</v>
      </c>
      <c r="AC93" s="1">
        <v>20</v>
      </c>
      <c r="AD93" s="1">
        <v>1</v>
      </c>
      <c r="AE93" s="1">
        <f t="shared" si="50"/>
        <v>5.6</v>
      </c>
      <c r="AF93" s="2"/>
      <c r="AL93" s="21">
        <v>1.67</v>
      </c>
      <c r="AM93" s="17">
        <v>45</v>
      </c>
      <c r="AN93" s="17">
        <v>0.2</v>
      </c>
      <c r="AO93" s="17">
        <f t="shared" si="36"/>
        <v>375.74999999999994</v>
      </c>
    </row>
    <row r="94" spans="1:41" ht="15.5" x14ac:dyDescent="0.35">
      <c r="A94" s="14">
        <v>93</v>
      </c>
      <c r="B94" s="1">
        <v>4</v>
      </c>
      <c r="C94" s="1">
        <v>2</v>
      </c>
      <c r="D94" s="5" t="s">
        <v>7</v>
      </c>
      <c r="E94" s="13">
        <v>19.399999999999999</v>
      </c>
      <c r="F94" s="1">
        <f t="shared" si="40"/>
        <v>4530</v>
      </c>
      <c r="G94" s="28">
        <f t="shared" si="41"/>
        <v>3113.4020618556701</v>
      </c>
      <c r="H94" s="15">
        <v>4.53</v>
      </c>
      <c r="I94" s="30">
        <f t="shared" si="42"/>
        <v>3.1134020618556701</v>
      </c>
      <c r="J94" s="2">
        <f t="shared" si="43"/>
        <v>4.5300000000000002E-3</v>
      </c>
      <c r="K94" s="2">
        <f t="shared" si="44"/>
        <v>2.1385237500000001E-2</v>
      </c>
      <c r="L94" s="2">
        <f t="shared" si="45"/>
        <v>211828.36992107288</v>
      </c>
      <c r="M94" s="2">
        <f t="shared" si="46"/>
        <v>211.82836992107289</v>
      </c>
      <c r="N94" s="2">
        <f t="shared" si="47"/>
        <v>0.21182836992107287</v>
      </c>
      <c r="O94" s="2"/>
      <c r="P94" s="16">
        <v>50.5</v>
      </c>
      <c r="Q94" s="36">
        <v>13.2</v>
      </c>
      <c r="R94" s="2">
        <v>45</v>
      </c>
      <c r="S94" s="2">
        <v>0.4</v>
      </c>
      <c r="T94" s="1">
        <f t="shared" si="37"/>
        <v>4.6234020618556704</v>
      </c>
      <c r="U94" s="2">
        <f t="shared" si="51"/>
        <v>1.395</v>
      </c>
      <c r="V94" s="2">
        <f t="shared" si="52"/>
        <v>5681.25</v>
      </c>
      <c r="W94" s="2">
        <f t="shared" si="38"/>
        <v>25.736062500000003</v>
      </c>
      <c r="X94" s="30">
        <f t="shared" si="48"/>
        <v>17.688015463917527</v>
      </c>
      <c r="Y94" s="2">
        <f t="shared" si="39"/>
        <v>1203.4499266140954</v>
      </c>
      <c r="Z94" s="2"/>
      <c r="AA94" s="1">
        <v>5.3999999999999999E-2</v>
      </c>
      <c r="AB94" s="1">
        <f t="shared" si="49"/>
        <v>6.25</v>
      </c>
      <c r="AC94" s="1">
        <v>20</v>
      </c>
      <c r="AD94" s="1">
        <v>1</v>
      </c>
      <c r="AE94" s="1">
        <f t="shared" si="50"/>
        <v>2.8500000000000005</v>
      </c>
      <c r="AF94" s="2"/>
      <c r="AL94" s="21">
        <v>1.93</v>
      </c>
      <c r="AM94" s="17">
        <v>45</v>
      </c>
      <c r="AN94" s="17">
        <v>0.2</v>
      </c>
      <c r="AO94" s="17">
        <f t="shared" si="36"/>
        <v>434.24999999999994</v>
      </c>
    </row>
    <row r="95" spans="1:41" ht="15.5" x14ac:dyDescent="0.35">
      <c r="A95" s="14">
        <v>94</v>
      </c>
      <c r="B95" s="1">
        <v>4</v>
      </c>
      <c r="C95" s="1">
        <v>2</v>
      </c>
      <c r="D95" s="5" t="s">
        <v>7</v>
      </c>
      <c r="E95" s="13">
        <v>29.1</v>
      </c>
      <c r="F95" s="1">
        <f t="shared" si="40"/>
        <v>5600</v>
      </c>
      <c r="G95" s="28">
        <f t="shared" si="41"/>
        <v>3848.7972508591065</v>
      </c>
      <c r="H95" s="15">
        <v>5.6</v>
      </c>
      <c r="I95" s="30">
        <f t="shared" si="42"/>
        <v>3.8487972508591062</v>
      </c>
      <c r="J95" s="2">
        <f t="shared" si="43"/>
        <v>5.5999999999999999E-3</v>
      </c>
      <c r="K95" s="2">
        <f t="shared" si="44"/>
        <v>2.1385237500000001E-2</v>
      </c>
      <c r="L95" s="2">
        <f t="shared" si="45"/>
        <v>261862.88555364418</v>
      </c>
      <c r="M95" s="2">
        <f t="shared" si="46"/>
        <v>261.86288555364416</v>
      </c>
      <c r="N95" s="2">
        <f t="shared" si="47"/>
        <v>0.26186288555364418</v>
      </c>
      <c r="O95" s="2"/>
      <c r="P95" s="16">
        <v>48.6</v>
      </c>
      <c r="Q95" s="36">
        <v>16.899999999999999</v>
      </c>
      <c r="R95" s="2">
        <v>45</v>
      </c>
      <c r="S95" s="2">
        <v>0.4</v>
      </c>
      <c r="T95" s="1">
        <f t="shared" si="37"/>
        <v>7.3175257731958752</v>
      </c>
      <c r="U95" s="2">
        <f t="shared" si="51"/>
        <v>1.395</v>
      </c>
      <c r="V95" s="2">
        <f t="shared" si="52"/>
        <v>5467.5</v>
      </c>
      <c r="W95" s="2">
        <f t="shared" si="38"/>
        <v>30.617999999999999</v>
      </c>
      <c r="X95" s="30">
        <f t="shared" si="48"/>
        <v>21.043298969072161</v>
      </c>
      <c r="Y95" s="2">
        <f t="shared" si="39"/>
        <v>1431.7353267645494</v>
      </c>
      <c r="Z95" s="2"/>
      <c r="AA95" s="1">
        <v>7.8E-2</v>
      </c>
      <c r="AB95" s="1">
        <f t="shared" si="49"/>
        <v>6.25</v>
      </c>
      <c r="AC95" s="1">
        <v>20</v>
      </c>
      <c r="AD95" s="1">
        <v>1</v>
      </c>
      <c r="AE95" s="1">
        <f t="shared" si="50"/>
        <v>5.85</v>
      </c>
      <c r="AF95" s="2"/>
      <c r="AL95" s="21">
        <v>2.0099999999999998</v>
      </c>
      <c r="AM95" s="17">
        <v>45</v>
      </c>
      <c r="AN95" s="17">
        <v>0.2</v>
      </c>
      <c r="AO95" s="17">
        <f t="shared" si="36"/>
        <v>452.24999999999994</v>
      </c>
    </row>
    <row r="96" spans="1:41" ht="15.5" x14ac:dyDescent="0.35">
      <c r="A96" s="14">
        <v>95</v>
      </c>
      <c r="B96" s="1">
        <v>4</v>
      </c>
      <c r="C96" s="1">
        <v>2</v>
      </c>
      <c r="D96" s="5" t="s">
        <v>7</v>
      </c>
      <c r="E96" s="13">
        <v>38.799999999999997</v>
      </c>
      <c r="F96" s="1">
        <f t="shared" si="40"/>
        <v>4810</v>
      </c>
      <c r="G96" s="28">
        <f t="shared" si="41"/>
        <v>3305.8419243986255</v>
      </c>
      <c r="H96" s="15">
        <v>4.8099999999999996</v>
      </c>
      <c r="I96" s="30">
        <f t="shared" si="42"/>
        <v>3.3058419243986248</v>
      </c>
      <c r="J96" s="2">
        <f t="shared" si="43"/>
        <v>4.81E-3</v>
      </c>
      <c r="K96" s="2">
        <f t="shared" si="44"/>
        <v>2.1385237500000001E-2</v>
      </c>
      <c r="L96" s="2">
        <f t="shared" si="45"/>
        <v>224921.51419875509</v>
      </c>
      <c r="M96" s="2">
        <f t="shared" si="46"/>
        <v>224.92151419875506</v>
      </c>
      <c r="N96" s="2">
        <f t="shared" si="47"/>
        <v>0.22492151419875508</v>
      </c>
      <c r="O96" s="2"/>
      <c r="P96" s="16">
        <v>17.399999999999999</v>
      </c>
      <c r="Q96" s="36">
        <v>18.600000000000001</v>
      </c>
      <c r="R96" s="2">
        <v>45</v>
      </c>
      <c r="S96" s="2">
        <v>0.4</v>
      </c>
      <c r="T96" s="1">
        <f t="shared" si="37"/>
        <v>6.9174742268041234</v>
      </c>
      <c r="U96" s="2">
        <f t="shared" si="51"/>
        <v>1.395</v>
      </c>
      <c r="V96" s="2">
        <f t="shared" si="52"/>
        <v>1957.4999999999998</v>
      </c>
      <c r="W96" s="2">
        <f t="shared" si="38"/>
        <v>9.4155749999999987</v>
      </c>
      <c r="X96" s="30">
        <f t="shared" si="48"/>
        <v>6.4711855670103082</v>
      </c>
      <c r="Y96" s="2">
        <f t="shared" si="39"/>
        <v>440.28386404406302</v>
      </c>
      <c r="Z96" s="2"/>
      <c r="AA96" s="1">
        <v>0.13600000000000001</v>
      </c>
      <c r="AB96" s="1">
        <f t="shared" si="49"/>
        <v>6.25</v>
      </c>
      <c r="AC96" s="1">
        <v>20</v>
      </c>
      <c r="AD96" s="1">
        <v>1</v>
      </c>
      <c r="AE96" s="1">
        <f t="shared" si="50"/>
        <v>13.100000000000001</v>
      </c>
      <c r="AF96" s="2"/>
      <c r="AL96" s="21">
        <v>2.48</v>
      </c>
      <c r="AM96" s="17">
        <v>45</v>
      </c>
      <c r="AN96" s="17">
        <v>0.2</v>
      </c>
      <c r="AO96" s="17">
        <f t="shared" si="36"/>
        <v>557.99999999999989</v>
      </c>
    </row>
    <row r="97" spans="1:41" ht="15.5" x14ac:dyDescent="0.35">
      <c r="A97" s="14">
        <v>96</v>
      </c>
      <c r="B97" s="1">
        <v>4</v>
      </c>
      <c r="C97" s="1">
        <v>2</v>
      </c>
      <c r="D97" s="5" t="s">
        <v>8</v>
      </c>
      <c r="E97" s="13">
        <v>9.6999999999999993</v>
      </c>
      <c r="F97" s="1">
        <f t="shared" si="40"/>
        <v>2530</v>
      </c>
      <c r="G97" s="28">
        <f t="shared" si="41"/>
        <v>1738.8316151202748</v>
      </c>
      <c r="H97" s="15">
        <v>2.5299999999999998</v>
      </c>
      <c r="I97" s="30">
        <f t="shared" si="42"/>
        <v>1.7388316151202747</v>
      </c>
      <c r="J97" s="2">
        <f t="shared" si="43"/>
        <v>2.5299999999999997E-3</v>
      </c>
      <c r="K97" s="2">
        <f t="shared" si="44"/>
        <v>2.1385237500000001E-2</v>
      </c>
      <c r="L97" s="2">
        <f t="shared" si="45"/>
        <v>118305.91079477139</v>
      </c>
      <c r="M97" s="2">
        <f t="shared" si="46"/>
        <v>118.30591079477138</v>
      </c>
      <c r="N97" s="2">
        <f t="shared" si="47"/>
        <v>0.11830591079477137</v>
      </c>
      <c r="O97" s="2"/>
      <c r="P97" s="16">
        <v>11.5</v>
      </c>
      <c r="Q97" s="16">
        <v>9.7100000000000009</v>
      </c>
      <c r="R97" s="2">
        <v>45</v>
      </c>
      <c r="S97" s="2">
        <v>0.4</v>
      </c>
      <c r="T97" s="1">
        <f t="shared" si="37"/>
        <v>1.89945618556701</v>
      </c>
      <c r="U97" s="2">
        <f t="shared" si="51"/>
        <v>1.395</v>
      </c>
      <c r="V97" s="2">
        <f t="shared" si="52"/>
        <v>1293.75</v>
      </c>
      <c r="W97" s="2">
        <f t="shared" si="38"/>
        <v>3.2731874999999997</v>
      </c>
      <c r="X97" s="30">
        <f t="shared" si="48"/>
        <v>2.2496134020618554</v>
      </c>
      <c r="Y97" s="2">
        <f t="shared" si="39"/>
        <v>153.05827209073547</v>
      </c>
      <c r="Z97" s="2"/>
      <c r="AA97" s="1">
        <v>7.6999999999999999E-2</v>
      </c>
      <c r="AB97" s="1">
        <f t="shared" si="49"/>
        <v>6.25</v>
      </c>
      <c r="AC97" s="1">
        <v>20</v>
      </c>
      <c r="AD97" s="1">
        <v>1</v>
      </c>
      <c r="AE97" s="1">
        <f t="shared" si="50"/>
        <v>5.7249999999999996</v>
      </c>
      <c r="AF97" s="2"/>
      <c r="AL97" s="21">
        <v>1.59</v>
      </c>
      <c r="AM97" s="17">
        <v>45</v>
      </c>
      <c r="AN97" s="17">
        <v>0.2</v>
      </c>
      <c r="AO97" s="17">
        <f t="shared" si="36"/>
        <v>357.74999999999994</v>
      </c>
    </row>
    <row r="98" spans="1:41" ht="15.5" x14ac:dyDescent="0.35">
      <c r="A98" s="14">
        <v>97</v>
      </c>
      <c r="B98" s="1">
        <v>4</v>
      </c>
      <c r="C98" s="1">
        <v>2</v>
      </c>
      <c r="D98" s="5" t="s">
        <v>8</v>
      </c>
      <c r="E98" s="13">
        <v>19.399999999999999</v>
      </c>
      <c r="F98" s="1">
        <f t="shared" si="40"/>
        <v>2009.9999999999998</v>
      </c>
      <c r="G98" s="28">
        <f t="shared" si="41"/>
        <v>1381.443298969072</v>
      </c>
      <c r="H98" s="15">
        <v>2.0099999999999998</v>
      </c>
      <c r="I98" s="30">
        <f t="shared" si="42"/>
        <v>1.3814432989690719</v>
      </c>
      <c r="J98" s="2">
        <f t="shared" si="43"/>
        <v>2.0099999999999996E-3</v>
      </c>
      <c r="K98" s="2">
        <f t="shared" si="44"/>
        <v>2.1385237500000001E-2</v>
      </c>
      <c r="L98" s="2">
        <f t="shared" si="45"/>
        <v>93990.071421932982</v>
      </c>
      <c r="M98" s="2">
        <f t="shared" si="46"/>
        <v>93.990071421932996</v>
      </c>
      <c r="N98" s="2">
        <f t="shared" si="47"/>
        <v>9.3990071421932983E-2</v>
      </c>
      <c r="O98" s="2"/>
      <c r="P98" s="16">
        <v>70.2</v>
      </c>
      <c r="Q98" s="16">
        <v>10.199999999999999</v>
      </c>
      <c r="R98" s="2">
        <v>45</v>
      </c>
      <c r="S98" s="2">
        <v>0.4</v>
      </c>
      <c r="T98" s="1">
        <f t="shared" ref="T98:T129" si="53">((R98/S98)*Q98*J98)/1.455</f>
        <v>1.5852061855670099</v>
      </c>
      <c r="U98" s="2">
        <f t="shared" si="51"/>
        <v>1.395</v>
      </c>
      <c r="V98" s="2">
        <f t="shared" si="52"/>
        <v>7897.5</v>
      </c>
      <c r="W98" s="2">
        <f t="shared" ref="W98:W129" si="54">V98*J98</f>
        <v>15.873974999999998</v>
      </c>
      <c r="X98" s="30">
        <f t="shared" si="48"/>
        <v>10.909948453608246</v>
      </c>
      <c r="Y98" s="2">
        <f t="shared" ref="Y98:Y109" si="55">W98/K98</f>
        <v>742.28658905471582</v>
      </c>
      <c r="Z98" s="2"/>
      <c r="AA98" s="1">
        <v>0.105</v>
      </c>
      <c r="AB98" s="1">
        <f t="shared" si="49"/>
        <v>6.25</v>
      </c>
      <c r="AC98" s="1">
        <v>20</v>
      </c>
      <c r="AD98" s="1">
        <v>1</v>
      </c>
      <c r="AE98" s="1">
        <f t="shared" si="50"/>
        <v>9.2249999999999996</v>
      </c>
      <c r="AF98" s="2"/>
      <c r="AL98" s="21">
        <v>1.53</v>
      </c>
      <c r="AM98" s="17">
        <v>45</v>
      </c>
      <c r="AN98" s="17">
        <v>0.2</v>
      </c>
      <c r="AO98" s="17">
        <f t="shared" si="36"/>
        <v>344.24999999999994</v>
      </c>
    </row>
    <row r="99" spans="1:41" ht="15.5" x14ac:dyDescent="0.35">
      <c r="A99" s="14">
        <v>98</v>
      </c>
      <c r="B99" s="1">
        <v>4</v>
      </c>
      <c r="C99" s="1">
        <v>2</v>
      </c>
      <c r="D99" s="5" t="s">
        <v>8</v>
      </c>
      <c r="E99" s="13">
        <v>29.1</v>
      </c>
      <c r="F99" s="1">
        <f t="shared" si="40"/>
        <v>2100</v>
      </c>
      <c r="G99" s="28">
        <f t="shared" si="41"/>
        <v>1443.2989690721649</v>
      </c>
      <c r="H99" s="15">
        <v>2.1</v>
      </c>
      <c r="I99" s="30">
        <f t="shared" si="42"/>
        <v>1.4432989690721649</v>
      </c>
      <c r="J99" s="2">
        <f t="shared" si="43"/>
        <v>2.1000000000000003E-3</v>
      </c>
      <c r="K99" s="2">
        <f t="shared" si="44"/>
        <v>2.1385237500000001E-2</v>
      </c>
      <c r="L99" s="2">
        <f t="shared" si="45"/>
        <v>98198.582082616573</v>
      </c>
      <c r="M99" s="2">
        <f t="shared" si="46"/>
        <v>98.198582082616568</v>
      </c>
      <c r="N99" s="2">
        <f t="shared" si="47"/>
        <v>9.8198582082616587E-2</v>
      </c>
      <c r="O99" s="2"/>
      <c r="P99" s="16">
        <v>32.9</v>
      </c>
      <c r="Q99" s="16">
        <v>10.199999999999999</v>
      </c>
      <c r="R99" s="2">
        <v>45</v>
      </c>
      <c r="S99" s="2">
        <v>0.4</v>
      </c>
      <c r="T99" s="1">
        <f t="shared" si="53"/>
        <v>1.6561855670103094</v>
      </c>
      <c r="U99" s="2">
        <f t="shared" si="51"/>
        <v>1.395</v>
      </c>
      <c r="V99" s="2">
        <f t="shared" si="52"/>
        <v>3701.25</v>
      </c>
      <c r="W99" s="2">
        <f t="shared" si="54"/>
        <v>7.7726250000000014</v>
      </c>
      <c r="X99" s="30">
        <f t="shared" si="48"/>
        <v>5.3420103092783515</v>
      </c>
      <c r="Y99" s="2">
        <f t="shared" si="55"/>
        <v>363.45750193328462</v>
      </c>
      <c r="Z99" s="2"/>
      <c r="AA99" s="1">
        <v>8.4000000000000005E-2</v>
      </c>
      <c r="AB99" s="1">
        <f t="shared" si="49"/>
        <v>6.25</v>
      </c>
      <c r="AC99" s="1">
        <v>20</v>
      </c>
      <c r="AD99" s="1">
        <v>1</v>
      </c>
      <c r="AE99" s="1">
        <f t="shared" si="50"/>
        <v>6.6000000000000005</v>
      </c>
      <c r="AF99" s="2"/>
      <c r="AL99" s="21">
        <v>1.76</v>
      </c>
      <c r="AM99" s="17">
        <v>45</v>
      </c>
      <c r="AN99" s="17">
        <v>0.2</v>
      </c>
      <c r="AO99" s="17">
        <f t="shared" si="36"/>
        <v>396</v>
      </c>
    </row>
    <row r="100" spans="1:41" ht="15.5" x14ac:dyDescent="0.35">
      <c r="A100" s="14">
        <v>99</v>
      </c>
      <c r="B100" s="1">
        <v>4</v>
      </c>
      <c r="C100" s="1">
        <v>2</v>
      </c>
      <c r="D100" s="5" t="s">
        <v>8</v>
      </c>
      <c r="E100" s="13">
        <v>38.799999999999997</v>
      </c>
      <c r="F100" s="1">
        <f t="shared" si="40"/>
        <v>2500</v>
      </c>
      <c r="G100" s="28">
        <f t="shared" si="41"/>
        <v>1718.2130584192439</v>
      </c>
      <c r="H100" s="15">
        <v>2.5</v>
      </c>
      <c r="I100" s="30">
        <f t="shared" si="42"/>
        <v>1.7182130584192439</v>
      </c>
      <c r="J100" s="2">
        <f t="shared" si="43"/>
        <v>2.5000000000000001E-3</v>
      </c>
      <c r="K100" s="2">
        <f t="shared" si="44"/>
        <v>2.1385237500000001E-2</v>
      </c>
      <c r="L100" s="2">
        <f t="shared" si="45"/>
        <v>116903.07390787687</v>
      </c>
      <c r="M100" s="2">
        <f t="shared" si="46"/>
        <v>116.90307390787686</v>
      </c>
      <c r="N100" s="2">
        <f t="shared" si="47"/>
        <v>0.11690307390787687</v>
      </c>
      <c r="O100" s="2"/>
      <c r="P100" s="16">
        <v>73.2</v>
      </c>
      <c r="Q100" s="16">
        <v>8.8000000000000007</v>
      </c>
      <c r="R100" s="2">
        <v>45</v>
      </c>
      <c r="S100" s="2">
        <v>0.4</v>
      </c>
      <c r="T100" s="1">
        <f t="shared" si="53"/>
        <v>1.7010309278350517</v>
      </c>
      <c r="U100" s="2">
        <f t="shared" si="51"/>
        <v>1.395</v>
      </c>
      <c r="V100" s="2">
        <f t="shared" si="52"/>
        <v>8235</v>
      </c>
      <c r="W100" s="2">
        <f t="shared" si="54"/>
        <v>20.587500000000002</v>
      </c>
      <c r="X100" s="30">
        <f t="shared" si="48"/>
        <v>14.149484536082475</v>
      </c>
      <c r="Y100" s="2">
        <f t="shared" si="55"/>
        <v>962.69681363136613</v>
      </c>
      <c r="Z100" s="2"/>
      <c r="AA100" s="1">
        <v>0.16200000000000001</v>
      </c>
      <c r="AB100" s="1">
        <f t="shared" si="49"/>
        <v>6.25</v>
      </c>
      <c r="AC100" s="1">
        <v>20</v>
      </c>
      <c r="AD100" s="1">
        <v>1</v>
      </c>
      <c r="AE100" s="1">
        <f t="shared" si="50"/>
        <v>16.349999999999998</v>
      </c>
      <c r="AF100" s="2"/>
      <c r="AL100" s="21">
        <v>1.8</v>
      </c>
      <c r="AM100" s="17">
        <v>45</v>
      </c>
      <c r="AN100" s="17">
        <v>0.2</v>
      </c>
      <c r="AO100" s="17">
        <f t="shared" si="36"/>
        <v>405</v>
      </c>
    </row>
    <row r="101" spans="1:41" ht="15.5" x14ac:dyDescent="0.35">
      <c r="A101" s="14">
        <v>100</v>
      </c>
      <c r="B101" s="1">
        <v>4</v>
      </c>
      <c r="C101" s="1">
        <v>3</v>
      </c>
      <c r="D101" s="5" t="s">
        <v>16</v>
      </c>
      <c r="E101" s="13">
        <v>0</v>
      </c>
      <c r="F101" s="1">
        <f t="shared" si="40"/>
        <v>2590</v>
      </c>
      <c r="G101" s="28">
        <f t="shared" si="41"/>
        <v>1780.0687285223366</v>
      </c>
      <c r="H101" s="15">
        <v>2.59</v>
      </c>
      <c r="I101" s="30">
        <f t="shared" si="42"/>
        <v>1.7800687285223367</v>
      </c>
      <c r="J101" s="2">
        <f t="shared" si="43"/>
        <v>2.5899999999999999E-3</v>
      </c>
      <c r="K101" s="2">
        <f t="shared" si="44"/>
        <v>2.1385237500000001E-2</v>
      </c>
      <c r="L101" s="2">
        <f t="shared" si="45"/>
        <v>121111.58456856043</v>
      </c>
      <c r="M101" s="2">
        <f t="shared" si="46"/>
        <v>121.11158456856043</v>
      </c>
      <c r="N101" s="2">
        <f t="shared" si="47"/>
        <v>0.12111158456856043</v>
      </c>
      <c r="O101" s="2"/>
      <c r="P101" s="16">
        <v>16</v>
      </c>
      <c r="Q101" s="38">
        <v>6.8</v>
      </c>
      <c r="R101" s="2">
        <v>45</v>
      </c>
      <c r="S101" s="2">
        <v>0.4</v>
      </c>
      <c r="T101" s="1">
        <f t="shared" si="53"/>
        <v>1.3617525773195875</v>
      </c>
      <c r="U101" s="2">
        <f t="shared" si="51"/>
        <v>1.395</v>
      </c>
      <c r="V101" s="2">
        <f t="shared" si="52"/>
        <v>1800</v>
      </c>
      <c r="W101" s="2">
        <f t="shared" si="54"/>
        <v>4.6619999999999999</v>
      </c>
      <c r="X101" s="30">
        <f t="shared" si="48"/>
        <v>3.2041237113402059</v>
      </c>
      <c r="Y101" s="2">
        <f t="shared" si="55"/>
        <v>218.00085222340877</v>
      </c>
      <c r="Z101" s="2"/>
      <c r="AA101" s="1">
        <v>9.8000000000000004E-2</v>
      </c>
      <c r="AB101" s="1">
        <f t="shared" si="49"/>
        <v>6.25</v>
      </c>
      <c r="AC101" s="1">
        <v>20</v>
      </c>
      <c r="AD101" s="1">
        <v>1</v>
      </c>
      <c r="AE101" s="1">
        <f t="shared" si="50"/>
        <v>8.3500000000000014</v>
      </c>
      <c r="AF101" s="2"/>
      <c r="AL101" s="21">
        <v>1.86</v>
      </c>
      <c r="AM101" s="17">
        <v>45</v>
      </c>
      <c r="AN101" s="17">
        <v>0.2</v>
      </c>
      <c r="AO101" s="17">
        <f t="shared" si="36"/>
        <v>418.5</v>
      </c>
    </row>
    <row r="102" spans="1:41" ht="15.5" x14ac:dyDescent="0.35">
      <c r="A102" s="14">
        <v>101</v>
      </c>
      <c r="B102" s="1">
        <v>4</v>
      </c>
      <c r="C102" s="1">
        <v>3</v>
      </c>
      <c r="D102" s="5" t="s">
        <v>7</v>
      </c>
      <c r="E102" s="13">
        <v>9.6999999999999993</v>
      </c>
      <c r="F102" s="1">
        <f t="shared" si="40"/>
        <v>4010</v>
      </c>
      <c r="G102" s="28">
        <f t="shared" si="41"/>
        <v>2756.0137457044671</v>
      </c>
      <c r="H102" s="15">
        <v>4.01</v>
      </c>
      <c r="I102" s="30">
        <f t="shared" si="42"/>
        <v>2.7560137457044669</v>
      </c>
      <c r="J102" s="2">
        <f t="shared" si="43"/>
        <v>4.0099999999999997E-3</v>
      </c>
      <c r="K102" s="2">
        <f t="shared" si="44"/>
        <v>2.1385237500000001E-2</v>
      </c>
      <c r="L102" s="2">
        <f t="shared" si="45"/>
        <v>187512.5305482345</v>
      </c>
      <c r="M102" s="2">
        <f t="shared" si="46"/>
        <v>187.51253054823448</v>
      </c>
      <c r="N102" s="2">
        <f t="shared" si="47"/>
        <v>0.18751253054823447</v>
      </c>
      <c r="O102" s="2"/>
      <c r="P102" s="16">
        <v>100</v>
      </c>
      <c r="Q102" s="36">
        <v>12.7</v>
      </c>
      <c r="R102" s="2">
        <v>45</v>
      </c>
      <c r="S102" s="2">
        <v>0.4</v>
      </c>
      <c r="T102" s="1">
        <f t="shared" si="53"/>
        <v>3.9376546391752574</v>
      </c>
      <c r="U102" s="2">
        <f t="shared" si="51"/>
        <v>1.395</v>
      </c>
      <c r="V102" s="2">
        <f t="shared" si="52"/>
        <v>11250</v>
      </c>
      <c r="W102" s="2">
        <f t="shared" si="54"/>
        <v>45.112499999999997</v>
      </c>
      <c r="X102" s="30">
        <f t="shared" si="48"/>
        <v>31.005154639175256</v>
      </c>
      <c r="Y102" s="2">
        <f t="shared" si="55"/>
        <v>2109.5159686676379</v>
      </c>
      <c r="Z102" s="2"/>
      <c r="AA102" s="1">
        <v>0.13300000000000001</v>
      </c>
      <c r="AB102" s="1">
        <f t="shared" si="49"/>
        <v>6.25</v>
      </c>
      <c r="AC102" s="1">
        <v>20</v>
      </c>
      <c r="AD102" s="1">
        <v>1</v>
      </c>
      <c r="AE102" s="1">
        <f t="shared" si="50"/>
        <v>12.725</v>
      </c>
      <c r="AF102" s="2"/>
      <c r="AL102" s="21">
        <v>1.68</v>
      </c>
      <c r="AM102" s="17">
        <v>45</v>
      </c>
      <c r="AN102" s="17">
        <v>0.2</v>
      </c>
      <c r="AO102" s="17">
        <f t="shared" si="36"/>
        <v>377.99999999999994</v>
      </c>
    </row>
    <row r="103" spans="1:41" ht="15.5" x14ac:dyDescent="0.35">
      <c r="A103" s="14">
        <v>102</v>
      </c>
      <c r="B103" s="1">
        <v>4</v>
      </c>
      <c r="C103" s="1">
        <v>3</v>
      </c>
      <c r="D103" s="5" t="s">
        <v>7</v>
      </c>
      <c r="E103" s="13">
        <v>19.399999999999999</v>
      </c>
      <c r="F103" s="1">
        <f t="shared" si="40"/>
        <v>6950</v>
      </c>
      <c r="G103" s="28">
        <f t="shared" si="41"/>
        <v>4776.6323024054982</v>
      </c>
      <c r="H103" s="15">
        <v>6.95</v>
      </c>
      <c r="I103" s="30">
        <f t="shared" si="42"/>
        <v>4.7766323024054982</v>
      </c>
      <c r="J103" s="2">
        <f t="shared" si="43"/>
        <v>6.9500000000000004E-3</v>
      </c>
      <c r="K103" s="2">
        <f t="shared" si="44"/>
        <v>2.1385237500000001E-2</v>
      </c>
      <c r="L103" s="2">
        <f t="shared" si="45"/>
        <v>324990.5454638977</v>
      </c>
      <c r="M103" s="2">
        <f t="shared" si="46"/>
        <v>324.99054546389772</v>
      </c>
      <c r="N103" s="2">
        <f t="shared" si="47"/>
        <v>0.32499054546389772</v>
      </c>
      <c r="O103" s="2"/>
      <c r="P103" s="16">
        <v>46.5</v>
      </c>
      <c r="Q103" s="36">
        <v>16</v>
      </c>
      <c r="R103" s="2">
        <v>45</v>
      </c>
      <c r="S103" s="2">
        <v>0.4</v>
      </c>
      <c r="T103" s="1">
        <f t="shared" si="53"/>
        <v>8.5979381443298983</v>
      </c>
      <c r="U103" s="2">
        <f t="shared" si="51"/>
        <v>1.395</v>
      </c>
      <c r="V103" s="2">
        <f t="shared" si="52"/>
        <v>5231.25</v>
      </c>
      <c r="W103" s="2">
        <f t="shared" si="54"/>
        <v>36.357187500000002</v>
      </c>
      <c r="X103" s="30">
        <f t="shared" si="48"/>
        <v>24.987757731958762</v>
      </c>
      <c r="Y103" s="2">
        <f t="shared" si="55"/>
        <v>1700.1067909580149</v>
      </c>
      <c r="Z103" s="2"/>
      <c r="AA103" s="1">
        <v>0.14399999999999999</v>
      </c>
      <c r="AB103" s="1">
        <f t="shared" si="49"/>
        <v>6.25</v>
      </c>
      <c r="AC103" s="1">
        <v>20</v>
      </c>
      <c r="AD103" s="1">
        <v>1</v>
      </c>
      <c r="AE103" s="1">
        <f t="shared" si="50"/>
        <v>14.099999999999998</v>
      </c>
      <c r="AF103" s="2"/>
      <c r="AL103" s="21">
        <v>1.9</v>
      </c>
      <c r="AM103" s="17">
        <v>45</v>
      </c>
      <c r="AN103" s="17">
        <v>0.2</v>
      </c>
      <c r="AO103" s="17">
        <f t="shared" si="36"/>
        <v>427.5</v>
      </c>
    </row>
    <row r="104" spans="1:41" ht="15.5" x14ac:dyDescent="0.35">
      <c r="A104" s="14">
        <v>103</v>
      </c>
      <c r="B104" s="1">
        <v>4</v>
      </c>
      <c r="C104" s="1">
        <v>3</v>
      </c>
      <c r="D104" s="5" t="s">
        <v>7</v>
      </c>
      <c r="E104" s="13">
        <v>29.1</v>
      </c>
      <c r="F104" s="1">
        <f t="shared" si="40"/>
        <v>4700</v>
      </c>
      <c r="G104" s="28">
        <f t="shared" si="41"/>
        <v>3230.2405498281787</v>
      </c>
      <c r="H104" s="15">
        <v>4.7</v>
      </c>
      <c r="I104" s="30">
        <f t="shared" si="42"/>
        <v>3.2302405498281788</v>
      </c>
      <c r="J104" s="2">
        <f t="shared" si="43"/>
        <v>4.7000000000000002E-3</v>
      </c>
      <c r="K104" s="2">
        <f t="shared" si="44"/>
        <v>2.1385237500000001E-2</v>
      </c>
      <c r="L104" s="2">
        <f t="shared" si="45"/>
        <v>219777.77894680851</v>
      </c>
      <c r="M104" s="2">
        <f t="shared" si="46"/>
        <v>219.77777894680852</v>
      </c>
      <c r="N104" s="2">
        <f t="shared" si="47"/>
        <v>0.21977777894680853</v>
      </c>
      <c r="O104" s="2"/>
      <c r="P104" s="16">
        <v>78</v>
      </c>
      <c r="Q104" s="36">
        <v>17</v>
      </c>
      <c r="R104" s="2">
        <v>45</v>
      </c>
      <c r="S104" s="2">
        <v>0.4</v>
      </c>
      <c r="T104" s="1">
        <f t="shared" si="53"/>
        <v>6.1778350515463911</v>
      </c>
      <c r="U104" s="2">
        <f t="shared" si="51"/>
        <v>1.395</v>
      </c>
      <c r="V104" s="2">
        <f t="shared" si="52"/>
        <v>8775</v>
      </c>
      <c r="W104" s="2">
        <f t="shared" si="54"/>
        <v>41.2425</v>
      </c>
      <c r="X104" s="30">
        <f t="shared" si="48"/>
        <v>28.345360824742265</v>
      </c>
      <c r="Y104" s="2">
        <f t="shared" si="55"/>
        <v>1928.5500102582446</v>
      </c>
      <c r="Z104" s="2"/>
      <c r="AA104" s="1">
        <v>0.13100000000000001</v>
      </c>
      <c r="AB104" s="1">
        <f t="shared" si="49"/>
        <v>6.25</v>
      </c>
      <c r="AC104" s="1">
        <v>20</v>
      </c>
      <c r="AD104" s="1">
        <v>1</v>
      </c>
      <c r="AE104" s="1">
        <f t="shared" si="50"/>
        <v>12.475000000000001</v>
      </c>
      <c r="AF104" s="2"/>
      <c r="AL104" s="21">
        <v>2.11</v>
      </c>
      <c r="AM104" s="17">
        <v>45</v>
      </c>
      <c r="AN104" s="17">
        <v>0.2</v>
      </c>
      <c r="AO104" s="17">
        <f t="shared" si="36"/>
        <v>474.74999999999994</v>
      </c>
    </row>
    <row r="105" spans="1:41" ht="15.5" x14ac:dyDescent="0.35">
      <c r="A105" s="14">
        <v>104</v>
      </c>
      <c r="B105" s="1">
        <v>4</v>
      </c>
      <c r="C105" s="1">
        <v>3</v>
      </c>
      <c r="D105" s="5" t="s">
        <v>7</v>
      </c>
      <c r="E105" s="13">
        <v>38.799999999999997</v>
      </c>
      <c r="F105" s="1">
        <f t="shared" si="40"/>
        <v>6360</v>
      </c>
      <c r="G105" s="28">
        <f t="shared" si="41"/>
        <v>4371.1340206185569</v>
      </c>
      <c r="H105" s="15">
        <v>6.36</v>
      </c>
      <c r="I105" s="30">
        <f t="shared" si="42"/>
        <v>4.3711340206185563</v>
      </c>
      <c r="J105" s="2">
        <f t="shared" si="43"/>
        <v>6.3600000000000002E-3</v>
      </c>
      <c r="K105" s="2">
        <f t="shared" si="44"/>
        <v>2.1385237500000001E-2</v>
      </c>
      <c r="L105" s="2">
        <f t="shared" si="45"/>
        <v>297401.42002163874</v>
      </c>
      <c r="M105" s="2">
        <f t="shared" si="46"/>
        <v>297.40142002163878</v>
      </c>
      <c r="N105" s="2">
        <f t="shared" si="47"/>
        <v>0.29740142002163877</v>
      </c>
      <c r="O105" s="2"/>
      <c r="P105" s="16">
        <v>35</v>
      </c>
      <c r="Q105" s="36">
        <v>21.8</v>
      </c>
      <c r="R105" s="2">
        <v>45</v>
      </c>
      <c r="S105" s="2">
        <v>0.4</v>
      </c>
      <c r="T105" s="1">
        <f t="shared" si="53"/>
        <v>10.72020618556701</v>
      </c>
      <c r="U105" s="2">
        <f t="shared" si="51"/>
        <v>1.395</v>
      </c>
      <c r="V105" s="2">
        <f t="shared" si="52"/>
        <v>3937.5</v>
      </c>
      <c r="W105" s="2">
        <f t="shared" si="54"/>
        <v>25.0425</v>
      </c>
      <c r="X105" s="30">
        <f t="shared" si="48"/>
        <v>17.211340206185568</v>
      </c>
      <c r="Y105" s="2">
        <f t="shared" si="55"/>
        <v>1171.0180913352026</v>
      </c>
      <c r="Z105" s="2"/>
      <c r="AA105" s="1">
        <v>0.17499999999999999</v>
      </c>
      <c r="AB105" s="1">
        <f t="shared" si="49"/>
        <v>6.25</v>
      </c>
      <c r="AC105" s="1">
        <v>20</v>
      </c>
      <c r="AD105" s="1">
        <v>1</v>
      </c>
      <c r="AE105" s="1">
        <f t="shared" si="50"/>
        <v>17.974999999999998</v>
      </c>
      <c r="AF105" s="2"/>
      <c r="AL105" s="21">
        <v>1.85</v>
      </c>
      <c r="AM105" s="17">
        <v>45</v>
      </c>
      <c r="AN105" s="17">
        <v>0.2</v>
      </c>
      <c r="AO105" s="17">
        <f t="shared" si="36"/>
        <v>416.25</v>
      </c>
    </row>
    <row r="106" spans="1:41" ht="15.5" x14ac:dyDescent="0.35">
      <c r="A106" s="14">
        <v>105</v>
      </c>
      <c r="B106" s="1">
        <v>4</v>
      </c>
      <c r="C106" s="1">
        <v>3</v>
      </c>
      <c r="D106" s="5" t="s">
        <v>8</v>
      </c>
      <c r="E106" s="13">
        <v>9.6999999999999993</v>
      </c>
      <c r="F106" s="1">
        <f t="shared" si="40"/>
        <v>870</v>
      </c>
      <c r="G106" s="28">
        <f t="shared" si="41"/>
        <v>597.93814432989689</v>
      </c>
      <c r="H106" s="15">
        <v>0.87</v>
      </c>
      <c r="I106" s="30">
        <f t="shared" si="42"/>
        <v>0.59793814432989689</v>
      </c>
      <c r="J106" s="2">
        <f t="shared" si="43"/>
        <v>8.7000000000000001E-4</v>
      </c>
      <c r="K106" s="2">
        <f t="shared" si="44"/>
        <v>2.1385237500000001E-2</v>
      </c>
      <c r="L106" s="2">
        <f t="shared" si="45"/>
        <v>40682.269719941149</v>
      </c>
      <c r="M106" s="2">
        <f t="shared" si="46"/>
        <v>40.682269719941146</v>
      </c>
      <c r="N106" s="2">
        <f t="shared" si="47"/>
        <v>4.0682269719941148E-2</v>
      </c>
      <c r="O106" s="2"/>
      <c r="P106" s="16">
        <v>70</v>
      </c>
      <c r="Q106" s="16">
        <v>8.98</v>
      </c>
      <c r="R106" s="2">
        <v>45</v>
      </c>
      <c r="S106" s="2">
        <v>0.4</v>
      </c>
      <c r="T106" s="1">
        <f t="shared" si="53"/>
        <v>0.60406701030927834</v>
      </c>
      <c r="U106" s="2">
        <f t="shared" si="51"/>
        <v>1.395</v>
      </c>
      <c r="V106" s="2">
        <f t="shared" si="52"/>
        <v>7875</v>
      </c>
      <c r="W106" s="2">
        <f t="shared" si="54"/>
        <v>6.8512500000000003</v>
      </c>
      <c r="X106" s="30">
        <f t="shared" si="48"/>
        <v>4.7087628865979383</v>
      </c>
      <c r="Y106" s="2">
        <f t="shared" si="55"/>
        <v>320.37287404453656</v>
      </c>
      <c r="Z106" s="2"/>
      <c r="AA106" s="1">
        <v>0.13300000000000001</v>
      </c>
      <c r="AB106" s="1">
        <f t="shared" si="49"/>
        <v>6.25</v>
      </c>
      <c r="AC106" s="1">
        <v>20</v>
      </c>
      <c r="AD106" s="1">
        <v>1</v>
      </c>
      <c r="AE106" s="1">
        <f t="shared" si="50"/>
        <v>12.725</v>
      </c>
      <c r="AF106" s="2"/>
      <c r="AL106" s="21">
        <v>1.52</v>
      </c>
      <c r="AM106" s="17">
        <v>45</v>
      </c>
      <c r="AN106" s="17">
        <v>0.2</v>
      </c>
      <c r="AO106" s="17">
        <f t="shared" si="36"/>
        <v>342</v>
      </c>
    </row>
    <row r="107" spans="1:41" ht="15.5" x14ac:dyDescent="0.35">
      <c r="A107" s="14">
        <v>106</v>
      </c>
      <c r="B107" s="1">
        <v>4</v>
      </c>
      <c r="C107" s="1">
        <v>3</v>
      </c>
      <c r="D107" s="5" t="s">
        <v>8</v>
      </c>
      <c r="E107" s="13">
        <v>19.399999999999999</v>
      </c>
      <c r="F107" s="1">
        <f t="shared" si="40"/>
        <v>3090</v>
      </c>
      <c r="G107" s="28">
        <f t="shared" si="41"/>
        <v>2123.7113402061855</v>
      </c>
      <c r="H107" s="15">
        <v>3.09</v>
      </c>
      <c r="I107" s="30">
        <f t="shared" si="42"/>
        <v>2.1237113402061856</v>
      </c>
      <c r="J107" s="2">
        <f t="shared" si="43"/>
        <v>3.0899999999999999E-3</v>
      </c>
      <c r="K107" s="2">
        <f t="shared" si="44"/>
        <v>2.1385237500000001E-2</v>
      </c>
      <c r="L107" s="2">
        <f t="shared" si="45"/>
        <v>144492.19935013581</v>
      </c>
      <c r="M107" s="2">
        <f t="shared" si="46"/>
        <v>144.49219935013579</v>
      </c>
      <c r="N107" s="2">
        <f t="shared" si="47"/>
        <v>0.1444921993501358</v>
      </c>
      <c r="O107" s="2"/>
      <c r="P107" s="16">
        <v>55.2</v>
      </c>
      <c r="Q107" s="16">
        <v>9.92</v>
      </c>
      <c r="R107" s="2">
        <v>45</v>
      </c>
      <c r="S107" s="2">
        <v>0.4</v>
      </c>
      <c r="T107" s="1">
        <f t="shared" si="53"/>
        <v>2.370061855670103</v>
      </c>
      <c r="U107" s="2">
        <f t="shared" si="51"/>
        <v>1.395</v>
      </c>
      <c r="V107" s="2">
        <f t="shared" si="52"/>
        <v>6210</v>
      </c>
      <c r="W107" s="2">
        <f t="shared" si="54"/>
        <v>19.1889</v>
      </c>
      <c r="X107" s="30">
        <f t="shared" si="48"/>
        <v>13.188247422680412</v>
      </c>
      <c r="Y107" s="2">
        <f t="shared" si="55"/>
        <v>897.29655796434338</v>
      </c>
      <c r="Z107" s="2"/>
      <c r="AA107" s="1">
        <v>0.11799999999999999</v>
      </c>
      <c r="AB107" s="1">
        <f t="shared" si="49"/>
        <v>6.25</v>
      </c>
      <c r="AC107" s="1">
        <v>20</v>
      </c>
      <c r="AD107" s="1">
        <v>1</v>
      </c>
      <c r="AE107" s="1">
        <f t="shared" si="50"/>
        <v>10.85</v>
      </c>
      <c r="AF107" s="2"/>
      <c r="AL107" s="21">
        <v>1.78</v>
      </c>
      <c r="AM107" s="17">
        <v>45</v>
      </c>
      <c r="AN107" s="17">
        <v>0.2</v>
      </c>
      <c r="AO107" s="17">
        <f t="shared" si="36"/>
        <v>400.49999999999994</v>
      </c>
    </row>
    <row r="108" spans="1:41" ht="15.5" x14ac:dyDescent="0.35">
      <c r="A108" s="14">
        <v>107</v>
      </c>
      <c r="B108" s="1">
        <v>4</v>
      </c>
      <c r="C108" s="1">
        <v>3</v>
      </c>
      <c r="D108" s="5" t="s">
        <v>8</v>
      </c>
      <c r="E108" s="13">
        <v>29.1</v>
      </c>
      <c r="F108" s="1">
        <f t="shared" si="40"/>
        <v>2330</v>
      </c>
      <c r="G108" s="28">
        <f t="shared" si="41"/>
        <v>1601.3745704467353</v>
      </c>
      <c r="H108" s="15">
        <v>2.33</v>
      </c>
      <c r="I108" s="30">
        <f t="shared" si="42"/>
        <v>1.6013745704467353</v>
      </c>
      <c r="J108" s="2">
        <f t="shared" si="43"/>
        <v>2.33E-3</v>
      </c>
      <c r="K108" s="2">
        <f t="shared" si="44"/>
        <v>2.1385237500000001E-2</v>
      </c>
      <c r="L108" s="2">
        <f t="shared" si="45"/>
        <v>108953.66488214124</v>
      </c>
      <c r="M108" s="2">
        <f t="shared" si="46"/>
        <v>108.95366488214124</v>
      </c>
      <c r="N108" s="2">
        <f t="shared" si="47"/>
        <v>0.10895366488214124</v>
      </c>
      <c r="O108" s="2"/>
      <c r="P108" s="16">
        <v>85.1</v>
      </c>
      <c r="Q108" s="16">
        <v>8.6300000000000008</v>
      </c>
      <c r="R108" s="2">
        <v>45</v>
      </c>
      <c r="S108" s="2">
        <v>0.4</v>
      </c>
      <c r="T108" s="1">
        <f t="shared" si="53"/>
        <v>1.5547345360824742</v>
      </c>
      <c r="U108" s="2">
        <f t="shared" si="51"/>
        <v>1.395</v>
      </c>
      <c r="V108" s="2">
        <f t="shared" si="52"/>
        <v>9573.75</v>
      </c>
      <c r="W108" s="2">
        <f t="shared" si="54"/>
        <v>22.3068375</v>
      </c>
      <c r="X108" s="30">
        <f t="shared" si="48"/>
        <v>15.331159793814432</v>
      </c>
      <c r="Y108" s="2">
        <f t="shared" si="55"/>
        <v>1043.0951491653998</v>
      </c>
      <c r="Z108" s="2"/>
      <c r="AA108" s="1">
        <v>0.108</v>
      </c>
      <c r="AB108" s="1">
        <f t="shared" si="49"/>
        <v>6.25</v>
      </c>
      <c r="AC108" s="1">
        <v>20</v>
      </c>
      <c r="AD108" s="1">
        <v>1</v>
      </c>
      <c r="AE108" s="1">
        <f t="shared" si="50"/>
        <v>9.6000000000000014</v>
      </c>
      <c r="AF108" s="2"/>
      <c r="AL108" s="21">
        <v>1.75</v>
      </c>
      <c r="AM108" s="17">
        <v>45</v>
      </c>
      <c r="AN108" s="17">
        <v>0.2</v>
      </c>
      <c r="AO108" s="17">
        <f t="shared" si="36"/>
        <v>393.75</v>
      </c>
    </row>
    <row r="109" spans="1:41" ht="15.5" x14ac:dyDescent="0.35">
      <c r="A109" s="14">
        <v>108</v>
      </c>
      <c r="B109" s="1">
        <v>4</v>
      </c>
      <c r="C109" s="1">
        <v>3</v>
      </c>
      <c r="D109" s="5" t="s">
        <v>8</v>
      </c>
      <c r="E109" s="13">
        <v>38.799999999999997</v>
      </c>
      <c r="F109" s="1">
        <f t="shared" si="40"/>
        <v>4410</v>
      </c>
      <c r="G109" s="28">
        <f t="shared" si="41"/>
        <v>3030.927835051546</v>
      </c>
      <c r="H109" s="15">
        <v>4.41</v>
      </c>
      <c r="I109" s="30">
        <f t="shared" si="42"/>
        <v>3.0309278350515463</v>
      </c>
      <c r="J109" s="2">
        <f t="shared" si="43"/>
        <v>4.4099999999999999E-3</v>
      </c>
      <c r="K109" s="2">
        <f t="shared" si="44"/>
        <v>2.1385237500000001E-2</v>
      </c>
      <c r="L109" s="2">
        <f t="shared" si="45"/>
        <v>206217.02237349478</v>
      </c>
      <c r="M109" s="2">
        <f t="shared" si="46"/>
        <v>206.21702237349479</v>
      </c>
      <c r="N109" s="2">
        <f t="shared" si="47"/>
        <v>0.20621702237349479</v>
      </c>
      <c r="O109" s="2"/>
      <c r="P109" s="16">
        <v>43.5</v>
      </c>
      <c r="Q109" s="16">
        <v>9.86</v>
      </c>
      <c r="R109" s="2">
        <v>45</v>
      </c>
      <c r="S109" s="2">
        <v>0.4</v>
      </c>
      <c r="T109" s="1">
        <f t="shared" si="53"/>
        <v>3.3620567010309279</v>
      </c>
      <c r="U109" s="2">
        <f t="shared" si="51"/>
        <v>1.395</v>
      </c>
      <c r="V109" s="2">
        <f t="shared" si="52"/>
        <v>4893.75</v>
      </c>
      <c r="W109" s="2">
        <f t="shared" si="54"/>
        <v>21.5814375</v>
      </c>
      <c r="X109" s="30">
        <f t="shared" si="48"/>
        <v>14.832603092783504</v>
      </c>
      <c r="Y109" s="2">
        <f t="shared" si="55"/>
        <v>1009.1745532402902</v>
      </c>
      <c r="Z109" s="2"/>
      <c r="AA109" s="1">
        <v>0.108</v>
      </c>
      <c r="AB109" s="1">
        <f t="shared" si="49"/>
        <v>6.25</v>
      </c>
      <c r="AC109" s="1">
        <v>20</v>
      </c>
      <c r="AD109" s="1">
        <v>1</v>
      </c>
      <c r="AE109" s="1">
        <f t="shared" si="50"/>
        <v>9.6000000000000014</v>
      </c>
      <c r="AF109" s="2"/>
      <c r="AL109" s="21">
        <v>1.79</v>
      </c>
      <c r="AM109" s="17">
        <v>45</v>
      </c>
      <c r="AN109" s="17">
        <v>0.2</v>
      </c>
      <c r="AO109" s="17">
        <f t="shared" si="36"/>
        <v>402.74999999999994</v>
      </c>
    </row>
    <row r="110" spans="1:41" x14ac:dyDescent="0.35">
      <c r="S110" s="2"/>
      <c r="T110" s="1"/>
      <c r="X110" s="30">
        <f t="shared" si="48"/>
        <v>0</v>
      </c>
      <c r="Z110" s="1" t="s">
        <v>50</v>
      </c>
      <c r="AA110" s="1">
        <v>3.9E-2</v>
      </c>
      <c r="AB110" s="1">
        <v>5</v>
      </c>
      <c r="AC110" s="1">
        <v>20</v>
      </c>
      <c r="AD110" s="1">
        <v>1</v>
      </c>
      <c r="AE110" s="1">
        <f t="shared" si="50"/>
        <v>0</v>
      </c>
    </row>
    <row r="111" spans="1:41" x14ac:dyDescent="0.35">
      <c r="S111" s="2"/>
    </row>
    <row r="112" spans="1:41" x14ac:dyDescent="0.35">
      <c r="S112" s="2"/>
    </row>
    <row r="113" spans="19:19" x14ac:dyDescent="0.35">
      <c r="S113" s="2"/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BiomassYield 1-4 </vt:lpstr>
      <vt:lpstr>SOIL1-4</vt:lpstr>
      <vt:lpstr>Root4</vt:lpstr>
      <vt:lpstr>AL 1-4</vt:lpstr>
      <vt:lpstr> pH and EC</vt:lpstr>
      <vt:lpstr>Calculation</vt:lpstr>
    </vt:vector>
  </TitlesOfParts>
  <Company>Farmer's Edge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Farmer's Edge Laboratories</dc:creator>
  <cp:lastModifiedBy>Cherish.Ofeoritse</cp:lastModifiedBy>
  <dcterms:created xsi:type="dcterms:W3CDTF">2016-03-04T21:34:35Z</dcterms:created>
  <dcterms:modified xsi:type="dcterms:W3CDTF">2022-02-18T22:32:04Z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1b8e0-b6c1-41d8-b7bb-a3855b55efbf_Enabled">
    <vt:lpwstr>true</vt:lpwstr>
  </property>
  <property fmtid="{D5CDD505-2E9C-101B-9397-08002B2CF9AE}" pid="3" name="MSIP_Label_9961b8e0-b6c1-41d8-b7bb-a3855b55efbf_SetDate">
    <vt:lpwstr>2021-03-13T11:20:51Z</vt:lpwstr>
  </property>
  <property fmtid="{D5CDD505-2E9C-101B-9397-08002B2CF9AE}" pid="4" name="MSIP_Label_9961b8e0-b6c1-41d8-b7bb-a3855b55efbf_Method">
    <vt:lpwstr>Standard</vt:lpwstr>
  </property>
  <property fmtid="{D5CDD505-2E9C-101B-9397-08002B2CF9AE}" pid="5" name="MSIP_Label_9961b8e0-b6c1-41d8-b7bb-a3855b55efbf_Name">
    <vt:lpwstr>Personal</vt:lpwstr>
  </property>
  <property fmtid="{D5CDD505-2E9C-101B-9397-08002B2CF9AE}" pid="6" name="MSIP_Label_9961b8e0-b6c1-41d8-b7bb-a3855b55efbf_SiteId">
    <vt:lpwstr>27610e39-e1af-42c6-b20f-80ca8c8579c6</vt:lpwstr>
  </property>
  <property fmtid="{D5CDD505-2E9C-101B-9397-08002B2CF9AE}" pid="7" name="MSIP_Label_9961b8e0-b6c1-41d8-b7bb-a3855b55efbf_ActionId">
    <vt:lpwstr>475ea37b-b46d-4f6b-89b4-7a637632edd7</vt:lpwstr>
  </property>
  <property fmtid="{D5CDD505-2E9C-101B-9397-08002B2CF9AE}" pid="8" name="MSIP_Label_9961b8e0-b6c1-41d8-b7bb-a3855b55efbf_ContentBits">
    <vt:lpwstr>0</vt:lpwstr>
  </property>
</Properties>
</file>