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BackUp Sandisc 32gb\Work\CRISPR\Manuscript\MS submission\PeerJ\Revise\Submit revised MS\"/>
    </mc:Choice>
  </mc:AlternateContent>
  <xr:revisionPtr revIDLastSave="0" documentId="13_ncr:1_{9BA2C7B4-4C1D-40B6-981B-B1C0973F91BF}" xr6:coauthVersionLast="45" xr6:coauthVersionMax="47" xr10:uidLastSave="{00000000-0000-0000-0000-000000000000}"/>
  <bookViews>
    <workbookView xWindow="16272" yWindow="5532" windowWidth="13824" windowHeight="7176" activeTab="1" xr2:uid="{337DC7A9-76FF-4421-B686-E4668E455846}"/>
  </bookViews>
  <sheets>
    <sheet name="Data for Fig 2A" sheetId="1" r:id="rId1"/>
    <sheet name="Data for Fig 2B" sheetId="3" r:id="rId2"/>
    <sheet name="Data for Fig 4A-4B" sheetId="2" r:id="rId3"/>
    <sheet name="Data for Fig 4C-4D" sheetId="4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3" l="1"/>
  <c r="I5" i="3" s="1"/>
  <c r="D5" i="3"/>
  <c r="E5" i="3" s="1"/>
  <c r="H4" i="3"/>
  <c r="I4" i="3" s="1"/>
  <c r="D4" i="3"/>
  <c r="E4" i="3" s="1"/>
  <c r="H3" i="3"/>
  <c r="I3" i="3" s="1"/>
  <c r="D3" i="3"/>
  <c r="E3" i="3" s="1"/>
  <c r="H2" i="3"/>
  <c r="I2" i="3" s="1"/>
  <c r="D2" i="3"/>
  <c r="E2" i="3" s="1"/>
  <c r="Q13" i="1" l="1"/>
  <c r="T13" i="1" s="1"/>
  <c r="T14" i="1" s="1"/>
  <c r="N13" i="1"/>
  <c r="M13" i="1"/>
  <c r="L13" i="1"/>
  <c r="P13" i="1" s="1"/>
  <c r="S13" i="1" s="1"/>
  <c r="S14" i="1" s="1"/>
  <c r="S9" i="1"/>
  <c r="S10" i="1" s="1"/>
  <c r="P9" i="1"/>
  <c r="N9" i="1"/>
  <c r="R9" i="1" s="1"/>
  <c r="U9" i="1" s="1"/>
  <c r="U10" i="1" s="1"/>
  <c r="M9" i="1"/>
  <c r="Q9" i="1" s="1"/>
  <c r="T9" i="1" s="1"/>
  <c r="T10" i="1" s="1"/>
  <c r="L9" i="1"/>
  <c r="N4" i="1"/>
  <c r="R13" i="1" s="1"/>
  <c r="U13" i="1" s="1"/>
  <c r="U14" i="1" s="1"/>
  <c r="M4" i="1"/>
  <c r="L4" i="1"/>
  <c r="T3" i="1"/>
  <c r="T5" i="1" s="1"/>
  <c r="Q3" i="1"/>
  <c r="P3" i="1"/>
  <c r="S3" i="1" s="1"/>
  <c r="S5" i="1" s="1"/>
  <c r="N3" i="1"/>
  <c r="R3" i="1" s="1"/>
  <c r="U3" i="1" s="1"/>
  <c r="U5" i="1" s="1"/>
  <c r="M3" i="1"/>
  <c r="L3" i="1"/>
  <c r="S12" i="1" l="1"/>
  <c r="S11" i="1"/>
  <c r="S15" i="1"/>
  <c r="S16" i="1"/>
  <c r="S6" i="1"/>
  <c r="S7" i="1"/>
  <c r="G8" i="2"/>
  <c r="G2" i="2"/>
</calcChain>
</file>

<file path=xl/sharedStrings.xml><?xml version="1.0" encoding="utf-8"?>
<sst xmlns="http://schemas.openxmlformats.org/spreadsheetml/2006/main" count="78" uniqueCount="53">
  <si>
    <t>WT uninfect</t>
  </si>
  <si>
    <t>WT infect</t>
  </si>
  <si>
    <t>IRF7</t>
  </si>
  <si>
    <t>SD</t>
  </si>
  <si>
    <t>GAPDH</t>
  </si>
  <si>
    <t>Sample Name</t>
  </si>
  <si>
    <t>Target Name</t>
  </si>
  <si>
    <t>Cт</t>
  </si>
  <si>
    <t>%expression</t>
  </si>
  <si>
    <t>mean</t>
  </si>
  <si>
    <t>Quantity</t>
  </si>
  <si>
    <t>Quantity Mean</t>
  </si>
  <si>
    <t>Quantity SD</t>
  </si>
  <si>
    <t>t.test</t>
  </si>
  <si>
    <t>pH1N1_IRF7-/-</t>
  </si>
  <si>
    <t>FluA</t>
  </si>
  <si>
    <t>pH1N1_wt</t>
  </si>
  <si>
    <t>B/Yam_IRF7-/-</t>
  </si>
  <si>
    <t>FluB</t>
  </si>
  <si>
    <t>B/Yam_WT</t>
  </si>
  <si>
    <t>GAP-1</t>
  </si>
  <si>
    <t>GAP-2</t>
  </si>
  <si>
    <t>GAP-3</t>
  </si>
  <si>
    <t>mean ct</t>
  </si>
  <si>
    <t>IRF7-1</t>
  </si>
  <si>
    <t>IRF7-2</t>
  </si>
  <si>
    <t>IRF7-3</t>
  </si>
  <si>
    <t>ΔCt-1</t>
  </si>
  <si>
    <t>ΔCt-2</t>
  </si>
  <si>
    <t>ΔCt-3</t>
  </si>
  <si>
    <t>ΔΔCt-1</t>
  </si>
  <si>
    <t>ΔΔCt-2</t>
  </si>
  <si>
    <t>ΔΔCt-3</t>
  </si>
  <si>
    <t>fold change</t>
  </si>
  <si>
    <t>2066 uninfect</t>
  </si>
  <si>
    <t>2066 infect</t>
  </si>
  <si>
    <t>Condition</t>
  </si>
  <si>
    <t>IRF7 signal</t>
  </si>
  <si>
    <t>GAPDH signal</t>
  </si>
  <si>
    <t>IRF7/GAPDH</t>
  </si>
  <si>
    <t>% compared to normal uninfected</t>
  </si>
  <si>
    <t>IRF7-2 signal</t>
  </si>
  <si>
    <t>GAPDH-2 signal</t>
  </si>
  <si>
    <t>IRF7-2/GAPDH-2</t>
  </si>
  <si>
    <t>IRF KO uninfected</t>
  </si>
  <si>
    <t>IRF KO Flu B</t>
  </si>
  <si>
    <t>Normal uninfected</t>
  </si>
  <si>
    <t>Normal Flu B</t>
  </si>
  <si>
    <t>sd</t>
  </si>
  <si>
    <t>HA unit</t>
  </si>
  <si>
    <t>Mean</t>
  </si>
  <si>
    <t>p-value</t>
  </si>
  <si>
    <t>&lt;0.001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</si>
</sst>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0.000"/>
    <numFmt numFmtId="166" formatCode="0.00000000000"/>
    <numFmt numFmtId="167" formatCode="0.00000000000000"/>
  </numFmts>
  <fonts count="6">
    <font>
      <sz val="11"/>
      <color theme="1"/>
      <name val="Calibri"/>
      <family val="2"/>
      <charset val="22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color rgb="FF2021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11" fontId="4" fillId="0" borderId="0" xfId="0" applyNumberFormat="1" applyFont="1"/>
    <xf numFmtId="0" fontId="3" fillId="0" borderId="0" xfId="0" applyFont="1"/>
    <xf numFmtId="0" fontId="0" fillId="0" borderId="1" xfId="0" applyBorder="1"/>
    <xf numFmtId="0" fontId="3" fillId="0" borderId="1" xfId="0" applyFont="1" applyBorder="1"/>
    <xf numFmtId="0" fontId="0" fillId="0" borderId="2" xfId="0" applyBorder="1"/>
    <xf numFmtId="164" fontId="4" fillId="0" borderId="0" xfId="0" applyNumberFormat="1" applyFont="1"/>
    <xf numFmtId="2" fontId="0" fillId="0" borderId="0" xfId="0" applyNumberFormat="1"/>
    <xf numFmtId="2" fontId="0" fillId="0" borderId="1" xfId="0" applyNumberFormat="1" applyBorder="1"/>
    <xf numFmtId="2" fontId="0" fillId="0" borderId="2" xfId="0" applyNumberFormat="1" applyBorder="1"/>
    <xf numFmtId="0" fontId="1" fillId="0" borderId="0" xfId="0" applyFont="1" applyAlignment="1">
      <alignment horizontal="center" vertical="center"/>
    </xf>
    <xf numFmtId="165" fontId="0" fillId="0" borderId="0" xfId="0" applyNumberFormat="1"/>
    <xf numFmtId="0" fontId="2" fillId="0" borderId="0" xfId="1"/>
    <xf numFmtId="166" fontId="0" fillId="0" borderId="0" xfId="0" applyNumberFormat="1"/>
    <xf numFmtId="0" fontId="0" fillId="2" borderId="0" xfId="0" applyFill="1"/>
    <xf numFmtId="165" fontId="0" fillId="2" borderId="0" xfId="0" applyNumberFormat="1" applyFill="1"/>
    <xf numFmtId="0" fontId="2" fillId="2" borderId="0" xfId="1" applyFill="1"/>
    <xf numFmtId="0" fontId="5" fillId="0" borderId="0" xfId="0" applyFont="1"/>
    <xf numFmtId="167" fontId="0" fillId="0" borderId="0" xfId="0" applyNumberFormat="1"/>
    <xf numFmtId="0" fontId="0" fillId="3" borderId="0" xfId="0" applyFill="1"/>
    <xf numFmtId="0" fontId="0" fillId="0" borderId="0" xfId="0" applyBorder="1"/>
  </cellXfs>
  <cellStyles count="2">
    <cellStyle name="ปกติ" xfId="0" builtinId="0"/>
    <cellStyle name="ปกติ 2" xfId="1" xr:uid="{E7E876AB-26FE-457D-B5ED-7E1505F50A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6E164-1D74-49C9-8787-5C08E1568345}">
  <dimension ref="A1:U24"/>
  <sheetViews>
    <sheetView topLeftCell="B1" zoomScaleNormal="100" workbookViewId="0">
      <selection activeCell="J19" sqref="J19"/>
    </sheetView>
  </sheetViews>
  <sheetFormatPr defaultRowHeight="14.4"/>
  <cols>
    <col min="19" max="19" width="17.77734375" bestFit="1" customWidth="1"/>
    <col min="20" max="21" width="13.6640625" bestFit="1" customWidth="1"/>
  </cols>
  <sheetData>
    <row r="1" spans="1:21">
      <c r="A1" s="12"/>
      <c r="E1" s="1" t="s">
        <v>4</v>
      </c>
      <c r="F1" s="1" t="s">
        <v>4</v>
      </c>
      <c r="J1" t="s">
        <v>2</v>
      </c>
      <c r="K1" t="s">
        <v>2</v>
      </c>
    </row>
    <row r="2" spans="1:21">
      <c r="B2" t="s">
        <v>20</v>
      </c>
      <c r="C2" t="s">
        <v>21</v>
      </c>
      <c r="D2" t="s">
        <v>22</v>
      </c>
      <c r="E2" s="1" t="s">
        <v>23</v>
      </c>
      <c r="F2" s="1" t="s">
        <v>3</v>
      </c>
      <c r="G2" t="s">
        <v>24</v>
      </c>
      <c r="H2" t="s">
        <v>25</v>
      </c>
      <c r="I2" t="s">
        <v>26</v>
      </c>
      <c r="J2" s="1" t="s">
        <v>23</v>
      </c>
      <c r="K2" s="1" t="s">
        <v>3</v>
      </c>
      <c r="L2" t="s">
        <v>27</v>
      </c>
      <c r="M2" t="s">
        <v>28</v>
      </c>
      <c r="N2" t="s">
        <v>29</v>
      </c>
      <c r="P2" t="s">
        <v>30</v>
      </c>
      <c r="Q2" t="s">
        <v>31</v>
      </c>
      <c r="R2" t="s">
        <v>32</v>
      </c>
      <c r="S2" t="s">
        <v>33</v>
      </c>
      <c r="T2" t="s">
        <v>33</v>
      </c>
      <c r="U2" t="s">
        <v>33</v>
      </c>
    </row>
    <row r="3" spans="1:21">
      <c r="A3" t="s">
        <v>34</v>
      </c>
      <c r="B3" s="13">
        <v>18.55</v>
      </c>
      <c r="C3" s="13">
        <v>20.523</v>
      </c>
      <c r="D3" s="13">
        <v>18.556000000000001</v>
      </c>
      <c r="E3">
        <v>19.021000000000001</v>
      </c>
      <c r="F3">
        <v>1.137</v>
      </c>
      <c r="G3" s="14">
        <v>31.882875442504883</v>
      </c>
      <c r="H3" s="14">
        <v>32.469482421875</v>
      </c>
      <c r="I3" s="14">
        <v>31.757970809936523</v>
      </c>
      <c r="J3" s="14">
        <v>32.036777496337891</v>
      </c>
      <c r="K3" s="14">
        <v>0.37990298867225647</v>
      </c>
      <c r="L3" s="13">
        <f t="shared" ref="L3:N4" si="0">G3-B3</f>
        <v>13.332875442504882</v>
      </c>
      <c r="M3" s="13">
        <f t="shared" si="0"/>
        <v>11.946482421875</v>
      </c>
      <c r="N3" s="13">
        <f t="shared" si="0"/>
        <v>13.201970809936522</v>
      </c>
      <c r="P3" s="13">
        <f>L3-L4</f>
        <v>5.1310541992187488</v>
      </c>
      <c r="Q3" s="13">
        <f>M3-M4</f>
        <v>3.5391621398925786</v>
      </c>
      <c r="R3" s="13">
        <f>N3-N4</f>
        <v>4.5538077392578131</v>
      </c>
      <c r="S3" s="15">
        <f>2^(-P3)</f>
        <v>2.8536373237249467E-2</v>
      </c>
      <c r="T3" s="15">
        <f>2^(-Q3)</f>
        <v>8.6021306895917304E-2</v>
      </c>
      <c r="U3" s="15">
        <f>2^(-R3)</f>
        <v>4.2576237126338075E-2</v>
      </c>
    </row>
    <row r="4" spans="1:21">
      <c r="A4" s="16" t="s">
        <v>0</v>
      </c>
      <c r="B4" s="17">
        <v>18.988</v>
      </c>
      <c r="C4" s="17">
        <v>19.003</v>
      </c>
      <c r="D4" s="17">
        <v>18.885000000000002</v>
      </c>
      <c r="E4" s="16">
        <v>18.959</v>
      </c>
      <c r="F4" s="16">
        <v>6.4000000000000001E-2</v>
      </c>
      <c r="G4" s="18">
        <v>27.189821243286133</v>
      </c>
      <c r="H4" s="18">
        <v>27.410320281982422</v>
      </c>
      <c r="I4" s="18">
        <v>27.533163070678711</v>
      </c>
      <c r="J4" s="18">
        <v>27.377767562866211</v>
      </c>
      <c r="K4" s="18">
        <v>0.17397020757198334</v>
      </c>
      <c r="L4" s="17">
        <f t="shared" si="0"/>
        <v>8.2018212432861333</v>
      </c>
      <c r="M4" s="17">
        <f t="shared" si="0"/>
        <v>8.4073202819824218</v>
      </c>
      <c r="N4" s="17">
        <f t="shared" si="0"/>
        <v>8.6481630706787094</v>
      </c>
    </row>
    <row r="5" spans="1:21">
      <c r="G5" s="14"/>
      <c r="R5" t="s">
        <v>8</v>
      </c>
      <c r="S5">
        <f>S3*100</f>
        <v>2.8536373237249468</v>
      </c>
      <c r="T5">
        <f>T3*100</f>
        <v>8.6021306895917302</v>
      </c>
      <c r="U5">
        <f>U3*100</f>
        <v>4.2576237126338077</v>
      </c>
    </row>
    <row r="6" spans="1:21">
      <c r="G6" s="14"/>
      <c r="R6" t="s">
        <v>9</v>
      </c>
      <c r="S6">
        <f>AVERAGE(S5:U5)</f>
        <v>5.2377972419834942</v>
      </c>
    </row>
    <row r="7" spans="1:21">
      <c r="G7" s="14"/>
      <c r="R7" t="s">
        <v>3</v>
      </c>
      <c r="S7" s="19">
        <f>STDEV(S5:U5)</f>
        <v>2.9969733240524463</v>
      </c>
    </row>
    <row r="9" spans="1:21">
      <c r="A9" t="s">
        <v>35</v>
      </c>
      <c r="B9" s="13">
        <v>20.96</v>
      </c>
      <c r="C9" s="13">
        <v>20.907</v>
      </c>
      <c r="D9" s="13">
        <v>21.016999999999999</v>
      </c>
      <c r="E9">
        <v>20.960999999999999</v>
      </c>
      <c r="F9">
        <v>5.5E-2</v>
      </c>
      <c r="G9" s="14">
        <v>35.94866943359375</v>
      </c>
      <c r="H9" s="14">
        <v>33.715652465820313</v>
      </c>
      <c r="I9" s="14">
        <v>33.186515808105469</v>
      </c>
      <c r="J9" s="14">
        <v>34.283611297607422</v>
      </c>
      <c r="K9" s="14">
        <v>1.4660515785217285</v>
      </c>
      <c r="L9" s="13">
        <f t="shared" ref="L9:N13" si="1">G9-B9</f>
        <v>14.988669433593749</v>
      </c>
      <c r="M9" s="13">
        <f t="shared" si="1"/>
        <v>12.808652465820312</v>
      </c>
      <c r="N9" s="13">
        <f t="shared" si="1"/>
        <v>12.169515808105469</v>
      </c>
      <c r="P9" s="13">
        <f>L9-L4</f>
        <v>6.7868481903076159</v>
      </c>
      <c r="Q9" s="13">
        <f>M9-M4</f>
        <v>4.4013321838378907</v>
      </c>
      <c r="R9" s="13">
        <f>N9-N4</f>
        <v>3.5213527374267599</v>
      </c>
      <c r="S9" s="15">
        <f>2^(-P9)</f>
        <v>9.0563900459836449E-3</v>
      </c>
      <c r="T9" s="15">
        <f>2^(-Q9)</f>
        <v>4.7322425019873118E-2</v>
      </c>
      <c r="U9" s="15">
        <f>2^(-R9)</f>
        <v>8.7089781454284171E-2</v>
      </c>
    </row>
    <row r="10" spans="1:21">
      <c r="B10" s="13"/>
      <c r="C10" s="13"/>
      <c r="D10" s="13"/>
      <c r="G10" s="14"/>
      <c r="H10" s="14"/>
      <c r="I10" s="14"/>
      <c r="J10" s="14"/>
      <c r="K10" s="14"/>
      <c r="L10" s="13"/>
      <c r="M10" s="13"/>
      <c r="N10" s="13"/>
      <c r="P10" s="13"/>
      <c r="Q10" s="13"/>
      <c r="R10" t="s">
        <v>8</v>
      </c>
      <c r="S10">
        <f>S9*100</f>
        <v>0.90563900459836444</v>
      </c>
      <c r="T10">
        <f t="shared" ref="T10:U10" si="2">T9*100</f>
        <v>4.7322425019873116</v>
      </c>
      <c r="U10">
        <f t="shared" si="2"/>
        <v>8.7089781454284179</v>
      </c>
    </row>
    <row r="11" spans="1:21">
      <c r="B11" s="13"/>
      <c r="C11" s="13"/>
      <c r="D11" s="13"/>
      <c r="G11" s="14"/>
      <c r="H11" s="14"/>
      <c r="I11" s="14"/>
      <c r="J11" s="14"/>
      <c r="K11" s="14"/>
      <c r="L11" s="13"/>
      <c r="M11" s="13"/>
      <c r="N11" s="13"/>
      <c r="P11" s="13"/>
      <c r="Q11" s="13"/>
      <c r="R11" t="s">
        <v>9</v>
      </c>
      <c r="S11">
        <f>AVERAGE(S10:U10)</f>
        <v>4.7822865506713645</v>
      </c>
    </row>
    <row r="12" spans="1:21">
      <c r="B12" s="13"/>
      <c r="C12" s="13"/>
      <c r="D12" s="13"/>
      <c r="G12" s="14"/>
      <c r="H12" s="14"/>
      <c r="I12" s="14"/>
      <c r="J12" s="14"/>
      <c r="K12" s="14"/>
      <c r="L12" s="13"/>
      <c r="M12" s="13"/>
      <c r="N12" s="13"/>
      <c r="P12" s="13"/>
      <c r="Q12" s="13"/>
      <c r="R12" t="s">
        <v>3</v>
      </c>
      <c r="S12" s="19">
        <f>STDEV(S10:U10)</f>
        <v>3.9019102682928399</v>
      </c>
    </row>
    <row r="13" spans="1:21">
      <c r="A13" t="s">
        <v>1</v>
      </c>
      <c r="B13" s="13">
        <v>19.899999999999999</v>
      </c>
      <c r="C13" s="13">
        <v>19.940000000000001</v>
      </c>
      <c r="D13" s="13">
        <v>19.974</v>
      </c>
      <c r="E13">
        <v>19.937999999999999</v>
      </c>
      <c r="F13">
        <v>3.6999999999999998E-2</v>
      </c>
      <c r="G13" s="14">
        <v>30.750017166137695</v>
      </c>
      <c r="H13" s="14">
        <v>30.394136428833008</v>
      </c>
      <c r="I13" s="14">
        <v>30.469972610473633</v>
      </c>
      <c r="J13" s="14">
        <v>30.538042068481445</v>
      </c>
      <c r="K13" s="14">
        <v>0.18745096027851105</v>
      </c>
      <c r="L13" s="13">
        <f t="shared" si="1"/>
        <v>10.850017166137697</v>
      </c>
      <c r="M13" s="13">
        <f t="shared" si="1"/>
        <v>10.454136428833007</v>
      </c>
      <c r="N13" s="13">
        <f t="shared" si="1"/>
        <v>10.495972610473633</v>
      </c>
      <c r="P13" s="13">
        <f>L13-L4</f>
        <v>2.6481959228515635</v>
      </c>
      <c r="Q13" s="13">
        <f>M13-M4</f>
        <v>2.0468161468505848</v>
      </c>
      <c r="R13" s="13">
        <f>N13-N4</f>
        <v>1.8478095397949232</v>
      </c>
      <c r="S13" s="15">
        <f>2^(-P13)</f>
        <v>0.15951943135587501</v>
      </c>
      <c r="T13" s="15">
        <f>2^(-Q13)</f>
        <v>0.24201759682549617</v>
      </c>
      <c r="U13" s="15">
        <f>2^(-R13)</f>
        <v>0.27781385588202023</v>
      </c>
    </row>
    <row r="14" spans="1:21">
      <c r="R14" t="s">
        <v>8</v>
      </c>
      <c r="S14">
        <f>S13*100</f>
        <v>15.951943135587502</v>
      </c>
      <c r="T14">
        <f>T13*100</f>
        <v>24.201759682549618</v>
      </c>
      <c r="U14">
        <f>U13*100</f>
        <v>27.781385588202024</v>
      </c>
    </row>
    <row r="15" spans="1:21">
      <c r="G15" s="14"/>
      <c r="H15" s="14"/>
      <c r="R15" t="s">
        <v>9</v>
      </c>
      <c r="S15">
        <f>AVERAGE(S14:U14)</f>
        <v>22.645029468779715</v>
      </c>
    </row>
    <row r="16" spans="1:21">
      <c r="G16" s="14"/>
      <c r="H16" s="14"/>
      <c r="R16" t="s">
        <v>3</v>
      </c>
      <c r="S16" s="19">
        <f>STDEV(S14:U14)</f>
        <v>6.0664226611552294</v>
      </c>
    </row>
    <row r="20" spans="15:20">
      <c r="O20" s="13"/>
      <c r="P20" s="13"/>
      <c r="Q20" s="13"/>
      <c r="R20" s="20"/>
      <c r="S20" s="20"/>
      <c r="T20" s="20"/>
    </row>
    <row r="21" spans="15:20">
      <c r="O21" s="13"/>
      <c r="P21" s="13"/>
      <c r="Q21" s="13"/>
      <c r="R21" s="20"/>
    </row>
    <row r="24" spans="15:20">
      <c r="O24" s="9"/>
      <c r="P24" s="9"/>
      <c r="R24" s="1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C419F-8029-4E37-B15D-7846518D6783}">
  <dimension ref="A1:L5"/>
  <sheetViews>
    <sheetView tabSelected="1" workbookViewId="0">
      <pane xSplit="1" topLeftCell="J1" activePane="topRight" state="frozen"/>
      <selection pane="topRight" activeCell="L9" sqref="L9"/>
    </sheetView>
  </sheetViews>
  <sheetFormatPr defaultRowHeight="14.4"/>
  <cols>
    <col min="1" max="1" width="16.33203125" bestFit="1" customWidth="1"/>
    <col min="2" max="2" width="9.5546875" bestFit="1" customWidth="1"/>
    <col min="3" max="3" width="11.77734375" bestFit="1" customWidth="1"/>
    <col min="4" max="4" width="12" bestFit="1" customWidth="1"/>
    <col min="5" max="5" width="29.109375" bestFit="1" customWidth="1"/>
    <col min="6" max="6" width="11.21875" bestFit="1" customWidth="1"/>
    <col min="7" max="7" width="13.5546875" bestFit="1" customWidth="1"/>
    <col min="8" max="8" width="14.5546875" bestFit="1" customWidth="1"/>
    <col min="9" max="9" width="29.109375" bestFit="1" customWidth="1"/>
  </cols>
  <sheetData>
    <row r="1" spans="1:12">
      <c r="A1" t="s">
        <v>36</v>
      </c>
      <c r="B1" t="s">
        <v>37</v>
      </c>
      <c r="C1" t="s">
        <v>38</v>
      </c>
      <c r="D1" t="s">
        <v>39</v>
      </c>
      <c r="E1" s="16" t="s">
        <v>40</v>
      </c>
      <c r="F1" t="s">
        <v>41</v>
      </c>
      <c r="G1" t="s">
        <v>42</v>
      </c>
      <c r="H1" t="s">
        <v>43</v>
      </c>
      <c r="I1" s="16" t="s">
        <v>40</v>
      </c>
      <c r="J1" s="21" t="s">
        <v>9</v>
      </c>
      <c r="K1" s="21" t="s">
        <v>48</v>
      </c>
      <c r="L1" t="s">
        <v>51</v>
      </c>
    </row>
    <row r="2" spans="1:12">
      <c r="A2" t="s">
        <v>44</v>
      </c>
      <c r="B2">
        <v>41.8</v>
      </c>
      <c r="C2">
        <v>113.43600000000001</v>
      </c>
      <c r="D2">
        <f>B2/C2</f>
        <v>0.36848972107620154</v>
      </c>
      <c r="E2" s="16">
        <f>D2/D4*100</f>
        <v>55.988864629405711</v>
      </c>
      <c r="F2">
        <v>15.989000000000001</v>
      </c>
      <c r="G2">
        <v>166.49100000000001</v>
      </c>
      <c r="H2">
        <f>F2/G2</f>
        <v>9.6035221123063702E-2</v>
      </c>
      <c r="I2" s="16">
        <f>H2/H4*100</f>
        <v>34.312610312558242</v>
      </c>
      <c r="J2" s="21">
        <v>0.45150737470981972</v>
      </c>
      <c r="K2" s="21">
        <v>0.15327426418167037</v>
      </c>
      <c r="L2">
        <v>3.3999999999999998E-3</v>
      </c>
    </row>
    <row r="3" spans="1:12">
      <c r="A3" t="s">
        <v>45</v>
      </c>
      <c r="B3">
        <v>42.2</v>
      </c>
      <c r="C3">
        <v>86.700999999999993</v>
      </c>
      <c r="D3">
        <f t="shared" ref="D3:D5" si="0">B3/C3</f>
        <v>0.48673025685978255</v>
      </c>
      <c r="E3" s="16">
        <f>D3/D4*100</f>
        <v>73.954503758661929</v>
      </c>
      <c r="F3">
        <v>19.956</v>
      </c>
      <c r="G3">
        <v>115.907</v>
      </c>
      <c r="H3">
        <f t="shared" ref="H3:H5" si="1">F3/G3</f>
        <v>0.17217251762188651</v>
      </c>
      <c r="I3" s="16">
        <f>H3/H4*100</f>
        <v>61.515852565398802</v>
      </c>
      <c r="J3" s="21">
        <v>0.67735178162030363</v>
      </c>
      <c r="K3" s="21">
        <v>8.7954546075704992E-2</v>
      </c>
      <c r="L3">
        <v>3.0999999999999999E-3</v>
      </c>
    </row>
    <row r="4" spans="1:12">
      <c r="A4" t="s">
        <v>46</v>
      </c>
      <c r="B4">
        <v>63.2</v>
      </c>
      <c r="C4">
        <v>96.027000000000001</v>
      </c>
      <c r="D4">
        <f t="shared" si="0"/>
        <v>0.6581482291438866</v>
      </c>
      <c r="E4" s="16">
        <f>D4/D4*100</f>
        <v>100</v>
      </c>
      <c r="F4">
        <v>38.33</v>
      </c>
      <c r="G4">
        <v>136.94999999999999</v>
      </c>
      <c r="H4">
        <f t="shared" si="1"/>
        <v>0.27988316903979554</v>
      </c>
      <c r="I4" s="16">
        <f>H4/H4*100</f>
        <v>100</v>
      </c>
      <c r="J4" s="21">
        <v>1</v>
      </c>
      <c r="K4" s="21">
        <v>0</v>
      </c>
    </row>
    <row r="5" spans="1:12">
      <c r="A5" t="s">
        <v>47</v>
      </c>
      <c r="B5">
        <v>44.2</v>
      </c>
      <c r="C5">
        <v>49.905000000000001</v>
      </c>
      <c r="D5">
        <f t="shared" si="0"/>
        <v>0.8856827973148983</v>
      </c>
      <c r="E5" s="16">
        <f>D5/D4*100</f>
        <v>134.57193350911035</v>
      </c>
      <c r="F5">
        <v>63.902999999999999</v>
      </c>
      <c r="G5">
        <v>80.882000000000005</v>
      </c>
      <c r="H5">
        <f t="shared" si="1"/>
        <v>0.79007690215375481</v>
      </c>
      <c r="I5" s="16">
        <f>H5/H4*100</f>
        <v>282.28810787883305</v>
      </c>
      <c r="J5" s="21">
        <v>2.0843002069397172</v>
      </c>
      <c r="K5" s="21">
        <v>1.0445110858776536</v>
      </c>
      <c r="L5">
        <v>1.466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E90FB-8FD6-4E11-A9D1-47946EA5D91B}">
  <dimension ref="A1:G19"/>
  <sheetViews>
    <sheetView workbookViewId="0">
      <selection activeCell="K19" sqref="K19"/>
    </sheetView>
  </sheetViews>
  <sheetFormatPr defaultRowHeight="14.4"/>
  <cols>
    <col min="1" max="1" width="13.21875" bestFit="1" customWidth="1"/>
    <col min="2" max="2" width="11.109375" bestFit="1" customWidth="1"/>
    <col min="3" max="3" width="12.44140625" bestFit="1" customWidth="1"/>
    <col min="4" max="5" width="20.5546875" bestFit="1" customWidth="1"/>
    <col min="6" max="6" width="18.5546875" bestFit="1" customWidth="1"/>
  </cols>
  <sheetData>
    <row r="1" spans="1:7" ht="15.6">
      <c r="A1" t="s">
        <v>5</v>
      </c>
      <c r="B1" t="s">
        <v>6</v>
      </c>
      <c r="C1" t="s">
        <v>7</v>
      </c>
      <c r="D1" t="s">
        <v>10</v>
      </c>
      <c r="E1" t="s">
        <v>11</v>
      </c>
      <c r="F1" t="s">
        <v>12</v>
      </c>
      <c r="G1" s="2" t="s">
        <v>13</v>
      </c>
    </row>
    <row r="2" spans="1:7" ht="15.6">
      <c r="A2" t="s">
        <v>14</v>
      </c>
      <c r="B2" t="s">
        <v>15</v>
      </c>
      <c r="C2" s="9">
        <v>16.607082366943359</v>
      </c>
      <c r="D2" s="9">
        <v>11703889</v>
      </c>
      <c r="E2" s="9">
        <v>11622569</v>
      </c>
      <c r="F2" s="9">
        <v>449795.40625</v>
      </c>
      <c r="G2" s="3">
        <f>_xlfn.T.TEST(D2:D4,D5:D7,2,2)</f>
        <v>4.8122344923956851E-6</v>
      </c>
    </row>
    <row r="3" spans="1:7">
      <c r="C3" s="9">
        <v>16.705959320068359</v>
      </c>
      <c r="D3" s="9">
        <v>11137662</v>
      </c>
      <c r="E3" s="9">
        <v>11622569</v>
      </c>
      <c r="F3" s="9">
        <v>449795.40625</v>
      </c>
      <c r="G3" s="4"/>
    </row>
    <row r="4" spans="1:7">
      <c r="C4" s="9">
        <v>16.552921295166016</v>
      </c>
      <c r="D4" s="9">
        <v>12026158</v>
      </c>
      <c r="E4" s="9">
        <v>11622569</v>
      </c>
      <c r="F4" s="9">
        <v>449795.40625</v>
      </c>
      <c r="G4" s="4"/>
    </row>
    <row r="5" spans="1:7">
      <c r="A5" t="s">
        <v>16</v>
      </c>
      <c r="B5" t="s">
        <v>15</v>
      </c>
      <c r="C5" s="9">
        <v>19.930597305297852</v>
      </c>
      <c r="D5" s="9">
        <v>2210253.75</v>
      </c>
      <c r="E5" s="9">
        <v>2312377</v>
      </c>
      <c r="F5" s="9">
        <v>176814.75</v>
      </c>
      <c r="G5" s="4"/>
    </row>
    <row r="6" spans="1:7">
      <c r="C6" s="9">
        <v>19.930526733398438</v>
      </c>
      <c r="D6" s="9">
        <v>2210332</v>
      </c>
      <c r="E6" s="9">
        <v>2312377</v>
      </c>
      <c r="F6" s="9">
        <v>176814.75</v>
      </c>
      <c r="G6" s="4"/>
    </row>
    <row r="7" spans="1:7">
      <c r="A7" s="5"/>
      <c r="B7" s="5"/>
      <c r="C7" s="10">
        <v>19.671825408935547</v>
      </c>
      <c r="D7" s="10">
        <v>2516545</v>
      </c>
      <c r="E7" s="10">
        <v>2312377</v>
      </c>
      <c r="F7" s="10">
        <v>176814.75</v>
      </c>
      <c r="G7" s="6"/>
    </row>
    <row r="8" spans="1:7" ht="15.6">
      <c r="A8" s="7" t="s">
        <v>17</v>
      </c>
      <c r="B8" s="7" t="s">
        <v>18</v>
      </c>
      <c r="C8" s="11">
        <v>11.385710716247559</v>
      </c>
      <c r="D8" s="11">
        <v>2290977280</v>
      </c>
      <c r="E8" s="11">
        <v>2345561600</v>
      </c>
      <c r="F8" s="11">
        <v>63523808</v>
      </c>
      <c r="G8" s="3">
        <f>_xlfn.T.TEST(D8:D10,D11:D13,2,2)</f>
        <v>1.4959387944789938E-5</v>
      </c>
    </row>
    <row r="9" spans="1:7">
      <c r="C9" s="9">
        <v>11.362444877624512</v>
      </c>
      <c r="D9" s="9">
        <v>2330419456</v>
      </c>
      <c r="E9" s="9">
        <v>2345561600</v>
      </c>
      <c r="F9" s="9">
        <v>63523808</v>
      </c>
      <c r="G9" s="4"/>
    </row>
    <row r="10" spans="1:7">
      <c r="C10" s="9">
        <v>11.313690185546875</v>
      </c>
      <c r="D10" s="9">
        <v>2415288320</v>
      </c>
      <c r="E10" s="9">
        <v>2345561600</v>
      </c>
      <c r="F10" s="9">
        <v>63523808</v>
      </c>
      <c r="G10" s="4"/>
    </row>
    <row r="11" spans="1:7">
      <c r="A11" t="s">
        <v>19</v>
      </c>
      <c r="B11" t="s">
        <v>18</v>
      </c>
      <c r="C11" s="9">
        <v>12.310470581054688</v>
      </c>
      <c r="D11" s="9">
        <v>1162414848</v>
      </c>
      <c r="E11" s="9">
        <v>1214410496</v>
      </c>
      <c r="F11" s="9">
        <v>45362732</v>
      </c>
      <c r="G11" s="4"/>
    </row>
    <row r="12" spans="1:7">
      <c r="C12" s="9">
        <v>12.228000640869141</v>
      </c>
      <c r="D12" s="9">
        <v>1234920064</v>
      </c>
      <c r="E12" s="9">
        <v>1214410496</v>
      </c>
      <c r="F12" s="9">
        <v>45362732</v>
      </c>
      <c r="G12" s="4"/>
    </row>
    <row r="13" spans="1:7">
      <c r="A13" s="5"/>
      <c r="B13" s="5"/>
      <c r="C13" s="10">
        <v>12.215939521789551</v>
      </c>
      <c r="D13" s="10">
        <v>1245896448</v>
      </c>
      <c r="E13" s="10">
        <v>1214410496</v>
      </c>
      <c r="F13" s="10">
        <v>45362732</v>
      </c>
      <c r="G13" s="6"/>
    </row>
    <row r="14" spans="1:7" ht="15.6">
      <c r="C14" s="9"/>
      <c r="D14" s="9"/>
      <c r="E14" s="9"/>
      <c r="F14" s="9"/>
      <c r="G14" s="8"/>
    </row>
    <row r="15" spans="1:7">
      <c r="C15" s="9"/>
      <c r="D15" s="9"/>
      <c r="E15" s="9"/>
      <c r="F15" s="9"/>
      <c r="G15" s="4"/>
    </row>
    <row r="16" spans="1:7">
      <c r="C16" s="9"/>
      <c r="D16" s="9"/>
      <c r="E16" s="9"/>
      <c r="F16" s="9"/>
      <c r="G16" s="4"/>
    </row>
    <row r="17" spans="3:7">
      <c r="C17" s="9"/>
      <c r="D17" s="9"/>
      <c r="E17" s="9"/>
      <c r="F17" s="9"/>
      <c r="G17" s="4"/>
    </row>
    <row r="18" spans="3:7">
      <c r="C18" s="9"/>
      <c r="D18" s="9"/>
      <c r="E18" s="9"/>
      <c r="F18" s="9"/>
      <c r="G18" s="4"/>
    </row>
    <row r="19" spans="3:7">
      <c r="C19" s="9"/>
      <c r="D19" s="9"/>
      <c r="E19" s="9"/>
      <c r="F19" s="9"/>
      <c r="G19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2A253-40FE-4E5D-B1D6-294FB0BA346F}">
  <dimension ref="A1:E14"/>
  <sheetViews>
    <sheetView workbookViewId="0">
      <selection activeCell="J17" sqref="J17"/>
    </sheetView>
  </sheetViews>
  <sheetFormatPr defaultRowHeight="14.4"/>
  <cols>
    <col min="1" max="1" width="13.33203125" bestFit="1" customWidth="1"/>
    <col min="2" max="2" width="10.109375" customWidth="1"/>
  </cols>
  <sheetData>
    <row r="1" spans="1:5">
      <c r="A1" t="s">
        <v>5</v>
      </c>
      <c r="B1" t="s">
        <v>49</v>
      </c>
      <c r="C1" t="s">
        <v>50</v>
      </c>
      <c r="D1" t="s">
        <v>3</v>
      </c>
      <c r="E1" t="s">
        <v>51</v>
      </c>
    </row>
    <row r="2" spans="1:5">
      <c r="A2" s="22" t="s">
        <v>14</v>
      </c>
      <c r="B2">
        <v>16</v>
      </c>
      <c r="C2">
        <v>16</v>
      </c>
      <c r="D2">
        <v>0</v>
      </c>
      <c r="E2" t="s">
        <v>52</v>
      </c>
    </row>
    <row r="3" spans="1:5">
      <c r="A3" s="22"/>
      <c r="B3">
        <v>16</v>
      </c>
    </row>
    <row r="4" spans="1:5">
      <c r="A4" s="22"/>
      <c r="B4">
        <v>16</v>
      </c>
    </row>
    <row r="5" spans="1:5">
      <c r="A5" s="22" t="s">
        <v>16</v>
      </c>
      <c r="B5">
        <v>4</v>
      </c>
      <c r="C5">
        <v>4</v>
      </c>
      <c r="D5">
        <v>0</v>
      </c>
    </row>
    <row r="6" spans="1:5">
      <c r="A6" s="22"/>
      <c r="B6">
        <v>4</v>
      </c>
    </row>
    <row r="7" spans="1:5">
      <c r="A7" s="22"/>
      <c r="B7">
        <v>4</v>
      </c>
    </row>
    <row r="8" spans="1:5">
      <c r="A8" s="22" t="s">
        <v>17</v>
      </c>
      <c r="B8">
        <v>128</v>
      </c>
      <c r="C8">
        <v>128</v>
      </c>
      <c r="D8">
        <v>0</v>
      </c>
      <c r="E8" t="s">
        <v>52</v>
      </c>
    </row>
    <row r="9" spans="1:5">
      <c r="A9" s="22"/>
      <c r="B9">
        <v>128</v>
      </c>
    </row>
    <row r="10" spans="1:5">
      <c r="A10" s="22"/>
      <c r="B10">
        <v>128</v>
      </c>
    </row>
    <row r="11" spans="1:5">
      <c r="A11" s="22" t="s">
        <v>19</v>
      </c>
      <c r="B11">
        <v>64</v>
      </c>
      <c r="C11">
        <v>64</v>
      </c>
      <c r="D11">
        <v>0</v>
      </c>
    </row>
    <row r="12" spans="1:5">
      <c r="A12" s="22"/>
      <c r="B12">
        <v>64</v>
      </c>
    </row>
    <row r="13" spans="1:5">
      <c r="A13" s="22"/>
      <c r="B13">
        <v>64</v>
      </c>
    </row>
    <row r="14" spans="1:5">
      <c r="A14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Data for Fig 2A</vt:lpstr>
      <vt:lpstr>Data for Fig 2B</vt:lpstr>
      <vt:lpstr>Data for Fig 4A-4B</vt:lpstr>
      <vt:lpstr>Data for Fig 4C-4D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2022-04-17T02:08:34Z</dcterms:created>
  <dcterms:modified xsi:type="dcterms:W3CDTF">2022-07-24T02:03:16Z</dcterms:modified>
</cp:coreProperties>
</file>