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qar\Downloads\Botany\Raw data\"/>
    </mc:Choice>
  </mc:AlternateContent>
  <xr:revisionPtr revIDLastSave="0" documentId="13_ncr:1_{ABCDBD87-9A6B-497F-A439-9C2AEC02B8E0}" xr6:coauthVersionLast="47" xr6:coauthVersionMax="47" xr10:uidLastSave="{00000000-0000-0000-0000-000000000000}"/>
  <bookViews>
    <workbookView xWindow="-120" yWindow="-120" windowWidth="20730" windowHeight="11160" activeTab="1" xr2:uid="{6D23393D-29D5-416F-9AF9-B6AC5B93292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AQ5" i="1"/>
  <c r="AR8" i="1"/>
  <c r="AS8" i="1" s="1"/>
  <c r="AR11" i="1"/>
  <c r="AS11" i="1" s="1"/>
  <c r="AR14" i="1"/>
  <c r="AS14" i="1" s="1"/>
  <c r="AR17" i="1"/>
  <c r="AS17" i="1" s="1"/>
  <c r="AR20" i="1"/>
  <c r="AS20" i="1" s="1"/>
  <c r="AR24" i="1"/>
  <c r="AS24" i="1" s="1"/>
  <c r="AR27" i="1"/>
  <c r="AS27" i="1" s="1"/>
  <c r="AR30" i="1"/>
  <c r="AS30" i="1" s="1"/>
  <c r="AR33" i="1"/>
  <c r="AS33" i="1" s="1"/>
  <c r="AR36" i="1"/>
  <c r="AS36" i="1" s="1"/>
  <c r="AR39" i="1"/>
  <c r="AS39" i="1" s="1"/>
  <c r="AQ8" i="1"/>
  <c r="AQ11" i="1"/>
  <c r="AQ14" i="1"/>
  <c r="AQ17" i="1"/>
  <c r="AQ20" i="1"/>
  <c r="AQ24" i="1"/>
  <c r="AQ27" i="1"/>
  <c r="AQ30" i="1"/>
  <c r="AQ33" i="1"/>
  <c r="AQ36" i="1"/>
  <c r="AQ39" i="1"/>
  <c r="AN8" i="1"/>
  <c r="AO8" i="1" s="1"/>
  <c r="AN11" i="1"/>
  <c r="AO11" i="1" s="1"/>
  <c r="AN14" i="1"/>
  <c r="AO14" i="1" s="1"/>
  <c r="AN17" i="1"/>
  <c r="AO17" i="1" s="1"/>
  <c r="AN20" i="1"/>
  <c r="AO20" i="1" s="1"/>
  <c r="AN24" i="1"/>
  <c r="AO24" i="1" s="1"/>
  <c r="AN27" i="1"/>
  <c r="AO27" i="1" s="1"/>
  <c r="AN30" i="1"/>
  <c r="AO30" i="1" s="1"/>
  <c r="AN33" i="1"/>
  <c r="AO33" i="1" s="1"/>
  <c r="AN36" i="1"/>
  <c r="AO36" i="1" s="1"/>
  <c r="AN39" i="1"/>
  <c r="AO39" i="1" s="1"/>
  <c r="AM24" i="1"/>
  <c r="AM8" i="1"/>
  <c r="AM11" i="1"/>
  <c r="AM14" i="1"/>
  <c r="AM17" i="1"/>
  <c r="AM20" i="1"/>
  <c r="AM27" i="1"/>
  <c r="AM30" i="1"/>
  <c r="AM33" i="1"/>
  <c r="AM36" i="1"/>
  <c r="AM39" i="1"/>
  <c r="AR5" i="1"/>
  <c r="AS5" i="1" s="1"/>
  <c r="AN5" i="1"/>
  <c r="AO5" i="1" s="1"/>
  <c r="AM5" i="1"/>
  <c r="BA8" i="1"/>
  <c r="BB8" i="1" s="1"/>
  <c r="BA11" i="1"/>
  <c r="BB11" i="1" s="1"/>
  <c r="BA14" i="1"/>
  <c r="BB14" i="1" s="1"/>
  <c r="BA17" i="1"/>
  <c r="BB17" i="1" s="1"/>
  <c r="BA20" i="1"/>
  <c r="BB20" i="1" s="1"/>
  <c r="BA24" i="1"/>
  <c r="BB24" i="1" s="1"/>
  <c r="BA27" i="1"/>
  <c r="BB27" i="1" s="1"/>
  <c r="BA30" i="1"/>
  <c r="BB30" i="1" s="1"/>
  <c r="BA33" i="1"/>
  <c r="BB33" i="1" s="1"/>
  <c r="BA36" i="1"/>
  <c r="BB36" i="1" s="1"/>
  <c r="BA39" i="1"/>
  <c r="BB39" i="1" s="1"/>
  <c r="BA5" i="1"/>
  <c r="BB5" i="1" s="1"/>
  <c r="AC5" i="1"/>
  <c r="AD8" i="1"/>
  <c r="AE8" i="1" s="1"/>
  <c r="AD11" i="1"/>
  <c r="AE11" i="1" s="1"/>
  <c r="AD14" i="1"/>
  <c r="AE14" i="1" s="1"/>
  <c r="AD17" i="1"/>
  <c r="AE17" i="1" s="1"/>
  <c r="AD20" i="1"/>
  <c r="AE20" i="1" s="1"/>
  <c r="AD24" i="1"/>
  <c r="AE24" i="1" s="1"/>
  <c r="AD27" i="1"/>
  <c r="AE27" i="1" s="1"/>
  <c r="AD30" i="1"/>
  <c r="AE30" i="1" s="1"/>
  <c r="AD33" i="1"/>
  <c r="AE33" i="1" s="1"/>
  <c r="AD36" i="1"/>
  <c r="AE36" i="1" s="1"/>
  <c r="AD39" i="1"/>
  <c r="AE39" i="1" s="1"/>
  <c r="AD5" i="1"/>
  <c r="AE5" i="1" s="1"/>
  <c r="Z8" i="1"/>
  <c r="AA8" i="1" s="1"/>
  <c r="Z11" i="1"/>
  <c r="AA11" i="1" s="1"/>
  <c r="Z14" i="1"/>
  <c r="AA14" i="1" s="1"/>
  <c r="Z17" i="1"/>
  <c r="AA17" i="1" s="1"/>
  <c r="Z20" i="1"/>
  <c r="AA20" i="1" s="1"/>
  <c r="Z24" i="1"/>
  <c r="AA24" i="1" s="1"/>
  <c r="Z27" i="1"/>
  <c r="AA27" i="1" s="1"/>
  <c r="Z30" i="1"/>
  <c r="AA30" i="1" s="1"/>
  <c r="Z33" i="1"/>
  <c r="AA33" i="1" s="1"/>
  <c r="Z36" i="1"/>
  <c r="AA36" i="1" s="1"/>
  <c r="Z39" i="1"/>
  <c r="AA39" i="1" s="1"/>
  <c r="Z5" i="1"/>
  <c r="AA5" i="1" s="1"/>
  <c r="V8" i="1"/>
  <c r="W8" i="1" s="1"/>
  <c r="V11" i="1"/>
  <c r="W11" i="1" s="1"/>
  <c r="V14" i="1"/>
  <c r="W14" i="1" s="1"/>
  <c r="V17" i="1"/>
  <c r="W17" i="1" s="1"/>
  <c r="V20" i="1"/>
  <c r="W20" i="1" s="1"/>
  <c r="V24" i="1"/>
  <c r="W24" i="1" s="1"/>
  <c r="V27" i="1"/>
  <c r="W27" i="1" s="1"/>
  <c r="V30" i="1"/>
  <c r="W30" i="1" s="1"/>
  <c r="V33" i="1"/>
  <c r="W33" i="1" s="1"/>
  <c r="V36" i="1"/>
  <c r="W36" i="1" s="1"/>
  <c r="V39" i="1"/>
  <c r="W39" i="1" s="1"/>
  <c r="V5" i="1"/>
  <c r="W5" i="1" s="1"/>
  <c r="R8" i="1"/>
  <c r="S8" i="1" s="1"/>
  <c r="R11" i="1"/>
  <c r="S11" i="1" s="1"/>
  <c r="R14" i="1"/>
  <c r="S14" i="1" s="1"/>
  <c r="R17" i="1"/>
  <c r="S17" i="1" s="1"/>
  <c r="R20" i="1"/>
  <c r="S20" i="1" s="1"/>
  <c r="R24" i="1"/>
  <c r="S24" i="1" s="1"/>
  <c r="R27" i="1"/>
  <c r="S27" i="1" s="1"/>
  <c r="R30" i="1"/>
  <c r="S30" i="1" s="1"/>
  <c r="R33" i="1"/>
  <c r="S33" i="1" s="1"/>
  <c r="R36" i="1"/>
  <c r="S36" i="1" s="1"/>
  <c r="R39" i="1"/>
  <c r="S39" i="1" s="1"/>
  <c r="R5" i="1"/>
  <c r="S5" i="1" s="1"/>
  <c r="J8" i="1"/>
  <c r="K8" i="1" s="1"/>
  <c r="J11" i="1"/>
  <c r="K11" i="1" s="1"/>
  <c r="J14" i="1"/>
  <c r="K14" i="1" s="1"/>
  <c r="J17" i="1"/>
  <c r="K17" i="1" s="1"/>
  <c r="J20" i="1"/>
  <c r="K20" i="1" s="1"/>
  <c r="J24" i="1"/>
  <c r="K24" i="1" s="1"/>
  <c r="J27" i="1"/>
  <c r="K27" i="1" s="1"/>
  <c r="J30" i="1"/>
  <c r="K30" i="1" s="1"/>
  <c r="J33" i="1"/>
  <c r="K33" i="1" s="1"/>
  <c r="J36" i="1"/>
  <c r="K36" i="1" s="1"/>
  <c r="J39" i="1"/>
  <c r="K39" i="1" s="1"/>
  <c r="J5" i="1"/>
  <c r="K5" i="1" s="1"/>
  <c r="I27" i="1"/>
  <c r="I30" i="1"/>
  <c r="I24" i="1"/>
  <c r="F8" i="1"/>
  <c r="G8" i="1" s="1"/>
  <c r="F11" i="1"/>
  <c r="G11" i="1" s="1"/>
  <c r="F14" i="1"/>
  <c r="G14" i="1" s="1"/>
  <c r="F17" i="1"/>
  <c r="G17" i="1" s="1"/>
  <c r="F20" i="1"/>
  <c r="G20" i="1" s="1"/>
  <c r="F24" i="1"/>
  <c r="G24" i="1" s="1"/>
  <c r="F27" i="1"/>
  <c r="G27" i="1" s="1"/>
  <c r="F30" i="1"/>
  <c r="G30" i="1" s="1"/>
  <c r="F33" i="1"/>
  <c r="G33" i="1" s="1"/>
  <c r="F36" i="1"/>
  <c r="G36" i="1" s="1"/>
  <c r="F39" i="1"/>
  <c r="G39" i="1" s="1"/>
  <c r="F5" i="1"/>
  <c r="G5" i="1" s="1"/>
  <c r="AU41" i="1" l="1"/>
  <c r="AH41" i="1"/>
  <c r="L41" i="1"/>
  <c r="AU40" i="1"/>
  <c r="AH40" i="1"/>
  <c r="L40" i="1"/>
  <c r="AZ39" i="1"/>
  <c r="AU39" i="1"/>
  <c r="AW39" i="1" s="1"/>
  <c r="AX39" i="1" s="1"/>
  <c r="AH39" i="1"/>
  <c r="AC39" i="1"/>
  <c r="Y39" i="1"/>
  <c r="U39" i="1"/>
  <c r="Q39" i="1"/>
  <c r="L39" i="1"/>
  <c r="I39" i="1"/>
  <c r="E39" i="1"/>
  <c r="AU38" i="1"/>
  <c r="AH38" i="1"/>
  <c r="L38" i="1"/>
  <c r="AU37" i="1"/>
  <c r="AH37" i="1"/>
  <c r="L37" i="1"/>
  <c r="AZ36" i="1"/>
  <c r="AU36" i="1"/>
  <c r="AW36" i="1" s="1"/>
  <c r="AX36" i="1" s="1"/>
  <c r="AH36" i="1"/>
  <c r="AC36" i="1"/>
  <c r="Y36" i="1"/>
  <c r="U36" i="1"/>
  <c r="Q36" i="1"/>
  <c r="L36" i="1"/>
  <c r="I36" i="1"/>
  <c r="E36" i="1"/>
  <c r="AU35" i="1"/>
  <c r="AH35" i="1"/>
  <c r="L35" i="1"/>
  <c r="AU34" i="1"/>
  <c r="AH34" i="1"/>
  <c r="L34" i="1"/>
  <c r="AZ33" i="1"/>
  <c r="AU33" i="1"/>
  <c r="AW33" i="1" s="1"/>
  <c r="AX33" i="1" s="1"/>
  <c r="AH33" i="1"/>
  <c r="AC33" i="1"/>
  <c r="Y33" i="1"/>
  <c r="U33" i="1"/>
  <c r="Q33" i="1"/>
  <c r="L33" i="1"/>
  <c r="I33" i="1"/>
  <c r="E33" i="1"/>
  <c r="AU32" i="1"/>
  <c r="AH32" i="1"/>
  <c r="L32" i="1"/>
  <c r="AU31" i="1"/>
  <c r="AH31" i="1"/>
  <c r="L31" i="1"/>
  <c r="AZ30" i="1"/>
  <c r="AU30" i="1"/>
  <c r="AW30" i="1" s="1"/>
  <c r="AX30" i="1" s="1"/>
  <c r="AH30" i="1"/>
  <c r="AC30" i="1"/>
  <c r="Y30" i="1"/>
  <c r="U30" i="1"/>
  <c r="Q30" i="1"/>
  <c r="L30" i="1"/>
  <c r="E30" i="1"/>
  <c r="AU29" i="1"/>
  <c r="AH29" i="1"/>
  <c r="L29" i="1"/>
  <c r="AU28" i="1"/>
  <c r="AH28" i="1"/>
  <c r="L28" i="1"/>
  <c r="AZ27" i="1"/>
  <c r="AU27" i="1"/>
  <c r="AH27" i="1"/>
  <c r="AJ27" i="1" s="1"/>
  <c r="AK27" i="1" s="1"/>
  <c r="AC27" i="1"/>
  <c r="Y27" i="1"/>
  <c r="U27" i="1"/>
  <c r="Q27" i="1"/>
  <c r="L27" i="1"/>
  <c r="E27" i="1"/>
  <c r="AU26" i="1"/>
  <c r="AH26" i="1"/>
  <c r="L26" i="1"/>
  <c r="AU25" i="1"/>
  <c r="AH25" i="1"/>
  <c r="L25" i="1"/>
  <c r="AZ24" i="1"/>
  <c r="AU24" i="1"/>
  <c r="AH24" i="1"/>
  <c r="AC24" i="1"/>
  <c r="Y24" i="1"/>
  <c r="U24" i="1"/>
  <c r="Q24" i="1"/>
  <c r="L24" i="1"/>
  <c r="E24" i="1"/>
  <c r="AU22" i="1"/>
  <c r="AH22" i="1"/>
  <c r="L22" i="1"/>
  <c r="AU21" i="1"/>
  <c r="AH21" i="1"/>
  <c r="L21" i="1"/>
  <c r="AZ20" i="1"/>
  <c r="AU20" i="1"/>
  <c r="AH20" i="1"/>
  <c r="AC20" i="1"/>
  <c r="Y20" i="1"/>
  <c r="U20" i="1"/>
  <c r="Q20" i="1"/>
  <c r="L20" i="1"/>
  <c r="I20" i="1"/>
  <c r="E20" i="1"/>
  <c r="AU19" i="1"/>
  <c r="AH19" i="1"/>
  <c r="L19" i="1"/>
  <c r="AU18" i="1"/>
  <c r="AH18" i="1"/>
  <c r="L18" i="1"/>
  <c r="AZ17" i="1"/>
  <c r="AU17" i="1"/>
  <c r="AH17" i="1"/>
  <c r="AC17" i="1"/>
  <c r="Y17" i="1"/>
  <c r="U17" i="1"/>
  <c r="Q17" i="1"/>
  <c r="L17" i="1"/>
  <c r="I17" i="1"/>
  <c r="E17" i="1"/>
  <c r="AU16" i="1"/>
  <c r="AH16" i="1"/>
  <c r="L16" i="1"/>
  <c r="AU15" i="1"/>
  <c r="AH15" i="1"/>
  <c r="L15" i="1"/>
  <c r="AZ14" i="1"/>
  <c r="AU14" i="1"/>
  <c r="AH14" i="1"/>
  <c r="AC14" i="1"/>
  <c r="Y14" i="1"/>
  <c r="U14" i="1"/>
  <c r="Q14" i="1"/>
  <c r="L14" i="1"/>
  <c r="I14" i="1"/>
  <c r="E14" i="1"/>
  <c r="AU13" i="1"/>
  <c r="AH13" i="1"/>
  <c r="L13" i="1"/>
  <c r="AU12" i="1"/>
  <c r="AH12" i="1"/>
  <c r="L12" i="1"/>
  <c r="AZ11" i="1"/>
  <c r="AU11" i="1"/>
  <c r="AH11" i="1"/>
  <c r="AC11" i="1"/>
  <c r="Y11" i="1"/>
  <c r="U11" i="1"/>
  <c r="Q11" i="1"/>
  <c r="L11" i="1"/>
  <c r="I11" i="1"/>
  <c r="E11" i="1"/>
  <c r="AU10" i="1"/>
  <c r="AH10" i="1"/>
  <c r="L10" i="1"/>
  <c r="AU9" i="1"/>
  <c r="AH9" i="1"/>
  <c r="L9" i="1"/>
  <c r="AZ8" i="1"/>
  <c r="AU8" i="1"/>
  <c r="AH8" i="1"/>
  <c r="AC8" i="1"/>
  <c r="Y8" i="1"/>
  <c r="U8" i="1"/>
  <c r="Q8" i="1"/>
  <c r="L8" i="1"/>
  <c r="I8" i="1"/>
  <c r="E8" i="1"/>
  <c r="AU7" i="1"/>
  <c r="AH7" i="1"/>
  <c r="L7" i="1"/>
  <c r="AU6" i="1"/>
  <c r="AH6" i="1"/>
  <c r="L6" i="1"/>
  <c r="AZ5" i="1"/>
  <c r="AU5" i="1"/>
  <c r="AH5" i="1"/>
  <c r="Y5" i="1"/>
  <c r="Q5" i="1"/>
  <c r="L5" i="1"/>
  <c r="I5" i="1"/>
  <c r="E5" i="1"/>
  <c r="AW5" i="1" l="1"/>
  <c r="AX5" i="1" s="1"/>
  <c r="AW8" i="1"/>
  <c r="AX8" i="1" s="1"/>
  <c r="AW11" i="1"/>
  <c r="AX11" i="1" s="1"/>
  <c r="AW14" i="1"/>
  <c r="AX14" i="1" s="1"/>
  <c r="AW17" i="1"/>
  <c r="AX17" i="1" s="1"/>
  <c r="AW20" i="1"/>
  <c r="AX20" i="1" s="1"/>
  <c r="AJ30" i="1"/>
  <c r="AK30" i="1" s="1"/>
  <c r="AJ33" i="1"/>
  <c r="AK33" i="1" s="1"/>
  <c r="AJ36" i="1"/>
  <c r="AK36" i="1" s="1"/>
  <c r="AW27" i="1"/>
  <c r="AX27" i="1" s="1"/>
  <c r="AW24" i="1"/>
  <c r="AX24" i="1" s="1"/>
  <c r="AJ39" i="1"/>
  <c r="AK39" i="1" s="1"/>
  <c r="AJ5" i="1"/>
  <c r="AK5" i="1" s="1"/>
  <c r="AJ11" i="1"/>
  <c r="AK11" i="1" s="1"/>
  <c r="AJ14" i="1"/>
  <c r="AK14" i="1" s="1"/>
  <c r="AJ17" i="1"/>
  <c r="AK17" i="1" s="1"/>
  <c r="AJ20" i="1"/>
  <c r="AK20" i="1" s="1"/>
  <c r="AJ24" i="1"/>
  <c r="AK24" i="1" s="1"/>
  <c r="AJ8" i="1"/>
  <c r="AK8" i="1" s="1"/>
  <c r="N5" i="1"/>
  <c r="O5" i="1" s="1"/>
  <c r="N8" i="1"/>
  <c r="O8" i="1" s="1"/>
  <c r="N11" i="1"/>
  <c r="O11" i="1" s="1"/>
  <c r="N20" i="1"/>
  <c r="O20" i="1" s="1"/>
  <c r="M24" i="1"/>
  <c r="N24" i="1"/>
  <c r="O24" i="1" s="1"/>
  <c r="N14" i="1"/>
  <c r="O14" i="1" s="1"/>
  <c r="N17" i="1"/>
  <c r="O17" i="1" s="1"/>
  <c r="N30" i="1"/>
  <c r="O30" i="1" s="1"/>
  <c r="N33" i="1"/>
  <c r="O33" i="1" s="1"/>
  <c r="N36" i="1"/>
  <c r="O36" i="1" s="1"/>
  <c r="N39" i="1"/>
  <c r="O39" i="1" s="1"/>
  <c r="N27" i="1"/>
  <c r="O27" i="1" s="1"/>
  <c r="M27" i="1"/>
  <c r="AI39" i="1"/>
  <c r="AV27" i="1"/>
  <c r="AI11" i="1"/>
  <c r="AI17" i="1"/>
  <c r="AI20" i="1"/>
  <c r="AV24" i="1"/>
  <c r="AI8" i="1"/>
  <c r="AV8" i="1"/>
  <c r="AV11" i="1"/>
  <c r="AV14" i="1"/>
  <c r="AV17" i="1"/>
  <c r="AV20" i="1"/>
  <c r="AI5" i="1"/>
  <c r="AV5" i="1"/>
  <c r="AI27" i="1"/>
  <c r="AV30" i="1"/>
  <c r="AV39" i="1"/>
  <c r="M5" i="1"/>
  <c r="M11" i="1"/>
  <c r="M17" i="1"/>
  <c r="AI24" i="1"/>
  <c r="M36" i="1"/>
  <c r="M39" i="1"/>
  <c r="AI33" i="1"/>
  <c r="M8" i="1"/>
  <c r="AI36" i="1"/>
  <c r="M14" i="1"/>
  <c r="M30" i="1"/>
  <c r="AV33" i="1"/>
  <c r="AV36" i="1"/>
  <c r="M20" i="1"/>
  <c r="AI14" i="1"/>
  <c r="AI30" i="1"/>
  <c r="M33" i="1"/>
</calcChain>
</file>

<file path=xl/sharedStrings.xml><?xml version="1.0" encoding="utf-8"?>
<sst xmlns="http://schemas.openxmlformats.org/spreadsheetml/2006/main" count="242" uniqueCount="39">
  <si>
    <t>Plant height</t>
  </si>
  <si>
    <t>MEAN</t>
  </si>
  <si>
    <t>shoot length</t>
  </si>
  <si>
    <t>root length</t>
  </si>
  <si>
    <t>fresh root wt.</t>
  </si>
  <si>
    <t>F.shoot wt.</t>
  </si>
  <si>
    <t>Dry root wt.</t>
  </si>
  <si>
    <t>D. shoot wt.</t>
  </si>
  <si>
    <r>
      <t xml:space="preserve">leaf width </t>
    </r>
    <r>
      <rPr>
        <sz val="10"/>
        <color theme="1"/>
        <rFont val="Calibri"/>
        <family val="2"/>
        <scheme val="minor"/>
      </rPr>
      <t>cm</t>
    </r>
  </si>
  <si>
    <r>
      <t>L. length</t>
    </r>
    <r>
      <rPr>
        <sz val="10"/>
        <color theme="1"/>
        <rFont val="Calibri"/>
        <family val="2"/>
        <scheme val="minor"/>
      </rPr>
      <t>cm</t>
    </r>
  </si>
  <si>
    <t>leaf area</t>
  </si>
  <si>
    <t>leaf fresh wt.</t>
  </si>
  <si>
    <t>L. dry wt.</t>
  </si>
  <si>
    <t>L. turgid wt.</t>
  </si>
  <si>
    <t>L. water content</t>
  </si>
  <si>
    <t>no. leaves</t>
  </si>
  <si>
    <t>replication</t>
  </si>
  <si>
    <t>V1</t>
  </si>
  <si>
    <t>control</t>
  </si>
  <si>
    <t>JA o.1mM</t>
  </si>
  <si>
    <t>1mM</t>
  </si>
  <si>
    <t>Aphids</t>
  </si>
  <si>
    <t>aphid+0.1mM</t>
  </si>
  <si>
    <t>aphid+1mM</t>
  </si>
  <si>
    <t>V2</t>
  </si>
  <si>
    <t>Control</t>
  </si>
  <si>
    <t>0.1 Mm JA</t>
  </si>
  <si>
    <t>1 mM JA</t>
  </si>
  <si>
    <t xml:space="preserve">Aphid </t>
  </si>
  <si>
    <t>0.1 mM + aphid</t>
  </si>
  <si>
    <t>1 mM JA + aphid</t>
  </si>
  <si>
    <t>Borlaug-2015</t>
  </si>
  <si>
    <t>Zincol-2015</t>
  </si>
  <si>
    <t>SD</t>
  </si>
  <si>
    <t>SE</t>
  </si>
  <si>
    <t>mean</t>
  </si>
  <si>
    <t>Sd</t>
  </si>
  <si>
    <t>sd</t>
  </si>
  <si>
    <t>0.1 mM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</si>
</sst>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Sheet2!$C$19</c:f>
                <c:numCache>
                  <c:formatCode>General</c:formatCode>
                  <c:ptCount val="1"/>
                  <c:pt idx="0">
                    <c:v>0.74463210631844101</c:v>
                  </c:pt>
                </c:numCache>
              </c:numRef>
            </c:plus>
            <c:minus>
              <c:numRef>
                <c:f>Sheet2!$C$19</c:f>
                <c:numCache>
                  <c:formatCode>General</c:formatCode>
                  <c:ptCount val="1"/>
                  <c:pt idx="0">
                    <c:v>0.74463210631844101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Sheet2!$B$7:$B$12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Sheet2!$C$7:$C$12</c:f>
              <c:numCache>
                <c:formatCode>0.0</c:formatCode>
                <c:ptCount val="6"/>
                <c:pt idx="0">
                  <c:v>44.8</c:v>
                </c:pt>
                <c:pt idx="1">
                  <c:v>50.566666666666698</c:v>
                </c:pt>
                <c:pt idx="2">
                  <c:v>54.433333333333302</c:v>
                </c:pt>
                <c:pt idx="3">
                  <c:v>38.333333333333336</c:v>
                </c:pt>
                <c:pt idx="4">
                  <c:v>46.300000000000004</c:v>
                </c:pt>
                <c:pt idx="5">
                  <c:v>49.566666666666698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2-458C-BA42-D42D02C85038}"/>
            </c:ext>
          </c:extLst>
        </c:ser>
        <c:ser>
          <c:idx val="1"/>
          <c:order val="1"/>
          <c:tx>
            <c:strRef>
              <c:f>Sheet2!$D$6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Sheet2!$D$19</c:f>
                <c:numCache>
                  <c:formatCode>General</c:formatCode>
                  <c:ptCount val="1"/>
                  <c:pt idx="0">
                    <c:v>1.6667155577067718</c:v>
                  </c:pt>
                </c:numCache>
              </c:numRef>
            </c:plus>
            <c:minus>
              <c:numRef>
                <c:f>Sheet2!$D$19</c:f>
                <c:numCache>
                  <c:formatCode>General</c:formatCode>
                  <c:ptCount val="1"/>
                  <c:pt idx="0">
                    <c:v>1.6667155577067718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Sheet2!$B$7:$B$12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Sheet2!$D$7:$D$12</c:f>
              <c:numCache>
                <c:formatCode>0.0</c:formatCode>
                <c:ptCount val="6"/>
                <c:pt idx="0">
                  <c:v>48</c:v>
                </c:pt>
                <c:pt idx="1">
                  <c:v>53.4</c:v>
                </c:pt>
                <c:pt idx="2">
                  <c:v>56.466666666666697</c:v>
                </c:pt>
                <c:pt idx="3">
                  <c:v>43.566666666666698</c:v>
                </c:pt>
                <c:pt idx="4">
                  <c:v>48.3333333333333</c:v>
                </c:pt>
                <c:pt idx="5">
                  <c:v>52.6666666666667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2-458C-BA42-D42D02C8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27792"/>
        <c:axId val="427527136"/>
      </c:barChart>
      <c:catAx>
        <c:axId val="42752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Treatments</a:t>
                </a:r>
              </a:p>
            </c:rich>
          </c:tx>
          <c:layout>
            <c:manualLayout>
              <c:xMode val="edge"/>
              <c:yMode val="edge"/>
              <c:x val="0.43361786919492201"/>
              <c:y val="0.768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27136"/>
        <c:crosses val="autoZero"/>
        <c:auto val="1"/>
        <c:lblAlgn val="ctr"/>
        <c:lblOffset val="100"/>
        <c:noMultiLvlLbl val="0"/>
      </c:catAx>
      <c:valAx>
        <c:axId val="427527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Plant height (cm)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2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Fresh weight of leaf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Sheet2!$D$168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Sheet2!$C$169:$C$174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Sheet2!$D$169:$D$174</c:f>
              <c:numCache>
                <c:formatCode>0.000</c:formatCode>
                <c:ptCount val="6"/>
                <c:pt idx="0">
                  <c:v>0.12333333333333334</c:v>
                </c:pt>
                <c:pt idx="1">
                  <c:v>0.12333333333333334</c:v>
                </c:pt>
                <c:pt idx="2">
                  <c:v>8.3333333333333329E-2</c:v>
                </c:pt>
                <c:pt idx="3">
                  <c:v>0.10000000000000002</c:v>
                </c:pt>
                <c:pt idx="4">
                  <c:v>0.10333333333333333</c:v>
                </c:pt>
                <c:pt idx="5">
                  <c:v>9.6666666666666679E-2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7-41F2-9986-36C737315D9F}"/>
            </c:ext>
          </c:extLst>
        </c:ser>
        <c:ser>
          <c:idx val="1"/>
          <c:order val="1"/>
          <c:tx>
            <c:strRef>
              <c:f>Sheet2!$E$168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Sheet2!$E$177</c:f>
                <c:numCache>
                  <c:formatCode>General</c:formatCode>
                  <c:ptCount val="1"/>
                  <c:pt idx="0">
                    <c:v>3.333431115413542E-3</c:v>
                  </c:pt>
                </c:numCache>
              </c:numRef>
            </c:plus>
            <c:minus>
              <c:numRef>
                <c:f>Sheet2!$E$177</c:f>
                <c:numCache>
                  <c:formatCode>General</c:formatCode>
                  <c:ptCount val="1"/>
                  <c:pt idx="0">
                    <c:v>3.333431115413542E-3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Sheet2!$C$169:$C$174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Sheet2!$E$169:$E$174</c:f>
              <c:numCache>
                <c:formatCode>0.000</c:formatCode>
                <c:ptCount val="6"/>
                <c:pt idx="0">
                  <c:v>0.12333333333333334</c:v>
                </c:pt>
                <c:pt idx="1">
                  <c:v>0.11666666666666665</c:v>
                </c:pt>
                <c:pt idx="2">
                  <c:v>0.12333333333333334</c:v>
                </c:pt>
                <c:pt idx="3">
                  <c:v>0.10999999999999999</c:v>
                </c:pt>
                <c:pt idx="4">
                  <c:v>9.0000000000000011E-2</c:v>
                </c:pt>
                <c:pt idx="5">
                  <c:v>9.0000000000000011E-2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7-41F2-9986-36C737315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053008"/>
        <c:axId val="396057600"/>
      </c:barChart>
      <c:catAx>
        <c:axId val="39605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057600"/>
        <c:crosses val="autoZero"/>
        <c:auto val="1"/>
        <c:lblAlgn val="ctr"/>
        <c:lblOffset val="100"/>
        <c:noMultiLvlLbl val="0"/>
      </c:catAx>
      <c:valAx>
        <c:axId val="396057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leaf fresh 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05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Dry weight of leaf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Sheet2!$D$189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Sheet2!$C$190:$C$195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Sheet2!$D$190:$D$195</c:f>
              <c:numCache>
                <c:formatCode>0.00</c:formatCode>
                <c:ptCount val="6"/>
                <c:pt idx="0">
                  <c:v>4.5000000000000005E-2</c:v>
                </c:pt>
                <c:pt idx="1">
                  <c:v>5.3333333333333337E-2</c:v>
                </c:pt>
                <c:pt idx="2">
                  <c:v>4.3333333333333335E-2</c:v>
                </c:pt>
                <c:pt idx="3">
                  <c:v>4.3333333333333335E-2</c:v>
                </c:pt>
                <c:pt idx="4">
                  <c:v>5.000000000000001E-2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6-4EFE-BD88-38E9CE411F85}"/>
            </c:ext>
          </c:extLst>
        </c:ser>
        <c:ser>
          <c:idx val="1"/>
          <c:order val="1"/>
          <c:tx>
            <c:strRef>
              <c:f>Sheet2!$E$189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Sheet2!$C$190:$C$195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Sheet2!$E$190:$E$195</c:f>
              <c:numCache>
                <c:formatCode>0.000</c:formatCode>
                <c:ptCount val="6"/>
                <c:pt idx="0">
                  <c:v>5.3333333333333337E-2</c:v>
                </c:pt>
                <c:pt idx="1">
                  <c:v>4.9999999999999996E-2</c:v>
                </c:pt>
                <c:pt idx="2">
                  <c:v>4.9999999999999996E-2</c:v>
                </c:pt>
                <c:pt idx="3">
                  <c:v>4.6666666666666669E-2</c:v>
                </c:pt>
                <c:pt idx="4">
                  <c:v>0.03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6-4EFE-BD88-38E9CE41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104000"/>
        <c:axId val="382103672"/>
      </c:barChart>
      <c:catAx>
        <c:axId val="38210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103672"/>
        <c:crosses val="autoZero"/>
        <c:auto val="1"/>
        <c:lblAlgn val="ctr"/>
        <c:lblOffset val="100"/>
        <c:noMultiLvlLbl val="0"/>
      </c:catAx>
      <c:valAx>
        <c:axId val="382103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leaf dry 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10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 shoot length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Sheet2!$C$23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Sheet2!$C$36</c:f>
                <c:numCache>
                  <c:formatCode>General</c:formatCode>
                  <c:ptCount val="1"/>
                  <c:pt idx="0">
                    <c:v>0.87435078457278959</c:v>
                  </c:pt>
                </c:numCache>
              </c:numRef>
            </c:plus>
            <c:minus>
              <c:numRef>
                <c:f>Sheet2!$C$36</c:f>
                <c:numCache>
                  <c:formatCode>General</c:formatCode>
                  <c:ptCount val="1"/>
                  <c:pt idx="0">
                    <c:v>0.87435078457278959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Sheet2!$B$24:$B$29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Sheet2!$C$24:$C$29</c:f>
              <c:numCache>
                <c:formatCode>0.0</c:formatCode>
                <c:ptCount val="6"/>
                <c:pt idx="0">
                  <c:v>42</c:v>
                </c:pt>
                <c:pt idx="1">
                  <c:v>44.633333333333333</c:v>
                </c:pt>
                <c:pt idx="2">
                  <c:v>44.666666666666664</c:v>
                </c:pt>
                <c:pt idx="3">
                  <c:v>27.5</c:v>
                </c:pt>
                <c:pt idx="4">
                  <c:v>37.166666666666664</c:v>
                </c:pt>
                <c:pt idx="5">
                  <c:v>36.333333333333336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A-4106-8415-69286C26FEE5}"/>
            </c:ext>
          </c:extLst>
        </c:ser>
        <c:ser>
          <c:idx val="1"/>
          <c:order val="1"/>
          <c:tx>
            <c:strRef>
              <c:f>Sheet2!$D$23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Sheet2!$D$36</c:f>
                <c:numCache>
                  <c:formatCode>General</c:formatCode>
                  <c:ptCount val="1"/>
                  <c:pt idx="0">
                    <c:v>2.0276469886167705</c:v>
                  </c:pt>
                </c:numCache>
              </c:numRef>
            </c:plus>
            <c:minus>
              <c:numRef>
                <c:f>Sheet2!$D$36</c:f>
                <c:numCache>
                  <c:formatCode>General</c:formatCode>
                  <c:ptCount val="1"/>
                  <c:pt idx="0">
                    <c:v>2.0276469886167705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Sheet2!$B$24:$B$29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Sheet2!$D$24:$D$29</c:f>
              <c:numCache>
                <c:formatCode>0.0</c:formatCode>
                <c:ptCount val="6"/>
                <c:pt idx="0">
                  <c:v>45</c:v>
                </c:pt>
                <c:pt idx="1">
                  <c:v>37.333333333333336</c:v>
                </c:pt>
                <c:pt idx="2">
                  <c:v>38.199999999999996</c:v>
                </c:pt>
                <c:pt idx="3">
                  <c:v>35.466666666666669</c:v>
                </c:pt>
                <c:pt idx="4">
                  <c:v>33.666666666666664</c:v>
                </c:pt>
                <c:pt idx="5">
                  <c:v>33.666666666666664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A-4106-8415-69286C26F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25496"/>
        <c:axId val="427521232"/>
      </c:barChart>
      <c:catAx>
        <c:axId val="42752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21232"/>
        <c:crosses val="autoZero"/>
        <c:auto val="1"/>
        <c:lblAlgn val="ctr"/>
        <c:lblOffset val="100"/>
        <c:noMultiLvlLbl val="0"/>
      </c:catAx>
      <c:valAx>
        <c:axId val="427521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Shoot length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2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Sheet2!$C$40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Sheet2!$B$41:$B$46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Sheet2!$C$41:$C$46</c:f>
              <c:numCache>
                <c:formatCode>0.00</c:formatCode>
                <c:ptCount val="6"/>
                <c:pt idx="0">
                  <c:v>5.8</c:v>
                </c:pt>
                <c:pt idx="1">
                  <c:v>7.93333333333333</c:v>
                </c:pt>
                <c:pt idx="2">
                  <c:v>8.7666666666666657</c:v>
                </c:pt>
                <c:pt idx="3">
                  <c:v>10.833333333333334</c:v>
                </c:pt>
                <c:pt idx="4">
                  <c:v>11.133333333333301</c:v>
                </c:pt>
                <c:pt idx="5">
                  <c:v>11.233333333333334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1-4CCE-9A6B-5F5B84AEB065}"/>
            </c:ext>
          </c:extLst>
        </c:ser>
        <c:ser>
          <c:idx val="1"/>
          <c:order val="1"/>
          <c:tx>
            <c:strRef>
              <c:f>Sheet2!$D$40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Sheet2!$B$41:$B$46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Sheet2!$D$41:$D$46</c:f>
              <c:numCache>
                <c:formatCode>0.00</c:formatCode>
                <c:ptCount val="6"/>
                <c:pt idx="0">
                  <c:v>8</c:v>
                </c:pt>
                <c:pt idx="1">
                  <c:v>6.2666666666666702</c:v>
                </c:pt>
                <c:pt idx="2">
                  <c:v>7.2666666666666702</c:v>
                </c:pt>
                <c:pt idx="3">
                  <c:v>8.1000000000000014</c:v>
                </c:pt>
                <c:pt idx="4">
                  <c:v>9.6666666666666696</c:v>
                </c:pt>
                <c:pt idx="5">
                  <c:v>10.345000000000001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1-4CCE-9A6B-5F5B84AE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69136"/>
        <c:axId val="412765856"/>
      </c:barChart>
      <c:catAx>
        <c:axId val="41276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5856"/>
        <c:crosses val="autoZero"/>
        <c:auto val="1"/>
        <c:lblAlgn val="ctr"/>
        <c:lblOffset val="100"/>
        <c:noMultiLvlLbl val="0"/>
      </c:catAx>
      <c:valAx>
        <c:axId val="412765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Root length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Sheet2!$C$58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Sheet2!$C$68</c:f>
                <c:numCache>
                  <c:formatCode>General</c:formatCode>
                  <c:ptCount val="1"/>
                  <c:pt idx="0">
                    <c:v>8.8194297439489876E-3</c:v>
                  </c:pt>
                </c:numCache>
              </c:numRef>
            </c:plus>
            <c:minus>
              <c:numRef>
                <c:f>Sheet2!$C$68</c:f>
                <c:numCache>
                  <c:formatCode>General</c:formatCode>
                  <c:ptCount val="1"/>
                  <c:pt idx="0">
                    <c:v>8.8194297439489876E-3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Sheet2!$B$59:$B$64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Sheet2!$C$59:$C$64</c:f>
              <c:numCache>
                <c:formatCode>0.000</c:formatCode>
                <c:ptCount val="6"/>
                <c:pt idx="0">
                  <c:v>0.19999999999999998</c:v>
                </c:pt>
                <c:pt idx="1">
                  <c:v>0.266666666666667</c:v>
                </c:pt>
                <c:pt idx="2">
                  <c:v>0.276666666666667</c:v>
                </c:pt>
                <c:pt idx="3">
                  <c:v>0.25</c:v>
                </c:pt>
                <c:pt idx="4">
                  <c:v>0.3</c:v>
                </c:pt>
                <c:pt idx="5">
                  <c:v>0.23333333333333331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1-4D84-993D-B2EB47235F00}"/>
            </c:ext>
          </c:extLst>
        </c:ser>
        <c:ser>
          <c:idx val="1"/>
          <c:order val="1"/>
          <c:tx>
            <c:strRef>
              <c:f>Sheet2!$D$58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Sheet2!$D$68</c:f>
                <c:numCache>
                  <c:formatCode>General</c:formatCode>
                  <c:ptCount val="1"/>
                  <c:pt idx="0">
                    <c:v>6.666862230827084E-3</c:v>
                  </c:pt>
                </c:numCache>
              </c:numRef>
            </c:plus>
            <c:minus>
              <c:numRef>
                <c:f>Sheet2!$D$68</c:f>
                <c:numCache>
                  <c:formatCode>General</c:formatCode>
                  <c:ptCount val="1"/>
                  <c:pt idx="0">
                    <c:v>6.666862230827084E-3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Sheet2!$B$59:$B$64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Sheet2!$D$59:$D$64</c:f>
              <c:numCache>
                <c:formatCode>0.000</c:formatCode>
                <c:ptCount val="6"/>
                <c:pt idx="0">
                  <c:v>0.28000000000000003</c:v>
                </c:pt>
                <c:pt idx="1">
                  <c:v>0.27633333333333299</c:v>
                </c:pt>
                <c:pt idx="2">
                  <c:v>0.28996666666666998</c:v>
                </c:pt>
                <c:pt idx="3">
                  <c:v>0.24</c:v>
                </c:pt>
                <c:pt idx="4">
                  <c:v>0.20000000000000004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1-4D84-993D-B2EB4723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18608"/>
        <c:axId val="427519264"/>
      </c:barChart>
      <c:catAx>
        <c:axId val="42751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19264"/>
        <c:crosses val="autoZero"/>
        <c:auto val="1"/>
        <c:lblAlgn val="ctr"/>
        <c:lblOffset val="100"/>
        <c:noMultiLvlLbl val="0"/>
      </c:catAx>
      <c:valAx>
        <c:axId val="427519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Root fresh 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1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Sheet2!$C$77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Sheet2!$C$90</c:f>
                <c:numCache>
                  <c:formatCode>General</c:formatCode>
                  <c:ptCount val="1"/>
                  <c:pt idx="0">
                    <c:v>8.7180536204050099E-2</c:v>
                  </c:pt>
                </c:numCache>
              </c:numRef>
            </c:plus>
            <c:minus>
              <c:numRef>
                <c:f>Sheet2!$C$90</c:f>
                <c:numCache>
                  <c:formatCode>General</c:formatCode>
                  <c:ptCount val="1"/>
                  <c:pt idx="0">
                    <c:v>8.7180536204050099E-2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Sheet2!$B$78:$B$83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Sheet2!$C$78:$C$83</c:f>
              <c:numCache>
                <c:formatCode>0.00</c:formatCode>
                <c:ptCount val="6"/>
                <c:pt idx="0">
                  <c:v>1.0900000000000001</c:v>
                </c:pt>
                <c:pt idx="1">
                  <c:v>1.3266666666666669</c:v>
                </c:pt>
                <c:pt idx="2">
                  <c:v>1.34</c:v>
                </c:pt>
                <c:pt idx="3">
                  <c:v>0.98</c:v>
                </c:pt>
                <c:pt idx="4">
                  <c:v>1.4666666666666668</c:v>
                </c:pt>
                <c:pt idx="5">
                  <c:v>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A-498F-BABB-160E6ECA4586}"/>
            </c:ext>
          </c:extLst>
        </c:ser>
        <c:ser>
          <c:idx val="1"/>
          <c:order val="1"/>
          <c:tx>
            <c:strRef>
              <c:f>Sheet2!$D$77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Sheet2!$D$90</c:f>
                <c:numCache>
                  <c:formatCode>General</c:formatCode>
                  <c:ptCount val="1"/>
                  <c:pt idx="0">
                    <c:v>3.3334311154135425E-2</c:v>
                  </c:pt>
                </c:numCache>
              </c:numRef>
            </c:plus>
            <c:minus>
              <c:numRef>
                <c:f>Sheet2!$D$90</c:f>
                <c:numCache>
                  <c:formatCode>General</c:formatCode>
                  <c:ptCount val="1"/>
                  <c:pt idx="0">
                    <c:v>3.3334311154135425E-2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Sheet2!$B$78:$B$83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Sheet2!$D$78:$D$83</c:f>
              <c:numCache>
                <c:formatCode>0.00</c:formatCode>
                <c:ptCount val="6"/>
                <c:pt idx="0">
                  <c:v>1.16333333333333</c:v>
                </c:pt>
                <c:pt idx="1">
                  <c:v>1.23</c:v>
                </c:pt>
                <c:pt idx="2">
                  <c:v>1.25</c:v>
                </c:pt>
                <c:pt idx="3">
                  <c:v>0.96</c:v>
                </c:pt>
                <c:pt idx="4">
                  <c:v>1.23</c:v>
                </c:pt>
                <c:pt idx="5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A-498F-BABB-160E6ECA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085808"/>
        <c:axId val="403088104"/>
      </c:barChart>
      <c:catAx>
        <c:axId val="40308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88104"/>
        <c:crosses val="autoZero"/>
        <c:auto val="1"/>
        <c:lblAlgn val="ctr"/>
        <c:lblOffset val="100"/>
        <c:noMultiLvlLbl val="0"/>
      </c:catAx>
      <c:valAx>
        <c:axId val="403088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Shoot fresh 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8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Dry weight of root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Sheet2!$E$93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Sheet2!$E$106</c:f>
                <c:numCache>
                  <c:formatCode>General</c:formatCode>
                  <c:ptCount val="1"/>
                  <c:pt idx="0">
                    <c:v>1.2018856809850662E-2</c:v>
                  </c:pt>
                </c:numCache>
              </c:numRef>
            </c:plus>
            <c:minus>
              <c:numRef>
                <c:f>Sheet2!$E$106</c:f>
                <c:numCache>
                  <c:formatCode>General</c:formatCode>
                  <c:ptCount val="1"/>
                  <c:pt idx="0">
                    <c:v>1.2018856809850662E-2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Sheet2!$D$94:$D$99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Sheet2!$E$94:$E$99</c:f>
              <c:numCache>
                <c:formatCode>0.0000</c:formatCode>
                <c:ptCount val="6"/>
                <c:pt idx="0">
                  <c:v>0.11333333333333333</c:v>
                </c:pt>
                <c:pt idx="1">
                  <c:v>0.16666666666666666</c:v>
                </c:pt>
                <c:pt idx="2">
                  <c:v>0.2233333333333333</c:v>
                </c:pt>
                <c:pt idx="3">
                  <c:v>0.12666666666666668</c:v>
                </c:pt>
                <c:pt idx="4">
                  <c:v>0.18000000000000002</c:v>
                </c:pt>
                <c:pt idx="5">
                  <c:v>0.12666666666666668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8-478B-B157-DFBCCFEBA1A2}"/>
            </c:ext>
          </c:extLst>
        </c:ser>
        <c:ser>
          <c:idx val="1"/>
          <c:order val="1"/>
          <c:tx>
            <c:strRef>
              <c:f>Sheet2!$F$93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Sheet2!$F$106</c:f>
                <c:numCache>
                  <c:formatCode>General</c:formatCode>
                  <c:ptCount val="1"/>
                  <c:pt idx="0">
                    <c:v>1.4530089367341681E-2</c:v>
                  </c:pt>
                </c:numCache>
              </c:numRef>
            </c:plus>
            <c:minus>
              <c:numRef>
                <c:f>Sheet2!$F$106</c:f>
                <c:numCache>
                  <c:formatCode>General</c:formatCode>
                  <c:ptCount val="1"/>
                  <c:pt idx="0">
                    <c:v>1.4530089367341681E-2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Sheet2!$D$94:$D$99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Sheet2!$F$94:$F$99</c:f>
              <c:numCache>
                <c:formatCode>General</c:formatCode>
                <c:ptCount val="6"/>
                <c:pt idx="0">
                  <c:v>0.17666666666666667</c:v>
                </c:pt>
                <c:pt idx="1">
                  <c:v>8.666666666666667E-2</c:v>
                </c:pt>
                <c:pt idx="2">
                  <c:v>7.0000000000000007E-2</c:v>
                </c:pt>
                <c:pt idx="3">
                  <c:v>0.13</c:v>
                </c:pt>
                <c:pt idx="4">
                  <c:v>0.10333333333333333</c:v>
                </c:pt>
                <c:pt idx="5">
                  <c:v>8.666666666666667E-2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8-478B-B157-DFBCCFEBA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460320"/>
        <c:axId val="330066688"/>
      </c:barChart>
      <c:catAx>
        <c:axId val="24646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66688"/>
        <c:crosses val="autoZero"/>
        <c:auto val="1"/>
        <c:lblAlgn val="ctr"/>
        <c:lblOffset val="100"/>
        <c:noMultiLvlLbl val="0"/>
      </c:catAx>
      <c:valAx>
        <c:axId val="330066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root dry 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46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Dry weight of shoot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Sheet2!$E$113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Sheet2!$E$126</c:f>
                <c:numCache>
                  <c:formatCode>General</c:formatCode>
                  <c:ptCount val="1"/>
                  <c:pt idx="0">
                    <c:v>0.12170447847392114</c:v>
                  </c:pt>
                </c:numCache>
              </c:numRef>
            </c:plus>
            <c:minus>
              <c:numRef>
                <c:f>Sheet2!$E$126</c:f>
                <c:numCache>
                  <c:formatCode>General</c:formatCode>
                  <c:ptCount val="1"/>
                  <c:pt idx="0">
                    <c:v>0.12170447847392114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Sheet2!$D$114:$D$119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Sheet2!$E$114:$E$119</c:f>
              <c:numCache>
                <c:formatCode>0.0000</c:formatCode>
                <c:ptCount val="6"/>
                <c:pt idx="0">
                  <c:v>0.92333333333333334</c:v>
                </c:pt>
                <c:pt idx="1">
                  <c:v>0.95666666666666667</c:v>
                </c:pt>
                <c:pt idx="2">
                  <c:v>0.36333333333333329</c:v>
                </c:pt>
                <c:pt idx="3">
                  <c:v>1.1433333333333333</c:v>
                </c:pt>
                <c:pt idx="4">
                  <c:v>0.86</c:v>
                </c:pt>
                <c:pt idx="5">
                  <c:v>0.74333333333333329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D-41A3-82AF-A97C4827A4B8}"/>
            </c:ext>
          </c:extLst>
        </c:ser>
        <c:ser>
          <c:idx val="1"/>
          <c:order val="1"/>
          <c:tx>
            <c:strRef>
              <c:f>Sheet2!$F$113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Sheet2!$F$126</c:f>
                <c:numCache>
                  <c:formatCode>General</c:formatCode>
                  <c:ptCount val="1"/>
                  <c:pt idx="0">
                    <c:v>3.3334311154135468E-3</c:v>
                  </c:pt>
                </c:numCache>
              </c:numRef>
            </c:plus>
            <c:minus>
              <c:numRef>
                <c:f>Sheet2!$F$126</c:f>
                <c:numCache>
                  <c:formatCode>General</c:formatCode>
                  <c:ptCount val="1"/>
                  <c:pt idx="0">
                    <c:v>3.3334311154135468E-3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Sheet2!$D$114:$D$119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Sheet2!$F$114:$F$119</c:f>
              <c:numCache>
                <c:formatCode>0.0000</c:formatCode>
                <c:ptCount val="6"/>
                <c:pt idx="0">
                  <c:v>1.6033333333333335</c:v>
                </c:pt>
                <c:pt idx="1">
                  <c:v>0.27333333333333337</c:v>
                </c:pt>
                <c:pt idx="2">
                  <c:v>0.24666666666666667</c:v>
                </c:pt>
                <c:pt idx="3">
                  <c:v>0.69333333333333336</c:v>
                </c:pt>
                <c:pt idx="4">
                  <c:v>0.55333333333333334</c:v>
                </c:pt>
                <c:pt idx="5">
                  <c:v>9.6666666666666679E-2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D-41A3-82AF-A97C4827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739072"/>
        <c:axId val="503742680"/>
      </c:barChart>
      <c:catAx>
        <c:axId val="50373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42680"/>
        <c:crosses val="autoZero"/>
        <c:auto val="1"/>
        <c:lblAlgn val="ctr"/>
        <c:lblOffset val="100"/>
        <c:noMultiLvlLbl val="0"/>
      </c:catAx>
      <c:valAx>
        <c:axId val="50374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shoot dry 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Leaf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Sheet2!$E$132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Sheet2!$E$145</c:f>
                <c:numCache>
                  <c:formatCode>General</c:formatCode>
                  <c:ptCount val="1"/>
                  <c:pt idx="0">
                    <c:v>0.88194297439488878</c:v>
                  </c:pt>
                </c:numCache>
              </c:numRef>
            </c:plus>
            <c:minus>
              <c:numRef>
                <c:f>Sheet2!$E$145</c:f>
                <c:numCache>
                  <c:formatCode>General</c:formatCode>
                  <c:ptCount val="1"/>
                  <c:pt idx="0">
                    <c:v>0.88194297439488878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Sheet2!$D$133:$D$138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Sheet2!$E$133:$E$138</c:f>
              <c:numCache>
                <c:formatCode>0.00</c:formatCode>
                <c:ptCount val="6"/>
                <c:pt idx="0">
                  <c:v>8.2999999999999989</c:v>
                </c:pt>
                <c:pt idx="1">
                  <c:v>5.5133333333333301</c:v>
                </c:pt>
                <c:pt idx="2">
                  <c:v>5.9066666666666663</c:v>
                </c:pt>
                <c:pt idx="3">
                  <c:v>6.3333333333333304</c:v>
                </c:pt>
                <c:pt idx="4">
                  <c:v>7</c:v>
                </c:pt>
                <c:pt idx="5">
                  <c:v>5.666666666666667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D-4487-815C-89F61BED519E}"/>
            </c:ext>
          </c:extLst>
        </c:ser>
        <c:ser>
          <c:idx val="1"/>
          <c:order val="1"/>
          <c:tx>
            <c:strRef>
              <c:f>Sheet2!$F$132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Sheet2!$F$145</c:f>
                <c:numCache>
                  <c:formatCode>General</c:formatCode>
                  <c:ptCount val="1"/>
                  <c:pt idx="0">
                    <c:v>1.223873217519988</c:v>
                  </c:pt>
                </c:numCache>
              </c:numRef>
            </c:plus>
            <c:minus>
              <c:numRef>
                <c:f>Sheet2!$F$145</c:f>
                <c:numCache>
                  <c:formatCode>General</c:formatCode>
                  <c:ptCount val="1"/>
                  <c:pt idx="0">
                    <c:v>1.223873217519988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Sheet2!$D$133:$D$138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Sheet2!$F$133:$F$138</c:f>
              <c:numCache>
                <c:formatCode>0.00</c:formatCode>
                <c:ptCount val="6"/>
                <c:pt idx="0">
                  <c:v>10.833333333333334</c:v>
                </c:pt>
                <c:pt idx="1">
                  <c:v>5.1333333333333337</c:v>
                </c:pt>
                <c:pt idx="2">
                  <c:v>6.5333333333333341</c:v>
                </c:pt>
                <c:pt idx="3">
                  <c:v>6.293333333333333</c:v>
                </c:pt>
                <c:pt idx="4">
                  <c:v>5.7</c:v>
                </c:pt>
                <c:pt idx="5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D-4487-815C-89F61BED5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010824"/>
        <c:axId val="478012792"/>
      </c:barChart>
      <c:catAx>
        <c:axId val="478010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12792"/>
        <c:crosses val="autoZero"/>
        <c:auto val="1"/>
        <c:lblAlgn val="ctr"/>
        <c:lblOffset val="100"/>
        <c:noMultiLvlLbl val="0"/>
      </c:catAx>
      <c:valAx>
        <c:axId val="478012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Leaf area (cm</a:t>
                </a: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²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1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6714785651791"/>
          <c:y val="7.4490740740740746E-2"/>
          <c:w val="0.78698840769903766"/>
          <c:h val="0.5446598862642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Sheet2!$E$149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Sheet2!$E$162</c:f>
                <c:numCache>
                  <c:formatCode>General</c:formatCode>
                  <c:ptCount val="1"/>
                  <c:pt idx="0">
                    <c:v>9.6227867590453986</c:v>
                  </c:pt>
                </c:numCache>
              </c:numRef>
            </c:plus>
            <c:minus>
              <c:numRef>
                <c:f>Sheet2!$E$162</c:f>
                <c:numCache>
                  <c:formatCode>General</c:formatCode>
                  <c:ptCount val="1"/>
                  <c:pt idx="0">
                    <c:v>9.6227867590453986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Sheet2!$D$150:$D$155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Sheet2!$E$150:$E$155</c:f>
              <c:numCache>
                <c:formatCode>0.000</c:formatCode>
                <c:ptCount val="6"/>
                <c:pt idx="0">
                  <c:v>84.422222222222203</c:v>
                </c:pt>
                <c:pt idx="1">
                  <c:v>67.350168350168303</c:v>
                </c:pt>
                <c:pt idx="2">
                  <c:v>68.592592592592595</c:v>
                </c:pt>
                <c:pt idx="3">
                  <c:v>63.079365079365097</c:v>
                </c:pt>
                <c:pt idx="4">
                  <c:v>70.925925925925924</c:v>
                </c:pt>
                <c:pt idx="5">
                  <c:v>71.6666666666667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1-4AC1-A29D-9CC4E894B553}"/>
            </c:ext>
          </c:extLst>
        </c:ser>
        <c:ser>
          <c:idx val="1"/>
          <c:order val="1"/>
          <c:tx>
            <c:strRef>
              <c:f>Sheet2!$F$149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Sheet2!$F$162</c:f>
                <c:numCache>
                  <c:formatCode>General</c:formatCode>
                  <c:ptCount val="1"/>
                  <c:pt idx="0">
                    <c:v>4.2325976900749636</c:v>
                  </c:pt>
                </c:numCache>
              </c:numRef>
            </c:plus>
            <c:minus>
              <c:numRef>
                <c:f>Sheet2!$F$162</c:f>
                <c:numCache>
                  <c:formatCode>General</c:formatCode>
                  <c:ptCount val="1"/>
                  <c:pt idx="0">
                    <c:v>4.2325976900749636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Sheet2!$D$150:$D$155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Sheet2!$F$150:$F$155</c:f>
              <c:numCache>
                <c:formatCode>0.000</c:formatCode>
                <c:ptCount val="6"/>
                <c:pt idx="0">
                  <c:v>72.449259259259193</c:v>
                </c:pt>
                <c:pt idx="1">
                  <c:v>68.353535353535406</c:v>
                </c:pt>
                <c:pt idx="2">
                  <c:v>76.094276094276083</c:v>
                </c:pt>
                <c:pt idx="3">
                  <c:v>72.895622895622878</c:v>
                </c:pt>
                <c:pt idx="4">
                  <c:v>91.904761904761912</c:v>
                </c:pt>
                <c:pt idx="5">
                  <c:v>92.904761904761898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AC1-A29D-9CC4E894B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820072"/>
        <c:axId val="476813184"/>
      </c:barChart>
      <c:catAx>
        <c:axId val="47682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13184"/>
        <c:crosses val="autoZero"/>
        <c:auto val="1"/>
        <c:lblAlgn val="ctr"/>
        <c:lblOffset val="100"/>
        <c:noMultiLvlLbl val="0"/>
      </c:catAx>
      <c:valAx>
        <c:axId val="476813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LRWC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2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5</xdr:row>
      <xdr:rowOff>33337</xdr:rowOff>
    </xdr:from>
    <xdr:to>
      <xdr:col>12</xdr:col>
      <xdr:colOff>504825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7B441F-5FA2-49D1-A78B-777E62213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361949</xdr:colOff>
      <xdr:row>21</xdr:row>
      <xdr:rowOff>133349</xdr:rowOff>
    </xdr:from>
    <xdr:to>
      <xdr:col>13</xdr:col>
      <xdr:colOff>9524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BF37F5-C337-4BF1-BF47-234B7D9BC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39</xdr:row>
      <xdr:rowOff>71437</xdr:rowOff>
    </xdr:from>
    <xdr:to>
      <xdr:col>12</xdr:col>
      <xdr:colOff>104775</xdr:colOff>
      <xdr:row>53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52B914-EAFC-44D2-A5D5-4FE02BF2B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200025</xdr:colOff>
      <xdr:row>54</xdr:row>
      <xdr:rowOff>33337</xdr:rowOff>
    </xdr:from>
    <xdr:to>
      <xdr:col>12</xdr:col>
      <xdr:colOff>504825</xdr:colOff>
      <xdr:row>68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B2EFB5-E453-4396-9341-C851A27DD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361950</xdr:colOff>
      <xdr:row>73</xdr:row>
      <xdr:rowOff>14287</xdr:rowOff>
    </xdr:from>
    <xdr:to>
      <xdr:col>13</xdr:col>
      <xdr:colOff>352426</xdr:colOff>
      <xdr:row>88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A0BD2-198C-47A6-B12E-7167DF0E5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504825</xdr:colOff>
      <xdr:row>89</xdr:row>
      <xdr:rowOff>61912</xdr:rowOff>
    </xdr:from>
    <xdr:to>
      <xdr:col>14</xdr:col>
      <xdr:colOff>200025</xdr:colOff>
      <xdr:row>103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2FF4684-CD78-4E58-B9B8-2E30DE286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112</xdr:row>
      <xdr:rowOff>23812</xdr:rowOff>
    </xdr:from>
    <xdr:to>
      <xdr:col>14</xdr:col>
      <xdr:colOff>304800</xdr:colOff>
      <xdr:row>126</xdr:row>
      <xdr:rowOff>100012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FACC2C-F9CB-4FEB-994E-DA6D1A43B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66675</xdr:colOff>
      <xdr:row>127</xdr:row>
      <xdr:rowOff>166687</xdr:rowOff>
    </xdr:from>
    <xdr:to>
      <xdr:col>14</xdr:col>
      <xdr:colOff>371475</xdr:colOff>
      <xdr:row>142</xdr:row>
      <xdr:rowOff>52387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C0B3C6F-32BB-4A4E-804E-9BEB8A5FA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266700</xdr:colOff>
      <xdr:row>144</xdr:row>
      <xdr:rowOff>14287</xdr:rowOff>
    </xdr:from>
    <xdr:to>
      <xdr:col>14</xdr:col>
      <xdr:colOff>571500</xdr:colOff>
      <xdr:row>158</xdr:row>
      <xdr:rowOff>90487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541C272-3EB5-4B7F-B257-61E62C4E9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495300</xdr:colOff>
      <xdr:row>165</xdr:row>
      <xdr:rowOff>138112</xdr:rowOff>
    </xdr:from>
    <xdr:to>
      <xdr:col>13</xdr:col>
      <xdr:colOff>95250</xdr:colOff>
      <xdr:row>180</xdr:row>
      <xdr:rowOff>23812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09F1CE8-3A74-44F7-ADEA-A95ECEB79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466725</xdr:colOff>
      <xdr:row>183</xdr:row>
      <xdr:rowOff>33337</xdr:rowOff>
    </xdr:from>
    <xdr:to>
      <xdr:col>13</xdr:col>
      <xdr:colOff>66675</xdr:colOff>
      <xdr:row>197</xdr:row>
      <xdr:rowOff>109537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990BBEE-5991-47C8-862A-FE415F4AE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9603-29D9-406F-B327-0F2704AED38E}">
  <dimension ref="A1:BB42"/>
  <sheetViews>
    <sheetView topLeftCell="M1" workbookViewId="0">
      <selection activeCell="U39" activeCellId="5" sqref="U24 U27 U30 U33 U36 U39"/>
    </sheetView>
  </sheetViews>
  <sheetFormatPr defaultRowHeight="15" x14ac:dyDescent="0.25"/>
  <cols>
    <col min="20" max="20" width="11.5703125" customWidth="1"/>
    <col min="24" max="24" width="11.140625" customWidth="1"/>
    <col min="28" max="28" width="13.5703125" customWidth="1"/>
    <col min="34" max="34" width="13.5703125" customWidth="1"/>
    <col min="35" max="35" width="7.5703125" customWidth="1"/>
    <col min="38" max="38" width="17.7109375" customWidth="1"/>
    <col min="42" max="42" width="14.140625" customWidth="1"/>
    <col min="47" max="47" width="15.42578125" customWidth="1"/>
  </cols>
  <sheetData>
    <row r="1" spans="1:54" x14ac:dyDescent="0.25">
      <c r="AH1" s="8"/>
    </row>
    <row r="2" spans="1:54" x14ac:dyDescent="0.25">
      <c r="AH2" s="8"/>
    </row>
    <row r="3" spans="1:54" x14ac:dyDescent="0.25">
      <c r="D3" s="1" t="s">
        <v>0</v>
      </c>
      <c r="E3" s="1" t="s">
        <v>1</v>
      </c>
      <c r="F3" s="1" t="s">
        <v>33</v>
      </c>
      <c r="G3" s="1" t="s">
        <v>34</v>
      </c>
      <c r="H3" s="1" t="s">
        <v>2</v>
      </c>
      <c r="I3" s="1" t="s">
        <v>1</v>
      </c>
      <c r="J3" s="1" t="s">
        <v>33</v>
      </c>
      <c r="K3" s="1" t="s">
        <v>34</v>
      </c>
      <c r="L3" s="1" t="s">
        <v>3</v>
      </c>
      <c r="M3" s="1" t="s">
        <v>1</v>
      </c>
      <c r="N3" s="1" t="s">
        <v>33</v>
      </c>
      <c r="O3" s="1" t="s">
        <v>34</v>
      </c>
      <c r="P3" s="1" t="s">
        <v>4</v>
      </c>
      <c r="Q3" s="1" t="s">
        <v>1</v>
      </c>
      <c r="R3" s="1" t="s">
        <v>33</v>
      </c>
      <c r="S3" s="1" t="s">
        <v>34</v>
      </c>
      <c r="T3" s="1" t="s">
        <v>5</v>
      </c>
      <c r="U3" s="1" t="s">
        <v>1</v>
      </c>
      <c r="V3" s="1" t="s">
        <v>33</v>
      </c>
      <c r="W3" s="1" t="s">
        <v>34</v>
      </c>
      <c r="X3" s="1" t="s">
        <v>6</v>
      </c>
      <c r="Y3" s="1" t="s">
        <v>1</v>
      </c>
      <c r="Z3" s="1" t="s">
        <v>36</v>
      </c>
      <c r="AA3" s="1" t="s">
        <v>34</v>
      </c>
      <c r="AB3" s="1" t="s">
        <v>7</v>
      </c>
      <c r="AC3" s="1" t="s">
        <v>1</v>
      </c>
      <c r="AD3" s="1" t="s">
        <v>33</v>
      </c>
      <c r="AE3" s="1" t="s">
        <v>34</v>
      </c>
      <c r="AF3" s="1" t="s">
        <v>8</v>
      </c>
      <c r="AG3" s="1" t="s">
        <v>9</v>
      </c>
      <c r="AH3" s="9" t="s">
        <v>10</v>
      </c>
      <c r="AI3" s="1" t="s">
        <v>1</v>
      </c>
      <c r="AJ3" s="1" t="s">
        <v>33</v>
      </c>
      <c r="AK3" s="1" t="s">
        <v>34</v>
      </c>
      <c r="AL3" s="1" t="s">
        <v>11</v>
      </c>
      <c r="AM3" s="1" t="s">
        <v>35</v>
      </c>
      <c r="AN3" s="1" t="s">
        <v>37</v>
      </c>
      <c r="AO3" s="1" t="s">
        <v>34</v>
      </c>
      <c r="AP3" s="1" t="s">
        <v>12</v>
      </c>
      <c r="AQ3" s="1" t="s">
        <v>35</v>
      </c>
      <c r="AR3" s="1" t="s">
        <v>33</v>
      </c>
      <c r="AS3" s="1" t="s">
        <v>34</v>
      </c>
      <c r="AT3" s="1" t="s">
        <v>13</v>
      </c>
      <c r="AU3" s="1" t="s">
        <v>14</v>
      </c>
      <c r="AV3" s="1" t="s">
        <v>1</v>
      </c>
      <c r="AW3" s="1" t="s">
        <v>33</v>
      </c>
      <c r="AX3" s="1" t="s">
        <v>34</v>
      </c>
      <c r="AY3" s="1" t="s">
        <v>15</v>
      </c>
      <c r="AZ3" s="1" t="s">
        <v>1</v>
      </c>
      <c r="BA3" s="1" t="s">
        <v>33</v>
      </c>
      <c r="BB3" s="1" t="s">
        <v>34</v>
      </c>
    </row>
    <row r="4" spans="1:54" x14ac:dyDescent="0.25">
      <c r="B4" t="s">
        <v>16</v>
      </c>
      <c r="C4" s="1" t="s">
        <v>17</v>
      </c>
      <c r="AH4" s="8"/>
    </row>
    <row r="5" spans="1:54" ht="15.75" x14ac:dyDescent="0.25">
      <c r="A5" s="2">
        <v>1</v>
      </c>
      <c r="B5" s="1">
        <v>1</v>
      </c>
      <c r="C5" s="1" t="s">
        <v>18</v>
      </c>
      <c r="D5">
        <v>47</v>
      </c>
      <c r="E5" s="3">
        <f>AVERAGE(D5:D7)</f>
        <v>47.800000000000004</v>
      </c>
      <c r="F5" s="3">
        <f>STDEV(D5,D6,D7)</f>
        <v>0.72111025509279725</v>
      </c>
      <c r="G5" s="3">
        <f>F5/1.732</f>
        <v>0.41634541287113003</v>
      </c>
      <c r="H5">
        <v>42</v>
      </c>
      <c r="I5" s="3">
        <f>AVERAGE(H5:H7)</f>
        <v>42</v>
      </c>
      <c r="J5" s="3">
        <f>STDEV(H5,H6,H7)</f>
        <v>1</v>
      </c>
      <c r="K5" s="3">
        <f>J5/1.732</f>
        <v>0.57736720554272514</v>
      </c>
      <c r="L5">
        <f>D5-H5</f>
        <v>5</v>
      </c>
      <c r="M5" s="3">
        <f>AVERAGE(L5:L7)</f>
        <v>5.8</v>
      </c>
      <c r="N5" s="3">
        <f>STDEV(L5,L6,L7)</f>
        <v>1.0583005244258383</v>
      </c>
      <c r="O5" s="3">
        <f>N5/1.732</f>
        <v>0.61102801641214688</v>
      </c>
      <c r="P5">
        <v>0.3</v>
      </c>
      <c r="Q5">
        <f>AVERAGE(P5:P7)</f>
        <v>0.19999999999999998</v>
      </c>
      <c r="R5" s="4">
        <f>STDEV(P5,P6,P7)</f>
        <v>0.10000000000000005</v>
      </c>
      <c r="S5" s="4">
        <f>R5/1.732</f>
        <v>5.7736720554272543E-2</v>
      </c>
      <c r="T5">
        <v>1.02</v>
      </c>
      <c r="U5" s="4">
        <f>AVERAGE(T5:T7)</f>
        <v>1.0900000000000001</v>
      </c>
      <c r="V5" s="4">
        <f>STDEV(T5,T6,T7)</f>
        <v>0.33060550509633108</v>
      </c>
      <c r="W5" s="4">
        <f>V5/1.732</f>
        <v>0.19088077661450986</v>
      </c>
      <c r="X5">
        <v>0.15</v>
      </c>
      <c r="Y5" s="4">
        <f>AVERAGE(X5:X7)</f>
        <v>0.11333333333333333</v>
      </c>
      <c r="Z5" s="4">
        <f>STDEV(X5,X6,X7)</f>
        <v>4.041451884327385E-2</v>
      </c>
      <c r="AA5" s="4">
        <f>Z5/1.732</f>
        <v>2.3334017807894833E-2</v>
      </c>
      <c r="AB5">
        <v>0.96</v>
      </c>
      <c r="AC5" s="4">
        <f>AVERAGE(AB5:AB7)</f>
        <v>0.92333333333333334</v>
      </c>
      <c r="AD5" s="4">
        <f>STDEV(AB5,AB6,AB7)</f>
        <v>0.30664855018951814</v>
      </c>
      <c r="AE5" s="4">
        <f>AD5/1.732</f>
        <v>0.17704881650665019</v>
      </c>
      <c r="AF5">
        <v>0.6</v>
      </c>
      <c r="AG5">
        <v>12</v>
      </c>
      <c r="AH5" s="8">
        <f>AF5*AG5</f>
        <v>7.1999999999999993</v>
      </c>
      <c r="AI5">
        <f>AVERAGE(AH5:AH7)</f>
        <v>8.2999999999999989</v>
      </c>
      <c r="AJ5" s="6">
        <f>STDEV(AH5,AH6,AH7)</f>
        <v>2.5357444666211948</v>
      </c>
      <c r="AK5" s="4">
        <f>AJ5/1.732</f>
        <v>1.4640556966635074</v>
      </c>
      <c r="AL5">
        <v>0.12</v>
      </c>
      <c r="AM5">
        <f>AVERAGE(AL5:AL7)</f>
        <v>0.12333333333333334</v>
      </c>
      <c r="AN5">
        <f>STDEV(AL5:AL7)</f>
        <v>5.7735026918962632E-3</v>
      </c>
      <c r="AO5">
        <f>AN5/1.732</f>
        <v>3.3334311154135468E-3</v>
      </c>
      <c r="AP5">
        <v>0.04</v>
      </c>
      <c r="AQ5">
        <f>AVERAGE(AP5:AP22)</f>
        <v>4.5000000000000005E-2</v>
      </c>
      <c r="AR5">
        <f>STDEV(AP5:AP7)</f>
        <v>1.9999999999999983E-2</v>
      </c>
      <c r="AS5">
        <f>AR5/1.732</f>
        <v>1.1547344110854493E-2</v>
      </c>
      <c r="AT5">
        <v>0.16</v>
      </c>
      <c r="AU5" s="5">
        <f>((AL5-AP5)/(AT5-AP5))*100</f>
        <v>66.666666666666657</v>
      </c>
      <c r="AV5" s="5">
        <f>AVERAGE(AU5:AU7)</f>
        <v>84.722222222222214</v>
      </c>
      <c r="AW5" s="5">
        <f>STDEV(AU5,AU6,AU7)</f>
        <v>16.839382851364164</v>
      </c>
      <c r="AX5" s="5">
        <f>AW5/1.732</f>
        <v>9.722507419956214</v>
      </c>
      <c r="AY5">
        <v>4</v>
      </c>
      <c r="AZ5">
        <f>AVERAGE(AY5:AY7)</f>
        <v>4</v>
      </c>
      <c r="BA5">
        <f>STDEV(AY5,AY6,AY7)</f>
        <v>0</v>
      </c>
      <c r="BB5">
        <f>BA5/1.732</f>
        <v>0</v>
      </c>
    </row>
    <row r="6" spans="1:54" ht="15.75" x14ac:dyDescent="0.25">
      <c r="A6" s="2">
        <v>2</v>
      </c>
      <c r="B6" s="1">
        <v>2</v>
      </c>
      <c r="C6" s="1"/>
      <c r="D6">
        <v>48</v>
      </c>
      <c r="E6" s="3"/>
      <c r="F6" s="3"/>
      <c r="G6" s="3"/>
      <c r="H6">
        <v>41</v>
      </c>
      <c r="I6" s="3"/>
      <c r="J6" s="3"/>
      <c r="K6" s="3"/>
      <c r="L6">
        <f t="shared" ref="L6:L35" si="0">D6-H6</f>
        <v>7</v>
      </c>
      <c r="M6" s="3"/>
      <c r="N6" s="3"/>
      <c r="O6" s="3"/>
      <c r="P6">
        <v>0.2</v>
      </c>
      <c r="Q6" s="4"/>
      <c r="R6" s="4"/>
      <c r="S6" s="4"/>
      <c r="T6">
        <v>0.8</v>
      </c>
      <c r="U6" s="4"/>
      <c r="V6" s="4"/>
      <c r="W6" s="4"/>
      <c r="X6">
        <v>7.0000000000000007E-2</v>
      </c>
      <c r="Y6" s="4"/>
      <c r="Z6" s="4"/>
      <c r="AA6" s="4"/>
      <c r="AB6">
        <v>0.6</v>
      </c>
      <c r="AC6" s="4"/>
      <c r="AD6" s="4"/>
      <c r="AE6" s="4"/>
      <c r="AF6">
        <v>0.7</v>
      </c>
      <c r="AG6">
        <v>16</v>
      </c>
      <c r="AH6" s="8">
        <f t="shared" ref="AH6:AH35" si="1">AF6*AG6</f>
        <v>11.2</v>
      </c>
      <c r="AJ6" s="6"/>
      <c r="AK6" s="4"/>
      <c r="AL6">
        <v>0.13</v>
      </c>
      <c r="AP6">
        <v>0.06</v>
      </c>
      <c r="AT6">
        <v>0.14000000000000001</v>
      </c>
      <c r="AU6" s="5">
        <f t="shared" ref="AU6:AU35" si="2">((AL6-AP6)/(AT6-AP6))*100</f>
        <v>87.499999999999986</v>
      </c>
      <c r="AV6" s="5"/>
      <c r="AW6" s="5"/>
      <c r="AX6" s="5"/>
      <c r="AY6">
        <v>4</v>
      </c>
    </row>
    <row r="7" spans="1:54" ht="15.75" x14ac:dyDescent="0.25">
      <c r="A7" s="2">
        <v>3</v>
      </c>
      <c r="B7" s="1">
        <v>3</v>
      </c>
      <c r="C7" s="1"/>
      <c r="D7">
        <v>48.4</v>
      </c>
      <c r="E7" s="3"/>
      <c r="F7" s="3"/>
      <c r="G7" s="3"/>
      <c r="H7">
        <v>43</v>
      </c>
      <c r="I7" s="3"/>
      <c r="J7" s="3"/>
      <c r="K7" s="3"/>
      <c r="L7">
        <f t="shared" si="0"/>
        <v>5.3999999999999986</v>
      </c>
      <c r="M7" s="3"/>
      <c r="N7" s="3"/>
      <c r="O7" s="3"/>
      <c r="P7">
        <v>0.1</v>
      </c>
      <c r="Q7" s="4"/>
      <c r="R7" s="4"/>
      <c r="S7" s="4"/>
      <c r="T7">
        <v>1.45</v>
      </c>
      <c r="U7" s="4"/>
      <c r="V7" s="4"/>
      <c r="W7" s="4"/>
      <c r="X7">
        <v>0.12</v>
      </c>
      <c r="Y7" s="4"/>
      <c r="Z7" s="4"/>
      <c r="AA7" s="4"/>
      <c r="AB7">
        <v>1.21</v>
      </c>
      <c r="AC7" s="4"/>
      <c r="AD7" s="4"/>
      <c r="AE7" s="4"/>
      <c r="AF7">
        <v>0.5</v>
      </c>
      <c r="AG7">
        <v>13</v>
      </c>
      <c r="AH7" s="8">
        <f t="shared" si="1"/>
        <v>6.5</v>
      </c>
      <c r="AJ7" s="6"/>
      <c r="AK7" s="4"/>
      <c r="AL7">
        <v>0.12</v>
      </c>
      <c r="AP7">
        <v>0.02</v>
      </c>
      <c r="AT7">
        <v>0.12</v>
      </c>
      <c r="AU7" s="5">
        <f t="shared" si="2"/>
        <v>100</v>
      </c>
      <c r="AV7" s="5"/>
      <c r="AW7" s="5"/>
      <c r="AX7" s="5"/>
      <c r="AY7">
        <v>4</v>
      </c>
    </row>
    <row r="8" spans="1:54" ht="15.75" x14ac:dyDescent="0.25">
      <c r="A8" s="2">
        <v>4</v>
      </c>
      <c r="B8" s="1">
        <v>1</v>
      </c>
      <c r="C8" s="1" t="s">
        <v>19</v>
      </c>
      <c r="D8">
        <v>51</v>
      </c>
      <c r="E8" s="3">
        <f t="shared" ref="E8:E39" si="3">AVERAGE(D8:D10)</f>
        <v>51.566666666666663</v>
      </c>
      <c r="F8" s="3">
        <f t="shared" ref="F8:F39" si="4">STDEV(D8,D9,D10)</f>
        <v>0.51316014394468878</v>
      </c>
      <c r="G8" s="3">
        <f t="shared" ref="G8:G39" si="5">F8/1.732</f>
        <v>0.29628183830524757</v>
      </c>
      <c r="H8">
        <v>43</v>
      </c>
      <c r="I8" s="3">
        <f t="shared" ref="I8:I39" si="6">AVERAGE(H8:H10)</f>
        <v>44.633333333333333</v>
      </c>
      <c r="J8" s="3">
        <f t="shared" ref="J8:J39" si="7">STDEV(H8,H9,H10)</f>
        <v>1.4364307617610179</v>
      </c>
      <c r="K8" s="3">
        <f t="shared" ref="K8:K39" si="8">J8/1.732</f>
        <v>0.82934801487356691</v>
      </c>
      <c r="L8">
        <f t="shared" si="0"/>
        <v>8</v>
      </c>
      <c r="M8" s="3">
        <f t="shared" ref="M8:M39" si="9">AVERAGE(L8:L10)</f>
        <v>6.9333333333333327</v>
      </c>
      <c r="N8" s="3">
        <f t="shared" ref="N8:N39" si="10">STDEV(L8,L9,L10)</f>
        <v>0.92915732431776266</v>
      </c>
      <c r="O8" s="3">
        <f t="shared" ref="O8:O39" si="11">N8/1.732</f>
        <v>0.53646496785090225</v>
      </c>
      <c r="P8">
        <v>0.1</v>
      </c>
      <c r="Q8" s="4">
        <f t="shared" ref="Q8:Q39" si="12">AVERAGE(P8:P10)</f>
        <v>0.16666666666666666</v>
      </c>
      <c r="R8" s="4">
        <f t="shared" ref="R8:R39" si="13">STDEV(P8,P9,P10)</f>
        <v>5.7735026918962699E-2</v>
      </c>
      <c r="S8" s="4">
        <f t="shared" ref="S8:S39" si="14">R8/1.732</f>
        <v>3.3334311154135508E-2</v>
      </c>
      <c r="T8">
        <v>1.01</v>
      </c>
      <c r="U8" s="4">
        <f t="shared" ref="U8:U39" si="15">AVERAGE(T8:T10)</f>
        <v>1.3266666666666669</v>
      </c>
      <c r="V8" s="4">
        <f t="shared" ref="V8:V39" si="16">STDEV(T8,T9,T10)</f>
        <v>0.27428695436227518</v>
      </c>
      <c r="W8" s="4">
        <f t="shared" ref="W8:W39" si="17">V8/1.732</f>
        <v>0.1583642923569718</v>
      </c>
      <c r="X8">
        <v>0.1</v>
      </c>
      <c r="Y8" s="4">
        <f t="shared" ref="Y8:Y39" si="18">AVERAGE(X8:X10)</f>
        <v>0.16666666666666666</v>
      </c>
      <c r="Z8" s="4">
        <f t="shared" ref="Z8:Z39" si="19">STDEV(X8,X9,X10)</f>
        <v>5.7735026918962699E-2</v>
      </c>
      <c r="AA8" s="4">
        <f t="shared" ref="AA8:AA39" si="20">Z8/1.732</f>
        <v>3.3334311154135508E-2</v>
      </c>
      <c r="AB8">
        <v>0.92</v>
      </c>
      <c r="AC8" s="4">
        <f t="shared" ref="AC8:AC39" si="21">AVERAGE(AB8:AB10)</f>
        <v>0.95666666666666667</v>
      </c>
      <c r="AD8" s="4">
        <f t="shared" ref="AD8:AD39" si="22">STDEV(AB8,AB9,AB10)</f>
        <v>3.2145502536643146E-2</v>
      </c>
      <c r="AE8" s="4">
        <f t="shared" ref="AE8:AE39" si="23">AD8/1.732</f>
        <v>1.8559758970348238E-2</v>
      </c>
      <c r="AF8">
        <v>0.5</v>
      </c>
      <c r="AG8">
        <v>10</v>
      </c>
      <c r="AH8" s="8">
        <f t="shared" si="1"/>
        <v>5</v>
      </c>
      <c r="AI8" s="3">
        <f t="shared" ref="AI8:AI39" si="24">AVERAGE(AH8:AH10)</f>
        <v>5.5333333333333341</v>
      </c>
      <c r="AJ8" s="6">
        <f t="shared" ref="AJ8:AJ39" si="25">STDEV(AH8,AH9,AH10)</f>
        <v>0.92376043070339653</v>
      </c>
      <c r="AK8" s="4">
        <f t="shared" ref="AK8:AK39" si="26">AJ8/1.732</f>
        <v>0.53334897846616425</v>
      </c>
      <c r="AL8">
        <v>0.12</v>
      </c>
      <c r="AM8">
        <f t="shared" ref="AM8:AM39" si="27">AVERAGE(AL8:AL10)</f>
        <v>0.12333333333333334</v>
      </c>
      <c r="AN8">
        <f t="shared" ref="AN8:AN39" si="28">STDEV(AL8:AL10)</f>
        <v>5.7735026918962632E-3</v>
      </c>
      <c r="AO8">
        <f t="shared" ref="AO8:AO39" si="29">AN8/1.732</f>
        <v>3.3334311154135468E-3</v>
      </c>
      <c r="AP8">
        <v>0.05</v>
      </c>
      <c r="AQ8">
        <f t="shared" ref="AQ8:AQ39" si="30">AVERAGE(AP8:AP10)</f>
        <v>5.3333333333333337E-2</v>
      </c>
      <c r="AR8">
        <f t="shared" ref="AR8:AR39" si="31">STDEV(AP8:AP10)</f>
        <v>5.7735026918962545E-3</v>
      </c>
      <c r="AS8">
        <f t="shared" ref="AS8:AS39" si="32">AR8/1.732</f>
        <v>3.333431115413542E-3</v>
      </c>
      <c r="AT8">
        <v>0.16</v>
      </c>
      <c r="AU8" s="5">
        <f t="shared" si="2"/>
        <v>63.636363636363626</v>
      </c>
      <c r="AV8" s="5">
        <f t="shared" ref="AV8:AV39" si="33">AVERAGE(AU8:AU10)</f>
        <v>68.350168350168346</v>
      </c>
      <c r="AW8" s="5">
        <f t="shared" ref="AW8:AW39" si="34">STDEV(AU8,AU9,AU10)</f>
        <v>8.164549261267446</v>
      </c>
      <c r="AX8" s="5">
        <f t="shared" ref="AX8:AX39" si="35">AW8/1.732</f>
        <v>4.7139429914939068</v>
      </c>
      <c r="AY8">
        <v>3</v>
      </c>
      <c r="AZ8" s="3">
        <f t="shared" ref="AZ8:AZ39" si="36">AVERAGE(AY8:AY10)</f>
        <v>3.6666666666666665</v>
      </c>
      <c r="BA8">
        <f t="shared" ref="BA8:BA39" si="37">STDEV(AY8,AY9,AY10)</f>
        <v>0.57735026918962473</v>
      </c>
      <c r="BB8">
        <f t="shared" ref="BB8:BB39" si="38">BA8/1.732</f>
        <v>0.33334311154135376</v>
      </c>
    </row>
    <row r="9" spans="1:54" ht="15.75" x14ac:dyDescent="0.25">
      <c r="A9" s="2">
        <v>5</v>
      </c>
      <c r="B9" s="1">
        <v>2</v>
      </c>
      <c r="C9" s="1"/>
      <c r="D9">
        <v>51.7</v>
      </c>
      <c r="E9" s="3"/>
      <c r="F9" s="3"/>
      <c r="G9" s="3"/>
      <c r="H9">
        <v>45.2</v>
      </c>
      <c r="I9" s="3"/>
      <c r="J9" s="3"/>
      <c r="K9" s="3"/>
      <c r="L9">
        <f t="shared" si="0"/>
        <v>6.5</v>
      </c>
      <c r="M9" s="3"/>
      <c r="N9" s="3"/>
      <c r="O9" s="3"/>
      <c r="P9">
        <v>0.2</v>
      </c>
      <c r="Q9" s="4"/>
      <c r="R9" s="4"/>
      <c r="S9" s="4"/>
      <c r="T9">
        <v>1.48</v>
      </c>
      <c r="U9" s="4"/>
      <c r="V9" s="4"/>
      <c r="W9" s="4"/>
      <c r="X9">
        <v>0.2</v>
      </c>
      <c r="Y9" s="4"/>
      <c r="Z9" s="4"/>
      <c r="AA9" s="4"/>
      <c r="AB9">
        <v>0.98</v>
      </c>
      <c r="AC9" s="4"/>
      <c r="AD9" s="4"/>
      <c r="AE9" s="4"/>
      <c r="AF9">
        <v>0.6</v>
      </c>
      <c r="AG9">
        <v>11</v>
      </c>
      <c r="AH9" s="8">
        <f t="shared" si="1"/>
        <v>6.6</v>
      </c>
      <c r="AJ9" s="6"/>
      <c r="AK9" s="4"/>
      <c r="AL9">
        <v>0.13</v>
      </c>
      <c r="AP9">
        <v>0.06</v>
      </c>
      <c r="AT9">
        <v>0.15</v>
      </c>
      <c r="AU9" s="5">
        <f t="shared" si="2"/>
        <v>77.777777777777786</v>
      </c>
      <c r="AV9" s="5"/>
      <c r="AW9" s="5"/>
      <c r="AX9" s="5"/>
      <c r="AY9">
        <v>4</v>
      </c>
    </row>
    <row r="10" spans="1:54" ht="15.75" x14ac:dyDescent="0.25">
      <c r="A10" s="2">
        <v>6</v>
      </c>
      <c r="B10" s="1">
        <v>3</v>
      </c>
      <c r="C10" s="1"/>
      <c r="D10">
        <v>52</v>
      </c>
      <c r="E10" s="3"/>
      <c r="F10" s="3"/>
      <c r="G10" s="3"/>
      <c r="H10">
        <v>45.7</v>
      </c>
      <c r="I10" s="3"/>
      <c r="J10" s="3"/>
      <c r="K10" s="3"/>
      <c r="L10">
        <f t="shared" si="0"/>
        <v>6.2999999999999972</v>
      </c>
      <c r="M10" s="3"/>
      <c r="N10" s="3"/>
      <c r="O10" s="3"/>
      <c r="P10">
        <v>0.2</v>
      </c>
      <c r="Q10" s="4"/>
      <c r="R10" s="4"/>
      <c r="S10" s="4"/>
      <c r="T10">
        <v>1.49</v>
      </c>
      <c r="U10" s="4"/>
      <c r="V10" s="4"/>
      <c r="W10" s="4"/>
      <c r="X10">
        <v>0.2</v>
      </c>
      <c r="Y10" s="4"/>
      <c r="Z10" s="4"/>
      <c r="AA10" s="4"/>
      <c r="AB10">
        <v>0.97</v>
      </c>
      <c r="AC10" s="4"/>
      <c r="AD10" s="4"/>
      <c r="AE10" s="4"/>
      <c r="AF10">
        <v>0.5</v>
      </c>
      <c r="AG10">
        <v>10</v>
      </c>
      <c r="AH10" s="8">
        <f t="shared" si="1"/>
        <v>5</v>
      </c>
      <c r="AJ10" s="6"/>
      <c r="AK10" s="4"/>
      <c r="AL10">
        <v>0.12</v>
      </c>
      <c r="AP10">
        <v>0.05</v>
      </c>
      <c r="AT10">
        <v>0.16</v>
      </c>
      <c r="AU10" s="5">
        <f t="shared" si="2"/>
        <v>63.636363636363626</v>
      </c>
      <c r="AV10" s="5"/>
      <c r="AW10" s="5"/>
      <c r="AX10" s="5"/>
      <c r="AY10">
        <v>4</v>
      </c>
    </row>
    <row r="11" spans="1:54" ht="15.75" x14ac:dyDescent="0.25">
      <c r="A11" s="2">
        <v>7</v>
      </c>
      <c r="B11" s="1">
        <v>1</v>
      </c>
      <c r="C11" s="1" t="s">
        <v>20</v>
      </c>
      <c r="D11">
        <v>53</v>
      </c>
      <c r="E11" s="3">
        <f t="shared" si="3"/>
        <v>53.433333333333337</v>
      </c>
      <c r="F11" s="3">
        <f t="shared" si="4"/>
        <v>0.51316014394468878</v>
      </c>
      <c r="G11" s="3">
        <f t="shared" si="5"/>
        <v>0.29628183830524757</v>
      </c>
      <c r="H11">
        <v>45</v>
      </c>
      <c r="I11" s="3">
        <f t="shared" si="6"/>
        <v>44.666666666666664</v>
      </c>
      <c r="J11" s="3">
        <f t="shared" si="7"/>
        <v>0.57735026918962584</v>
      </c>
      <c r="K11" s="3">
        <f t="shared" si="8"/>
        <v>0.33334311154135443</v>
      </c>
      <c r="L11">
        <f t="shared" si="0"/>
        <v>8</v>
      </c>
      <c r="M11" s="3">
        <f t="shared" si="9"/>
        <v>8.7666666666666657</v>
      </c>
      <c r="N11" s="3">
        <f t="shared" si="10"/>
        <v>0.68068592855540344</v>
      </c>
      <c r="O11" s="3">
        <f t="shared" si="11"/>
        <v>0.39300573242228837</v>
      </c>
      <c r="P11">
        <v>0.1</v>
      </c>
      <c r="Q11" s="4">
        <f t="shared" si="12"/>
        <v>0.11666666666666665</v>
      </c>
      <c r="R11" s="4">
        <f t="shared" si="13"/>
        <v>1.5275252316519647E-2</v>
      </c>
      <c r="S11" s="4">
        <f t="shared" si="14"/>
        <v>8.8194297439489876E-3</v>
      </c>
      <c r="T11">
        <v>0.9</v>
      </c>
      <c r="U11" s="4">
        <f t="shared" si="15"/>
        <v>0.91999999999999993</v>
      </c>
      <c r="V11" s="4">
        <f t="shared" si="16"/>
        <v>1.9999999999999962E-2</v>
      </c>
      <c r="W11" s="4">
        <f t="shared" si="17"/>
        <v>1.1547344110854481E-2</v>
      </c>
      <c r="X11">
        <v>0.24</v>
      </c>
      <c r="Y11" s="4">
        <f t="shared" si="18"/>
        <v>0.2233333333333333</v>
      </c>
      <c r="Z11" s="4">
        <f t="shared" si="19"/>
        <v>1.5275252316519466E-2</v>
      </c>
      <c r="AA11" s="4">
        <f t="shared" si="20"/>
        <v>8.8194297439488836E-3</v>
      </c>
      <c r="AB11">
        <v>0.35</v>
      </c>
      <c r="AC11" s="4">
        <f t="shared" si="21"/>
        <v>0.36333333333333329</v>
      </c>
      <c r="AD11" s="4">
        <f t="shared" si="22"/>
        <v>1.527525231651948E-2</v>
      </c>
      <c r="AE11" s="4">
        <f t="shared" si="23"/>
        <v>8.8194297439488922E-3</v>
      </c>
      <c r="AF11">
        <v>0.5</v>
      </c>
      <c r="AG11">
        <v>10</v>
      </c>
      <c r="AH11" s="8">
        <f t="shared" si="1"/>
        <v>5</v>
      </c>
      <c r="AI11" s="3">
        <f t="shared" si="24"/>
        <v>5.9066666666666663</v>
      </c>
      <c r="AJ11" s="6">
        <f t="shared" si="25"/>
        <v>0.79431312045901992</v>
      </c>
      <c r="AK11" s="4">
        <f t="shared" si="26"/>
        <v>0.45861034668534639</v>
      </c>
      <c r="AL11">
        <v>0.08</v>
      </c>
      <c r="AM11">
        <f t="shared" si="27"/>
        <v>8.3333333333333329E-2</v>
      </c>
      <c r="AN11">
        <f t="shared" si="28"/>
        <v>5.7735026918962545E-3</v>
      </c>
      <c r="AO11">
        <f t="shared" si="29"/>
        <v>3.333431115413542E-3</v>
      </c>
      <c r="AP11">
        <v>0.04</v>
      </c>
      <c r="AQ11">
        <f t="shared" si="30"/>
        <v>4.3333333333333335E-2</v>
      </c>
      <c r="AR11">
        <f t="shared" si="31"/>
        <v>5.773502691896258E-3</v>
      </c>
      <c r="AS11">
        <f t="shared" si="32"/>
        <v>3.3334311154135437E-3</v>
      </c>
      <c r="AT11">
        <v>0.13</v>
      </c>
      <c r="AU11" s="5">
        <f t="shared" si="2"/>
        <v>44.44444444444445</v>
      </c>
      <c r="AV11" s="5">
        <f t="shared" si="33"/>
        <v>42.592592592592588</v>
      </c>
      <c r="AW11" s="5">
        <f t="shared" si="34"/>
        <v>8.4862512869552695</v>
      </c>
      <c r="AX11" s="5">
        <f t="shared" si="35"/>
        <v>4.899683191082719</v>
      </c>
      <c r="AY11">
        <v>4</v>
      </c>
      <c r="AZ11">
        <f t="shared" si="36"/>
        <v>4</v>
      </c>
      <c r="BA11">
        <f t="shared" si="37"/>
        <v>0</v>
      </c>
      <c r="BB11">
        <f t="shared" si="38"/>
        <v>0</v>
      </c>
    </row>
    <row r="12" spans="1:54" ht="15.75" x14ac:dyDescent="0.25">
      <c r="A12" s="2">
        <v>8</v>
      </c>
      <c r="B12" s="1">
        <v>2</v>
      </c>
      <c r="C12" s="1"/>
      <c r="D12">
        <v>53.3</v>
      </c>
      <c r="E12" s="3"/>
      <c r="F12" s="3"/>
      <c r="G12" s="3"/>
      <c r="H12">
        <v>44</v>
      </c>
      <c r="I12" s="3"/>
      <c r="J12" s="3"/>
      <c r="K12" s="3"/>
      <c r="L12">
        <f t="shared" si="0"/>
        <v>9.2999999999999972</v>
      </c>
      <c r="M12" s="3"/>
      <c r="N12" s="3"/>
      <c r="O12" s="3"/>
      <c r="P12">
        <v>0.13</v>
      </c>
      <c r="Q12" s="4"/>
      <c r="R12" s="4"/>
      <c r="S12" s="4"/>
      <c r="T12">
        <v>0.92</v>
      </c>
      <c r="U12" s="4"/>
      <c r="V12" s="4"/>
      <c r="W12" s="4"/>
      <c r="X12">
        <v>0.21</v>
      </c>
      <c r="Y12" s="4"/>
      <c r="Z12" s="4"/>
      <c r="AA12" s="4"/>
      <c r="AB12">
        <v>0.36</v>
      </c>
      <c r="AC12" s="4"/>
      <c r="AD12" s="4"/>
      <c r="AE12" s="4"/>
      <c r="AF12">
        <v>0.6</v>
      </c>
      <c r="AG12">
        <v>10.8</v>
      </c>
      <c r="AH12" s="8">
        <f t="shared" si="1"/>
        <v>6.48</v>
      </c>
      <c r="AJ12" s="6"/>
      <c r="AK12" s="4"/>
      <c r="AL12">
        <v>0.08</v>
      </c>
      <c r="AP12">
        <v>0.05</v>
      </c>
      <c r="AT12">
        <v>0.14000000000000001</v>
      </c>
      <c r="AU12" s="5">
        <f t="shared" si="2"/>
        <v>33.333333333333329</v>
      </c>
      <c r="AV12" s="5"/>
      <c r="AW12" s="5"/>
      <c r="AX12" s="5"/>
      <c r="AY12">
        <v>4</v>
      </c>
    </row>
    <row r="13" spans="1:54" ht="15.75" x14ac:dyDescent="0.25">
      <c r="A13" s="2">
        <v>9</v>
      </c>
      <c r="B13" s="1">
        <v>3</v>
      </c>
      <c r="C13" s="1"/>
      <c r="D13">
        <v>54</v>
      </c>
      <c r="E13" s="3"/>
      <c r="F13" s="3"/>
      <c r="G13" s="3"/>
      <c r="H13">
        <v>45</v>
      </c>
      <c r="I13" s="3"/>
      <c r="J13" s="3"/>
      <c r="K13" s="3"/>
      <c r="L13">
        <f t="shared" si="0"/>
        <v>9</v>
      </c>
      <c r="M13" s="3"/>
      <c r="N13" s="3"/>
      <c r="O13" s="3"/>
      <c r="P13">
        <v>0.12</v>
      </c>
      <c r="R13" s="4"/>
      <c r="S13" s="4"/>
      <c r="T13">
        <v>0.94</v>
      </c>
      <c r="U13" s="4"/>
      <c r="V13" s="4"/>
      <c r="W13" s="4"/>
      <c r="X13">
        <v>0.22</v>
      </c>
      <c r="Y13" s="4"/>
      <c r="Z13" s="4"/>
      <c r="AA13" s="4"/>
      <c r="AB13">
        <v>0.38</v>
      </c>
      <c r="AC13" s="4"/>
      <c r="AD13" s="4"/>
      <c r="AE13" s="4"/>
      <c r="AF13">
        <v>0.6</v>
      </c>
      <c r="AG13">
        <v>10.4</v>
      </c>
      <c r="AH13" s="8">
        <f t="shared" si="1"/>
        <v>6.24</v>
      </c>
      <c r="AJ13" s="6"/>
      <c r="AK13" s="4"/>
      <c r="AL13">
        <v>0.09</v>
      </c>
      <c r="AP13">
        <v>0.04</v>
      </c>
      <c r="AT13">
        <v>0.14000000000000001</v>
      </c>
      <c r="AU13" s="5">
        <f t="shared" si="2"/>
        <v>49.999999999999993</v>
      </c>
      <c r="AV13" s="5"/>
      <c r="AW13" s="5"/>
      <c r="AX13" s="5"/>
      <c r="AY13">
        <v>4</v>
      </c>
    </row>
    <row r="14" spans="1:54" ht="15.75" x14ac:dyDescent="0.25">
      <c r="A14" s="2">
        <v>10</v>
      </c>
      <c r="B14" s="1">
        <v>1</v>
      </c>
      <c r="C14" s="1" t="s">
        <v>21</v>
      </c>
      <c r="D14">
        <v>40</v>
      </c>
      <c r="E14" s="3">
        <f t="shared" si="3"/>
        <v>38.333333333333336</v>
      </c>
      <c r="F14" s="3">
        <f t="shared" si="4"/>
        <v>2.0816659994661326</v>
      </c>
      <c r="G14" s="3">
        <f t="shared" si="5"/>
        <v>1.2018856809850651</v>
      </c>
      <c r="H14">
        <v>29</v>
      </c>
      <c r="I14" s="3">
        <f t="shared" si="6"/>
        <v>27.5</v>
      </c>
      <c r="J14" s="3">
        <f t="shared" si="7"/>
        <v>1.946792233393178</v>
      </c>
      <c r="K14" s="3">
        <f t="shared" si="8"/>
        <v>1.1240139915664999</v>
      </c>
      <c r="L14">
        <f t="shared" si="0"/>
        <v>11</v>
      </c>
      <c r="M14" s="3">
        <f t="shared" si="9"/>
        <v>10.833333333333334</v>
      </c>
      <c r="N14" s="3">
        <f t="shared" si="10"/>
        <v>0.15275252316519491</v>
      </c>
      <c r="O14" s="3">
        <f t="shared" si="11"/>
        <v>8.8194297439488978E-2</v>
      </c>
      <c r="P14">
        <v>0.4</v>
      </c>
      <c r="Q14">
        <f t="shared" si="12"/>
        <v>0.30000000000000004</v>
      </c>
      <c r="R14" s="4">
        <f t="shared" si="13"/>
        <v>9.9999999999999908E-2</v>
      </c>
      <c r="S14" s="4">
        <f t="shared" si="14"/>
        <v>5.7736720554272467E-2</v>
      </c>
      <c r="T14">
        <v>2.2000000000000002</v>
      </c>
      <c r="U14" s="4">
        <f t="shared" si="15"/>
        <v>1.5333333333333334</v>
      </c>
      <c r="V14" s="4">
        <f t="shared" si="16"/>
        <v>0.76376261582597316</v>
      </c>
      <c r="W14" s="4">
        <f t="shared" si="17"/>
        <v>0.44097148719744411</v>
      </c>
      <c r="X14">
        <v>0.23</v>
      </c>
      <c r="Y14" s="4">
        <f t="shared" si="18"/>
        <v>0.12666666666666668</v>
      </c>
      <c r="Z14" s="4">
        <f t="shared" si="19"/>
        <v>8.9628864398325028E-2</v>
      </c>
      <c r="AA14" s="4">
        <f t="shared" si="20"/>
        <v>5.1748766973628769E-2</v>
      </c>
      <c r="AB14">
        <v>1.93</v>
      </c>
      <c r="AC14" s="4">
        <f t="shared" si="21"/>
        <v>1.1433333333333333</v>
      </c>
      <c r="AD14" s="4">
        <f t="shared" si="22"/>
        <v>0.81647616825804137</v>
      </c>
      <c r="AE14" s="4">
        <f t="shared" si="23"/>
        <v>0.47140656365937722</v>
      </c>
      <c r="AF14">
        <v>0.6</v>
      </c>
      <c r="AG14">
        <v>13</v>
      </c>
      <c r="AH14" s="8">
        <f t="shared" si="1"/>
        <v>7.8</v>
      </c>
      <c r="AI14" s="3">
        <f t="shared" si="24"/>
        <v>7.7333333333333334</v>
      </c>
      <c r="AJ14" s="6">
        <f t="shared" si="25"/>
        <v>4.9003401242498805</v>
      </c>
      <c r="AK14" s="4">
        <f t="shared" si="26"/>
        <v>2.829295683747044</v>
      </c>
      <c r="AL14">
        <v>0.08</v>
      </c>
      <c r="AM14">
        <f t="shared" si="27"/>
        <v>0.10000000000000002</v>
      </c>
      <c r="AN14">
        <f t="shared" si="28"/>
        <v>5.2915026221291767E-2</v>
      </c>
      <c r="AO14">
        <f t="shared" si="29"/>
        <v>3.0551400820607255E-2</v>
      </c>
      <c r="AP14">
        <v>0.04</v>
      </c>
      <c r="AQ14">
        <f t="shared" si="30"/>
        <v>4.3333333333333335E-2</v>
      </c>
      <c r="AR14">
        <f t="shared" si="31"/>
        <v>5.7735026918962588E-3</v>
      </c>
      <c r="AS14">
        <f t="shared" si="32"/>
        <v>3.3334311154135446E-3</v>
      </c>
      <c r="AT14">
        <v>0.1</v>
      </c>
      <c r="AU14" s="5">
        <f t="shared" si="2"/>
        <v>66.666666666666657</v>
      </c>
      <c r="AV14" s="5">
        <f t="shared" si="33"/>
        <v>65.079365079365076</v>
      </c>
      <c r="AW14" s="5">
        <f t="shared" si="34"/>
        <v>14.351699460337406</v>
      </c>
      <c r="AX14" s="5">
        <f t="shared" si="35"/>
        <v>8.2862006122040448</v>
      </c>
      <c r="AY14">
        <v>3</v>
      </c>
      <c r="AZ14" s="3">
        <f t="shared" si="36"/>
        <v>3.6666666666666665</v>
      </c>
      <c r="BA14">
        <f t="shared" si="37"/>
        <v>0.57735026918962473</v>
      </c>
      <c r="BB14">
        <f t="shared" si="38"/>
        <v>0.33334311154135376</v>
      </c>
    </row>
    <row r="15" spans="1:54" ht="15.75" x14ac:dyDescent="0.25">
      <c r="A15" s="2">
        <v>11</v>
      </c>
      <c r="B15" s="1">
        <v>2</v>
      </c>
      <c r="C15" s="1"/>
      <c r="D15">
        <v>36</v>
      </c>
      <c r="E15" s="3"/>
      <c r="F15" s="3"/>
      <c r="G15" s="3"/>
      <c r="H15">
        <v>25.3</v>
      </c>
      <c r="I15" s="3"/>
      <c r="J15" s="3"/>
      <c r="K15" s="3"/>
      <c r="L15">
        <f t="shared" si="0"/>
        <v>10.7</v>
      </c>
      <c r="M15" s="3"/>
      <c r="N15" s="3"/>
      <c r="O15" s="3"/>
      <c r="P15">
        <v>0.2</v>
      </c>
      <c r="R15" s="4"/>
      <c r="S15" s="4"/>
      <c r="T15">
        <v>0.7</v>
      </c>
      <c r="U15" s="4"/>
      <c r="V15" s="4"/>
      <c r="W15" s="4"/>
      <c r="X15">
        <v>0.08</v>
      </c>
      <c r="Y15" s="4"/>
      <c r="Z15" s="4"/>
      <c r="AA15" s="4"/>
      <c r="AB15">
        <v>0.3</v>
      </c>
      <c r="AC15" s="4"/>
      <c r="AD15" s="4"/>
      <c r="AE15" s="4"/>
      <c r="AF15">
        <v>0.4</v>
      </c>
      <c r="AG15">
        <v>7</v>
      </c>
      <c r="AH15" s="8">
        <f t="shared" si="1"/>
        <v>2.8000000000000003</v>
      </c>
      <c r="AJ15" s="6"/>
      <c r="AK15" s="4"/>
      <c r="AL15">
        <v>0.06</v>
      </c>
      <c r="AP15">
        <v>0.04</v>
      </c>
      <c r="AT15">
        <v>0.08</v>
      </c>
      <c r="AU15" s="5">
        <f t="shared" si="2"/>
        <v>49.999999999999986</v>
      </c>
      <c r="AV15" s="5"/>
      <c r="AW15" s="5"/>
      <c r="AX15" s="5"/>
      <c r="AY15">
        <v>4</v>
      </c>
    </row>
    <row r="16" spans="1:54" ht="15.75" x14ac:dyDescent="0.25">
      <c r="A16" s="2">
        <v>12</v>
      </c>
      <c r="B16" s="1">
        <v>3</v>
      </c>
      <c r="C16" s="1"/>
      <c r="D16">
        <v>39</v>
      </c>
      <c r="E16" s="3"/>
      <c r="F16" s="3"/>
      <c r="G16" s="3"/>
      <c r="H16">
        <v>28.2</v>
      </c>
      <c r="I16" s="3"/>
      <c r="J16" s="3"/>
      <c r="K16" s="3"/>
      <c r="L16">
        <f t="shared" si="0"/>
        <v>10.8</v>
      </c>
      <c r="M16" s="3"/>
      <c r="N16" s="3"/>
      <c r="O16" s="3"/>
      <c r="P16">
        <v>0.3</v>
      </c>
      <c r="R16" s="4"/>
      <c r="S16" s="4"/>
      <c r="T16">
        <v>1.7</v>
      </c>
      <c r="U16" s="4"/>
      <c r="V16" s="4"/>
      <c r="W16" s="4"/>
      <c r="X16">
        <v>7.0000000000000007E-2</v>
      </c>
      <c r="Y16" s="4"/>
      <c r="Z16" s="4"/>
      <c r="AA16" s="4"/>
      <c r="AB16">
        <v>1.2</v>
      </c>
      <c r="AC16" s="4"/>
      <c r="AD16" s="4"/>
      <c r="AE16" s="4"/>
      <c r="AF16">
        <v>0.7</v>
      </c>
      <c r="AG16">
        <v>18</v>
      </c>
      <c r="AH16" s="8">
        <f t="shared" si="1"/>
        <v>12.6</v>
      </c>
      <c r="AJ16" s="6"/>
      <c r="AK16" s="4"/>
      <c r="AL16">
        <v>0.16</v>
      </c>
      <c r="AP16">
        <v>0.05</v>
      </c>
      <c r="AT16">
        <v>0.19</v>
      </c>
      <c r="AU16" s="5">
        <f t="shared" si="2"/>
        <v>78.571428571428569</v>
      </c>
      <c r="AV16" s="5"/>
      <c r="AW16" s="5"/>
      <c r="AX16" s="5"/>
      <c r="AY16">
        <v>4</v>
      </c>
    </row>
    <row r="17" spans="1:54" ht="15.75" x14ac:dyDescent="0.25">
      <c r="A17" s="2">
        <v>13</v>
      </c>
      <c r="B17" s="1">
        <v>1</v>
      </c>
      <c r="C17" s="1" t="s">
        <v>22</v>
      </c>
      <c r="D17">
        <v>44</v>
      </c>
      <c r="E17" s="3">
        <f t="shared" si="3"/>
        <v>46.300000000000004</v>
      </c>
      <c r="F17" s="3">
        <f t="shared" si="4"/>
        <v>2.8583211855912909</v>
      </c>
      <c r="G17" s="3">
        <f t="shared" si="5"/>
        <v>1.6503009154684127</v>
      </c>
      <c r="H17">
        <v>35.5</v>
      </c>
      <c r="I17" s="3">
        <f t="shared" si="6"/>
        <v>37.166666666666664</v>
      </c>
      <c r="J17" s="3">
        <f t="shared" si="7"/>
        <v>2.4664414311581235</v>
      </c>
      <c r="K17" s="3">
        <f t="shared" si="8"/>
        <v>1.4240423967425655</v>
      </c>
      <c r="L17">
        <f t="shared" si="0"/>
        <v>8.5</v>
      </c>
      <c r="M17" s="3">
        <f t="shared" si="9"/>
        <v>9.1333333333333329</v>
      </c>
      <c r="N17" s="3">
        <f t="shared" si="10"/>
        <v>0.55075705472860981</v>
      </c>
      <c r="O17" s="3">
        <f t="shared" si="11"/>
        <v>0.31798906162159918</v>
      </c>
      <c r="P17">
        <v>0.4</v>
      </c>
      <c r="Q17">
        <f t="shared" si="12"/>
        <v>0.40000000000000008</v>
      </c>
      <c r="R17" s="4">
        <f t="shared" si="13"/>
        <v>6.7986997775525911E-17</v>
      </c>
      <c r="S17" s="4">
        <f t="shared" si="14"/>
        <v>3.9253462918894868E-17</v>
      </c>
      <c r="T17">
        <v>1.2</v>
      </c>
      <c r="U17" s="4">
        <f t="shared" si="15"/>
        <v>1.4666666666666668</v>
      </c>
      <c r="V17" s="4">
        <f t="shared" si="16"/>
        <v>0.25166114784235771</v>
      </c>
      <c r="W17" s="4">
        <f t="shared" si="17"/>
        <v>0.1453008936734167</v>
      </c>
      <c r="X17">
        <v>0.21</v>
      </c>
      <c r="Y17" s="4">
        <f t="shared" si="18"/>
        <v>0.18000000000000002</v>
      </c>
      <c r="Z17" s="4">
        <f t="shared" si="19"/>
        <v>3.6055512754639835E-2</v>
      </c>
      <c r="AA17" s="4">
        <f t="shared" si="20"/>
        <v>2.0817270643556488E-2</v>
      </c>
      <c r="AB17">
        <v>0.6</v>
      </c>
      <c r="AC17" s="4">
        <f t="shared" si="21"/>
        <v>0.86</v>
      </c>
      <c r="AD17" s="4">
        <f t="shared" si="22"/>
        <v>0.3078960863668127</v>
      </c>
      <c r="AE17" s="4">
        <f t="shared" si="23"/>
        <v>0.17776910298314821</v>
      </c>
      <c r="AF17">
        <v>0.6</v>
      </c>
      <c r="AG17">
        <v>15</v>
      </c>
      <c r="AH17" s="8">
        <f t="shared" si="1"/>
        <v>9</v>
      </c>
      <c r="AI17">
        <f t="shared" si="24"/>
        <v>7</v>
      </c>
      <c r="AJ17" s="6">
        <f t="shared" si="25"/>
        <v>1.7320508075688772</v>
      </c>
      <c r="AK17" s="4">
        <f t="shared" si="26"/>
        <v>1.000029334624063</v>
      </c>
      <c r="AL17">
        <v>0.17</v>
      </c>
      <c r="AM17">
        <f t="shared" si="27"/>
        <v>0.10333333333333333</v>
      </c>
      <c r="AN17">
        <f t="shared" si="28"/>
        <v>5.8594652770823152E-2</v>
      </c>
      <c r="AO17">
        <f t="shared" si="29"/>
        <v>3.3830630930036465E-2</v>
      </c>
      <c r="AP17">
        <v>0.1</v>
      </c>
      <c r="AQ17">
        <f t="shared" si="30"/>
        <v>5.000000000000001E-2</v>
      </c>
      <c r="AR17">
        <f t="shared" si="31"/>
        <v>4.3588989435406726E-2</v>
      </c>
      <c r="AS17">
        <f t="shared" si="32"/>
        <v>2.516685302275215E-2</v>
      </c>
      <c r="AT17">
        <v>0.19</v>
      </c>
      <c r="AU17" s="5">
        <f t="shared" si="2"/>
        <v>77.777777777777786</v>
      </c>
      <c r="AV17" s="5">
        <f t="shared" si="33"/>
        <v>70.925925925925924</v>
      </c>
      <c r="AW17" s="5">
        <f t="shared" si="34"/>
        <v>9.5635195064262408</v>
      </c>
      <c r="AX17" s="5">
        <f t="shared" si="35"/>
        <v>5.5216625325786612</v>
      </c>
      <c r="AY17">
        <v>3</v>
      </c>
      <c r="AZ17" s="3">
        <f t="shared" si="36"/>
        <v>3.3333333333333335</v>
      </c>
      <c r="BA17">
        <f t="shared" si="37"/>
        <v>0.57735026918962473</v>
      </c>
      <c r="BB17">
        <f t="shared" si="38"/>
        <v>0.33334311154135376</v>
      </c>
    </row>
    <row r="18" spans="1:54" ht="15.75" x14ac:dyDescent="0.25">
      <c r="A18" s="2">
        <v>14</v>
      </c>
      <c r="B18" s="1">
        <v>2</v>
      </c>
      <c r="C18" s="1"/>
      <c r="D18">
        <v>49.5</v>
      </c>
      <c r="E18" s="3"/>
      <c r="F18" s="3"/>
      <c r="G18" s="3"/>
      <c r="H18">
        <v>40</v>
      </c>
      <c r="I18" s="3"/>
      <c r="J18" s="3"/>
      <c r="K18" s="3"/>
      <c r="L18">
        <f t="shared" si="0"/>
        <v>9.5</v>
      </c>
      <c r="M18" s="3"/>
      <c r="N18" s="3"/>
      <c r="O18" s="3"/>
      <c r="P18">
        <v>0.4</v>
      </c>
      <c r="R18" s="4"/>
      <c r="S18" s="4"/>
      <c r="T18">
        <v>1.7</v>
      </c>
      <c r="U18" s="4"/>
      <c r="V18" s="4"/>
      <c r="W18" s="4"/>
      <c r="X18">
        <v>0.19</v>
      </c>
      <c r="Y18" s="4"/>
      <c r="Z18" s="4"/>
      <c r="AA18" s="4"/>
      <c r="AB18">
        <v>1.2</v>
      </c>
      <c r="AC18" s="4"/>
      <c r="AD18" s="4"/>
      <c r="AE18" s="4"/>
      <c r="AF18">
        <v>0.4</v>
      </c>
      <c r="AG18">
        <v>15</v>
      </c>
      <c r="AH18" s="8">
        <f t="shared" si="1"/>
        <v>6</v>
      </c>
      <c r="AJ18" s="6"/>
      <c r="AK18" s="4"/>
      <c r="AL18">
        <v>0.08</v>
      </c>
      <c r="AP18">
        <v>0.02</v>
      </c>
      <c r="AT18">
        <v>0.1</v>
      </c>
      <c r="AU18" s="5">
        <f t="shared" si="2"/>
        <v>75</v>
      </c>
      <c r="AV18" s="5"/>
      <c r="AW18" s="5"/>
      <c r="AX18" s="5"/>
      <c r="AY18">
        <v>3</v>
      </c>
    </row>
    <row r="19" spans="1:54" ht="15.75" x14ac:dyDescent="0.25">
      <c r="A19" s="2">
        <v>15</v>
      </c>
      <c r="B19" s="1">
        <v>3</v>
      </c>
      <c r="C19" s="1"/>
      <c r="D19">
        <v>45.4</v>
      </c>
      <c r="E19" s="3"/>
      <c r="F19" s="3"/>
      <c r="G19" s="3"/>
      <c r="H19">
        <v>36</v>
      </c>
      <c r="I19" s="3"/>
      <c r="J19" s="3"/>
      <c r="K19" s="3"/>
      <c r="L19">
        <f t="shared" si="0"/>
        <v>9.3999999999999986</v>
      </c>
      <c r="M19" s="3"/>
      <c r="N19" s="3"/>
      <c r="O19" s="3"/>
      <c r="P19">
        <v>0.4</v>
      </c>
      <c r="R19" s="4"/>
      <c r="S19" s="4"/>
      <c r="T19">
        <v>1.5</v>
      </c>
      <c r="U19" s="4"/>
      <c r="V19" s="4"/>
      <c r="W19" s="4"/>
      <c r="X19">
        <v>0.14000000000000001</v>
      </c>
      <c r="Y19" s="4"/>
      <c r="Z19" s="4"/>
      <c r="AA19" s="4"/>
      <c r="AB19">
        <v>0.78</v>
      </c>
      <c r="AC19" s="4"/>
      <c r="AD19" s="4"/>
      <c r="AE19" s="4"/>
      <c r="AF19">
        <v>0.4</v>
      </c>
      <c r="AG19">
        <v>15</v>
      </c>
      <c r="AH19" s="8">
        <f t="shared" si="1"/>
        <v>6</v>
      </c>
      <c r="AJ19" s="6"/>
      <c r="AK19" s="4"/>
      <c r="AL19">
        <v>0.06</v>
      </c>
      <c r="AP19">
        <v>0.03</v>
      </c>
      <c r="AT19">
        <v>0.08</v>
      </c>
      <c r="AU19" s="5">
        <f t="shared" si="2"/>
        <v>60</v>
      </c>
      <c r="AV19" s="5"/>
      <c r="AW19" s="5"/>
      <c r="AX19" s="5"/>
      <c r="AY19">
        <v>4</v>
      </c>
    </row>
    <row r="20" spans="1:54" ht="15.75" x14ac:dyDescent="0.25">
      <c r="A20" s="2">
        <v>16</v>
      </c>
      <c r="B20" s="1">
        <v>1</v>
      </c>
      <c r="C20" s="1" t="s">
        <v>23</v>
      </c>
      <c r="D20">
        <v>49</v>
      </c>
      <c r="E20" s="3">
        <f t="shared" si="3"/>
        <v>47.566666666666663</v>
      </c>
      <c r="F20" s="3">
        <f t="shared" si="4"/>
        <v>1.2897028081435398</v>
      </c>
      <c r="G20" s="3">
        <f t="shared" si="5"/>
        <v>0.74463210631844101</v>
      </c>
      <c r="H20">
        <v>37.4</v>
      </c>
      <c r="I20" s="3">
        <f t="shared" si="6"/>
        <v>36.333333333333336</v>
      </c>
      <c r="J20" s="3">
        <f t="shared" si="7"/>
        <v>1.5143755588800716</v>
      </c>
      <c r="K20" s="3">
        <f t="shared" si="8"/>
        <v>0.87435078457278959</v>
      </c>
      <c r="L20">
        <f t="shared" si="0"/>
        <v>11.600000000000001</v>
      </c>
      <c r="M20" s="3">
        <f t="shared" si="9"/>
        <v>11.233333333333334</v>
      </c>
      <c r="N20" s="3">
        <f t="shared" si="10"/>
        <v>1.5821925715074325</v>
      </c>
      <c r="O20" s="3">
        <f t="shared" si="11"/>
        <v>0.9135061036417047</v>
      </c>
      <c r="P20">
        <v>0.2</v>
      </c>
      <c r="Q20" s="4">
        <f t="shared" si="12"/>
        <v>0.23333333333333331</v>
      </c>
      <c r="R20" s="4">
        <f t="shared" si="13"/>
        <v>5.7735026918962762E-2</v>
      </c>
      <c r="S20" s="4">
        <f t="shared" si="14"/>
        <v>3.3334311154135543E-2</v>
      </c>
      <c r="T20">
        <v>1.2</v>
      </c>
      <c r="U20" s="4">
        <f t="shared" si="15"/>
        <v>1.04</v>
      </c>
      <c r="V20" s="4">
        <f t="shared" si="16"/>
        <v>0.15099668870541477</v>
      </c>
      <c r="W20" s="4">
        <f t="shared" si="17"/>
        <v>8.7180536204050099E-2</v>
      </c>
      <c r="X20">
        <v>0.11</v>
      </c>
      <c r="Y20" s="4">
        <f t="shared" si="18"/>
        <v>0.12666666666666668</v>
      </c>
      <c r="Z20" s="4">
        <f t="shared" si="19"/>
        <v>2.0816659994661348E-2</v>
      </c>
      <c r="AA20" s="4">
        <f t="shared" si="20"/>
        <v>1.2018856809850662E-2</v>
      </c>
      <c r="AB20">
        <v>0.87</v>
      </c>
      <c r="AC20" s="4">
        <f t="shared" si="21"/>
        <v>0.74333333333333329</v>
      </c>
      <c r="AD20" s="4">
        <f t="shared" si="22"/>
        <v>0.21079215671683141</v>
      </c>
      <c r="AE20" s="4">
        <f t="shared" si="23"/>
        <v>0.12170447847392114</v>
      </c>
      <c r="AF20">
        <v>0.5</v>
      </c>
      <c r="AG20">
        <v>14</v>
      </c>
      <c r="AH20" s="8">
        <f t="shared" si="1"/>
        <v>7</v>
      </c>
      <c r="AI20" s="3">
        <f t="shared" si="24"/>
        <v>5.666666666666667</v>
      </c>
      <c r="AJ20" s="6">
        <f t="shared" si="25"/>
        <v>1.5275252316519474</v>
      </c>
      <c r="AK20" s="4">
        <f t="shared" si="26"/>
        <v>0.88194297439488878</v>
      </c>
      <c r="AL20">
        <v>0.16</v>
      </c>
      <c r="AM20">
        <f t="shared" si="27"/>
        <v>9.6666666666666679E-2</v>
      </c>
      <c r="AN20">
        <f t="shared" si="28"/>
        <v>5.6862407030773249E-2</v>
      </c>
      <c r="AO20">
        <f t="shared" si="29"/>
        <v>3.2830489047790561E-2</v>
      </c>
      <c r="AP20">
        <v>0.06</v>
      </c>
      <c r="AQ20">
        <f t="shared" si="30"/>
        <v>0.04</v>
      </c>
      <c r="AR20">
        <f t="shared" si="31"/>
        <v>2.0000000000000004E-2</v>
      </c>
      <c r="AS20">
        <f t="shared" si="32"/>
        <v>1.1547344110854505E-2</v>
      </c>
      <c r="AT20">
        <v>0.18</v>
      </c>
      <c r="AU20" s="5">
        <f t="shared" si="2"/>
        <v>83.333333333333343</v>
      </c>
      <c r="AV20" s="5">
        <f t="shared" si="33"/>
        <v>66.666666666666671</v>
      </c>
      <c r="AW20" s="5">
        <f t="shared" si="34"/>
        <v>16.666666666666629</v>
      </c>
      <c r="AX20" s="5">
        <f t="shared" si="35"/>
        <v>9.6227867590453986</v>
      </c>
      <c r="AY20">
        <v>5</v>
      </c>
      <c r="AZ20">
        <f t="shared" si="36"/>
        <v>4</v>
      </c>
      <c r="BA20">
        <f t="shared" si="37"/>
        <v>1</v>
      </c>
      <c r="BB20">
        <f t="shared" si="38"/>
        <v>0.57736720554272514</v>
      </c>
    </row>
    <row r="21" spans="1:54" ht="15.75" x14ac:dyDescent="0.25">
      <c r="A21" s="2">
        <v>17</v>
      </c>
      <c r="B21" s="1">
        <v>2</v>
      </c>
      <c r="C21" s="1"/>
      <c r="D21">
        <v>46.5</v>
      </c>
      <c r="E21" s="3"/>
      <c r="F21" s="3"/>
      <c r="G21" s="3"/>
      <c r="H21">
        <v>37</v>
      </c>
      <c r="I21" s="3"/>
      <c r="J21" s="3"/>
      <c r="K21" s="3"/>
      <c r="L21">
        <f t="shared" si="0"/>
        <v>9.5</v>
      </c>
      <c r="M21" s="3"/>
      <c r="N21" s="3"/>
      <c r="O21" s="3"/>
      <c r="P21">
        <v>0.3</v>
      </c>
      <c r="R21" s="4"/>
      <c r="S21" s="4"/>
      <c r="T21">
        <v>0.9</v>
      </c>
      <c r="U21" s="4"/>
      <c r="V21" s="4"/>
      <c r="W21" s="4"/>
      <c r="X21">
        <v>0.15</v>
      </c>
      <c r="Y21" s="4"/>
      <c r="Z21" s="4"/>
      <c r="AA21" s="4"/>
      <c r="AB21">
        <v>0.5</v>
      </c>
      <c r="AC21" s="4"/>
      <c r="AD21" s="4"/>
      <c r="AE21" s="4"/>
      <c r="AF21">
        <v>0.4</v>
      </c>
      <c r="AG21">
        <v>10</v>
      </c>
      <c r="AH21" s="8">
        <f t="shared" si="1"/>
        <v>4</v>
      </c>
      <c r="AJ21" s="6"/>
      <c r="AK21" s="4"/>
      <c r="AL21">
        <v>0.05</v>
      </c>
      <c r="AP21">
        <v>0.02</v>
      </c>
      <c r="AT21">
        <v>0.08</v>
      </c>
      <c r="AU21" s="5">
        <f t="shared" si="2"/>
        <v>50.000000000000014</v>
      </c>
      <c r="AV21" s="5"/>
      <c r="AW21" s="5"/>
      <c r="AX21" s="5"/>
      <c r="AY21">
        <v>3</v>
      </c>
    </row>
    <row r="22" spans="1:54" ht="15.75" x14ac:dyDescent="0.25">
      <c r="A22" s="2">
        <v>18</v>
      </c>
      <c r="B22" s="1">
        <v>3</v>
      </c>
      <c r="C22" s="1"/>
      <c r="D22">
        <v>47.2</v>
      </c>
      <c r="E22" s="3"/>
      <c r="F22" s="3"/>
      <c r="G22" s="3"/>
      <c r="H22">
        <v>34.6</v>
      </c>
      <c r="I22" s="3"/>
      <c r="J22" s="3"/>
      <c r="K22" s="3"/>
      <c r="L22">
        <f t="shared" si="0"/>
        <v>12.600000000000001</v>
      </c>
      <c r="M22" s="3"/>
      <c r="N22" s="3"/>
      <c r="O22" s="3"/>
      <c r="P22">
        <v>0.2</v>
      </c>
      <c r="R22" s="4"/>
      <c r="S22" s="4"/>
      <c r="T22">
        <v>1.02</v>
      </c>
      <c r="U22" s="4"/>
      <c r="V22" s="4"/>
      <c r="W22" s="4"/>
      <c r="X22">
        <v>0.12</v>
      </c>
      <c r="Y22" s="4"/>
      <c r="Z22" s="4"/>
      <c r="AA22" s="4"/>
      <c r="AB22">
        <v>0.86</v>
      </c>
      <c r="AC22" s="4"/>
      <c r="AD22" s="4"/>
      <c r="AE22" s="4"/>
      <c r="AF22">
        <v>0.6</v>
      </c>
      <c r="AG22">
        <v>10</v>
      </c>
      <c r="AH22" s="8">
        <f t="shared" si="1"/>
        <v>6</v>
      </c>
      <c r="AJ22" s="6"/>
      <c r="AK22" s="4"/>
      <c r="AL22">
        <v>0.08</v>
      </c>
      <c r="AP22">
        <v>0.04</v>
      </c>
      <c r="AT22">
        <v>0.1</v>
      </c>
      <c r="AU22" s="5">
        <f t="shared" si="2"/>
        <v>66.666666666666657</v>
      </c>
      <c r="AV22" s="5"/>
      <c r="AW22" s="5"/>
      <c r="AX22" s="5"/>
      <c r="AY22">
        <v>4</v>
      </c>
    </row>
    <row r="23" spans="1:54" ht="15.75" x14ac:dyDescent="0.25">
      <c r="A23" s="2"/>
      <c r="B23" s="1" t="s">
        <v>24</v>
      </c>
      <c r="C23" s="1"/>
      <c r="E23" s="3"/>
      <c r="F23" s="3"/>
      <c r="G23" s="3"/>
      <c r="I23" s="3"/>
      <c r="J23" s="3"/>
      <c r="K23" s="3"/>
      <c r="M23" s="3"/>
      <c r="N23" s="3"/>
      <c r="O23" s="3"/>
      <c r="R23" s="4"/>
      <c r="S23" s="4"/>
      <c r="U23" s="4"/>
      <c r="V23" s="4"/>
      <c r="W23" s="4"/>
      <c r="Y23" s="4"/>
      <c r="Z23" s="4"/>
      <c r="AA23" s="4"/>
      <c r="AC23" s="4"/>
      <c r="AD23" s="4"/>
      <c r="AE23" s="4"/>
      <c r="AH23" s="8"/>
      <c r="AJ23" s="6"/>
      <c r="AK23" s="4"/>
      <c r="AU23" s="5"/>
      <c r="AV23" s="5"/>
      <c r="AW23" s="5"/>
      <c r="AX23" s="5"/>
    </row>
    <row r="24" spans="1:54" ht="15.75" x14ac:dyDescent="0.25">
      <c r="A24" s="2">
        <v>19</v>
      </c>
      <c r="B24" s="1">
        <v>1</v>
      </c>
      <c r="C24" s="1" t="s">
        <v>18</v>
      </c>
      <c r="D24">
        <v>45</v>
      </c>
      <c r="E24" s="3">
        <f t="shared" si="3"/>
        <v>54</v>
      </c>
      <c r="F24" s="3">
        <f t="shared" si="4"/>
        <v>7.810249675906654</v>
      </c>
      <c r="G24" s="3">
        <f t="shared" si="5"/>
        <v>4.5093820299692</v>
      </c>
      <c r="H24">
        <v>39</v>
      </c>
      <c r="I24" s="3">
        <f t="shared" si="6"/>
        <v>45</v>
      </c>
      <c r="J24" s="3">
        <f t="shared" si="7"/>
        <v>5.5677643628300215</v>
      </c>
      <c r="K24" s="3">
        <f t="shared" si="8"/>
        <v>3.2146445512875412</v>
      </c>
      <c r="L24">
        <f t="shared" ref="L24:L32" si="39">D24-H24</f>
        <v>6</v>
      </c>
      <c r="M24" s="3">
        <f t="shared" si="9"/>
        <v>9</v>
      </c>
      <c r="N24" s="3">
        <f t="shared" si="10"/>
        <v>3</v>
      </c>
      <c r="O24" s="3">
        <f t="shared" si="11"/>
        <v>1.7321016166281755</v>
      </c>
      <c r="P24">
        <v>0.2</v>
      </c>
      <c r="Q24">
        <f t="shared" si="12"/>
        <v>0.30000000000000004</v>
      </c>
      <c r="R24" s="4">
        <f t="shared" si="13"/>
        <v>9.9999999999999908E-2</v>
      </c>
      <c r="S24" s="4">
        <f t="shared" si="14"/>
        <v>5.7736720554272467E-2</v>
      </c>
      <c r="T24">
        <v>1.08</v>
      </c>
      <c r="U24" s="4">
        <f t="shared" si="15"/>
        <v>1.7633333333333334</v>
      </c>
      <c r="V24" s="4">
        <f t="shared" si="16"/>
        <v>0.5993607705992553</v>
      </c>
      <c r="W24" s="4">
        <f t="shared" si="17"/>
        <v>0.34605125323282637</v>
      </c>
      <c r="X24">
        <v>0.09</v>
      </c>
      <c r="Y24" s="4">
        <f t="shared" si="18"/>
        <v>0.17666666666666667</v>
      </c>
      <c r="Z24" s="4">
        <f t="shared" si="19"/>
        <v>7.5718777944003599E-2</v>
      </c>
      <c r="AA24" s="4">
        <f t="shared" si="20"/>
        <v>4.3717539228639489E-2</v>
      </c>
      <c r="AB24">
        <v>1.2</v>
      </c>
      <c r="AC24" s="4">
        <f t="shared" si="21"/>
        <v>1.6033333333333335</v>
      </c>
      <c r="AD24" s="4">
        <f t="shared" si="22"/>
        <v>0.35218366420567027</v>
      </c>
      <c r="AE24" s="4">
        <f t="shared" si="23"/>
        <v>0.20333929804022532</v>
      </c>
      <c r="AF24">
        <v>0.7</v>
      </c>
      <c r="AG24">
        <v>11</v>
      </c>
      <c r="AH24" s="8">
        <f t="shared" ref="AH24:AH32" si="40">AF24*AG24</f>
        <v>7.6999999999999993</v>
      </c>
      <c r="AI24" s="3">
        <f t="shared" si="24"/>
        <v>10.833333333333334</v>
      </c>
      <c r="AJ24" s="6">
        <f t="shared" si="25"/>
        <v>3.8991452054691869</v>
      </c>
      <c r="AK24" s="4">
        <f t="shared" si="26"/>
        <v>2.2512385712870593</v>
      </c>
      <c r="AL24">
        <v>0.09</v>
      </c>
      <c r="AM24">
        <f t="shared" si="27"/>
        <v>0.12333333333333334</v>
      </c>
      <c r="AN24">
        <f t="shared" si="28"/>
        <v>3.0550504633038954E-2</v>
      </c>
      <c r="AO24">
        <f t="shared" si="29"/>
        <v>1.7638859487897781E-2</v>
      </c>
      <c r="AP24">
        <v>0.02</v>
      </c>
      <c r="AQ24">
        <f t="shared" si="30"/>
        <v>5.3333333333333337E-2</v>
      </c>
      <c r="AR24">
        <f t="shared" si="31"/>
        <v>3.0550504633038926E-2</v>
      </c>
      <c r="AS24">
        <f t="shared" si="32"/>
        <v>1.7638859487897764E-2</v>
      </c>
      <c r="AT24">
        <v>0.12</v>
      </c>
      <c r="AU24" s="5">
        <f t="shared" ref="AU24:AU32" si="41">((AL24-AP24)/(AT24-AP24))*100</f>
        <v>70</v>
      </c>
      <c r="AV24" s="5">
        <f t="shared" si="33"/>
        <v>72.592592592592595</v>
      </c>
      <c r="AW24" s="5">
        <f t="shared" si="34"/>
        <v>4.4905020936970939</v>
      </c>
      <c r="AX24" s="5">
        <f t="shared" si="35"/>
        <v>2.5926686453216479</v>
      </c>
      <c r="AY24">
        <v>3</v>
      </c>
      <c r="AZ24" s="3">
        <f t="shared" si="36"/>
        <v>3.6666666666666665</v>
      </c>
      <c r="BA24">
        <f t="shared" si="37"/>
        <v>0.57735026918962473</v>
      </c>
      <c r="BB24">
        <f t="shared" si="38"/>
        <v>0.33334311154135376</v>
      </c>
    </row>
    <row r="25" spans="1:54" ht="15.75" x14ac:dyDescent="0.25">
      <c r="A25" s="2">
        <v>20</v>
      </c>
      <c r="B25" s="1">
        <v>2</v>
      </c>
      <c r="C25" s="1"/>
      <c r="D25">
        <v>58</v>
      </c>
      <c r="E25" s="3"/>
      <c r="F25" s="3"/>
      <c r="G25" s="3"/>
      <c r="H25">
        <v>46</v>
      </c>
      <c r="I25" s="3"/>
      <c r="J25" s="3"/>
      <c r="K25" s="3"/>
      <c r="L25">
        <f t="shared" si="39"/>
        <v>12</v>
      </c>
      <c r="M25" s="3"/>
      <c r="N25" s="3"/>
      <c r="O25" s="3"/>
      <c r="P25">
        <v>0.4</v>
      </c>
      <c r="R25" s="4"/>
      <c r="S25" s="4"/>
      <c r="T25">
        <v>2.2000000000000002</v>
      </c>
      <c r="U25" s="4"/>
      <c r="V25" s="4"/>
      <c r="W25" s="4"/>
      <c r="X25">
        <v>0.23</v>
      </c>
      <c r="Y25" s="4"/>
      <c r="Z25" s="4"/>
      <c r="AA25" s="4"/>
      <c r="AB25">
        <v>1.76</v>
      </c>
      <c r="AC25" s="4"/>
      <c r="AD25" s="4"/>
      <c r="AE25" s="4"/>
      <c r="AF25">
        <v>0.8</v>
      </c>
      <c r="AG25">
        <v>19</v>
      </c>
      <c r="AH25" s="8">
        <f t="shared" si="40"/>
        <v>15.200000000000001</v>
      </c>
      <c r="AJ25" s="6"/>
      <c r="AK25" s="4"/>
      <c r="AL25">
        <v>0.15</v>
      </c>
      <c r="AP25">
        <v>0.08</v>
      </c>
      <c r="AT25">
        <v>0.18</v>
      </c>
      <c r="AU25" s="5">
        <f t="shared" si="41"/>
        <v>70</v>
      </c>
      <c r="AV25" s="5"/>
      <c r="AW25" s="5"/>
      <c r="AX25" s="5"/>
      <c r="AY25">
        <v>4</v>
      </c>
    </row>
    <row r="26" spans="1:54" ht="15.75" x14ac:dyDescent="0.25">
      <c r="A26" s="2">
        <v>21</v>
      </c>
      <c r="B26" s="1">
        <v>3</v>
      </c>
      <c r="C26" s="1"/>
      <c r="D26">
        <v>59</v>
      </c>
      <c r="E26" s="3"/>
      <c r="F26" s="3"/>
      <c r="G26" s="3"/>
      <c r="H26">
        <v>50</v>
      </c>
      <c r="I26" s="3"/>
      <c r="J26" s="3"/>
      <c r="K26" s="3"/>
      <c r="L26">
        <f t="shared" si="39"/>
        <v>9</v>
      </c>
      <c r="M26" s="3"/>
      <c r="N26" s="3"/>
      <c r="O26" s="3"/>
      <c r="P26">
        <v>0.3</v>
      </c>
      <c r="R26" s="4"/>
      <c r="S26" s="4"/>
      <c r="T26">
        <v>2.0099999999999998</v>
      </c>
      <c r="U26" s="4"/>
      <c r="V26" s="4"/>
      <c r="W26" s="4"/>
      <c r="X26">
        <v>0.21</v>
      </c>
      <c r="Y26" s="4"/>
      <c r="Z26" s="4"/>
      <c r="AA26" s="4"/>
      <c r="AB26">
        <v>1.85</v>
      </c>
      <c r="AC26" s="4"/>
      <c r="AD26" s="4"/>
      <c r="AE26" s="4"/>
      <c r="AF26">
        <v>0.6</v>
      </c>
      <c r="AG26">
        <v>16</v>
      </c>
      <c r="AH26" s="8">
        <f t="shared" si="40"/>
        <v>9.6</v>
      </c>
      <c r="AJ26" s="6"/>
      <c r="AK26" s="4"/>
      <c r="AL26">
        <v>0.13</v>
      </c>
      <c r="AP26">
        <v>0.06</v>
      </c>
      <c r="AT26">
        <v>0.15</v>
      </c>
      <c r="AU26" s="5">
        <f t="shared" si="41"/>
        <v>77.777777777777786</v>
      </c>
      <c r="AV26" s="5"/>
      <c r="AW26" s="5"/>
      <c r="AX26" s="5"/>
      <c r="AY26">
        <v>4</v>
      </c>
    </row>
    <row r="27" spans="1:54" ht="15.75" x14ac:dyDescent="0.25">
      <c r="A27" s="2">
        <v>22</v>
      </c>
      <c r="B27" s="1">
        <v>1</v>
      </c>
      <c r="C27" s="1" t="s">
        <v>19</v>
      </c>
      <c r="D27">
        <v>43</v>
      </c>
      <c r="E27" s="3">
        <f t="shared" si="3"/>
        <v>43.4</v>
      </c>
      <c r="F27" s="3">
        <f t="shared" si="4"/>
        <v>0.36055512754640012</v>
      </c>
      <c r="G27" s="3">
        <f t="shared" si="5"/>
        <v>0.2081727064355659</v>
      </c>
      <c r="H27">
        <v>37</v>
      </c>
      <c r="I27" s="3">
        <f t="shared" si="6"/>
        <v>37.333333333333336</v>
      </c>
      <c r="J27" s="3">
        <f t="shared" si="7"/>
        <v>0.30550504633038983</v>
      </c>
      <c r="K27" s="3">
        <f t="shared" si="8"/>
        <v>0.17638859487897796</v>
      </c>
      <c r="L27">
        <f t="shared" si="39"/>
        <v>6</v>
      </c>
      <c r="M27" s="3">
        <f t="shared" si="9"/>
        <v>6.0666666666666673</v>
      </c>
      <c r="N27" s="3">
        <f t="shared" si="10"/>
        <v>0.20816659994661624</v>
      </c>
      <c r="O27" s="3">
        <f t="shared" si="11"/>
        <v>0.12018856809850822</v>
      </c>
      <c r="P27">
        <v>0.1</v>
      </c>
      <c r="Q27" s="4">
        <f t="shared" si="12"/>
        <v>0.17333333333333334</v>
      </c>
      <c r="R27" s="4">
        <f t="shared" si="13"/>
        <v>0.11015141094572202</v>
      </c>
      <c r="S27" s="4">
        <f t="shared" si="14"/>
        <v>6.359781232431988E-2</v>
      </c>
      <c r="T27">
        <v>0.8</v>
      </c>
      <c r="U27" s="4">
        <f t="shared" si="15"/>
        <v>0.81</v>
      </c>
      <c r="V27" s="4">
        <f t="shared" si="16"/>
        <v>9.9999999999999534E-3</v>
      </c>
      <c r="W27" s="4">
        <f t="shared" si="17"/>
        <v>5.773672055427225E-3</v>
      </c>
      <c r="X27">
        <v>0.09</v>
      </c>
      <c r="Y27" s="4">
        <f t="shared" si="18"/>
        <v>8.666666666666667E-2</v>
      </c>
      <c r="Z27" s="4">
        <f t="shared" si="19"/>
        <v>5.7735026918962545E-3</v>
      </c>
      <c r="AA27" s="4">
        <f t="shared" si="20"/>
        <v>3.333431115413542E-3</v>
      </c>
      <c r="AB27">
        <v>0.25</v>
      </c>
      <c r="AC27" s="4">
        <f t="shared" si="21"/>
        <v>0.27333333333333337</v>
      </c>
      <c r="AD27" s="4">
        <f t="shared" si="22"/>
        <v>2.0816659994661323E-2</v>
      </c>
      <c r="AE27" s="4">
        <f t="shared" si="23"/>
        <v>1.2018856809850648E-2</v>
      </c>
      <c r="AF27">
        <v>0.5</v>
      </c>
      <c r="AG27">
        <v>10</v>
      </c>
      <c r="AH27" s="8">
        <f t="shared" si="40"/>
        <v>5</v>
      </c>
      <c r="AI27" s="3">
        <f t="shared" si="24"/>
        <v>5.1333333333333337</v>
      </c>
      <c r="AJ27" s="6">
        <f t="shared" si="25"/>
        <v>0.80829037686547334</v>
      </c>
      <c r="AK27" s="4">
        <f t="shared" si="26"/>
        <v>0.46668035615789455</v>
      </c>
      <c r="AL27">
        <v>0.12</v>
      </c>
      <c r="AM27">
        <f t="shared" si="27"/>
        <v>0.11666666666666665</v>
      </c>
      <c r="AN27">
        <f t="shared" si="28"/>
        <v>5.7735026918962545E-3</v>
      </c>
      <c r="AO27">
        <f t="shared" si="29"/>
        <v>3.333431115413542E-3</v>
      </c>
      <c r="AP27">
        <v>0.04</v>
      </c>
      <c r="AQ27">
        <f t="shared" si="30"/>
        <v>4.9999999999999996E-2</v>
      </c>
      <c r="AR27">
        <f t="shared" si="31"/>
        <v>1.0000000000000012E-2</v>
      </c>
      <c r="AS27">
        <f t="shared" si="32"/>
        <v>5.7736720554272588E-3</v>
      </c>
      <c r="AT27">
        <v>0.15</v>
      </c>
      <c r="AU27" s="5">
        <f t="shared" si="41"/>
        <v>72.727272727272734</v>
      </c>
      <c r="AV27" s="5">
        <f t="shared" si="33"/>
        <v>60.353535353535356</v>
      </c>
      <c r="AW27" s="5">
        <f t="shared" si="34"/>
        <v>11.497527714982049</v>
      </c>
      <c r="AX27" s="5">
        <f t="shared" si="35"/>
        <v>6.6382954474492202</v>
      </c>
      <c r="AY27">
        <v>4</v>
      </c>
      <c r="AZ27" s="3">
        <f t="shared" si="36"/>
        <v>4.333333333333333</v>
      </c>
      <c r="BA27">
        <f t="shared" si="37"/>
        <v>0.57735026918962473</v>
      </c>
      <c r="BB27">
        <f t="shared" si="38"/>
        <v>0.33334311154135376</v>
      </c>
    </row>
    <row r="28" spans="1:54" ht="15.75" x14ac:dyDescent="0.25">
      <c r="A28" s="2">
        <v>23</v>
      </c>
      <c r="B28" s="1">
        <v>2</v>
      </c>
      <c r="D28">
        <v>43.7</v>
      </c>
      <c r="E28" s="3"/>
      <c r="F28" s="3"/>
      <c r="G28" s="3"/>
      <c r="H28">
        <v>37.4</v>
      </c>
      <c r="I28" s="3"/>
      <c r="J28" s="3"/>
      <c r="K28" s="3"/>
      <c r="L28">
        <f t="shared" si="39"/>
        <v>6.3000000000000043</v>
      </c>
      <c r="M28" s="3"/>
      <c r="N28" s="3"/>
      <c r="O28" s="3"/>
      <c r="P28">
        <v>0.12</v>
      </c>
      <c r="R28" s="4"/>
      <c r="S28" s="4"/>
      <c r="T28">
        <v>0.82</v>
      </c>
      <c r="U28" s="4"/>
      <c r="V28" s="4"/>
      <c r="W28" s="4"/>
      <c r="X28">
        <v>0.09</v>
      </c>
      <c r="Y28" s="4"/>
      <c r="Z28" s="4"/>
      <c r="AA28" s="4"/>
      <c r="AB28">
        <v>0.28000000000000003</v>
      </c>
      <c r="AC28" s="4"/>
      <c r="AD28" s="4"/>
      <c r="AE28" s="4"/>
      <c r="AF28">
        <v>0.4</v>
      </c>
      <c r="AG28">
        <v>11</v>
      </c>
      <c r="AH28" s="8">
        <f t="shared" si="40"/>
        <v>4.4000000000000004</v>
      </c>
      <c r="AJ28" s="6"/>
      <c r="AK28" s="4"/>
      <c r="AL28">
        <v>0.12</v>
      </c>
      <c r="AP28">
        <v>0.05</v>
      </c>
      <c r="AT28">
        <v>0.17</v>
      </c>
      <c r="AU28" s="5">
        <f t="shared" si="41"/>
        <v>58.333333333333329</v>
      </c>
      <c r="AV28" s="5"/>
      <c r="AW28" s="5"/>
      <c r="AX28" s="5"/>
      <c r="AY28">
        <v>5</v>
      </c>
    </row>
    <row r="29" spans="1:54" ht="15.75" x14ac:dyDescent="0.25">
      <c r="A29" s="2">
        <v>24</v>
      </c>
      <c r="B29" s="1">
        <v>3</v>
      </c>
      <c r="D29">
        <v>43.5</v>
      </c>
      <c r="E29" s="3"/>
      <c r="F29" s="3"/>
      <c r="G29" s="3"/>
      <c r="H29">
        <v>37.6</v>
      </c>
      <c r="I29" s="3"/>
      <c r="J29" s="3"/>
      <c r="K29" s="3"/>
      <c r="L29">
        <f t="shared" si="39"/>
        <v>5.8999999999999986</v>
      </c>
      <c r="M29" s="3"/>
      <c r="N29" s="3"/>
      <c r="O29" s="3"/>
      <c r="P29">
        <v>0.3</v>
      </c>
      <c r="R29" s="4"/>
      <c r="S29" s="4"/>
      <c r="T29">
        <v>0.81</v>
      </c>
      <c r="U29" s="4"/>
      <c r="V29" s="4"/>
      <c r="W29" s="4"/>
      <c r="X29">
        <v>0.08</v>
      </c>
      <c r="Y29" s="4"/>
      <c r="Z29" s="4"/>
      <c r="AA29" s="4"/>
      <c r="AB29">
        <v>0.28999999999999998</v>
      </c>
      <c r="AC29" s="4"/>
      <c r="AD29" s="4"/>
      <c r="AE29" s="4"/>
      <c r="AF29">
        <v>0.5</v>
      </c>
      <c r="AG29">
        <v>12</v>
      </c>
      <c r="AH29" s="8">
        <f t="shared" si="40"/>
        <v>6</v>
      </c>
      <c r="AJ29" s="6"/>
      <c r="AK29" s="4"/>
      <c r="AL29">
        <v>0.11</v>
      </c>
      <c r="AP29">
        <v>0.06</v>
      </c>
      <c r="AT29">
        <v>0.16</v>
      </c>
      <c r="AU29" s="5">
        <f t="shared" si="41"/>
        <v>50</v>
      </c>
      <c r="AV29" s="5"/>
      <c r="AW29" s="5"/>
      <c r="AX29" s="5"/>
      <c r="AY29">
        <v>4</v>
      </c>
    </row>
    <row r="30" spans="1:54" ht="15.75" x14ac:dyDescent="0.25">
      <c r="A30" s="2">
        <v>25</v>
      </c>
      <c r="B30" s="1">
        <v>1</v>
      </c>
      <c r="C30" s="1" t="s">
        <v>20</v>
      </c>
      <c r="D30">
        <v>44</v>
      </c>
      <c r="E30" s="3">
        <f t="shared" si="3"/>
        <v>44.466666666666661</v>
      </c>
      <c r="F30" s="3">
        <f t="shared" si="4"/>
        <v>0.41633319989322565</v>
      </c>
      <c r="G30" s="3">
        <f t="shared" si="5"/>
        <v>0.24037713619701251</v>
      </c>
      <c r="H30">
        <v>38</v>
      </c>
      <c r="I30" s="3">
        <f t="shared" si="6"/>
        <v>38.199999999999996</v>
      </c>
      <c r="J30" s="3">
        <f t="shared" si="7"/>
        <v>0.19999999999999929</v>
      </c>
      <c r="K30" s="3">
        <f t="shared" si="8"/>
        <v>0.11547344110854463</v>
      </c>
      <c r="L30">
        <f t="shared" si="39"/>
        <v>6</v>
      </c>
      <c r="M30" s="3">
        <f t="shared" si="9"/>
        <v>6.2666666666666657</v>
      </c>
      <c r="N30" s="3">
        <f t="shared" si="10"/>
        <v>0.23094010767584949</v>
      </c>
      <c r="O30" s="3">
        <f t="shared" si="11"/>
        <v>0.13333724461654128</v>
      </c>
      <c r="P30">
        <v>0.1</v>
      </c>
      <c r="Q30" s="4">
        <f t="shared" si="12"/>
        <v>0.10666666666666667</v>
      </c>
      <c r="R30" s="4">
        <f t="shared" si="13"/>
        <v>1.1547005383792509E-2</v>
      </c>
      <c r="S30" s="4">
        <f t="shared" si="14"/>
        <v>6.666862230827084E-3</v>
      </c>
      <c r="T30">
        <v>0.9</v>
      </c>
      <c r="U30" s="4">
        <f t="shared" si="15"/>
        <v>0.91333333333333344</v>
      </c>
      <c r="V30" s="4">
        <f t="shared" si="16"/>
        <v>1.527525231651948E-2</v>
      </c>
      <c r="W30" s="4">
        <f t="shared" si="17"/>
        <v>8.8194297439488922E-3</v>
      </c>
      <c r="X30">
        <v>0.09</v>
      </c>
      <c r="Y30" s="4">
        <f t="shared" si="18"/>
        <v>7.0000000000000007E-2</v>
      </c>
      <c r="Z30" s="4">
        <f t="shared" si="19"/>
        <v>1.9999999999999983E-2</v>
      </c>
      <c r="AA30" s="4">
        <f t="shared" si="20"/>
        <v>1.1547344110854493E-2</v>
      </c>
      <c r="AB30">
        <v>0.22</v>
      </c>
      <c r="AC30" s="4">
        <f t="shared" si="21"/>
        <v>0.24666666666666667</v>
      </c>
      <c r="AD30" s="4">
        <f t="shared" si="22"/>
        <v>2.3094010767585032E-2</v>
      </c>
      <c r="AE30" s="4">
        <f t="shared" si="23"/>
        <v>1.3333724461654175E-2</v>
      </c>
      <c r="AF30">
        <v>0.6</v>
      </c>
      <c r="AG30">
        <v>11</v>
      </c>
      <c r="AH30" s="8">
        <f t="shared" si="40"/>
        <v>6.6</v>
      </c>
      <c r="AI30" s="4">
        <f t="shared" si="24"/>
        <v>6.5333333333333341</v>
      </c>
      <c r="AJ30" s="6">
        <f t="shared" si="25"/>
        <v>0.50332229568471665</v>
      </c>
      <c r="AK30" s="4">
        <f t="shared" si="26"/>
        <v>0.29060178734683412</v>
      </c>
      <c r="AL30">
        <v>0.12</v>
      </c>
      <c r="AM30">
        <f t="shared" si="27"/>
        <v>0.12333333333333334</v>
      </c>
      <c r="AN30">
        <f t="shared" si="28"/>
        <v>5.7735026918962632E-3</v>
      </c>
      <c r="AO30">
        <f t="shared" si="29"/>
        <v>3.3334311154135468E-3</v>
      </c>
      <c r="AP30">
        <v>0.04</v>
      </c>
      <c r="AQ30">
        <f t="shared" si="30"/>
        <v>4.9999999999999996E-2</v>
      </c>
      <c r="AR30">
        <f t="shared" si="31"/>
        <v>1.0000000000000012E-2</v>
      </c>
      <c r="AS30">
        <f t="shared" si="32"/>
        <v>5.7736720554272588E-3</v>
      </c>
      <c r="AT30">
        <v>0.15</v>
      </c>
      <c r="AU30" s="5">
        <f t="shared" si="41"/>
        <v>72.727272727272734</v>
      </c>
      <c r="AV30" s="5">
        <f t="shared" si="33"/>
        <v>76.094276094276083</v>
      </c>
      <c r="AW30" s="5">
        <f t="shared" si="34"/>
        <v>11.487354955711799</v>
      </c>
      <c r="AX30" s="5">
        <f t="shared" si="35"/>
        <v>6.6324220298566967</v>
      </c>
      <c r="AY30">
        <v>4</v>
      </c>
      <c r="AZ30">
        <f t="shared" si="36"/>
        <v>4</v>
      </c>
      <c r="BA30">
        <f t="shared" si="37"/>
        <v>0</v>
      </c>
      <c r="BB30">
        <f t="shared" si="38"/>
        <v>0</v>
      </c>
    </row>
    <row r="31" spans="1:54" ht="15.75" x14ac:dyDescent="0.25">
      <c r="A31" s="2">
        <v>26</v>
      </c>
      <c r="B31" s="1">
        <v>2</v>
      </c>
      <c r="D31">
        <v>44.6</v>
      </c>
      <c r="E31" s="3"/>
      <c r="F31" s="3"/>
      <c r="G31" s="3"/>
      <c r="H31">
        <v>38.200000000000003</v>
      </c>
      <c r="I31" s="3"/>
      <c r="J31" s="3"/>
      <c r="K31" s="3"/>
      <c r="L31">
        <f t="shared" si="39"/>
        <v>6.3999999999999986</v>
      </c>
      <c r="M31" s="3"/>
      <c r="N31" s="3"/>
      <c r="O31" s="3"/>
      <c r="P31">
        <v>0.12</v>
      </c>
      <c r="R31" s="4"/>
      <c r="S31" s="4"/>
      <c r="T31">
        <v>0.91</v>
      </c>
      <c r="U31" s="4"/>
      <c r="V31" s="4"/>
      <c r="W31" s="4"/>
      <c r="X31">
        <v>7.0000000000000007E-2</v>
      </c>
      <c r="Y31" s="4"/>
      <c r="Z31" s="4"/>
      <c r="AA31" s="4"/>
      <c r="AB31">
        <v>0.26</v>
      </c>
      <c r="AC31" s="4"/>
      <c r="AD31" s="4"/>
      <c r="AE31" s="4"/>
      <c r="AF31">
        <v>0.6</v>
      </c>
      <c r="AG31">
        <v>10</v>
      </c>
      <c r="AH31" s="8">
        <f t="shared" si="40"/>
        <v>6</v>
      </c>
      <c r="AJ31" s="6"/>
      <c r="AK31" s="4"/>
      <c r="AL31">
        <v>0.13</v>
      </c>
      <c r="AP31">
        <v>0.05</v>
      </c>
      <c r="AT31">
        <v>0.14000000000000001</v>
      </c>
      <c r="AU31" s="5">
        <f t="shared" si="41"/>
        <v>88.888888888888886</v>
      </c>
      <c r="AV31" s="5"/>
      <c r="AW31" s="5"/>
      <c r="AX31" s="5"/>
      <c r="AY31">
        <v>4</v>
      </c>
    </row>
    <row r="32" spans="1:54" ht="15.75" x14ac:dyDescent="0.25">
      <c r="A32" s="2">
        <v>27</v>
      </c>
      <c r="B32" s="1">
        <v>3</v>
      </c>
      <c r="D32">
        <v>44.8</v>
      </c>
      <c r="E32" s="3"/>
      <c r="F32" s="3"/>
      <c r="G32" s="3"/>
      <c r="H32">
        <v>38.4</v>
      </c>
      <c r="I32" s="3"/>
      <c r="J32" s="3"/>
      <c r="K32" s="3"/>
      <c r="L32">
        <f t="shared" si="39"/>
        <v>6.3999999999999986</v>
      </c>
      <c r="M32" s="3"/>
      <c r="N32" s="3"/>
      <c r="O32" s="3"/>
      <c r="P32">
        <v>0.1</v>
      </c>
      <c r="R32" s="4"/>
      <c r="S32" s="4"/>
      <c r="T32">
        <v>0.93</v>
      </c>
      <c r="U32" s="4"/>
      <c r="V32" s="4"/>
      <c r="W32" s="4"/>
      <c r="X32">
        <v>0.05</v>
      </c>
      <c r="Y32" s="4"/>
      <c r="Z32" s="4"/>
      <c r="AA32" s="4"/>
      <c r="AB32">
        <v>0.26</v>
      </c>
      <c r="AC32" s="4"/>
      <c r="AD32" s="4"/>
      <c r="AE32" s="4"/>
      <c r="AF32">
        <v>0.7</v>
      </c>
      <c r="AG32">
        <v>10</v>
      </c>
      <c r="AH32" s="8">
        <f t="shared" si="40"/>
        <v>7</v>
      </c>
      <c r="AJ32" s="6"/>
      <c r="AK32" s="4"/>
      <c r="AL32">
        <v>0.12</v>
      </c>
      <c r="AP32">
        <v>0.06</v>
      </c>
      <c r="AT32">
        <v>0.15</v>
      </c>
      <c r="AU32" s="5">
        <f t="shared" si="41"/>
        <v>66.666666666666657</v>
      </c>
      <c r="AV32" s="5"/>
      <c r="AW32" s="5"/>
      <c r="AX32" s="5"/>
      <c r="AY32">
        <v>4</v>
      </c>
    </row>
    <row r="33" spans="1:54" ht="15.75" x14ac:dyDescent="0.25">
      <c r="A33" s="2">
        <v>28</v>
      </c>
      <c r="B33" s="1">
        <v>1</v>
      </c>
      <c r="C33" s="1" t="s">
        <v>21</v>
      </c>
      <c r="D33">
        <v>42.7</v>
      </c>
      <c r="E33" s="3">
        <f t="shared" si="3"/>
        <v>43.566666666666663</v>
      </c>
      <c r="F33" s="3">
        <f t="shared" si="4"/>
        <v>1.2503332889007357</v>
      </c>
      <c r="G33" s="3">
        <f t="shared" si="5"/>
        <v>0.72190143700966269</v>
      </c>
      <c r="H33">
        <v>34</v>
      </c>
      <c r="I33" s="3">
        <f t="shared" si="6"/>
        <v>35.466666666666669</v>
      </c>
      <c r="J33" s="3">
        <f t="shared" si="7"/>
        <v>3.4428670223134277</v>
      </c>
      <c r="K33" s="3">
        <f t="shared" si="8"/>
        <v>1.987798511728307</v>
      </c>
      <c r="L33">
        <f t="shared" si="0"/>
        <v>8.7000000000000028</v>
      </c>
      <c r="M33" s="3">
        <f t="shared" si="9"/>
        <v>8.1000000000000014</v>
      </c>
      <c r="N33" s="3">
        <f t="shared" si="10"/>
        <v>2.2605309110914629</v>
      </c>
      <c r="O33" s="3">
        <f t="shared" si="11"/>
        <v>1.3051564151798285</v>
      </c>
      <c r="P33">
        <v>0.2</v>
      </c>
      <c r="Q33">
        <f t="shared" si="12"/>
        <v>0.24</v>
      </c>
      <c r="R33" s="4">
        <f t="shared" si="13"/>
        <v>6.0827625302982267E-2</v>
      </c>
      <c r="S33" s="4">
        <f t="shared" si="14"/>
        <v>3.5119876040982836E-2</v>
      </c>
      <c r="T33">
        <v>1.05</v>
      </c>
      <c r="U33" s="4">
        <f t="shared" si="15"/>
        <v>1.1166666666666665</v>
      </c>
      <c r="V33" s="4">
        <f t="shared" si="16"/>
        <v>0.35472994422987986</v>
      </c>
      <c r="W33" s="4">
        <f t="shared" si="17"/>
        <v>0.20480943662233247</v>
      </c>
      <c r="X33">
        <v>0.12</v>
      </c>
      <c r="Y33" s="4">
        <f t="shared" si="18"/>
        <v>0.13</v>
      </c>
      <c r="Z33" s="4">
        <f t="shared" si="19"/>
        <v>1.0000000000000009E-2</v>
      </c>
      <c r="AA33" s="4">
        <f t="shared" si="20"/>
        <v>5.7736720554272571E-3</v>
      </c>
      <c r="AB33">
        <v>0.92</v>
      </c>
      <c r="AC33" s="4">
        <f t="shared" si="21"/>
        <v>0.69333333333333336</v>
      </c>
      <c r="AD33" s="4">
        <f t="shared" si="22"/>
        <v>0.41884762543594922</v>
      </c>
      <c r="AE33" s="4">
        <f t="shared" si="23"/>
        <v>0.24182888304616007</v>
      </c>
      <c r="AF33">
        <v>0.4</v>
      </c>
      <c r="AG33">
        <v>9</v>
      </c>
      <c r="AH33" s="8">
        <f t="shared" si="1"/>
        <v>3.6</v>
      </c>
      <c r="AI33" s="3">
        <f t="shared" si="24"/>
        <v>6.293333333333333</v>
      </c>
      <c r="AJ33" s="6">
        <f t="shared" si="25"/>
        <v>4.2560701748600582</v>
      </c>
      <c r="AK33" s="4">
        <f t="shared" si="26"/>
        <v>2.4573153434526893</v>
      </c>
      <c r="AL33">
        <v>0.06</v>
      </c>
      <c r="AM33">
        <f t="shared" si="27"/>
        <v>0.10999999999999999</v>
      </c>
      <c r="AN33">
        <f t="shared" si="28"/>
        <v>4.5825756949558413E-2</v>
      </c>
      <c r="AO33">
        <f t="shared" si="29"/>
        <v>2.6458289231846659E-2</v>
      </c>
      <c r="AP33">
        <v>0.04</v>
      </c>
      <c r="AQ33">
        <f t="shared" si="30"/>
        <v>4.6666666666666669E-2</v>
      </c>
      <c r="AR33">
        <f t="shared" si="31"/>
        <v>5.773502691896258E-3</v>
      </c>
      <c r="AS33">
        <f t="shared" si="32"/>
        <v>3.3334311154135437E-3</v>
      </c>
      <c r="AT33">
        <v>0.08</v>
      </c>
      <c r="AU33" s="5">
        <f t="shared" si="2"/>
        <v>49.999999999999986</v>
      </c>
      <c r="AV33" s="5">
        <f t="shared" si="33"/>
        <v>72.895622895622878</v>
      </c>
      <c r="AW33" s="5">
        <f t="shared" si="34"/>
        <v>20.886957819942968</v>
      </c>
      <c r="AX33" s="5">
        <f t="shared" si="35"/>
        <v>12.059444468789243</v>
      </c>
      <c r="AY33">
        <v>4</v>
      </c>
      <c r="AZ33" s="3">
        <f t="shared" si="36"/>
        <v>3.6666666666666665</v>
      </c>
      <c r="BA33">
        <f t="shared" si="37"/>
        <v>0.57735026918962473</v>
      </c>
      <c r="BB33">
        <f t="shared" si="38"/>
        <v>0.33334311154135376</v>
      </c>
    </row>
    <row r="34" spans="1:54" ht="15.75" x14ac:dyDescent="0.25">
      <c r="A34" s="2">
        <v>29</v>
      </c>
      <c r="B34" s="1">
        <v>2</v>
      </c>
      <c r="C34" s="1"/>
      <c r="D34">
        <v>45</v>
      </c>
      <c r="E34" s="3"/>
      <c r="F34" s="3"/>
      <c r="G34" s="3"/>
      <c r="H34">
        <v>39.4</v>
      </c>
      <c r="I34" s="3"/>
      <c r="J34" s="3"/>
      <c r="K34" s="3"/>
      <c r="L34">
        <f t="shared" si="0"/>
        <v>5.6000000000000014</v>
      </c>
      <c r="M34" s="3"/>
      <c r="N34" s="3"/>
      <c r="O34" s="3"/>
      <c r="P34">
        <v>0.31</v>
      </c>
      <c r="R34" s="4"/>
      <c r="S34" s="4"/>
      <c r="T34">
        <v>1.5</v>
      </c>
      <c r="U34" s="4"/>
      <c r="V34" s="4"/>
      <c r="W34" s="4"/>
      <c r="X34">
        <v>0.14000000000000001</v>
      </c>
      <c r="Y34" s="4"/>
      <c r="Z34" s="4"/>
      <c r="AA34" s="4"/>
      <c r="AB34">
        <v>0.95</v>
      </c>
      <c r="AC34" s="4"/>
      <c r="AD34" s="4"/>
      <c r="AE34" s="4"/>
      <c r="AF34">
        <v>0.7</v>
      </c>
      <c r="AG34">
        <v>16</v>
      </c>
      <c r="AH34" s="8">
        <f t="shared" si="1"/>
        <v>11.2</v>
      </c>
      <c r="AJ34" s="6"/>
      <c r="AK34" s="4"/>
      <c r="AL34">
        <v>0.15</v>
      </c>
      <c r="AP34">
        <v>0.05</v>
      </c>
      <c r="AT34">
        <v>0.16</v>
      </c>
      <c r="AU34" s="5">
        <f t="shared" si="2"/>
        <v>90.909090909090907</v>
      </c>
      <c r="AV34" s="5"/>
      <c r="AW34" s="5"/>
      <c r="AX34" s="5"/>
      <c r="AY34">
        <v>3</v>
      </c>
    </row>
    <row r="35" spans="1:54" ht="15.75" x14ac:dyDescent="0.25">
      <c r="A35" s="2">
        <v>30</v>
      </c>
      <c r="B35" s="1">
        <v>3</v>
      </c>
      <c r="C35" s="1"/>
      <c r="D35">
        <v>43</v>
      </c>
      <c r="E35" s="3"/>
      <c r="F35" s="3"/>
      <c r="G35" s="3"/>
      <c r="H35">
        <v>33</v>
      </c>
      <c r="I35" s="3"/>
      <c r="J35" s="3"/>
      <c r="K35" s="3"/>
      <c r="L35">
        <f t="shared" si="0"/>
        <v>10</v>
      </c>
      <c r="M35" s="3"/>
      <c r="N35" s="3"/>
      <c r="O35" s="3"/>
      <c r="P35">
        <v>0.21</v>
      </c>
      <c r="R35" s="4"/>
      <c r="S35" s="4"/>
      <c r="T35">
        <v>0.8</v>
      </c>
      <c r="U35" s="4"/>
      <c r="V35" s="4"/>
      <c r="W35" s="4"/>
      <c r="X35">
        <v>0.13</v>
      </c>
      <c r="Y35" s="4"/>
      <c r="Z35" s="4"/>
      <c r="AA35" s="4"/>
      <c r="AB35">
        <v>0.21</v>
      </c>
      <c r="AC35" s="4"/>
      <c r="AD35" s="4"/>
      <c r="AE35" s="4"/>
      <c r="AF35">
        <v>0.4</v>
      </c>
      <c r="AG35">
        <v>10.199999999999999</v>
      </c>
      <c r="AH35" s="8">
        <f t="shared" si="1"/>
        <v>4.08</v>
      </c>
      <c r="AJ35" s="6"/>
      <c r="AK35" s="4"/>
      <c r="AL35">
        <v>0.12</v>
      </c>
      <c r="AP35">
        <v>0.05</v>
      </c>
      <c r="AT35">
        <v>0.14000000000000001</v>
      </c>
      <c r="AU35" s="5">
        <f t="shared" si="2"/>
        <v>77.777777777777757</v>
      </c>
      <c r="AV35" s="5"/>
      <c r="AW35" s="5"/>
      <c r="AX35" s="5"/>
      <c r="AY35">
        <v>4</v>
      </c>
    </row>
    <row r="36" spans="1:54" ht="15.75" x14ac:dyDescent="0.25">
      <c r="A36" s="2">
        <v>31</v>
      </c>
      <c r="B36" s="1">
        <v>1</v>
      </c>
      <c r="C36" s="1" t="s">
        <v>22</v>
      </c>
      <c r="D36">
        <v>39</v>
      </c>
      <c r="E36" s="3">
        <f t="shared" si="3"/>
        <v>41.333333333333336</v>
      </c>
      <c r="F36" s="3">
        <f t="shared" si="4"/>
        <v>3.2145502536643185</v>
      </c>
      <c r="G36" s="3">
        <f t="shared" si="5"/>
        <v>1.8559758970348259</v>
      </c>
      <c r="H36">
        <v>32</v>
      </c>
      <c r="I36" s="3">
        <f t="shared" si="6"/>
        <v>33.666666666666664</v>
      </c>
      <c r="J36" s="3">
        <f t="shared" si="7"/>
        <v>2.0816659994661326</v>
      </c>
      <c r="K36" s="3">
        <f t="shared" si="8"/>
        <v>1.2018856809850651</v>
      </c>
      <c r="L36">
        <f>D36-H36</f>
        <v>7</v>
      </c>
      <c r="M36" s="3">
        <f t="shared" si="9"/>
        <v>7.666666666666667</v>
      </c>
      <c r="N36" s="3">
        <f t="shared" si="10"/>
        <v>1.1547005383792495</v>
      </c>
      <c r="O36" s="3">
        <f t="shared" si="11"/>
        <v>0.66668622308270753</v>
      </c>
      <c r="P36">
        <v>0.2</v>
      </c>
      <c r="Q36">
        <f t="shared" si="12"/>
        <v>0.20000000000000004</v>
      </c>
      <c r="R36" s="4">
        <f t="shared" si="13"/>
        <v>3.3993498887762956E-17</v>
      </c>
      <c r="S36" s="4">
        <f t="shared" si="14"/>
        <v>1.9626731459447434E-17</v>
      </c>
      <c r="T36">
        <v>0.96</v>
      </c>
      <c r="U36" s="4">
        <f t="shared" si="15"/>
        <v>0.98</v>
      </c>
      <c r="V36" s="4">
        <f t="shared" si="16"/>
        <v>9.165151389911684E-2</v>
      </c>
      <c r="W36" s="4">
        <f t="shared" si="17"/>
        <v>5.2916578463693326E-2</v>
      </c>
      <c r="X36">
        <v>0.1</v>
      </c>
      <c r="Y36" s="4">
        <f t="shared" si="18"/>
        <v>0.10333333333333333</v>
      </c>
      <c r="Z36" s="4">
        <f t="shared" si="19"/>
        <v>1.527525231651942E-2</v>
      </c>
      <c r="AA36" s="4">
        <f t="shared" si="20"/>
        <v>8.8194297439488575E-3</v>
      </c>
      <c r="AB36">
        <v>0.68</v>
      </c>
      <c r="AC36" s="4">
        <f t="shared" si="21"/>
        <v>0.55333333333333334</v>
      </c>
      <c r="AD36" s="4">
        <f t="shared" si="22"/>
        <v>0.31005375877955982</v>
      </c>
      <c r="AE36" s="4">
        <f t="shared" si="23"/>
        <v>0.17901487227457263</v>
      </c>
      <c r="AF36">
        <v>0.3</v>
      </c>
      <c r="AG36">
        <v>8</v>
      </c>
      <c r="AH36" s="8">
        <f>AF36*AG36</f>
        <v>2.4</v>
      </c>
      <c r="AI36">
        <f t="shared" si="24"/>
        <v>5.7</v>
      </c>
      <c r="AJ36" s="6">
        <f t="shared" si="25"/>
        <v>2.8618176042508354</v>
      </c>
      <c r="AK36" s="4">
        <f t="shared" si="26"/>
        <v>1.6523196329392815</v>
      </c>
      <c r="AL36">
        <v>0.09</v>
      </c>
      <c r="AM36">
        <f t="shared" si="27"/>
        <v>9.0000000000000011E-2</v>
      </c>
      <c r="AN36">
        <f t="shared" si="28"/>
        <v>1.9999999999999983E-2</v>
      </c>
      <c r="AO36">
        <f t="shared" si="29"/>
        <v>1.1547344110854493E-2</v>
      </c>
      <c r="AP36">
        <v>0.06</v>
      </c>
      <c r="AQ36">
        <f t="shared" si="30"/>
        <v>0.03</v>
      </c>
      <c r="AR36">
        <f t="shared" si="31"/>
        <v>2.6457513110645911E-2</v>
      </c>
      <c r="AS36">
        <f t="shared" si="32"/>
        <v>1.5275700410303643E-2</v>
      </c>
      <c r="AT36">
        <v>0.09</v>
      </c>
      <c r="AU36" s="5">
        <f>((AL36-AP36)/(AT36-AP36))*100</f>
        <v>100</v>
      </c>
      <c r="AV36" s="5">
        <f t="shared" si="33"/>
        <v>91.904761904761912</v>
      </c>
      <c r="AW36" s="5">
        <f t="shared" si="34"/>
        <v>7.3308591992098373</v>
      </c>
      <c r="AX36" s="5">
        <f t="shared" si="35"/>
        <v>4.2325976900749636</v>
      </c>
      <c r="AY36">
        <v>4</v>
      </c>
      <c r="AZ36">
        <f t="shared" si="36"/>
        <v>4</v>
      </c>
      <c r="BA36">
        <f t="shared" si="37"/>
        <v>0</v>
      </c>
      <c r="BB36">
        <f t="shared" si="38"/>
        <v>0</v>
      </c>
    </row>
    <row r="37" spans="1:54" ht="15.75" x14ac:dyDescent="0.25">
      <c r="A37" s="2">
        <v>32</v>
      </c>
      <c r="B37" s="1">
        <v>2</v>
      </c>
      <c r="C37" s="1"/>
      <c r="D37">
        <v>45</v>
      </c>
      <c r="E37" s="3"/>
      <c r="F37" s="3"/>
      <c r="G37" s="3"/>
      <c r="H37">
        <v>36</v>
      </c>
      <c r="I37" s="3"/>
      <c r="J37" s="3"/>
      <c r="K37" s="3"/>
      <c r="L37">
        <f>D37-H37</f>
        <v>9</v>
      </c>
      <c r="M37" s="3"/>
      <c r="N37" s="3"/>
      <c r="O37" s="3"/>
      <c r="P37">
        <v>0.2</v>
      </c>
      <c r="R37" s="4"/>
      <c r="S37" s="4"/>
      <c r="T37">
        <v>1.08</v>
      </c>
      <c r="U37" s="4"/>
      <c r="V37" s="4"/>
      <c r="W37" s="4"/>
      <c r="X37">
        <v>0.12</v>
      </c>
      <c r="Y37" s="4"/>
      <c r="Z37" s="4"/>
      <c r="AA37" s="4"/>
      <c r="AB37">
        <v>0.78</v>
      </c>
      <c r="AC37" s="4"/>
      <c r="AD37" s="4"/>
      <c r="AE37" s="4"/>
      <c r="AF37">
        <v>0.5</v>
      </c>
      <c r="AG37">
        <v>15</v>
      </c>
      <c r="AH37">
        <f>AF37*AG37</f>
        <v>7.5</v>
      </c>
      <c r="AJ37" s="6"/>
      <c r="AK37" s="4"/>
      <c r="AL37">
        <v>0.11</v>
      </c>
      <c r="AP37">
        <v>0.02</v>
      </c>
      <c r="AT37">
        <v>0.12</v>
      </c>
      <c r="AU37" s="5">
        <f>((AL37-AP37)/(AT37-AP37))*100</f>
        <v>90</v>
      </c>
      <c r="AV37" s="5"/>
      <c r="AW37" s="5"/>
      <c r="AX37" s="5"/>
      <c r="AY37">
        <v>4</v>
      </c>
    </row>
    <row r="38" spans="1:54" ht="15.75" x14ac:dyDescent="0.25">
      <c r="A38" s="2">
        <v>33</v>
      </c>
      <c r="B38" s="1">
        <v>3</v>
      </c>
      <c r="C38" s="1"/>
      <c r="D38">
        <v>40</v>
      </c>
      <c r="E38" s="3"/>
      <c r="F38" s="3"/>
      <c r="G38" s="3"/>
      <c r="H38">
        <v>33</v>
      </c>
      <c r="I38" s="3"/>
      <c r="J38" s="3"/>
      <c r="K38" s="3"/>
      <c r="L38">
        <f>D38-H38</f>
        <v>7</v>
      </c>
      <c r="M38" s="3"/>
      <c r="N38" s="3"/>
      <c r="O38" s="3"/>
      <c r="P38">
        <v>0.2</v>
      </c>
      <c r="R38" s="4"/>
      <c r="S38" s="4"/>
      <c r="T38">
        <v>0.9</v>
      </c>
      <c r="U38" s="4"/>
      <c r="V38" s="4"/>
      <c r="W38" s="4"/>
      <c r="X38">
        <v>0.09</v>
      </c>
      <c r="Y38" s="4"/>
      <c r="Z38" s="4"/>
      <c r="AA38" s="4"/>
      <c r="AB38">
        <v>0.2</v>
      </c>
      <c r="AC38" s="4"/>
      <c r="AD38" s="4"/>
      <c r="AE38" s="4"/>
      <c r="AF38">
        <v>0.6</v>
      </c>
      <c r="AG38">
        <v>12</v>
      </c>
      <c r="AH38">
        <f>AF38*AG38</f>
        <v>7.1999999999999993</v>
      </c>
      <c r="AJ38" s="6"/>
      <c r="AK38" s="4"/>
      <c r="AL38">
        <v>7.0000000000000007E-2</v>
      </c>
      <c r="AP38">
        <v>0.01</v>
      </c>
      <c r="AT38">
        <v>0.08</v>
      </c>
      <c r="AU38" s="5">
        <f>((AL38-AP38)/(AT38-AP38))*100</f>
        <v>85.714285714285708</v>
      </c>
      <c r="AV38" s="5"/>
      <c r="AW38" s="5"/>
      <c r="AX38" s="5"/>
      <c r="AY38">
        <v>4</v>
      </c>
    </row>
    <row r="39" spans="1:54" ht="15.75" x14ac:dyDescent="0.25">
      <c r="A39" s="2">
        <v>34</v>
      </c>
      <c r="B39" s="1">
        <v>1</v>
      </c>
      <c r="C39" s="1" t="s">
        <v>23</v>
      </c>
      <c r="D39">
        <v>39</v>
      </c>
      <c r="E39" s="3">
        <f t="shared" si="3"/>
        <v>40.666666666666664</v>
      </c>
      <c r="F39" s="3">
        <f t="shared" si="4"/>
        <v>2.8867513459481287</v>
      </c>
      <c r="G39" s="3">
        <f t="shared" si="5"/>
        <v>1.6667155577067718</v>
      </c>
      <c r="H39">
        <v>30</v>
      </c>
      <c r="I39" s="3">
        <f t="shared" si="6"/>
        <v>33.666666666666664</v>
      </c>
      <c r="J39" s="3">
        <f t="shared" si="7"/>
        <v>3.5118845842842461</v>
      </c>
      <c r="K39" s="3">
        <f t="shared" si="8"/>
        <v>2.0276469886167705</v>
      </c>
      <c r="L39">
        <f t="shared" ref="L39:L41" si="42">D39-H39</f>
        <v>9</v>
      </c>
      <c r="M39" s="3">
        <f t="shared" si="9"/>
        <v>7</v>
      </c>
      <c r="N39" s="3">
        <f t="shared" si="10"/>
        <v>2</v>
      </c>
      <c r="O39" s="3">
        <f t="shared" si="11"/>
        <v>1.1547344110854503</v>
      </c>
      <c r="P39">
        <v>0.15</v>
      </c>
      <c r="Q39">
        <f t="shared" si="12"/>
        <v>0.15</v>
      </c>
      <c r="R39" s="4">
        <f t="shared" si="13"/>
        <v>5.0000000000000024E-2</v>
      </c>
      <c r="S39" s="4">
        <f t="shared" si="14"/>
        <v>2.8868360277136271E-2</v>
      </c>
      <c r="T39">
        <v>0.7</v>
      </c>
      <c r="U39" s="4">
        <f t="shared" si="15"/>
        <v>0.6333333333333333</v>
      </c>
      <c r="V39" s="4">
        <f t="shared" si="16"/>
        <v>5.7735026918962561E-2</v>
      </c>
      <c r="W39" s="4">
        <f t="shared" si="17"/>
        <v>3.3334311154135425E-2</v>
      </c>
      <c r="X39">
        <v>0.11</v>
      </c>
      <c r="Y39" s="4">
        <f t="shared" si="18"/>
        <v>8.666666666666667E-2</v>
      </c>
      <c r="Z39" s="4">
        <f t="shared" si="19"/>
        <v>2.5166114784235791E-2</v>
      </c>
      <c r="AA39" s="4">
        <f t="shared" si="20"/>
        <v>1.4530089367341681E-2</v>
      </c>
      <c r="AB39">
        <v>0.09</v>
      </c>
      <c r="AC39" s="4">
        <f t="shared" si="21"/>
        <v>9.6666666666666679E-2</v>
      </c>
      <c r="AD39" s="4">
        <f t="shared" si="22"/>
        <v>5.7735026918962632E-3</v>
      </c>
      <c r="AE39" s="4">
        <f t="shared" si="23"/>
        <v>3.3334311154135468E-3</v>
      </c>
      <c r="AF39">
        <v>0.4</v>
      </c>
      <c r="AG39">
        <v>6</v>
      </c>
      <c r="AH39">
        <f t="shared" ref="AH39:AH41" si="43">AF39*AG39</f>
        <v>2.4000000000000004</v>
      </c>
      <c r="AI39" s="4">
        <f t="shared" si="24"/>
        <v>4.666666666666667</v>
      </c>
      <c r="AJ39" s="6">
        <f t="shared" si="25"/>
        <v>2.1197484127446193</v>
      </c>
      <c r="AK39" s="4">
        <f t="shared" si="26"/>
        <v>1.223873217519988</v>
      </c>
      <c r="AL39">
        <v>0.09</v>
      </c>
      <c r="AM39">
        <f t="shared" si="27"/>
        <v>9.0000000000000011E-2</v>
      </c>
      <c r="AN39">
        <f t="shared" si="28"/>
        <v>1.9999999999999983E-2</v>
      </c>
      <c r="AO39">
        <f t="shared" si="29"/>
        <v>1.1547344110854493E-2</v>
      </c>
      <c r="AP39">
        <v>0.06</v>
      </c>
      <c r="AQ39">
        <f t="shared" si="30"/>
        <v>0.03</v>
      </c>
      <c r="AR39">
        <f t="shared" si="31"/>
        <v>2.6457513110645911E-2</v>
      </c>
      <c r="AS39">
        <f t="shared" si="32"/>
        <v>1.5275700410303643E-2</v>
      </c>
      <c r="AT39">
        <v>0.09</v>
      </c>
      <c r="AU39" s="5">
        <f t="shared" ref="AU39:AU41" si="44">((AL39-AP39)/(AT39-AP39))*100</f>
        <v>100</v>
      </c>
      <c r="AV39" s="5">
        <f t="shared" si="33"/>
        <v>91.904761904761912</v>
      </c>
      <c r="AW39" s="5">
        <f t="shared" si="34"/>
        <v>7.3308591992098373</v>
      </c>
      <c r="AX39" s="5">
        <f t="shared" si="35"/>
        <v>4.2325976900749636</v>
      </c>
      <c r="AY39">
        <v>4</v>
      </c>
      <c r="AZ39" s="3">
        <f t="shared" si="36"/>
        <v>3.6666666666666665</v>
      </c>
      <c r="BA39">
        <f t="shared" si="37"/>
        <v>0.57735026918962473</v>
      </c>
      <c r="BB39">
        <f t="shared" si="38"/>
        <v>0.33334311154135376</v>
      </c>
    </row>
    <row r="40" spans="1:54" ht="15.75" x14ac:dyDescent="0.25">
      <c r="A40" s="2">
        <v>35</v>
      </c>
      <c r="B40" s="1">
        <v>2</v>
      </c>
      <c r="C40" s="1"/>
      <c r="D40">
        <v>39</v>
      </c>
      <c r="E40" s="3"/>
      <c r="F40" s="3"/>
      <c r="G40" s="3"/>
      <c r="H40">
        <v>34</v>
      </c>
      <c r="I40" s="3"/>
      <c r="J40" s="3"/>
      <c r="K40" s="3"/>
      <c r="L40">
        <f t="shared" si="42"/>
        <v>5</v>
      </c>
      <c r="M40" s="3"/>
      <c r="N40" s="3"/>
      <c r="O40" s="3"/>
      <c r="P40">
        <v>0.1</v>
      </c>
      <c r="R40" s="4"/>
      <c r="S40" s="4"/>
      <c r="T40">
        <v>0.6</v>
      </c>
      <c r="U40" s="4"/>
      <c r="V40" s="4"/>
      <c r="W40" s="4"/>
      <c r="X40">
        <v>0.06</v>
      </c>
      <c r="Y40" s="4"/>
      <c r="Z40" s="4"/>
      <c r="AA40" s="4"/>
      <c r="AB40">
        <v>0.1</v>
      </c>
      <c r="AC40" s="4"/>
      <c r="AD40" s="4"/>
      <c r="AE40" s="4"/>
      <c r="AF40">
        <v>0.5</v>
      </c>
      <c r="AG40">
        <v>10</v>
      </c>
      <c r="AH40">
        <f t="shared" si="43"/>
        <v>5</v>
      </c>
      <c r="AJ40" s="6"/>
      <c r="AK40" s="4"/>
      <c r="AL40">
        <v>0.11</v>
      </c>
      <c r="AP40">
        <v>0.02</v>
      </c>
      <c r="AT40">
        <v>0.12</v>
      </c>
      <c r="AU40" s="5">
        <f t="shared" si="44"/>
        <v>90</v>
      </c>
      <c r="AV40" s="5"/>
      <c r="AW40" s="5"/>
      <c r="AX40" s="5"/>
      <c r="AY40">
        <v>4</v>
      </c>
    </row>
    <row r="41" spans="1:54" ht="15.75" x14ac:dyDescent="0.25">
      <c r="A41" s="2">
        <v>36</v>
      </c>
      <c r="B41" s="1">
        <v>3</v>
      </c>
      <c r="C41" s="1"/>
      <c r="D41">
        <v>44</v>
      </c>
      <c r="E41" s="3"/>
      <c r="F41" s="3"/>
      <c r="G41" s="3"/>
      <c r="H41">
        <v>37</v>
      </c>
      <c r="I41" s="3"/>
      <c r="J41" s="3"/>
      <c r="K41" s="3"/>
      <c r="L41">
        <f t="shared" si="42"/>
        <v>7</v>
      </c>
      <c r="M41" s="3"/>
      <c r="N41" s="3"/>
      <c r="O41" s="3"/>
      <c r="P41">
        <v>0.2</v>
      </c>
      <c r="R41" s="4"/>
      <c r="S41" s="4"/>
      <c r="T41">
        <v>0.6</v>
      </c>
      <c r="U41" s="4"/>
      <c r="V41" s="4"/>
      <c r="W41" s="4"/>
      <c r="X41">
        <v>0.09</v>
      </c>
      <c r="Y41" s="4"/>
      <c r="Z41" s="4"/>
      <c r="AA41" s="4"/>
      <c r="AB41">
        <v>0.1</v>
      </c>
      <c r="AC41" s="4"/>
      <c r="AD41" s="4"/>
      <c r="AE41" s="4"/>
      <c r="AF41">
        <v>0.6</v>
      </c>
      <c r="AG41">
        <v>11</v>
      </c>
      <c r="AH41">
        <f t="shared" si="43"/>
        <v>6.6</v>
      </c>
      <c r="AJ41" s="6"/>
      <c r="AK41" s="4"/>
      <c r="AL41">
        <v>7.0000000000000007E-2</v>
      </c>
      <c r="AP41">
        <v>0.01</v>
      </c>
      <c r="AT41">
        <v>0.08</v>
      </c>
      <c r="AU41" s="5">
        <f t="shared" si="44"/>
        <v>85.714285714285708</v>
      </c>
      <c r="AV41" s="5"/>
      <c r="AW41" s="5"/>
      <c r="AX41" s="5"/>
      <c r="AY41">
        <v>3</v>
      </c>
    </row>
    <row r="42" spans="1:54" ht="15.75" x14ac:dyDescent="0.25">
      <c r="A42" s="2"/>
      <c r="AC42" s="4"/>
      <c r="AD42" s="4"/>
      <c r="AE4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E689-D88A-4E56-9E0B-DBD64BA61D3D}">
  <dimension ref="A6:F202"/>
  <sheetViews>
    <sheetView tabSelected="1" topLeftCell="A181" workbookViewId="0">
      <selection activeCell="G158" sqref="G158"/>
    </sheetView>
  </sheetViews>
  <sheetFormatPr defaultRowHeight="15" x14ac:dyDescent="0.25"/>
  <cols>
    <col min="2" max="2" width="15.140625" customWidth="1"/>
    <col min="3" max="3" width="14.85546875" customWidth="1"/>
    <col min="4" max="4" width="15" customWidth="1"/>
    <col min="5" max="5" width="14.140625" customWidth="1"/>
    <col min="6" max="6" width="10.5703125" bestFit="1" customWidth="1"/>
  </cols>
  <sheetData>
    <row r="6" spans="1:4" x14ac:dyDescent="0.25">
      <c r="A6" t="s">
        <v>35</v>
      </c>
      <c r="C6" s="1" t="s">
        <v>31</v>
      </c>
      <c r="D6" s="1" t="s">
        <v>32</v>
      </c>
    </row>
    <row r="7" spans="1:4" x14ac:dyDescent="0.25">
      <c r="B7" s="1" t="s">
        <v>25</v>
      </c>
      <c r="C7" s="3">
        <v>44.8</v>
      </c>
      <c r="D7" s="3">
        <v>48</v>
      </c>
    </row>
    <row r="8" spans="1:4" x14ac:dyDescent="0.25">
      <c r="B8" s="1" t="s">
        <v>38</v>
      </c>
      <c r="C8" s="3">
        <v>50.566666666666698</v>
      </c>
      <c r="D8" s="3">
        <v>53.4</v>
      </c>
    </row>
    <row r="9" spans="1:4" x14ac:dyDescent="0.25">
      <c r="B9" s="1" t="s">
        <v>27</v>
      </c>
      <c r="C9" s="3">
        <v>54.433333333333302</v>
      </c>
      <c r="D9" s="3">
        <v>56.466666666666697</v>
      </c>
    </row>
    <row r="10" spans="1:4" x14ac:dyDescent="0.25">
      <c r="B10" s="1" t="s">
        <v>28</v>
      </c>
      <c r="C10" s="3">
        <v>38.333333333333336</v>
      </c>
      <c r="D10" s="3">
        <v>43.566666666666698</v>
      </c>
    </row>
    <row r="11" spans="1:4" x14ac:dyDescent="0.25">
      <c r="B11" s="1" t="s">
        <v>29</v>
      </c>
      <c r="C11" s="3">
        <v>46.300000000000004</v>
      </c>
      <c r="D11" s="3">
        <v>48.3333333333333</v>
      </c>
    </row>
    <row r="12" spans="1:4" x14ac:dyDescent="0.25">
      <c r="B12" s="1" t="s">
        <v>30</v>
      </c>
      <c r="C12" s="3">
        <v>49.566666666666698</v>
      </c>
      <c r="D12" s="3">
        <v>52.6666666666667</v>
      </c>
    </row>
    <row r="14" spans="1:4" x14ac:dyDescent="0.25">
      <c r="A14" t="s">
        <v>34</v>
      </c>
      <c r="B14" s="1" t="s">
        <v>25</v>
      </c>
      <c r="C14">
        <v>0.21634541287112999</v>
      </c>
      <c r="D14">
        <v>0.3093820299692</v>
      </c>
    </row>
    <row r="15" spans="1:4" x14ac:dyDescent="0.25">
      <c r="B15" s="1" t="s">
        <v>26</v>
      </c>
      <c r="C15">
        <v>0.29628183830524757</v>
      </c>
      <c r="D15">
        <v>0.2081727064355659</v>
      </c>
    </row>
    <row r="16" spans="1:4" x14ac:dyDescent="0.25">
      <c r="B16" s="1" t="s">
        <v>27</v>
      </c>
      <c r="C16">
        <v>0.29628183830524757</v>
      </c>
      <c r="D16">
        <v>0.24037713619701251</v>
      </c>
    </row>
    <row r="17" spans="1:4" x14ac:dyDescent="0.25">
      <c r="B17" s="1" t="s">
        <v>28</v>
      </c>
      <c r="C17">
        <v>1.2018856809850651</v>
      </c>
      <c r="D17">
        <v>0.72190143700966269</v>
      </c>
    </row>
    <row r="18" spans="1:4" x14ac:dyDescent="0.25">
      <c r="B18" s="1" t="s">
        <v>29</v>
      </c>
      <c r="C18">
        <v>1.6503009154684127</v>
      </c>
      <c r="D18">
        <v>1.8559758970348259</v>
      </c>
    </row>
    <row r="19" spans="1:4" x14ac:dyDescent="0.25">
      <c r="B19" s="1" t="s">
        <v>30</v>
      </c>
      <c r="C19">
        <v>0.74463210631844101</v>
      </c>
      <c r="D19">
        <v>1.6667155577067718</v>
      </c>
    </row>
    <row r="23" spans="1:4" x14ac:dyDescent="0.25">
      <c r="C23" s="1" t="s">
        <v>31</v>
      </c>
      <c r="D23" s="1" t="s">
        <v>32</v>
      </c>
    </row>
    <row r="24" spans="1:4" x14ac:dyDescent="0.25">
      <c r="A24" t="s">
        <v>35</v>
      </c>
      <c r="B24" s="1" t="s">
        <v>25</v>
      </c>
      <c r="C24" s="3">
        <v>42</v>
      </c>
      <c r="D24" s="3">
        <v>45</v>
      </c>
    </row>
    <row r="25" spans="1:4" x14ac:dyDescent="0.25">
      <c r="B25" s="1" t="s">
        <v>38</v>
      </c>
      <c r="C25" s="3">
        <v>44.633333333333333</v>
      </c>
      <c r="D25" s="3">
        <v>37.333333333333336</v>
      </c>
    </row>
    <row r="26" spans="1:4" x14ac:dyDescent="0.25">
      <c r="B26" s="1" t="s">
        <v>27</v>
      </c>
      <c r="C26" s="3">
        <v>44.666666666666664</v>
      </c>
      <c r="D26" s="3">
        <v>38.199999999999996</v>
      </c>
    </row>
    <row r="27" spans="1:4" x14ac:dyDescent="0.25">
      <c r="B27" s="1" t="s">
        <v>28</v>
      </c>
      <c r="C27" s="3">
        <v>27.5</v>
      </c>
      <c r="D27" s="3">
        <v>35.466666666666669</v>
      </c>
    </row>
    <row r="28" spans="1:4" x14ac:dyDescent="0.25">
      <c r="B28" s="1" t="s">
        <v>29</v>
      </c>
      <c r="C28" s="3">
        <v>37.166666666666664</v>
      </c>
      <c r="D28" s="3">
        <v>33.666666666666664</v>
      </c>
    </row>
    <row r="29" spans="1:4" x14ac:dyDescent="0.25">
      <c r="B29" s="1" t="s">
        <v>30</v>
      </c>
      <c r="C29" s="3">
        <v>36.333333333333336</v>
      </c>
      <c r="D29" s="3">
        <v>33.666666666666664</v>
      </c>
    </row>
    <row r="31" spans="1:4" x14ac:dyDescent="0.25">
      <c r="A31" t="s">
        <v>34</v>
      </c>
      <c r="B31" s="1" t="s">
        <v>25</v>
      </c>
      <c r="C31" s="4">
        <v>0.57736720554272514</v>
      </c>
      <c r="D31" s="4">
        <v>3.2146445512875412</v>
      </c>
    </row>
    <row r="32" spans="1:4" x14ac:dyDescent="0.25">
      <c r="B32" s="1" t="s">
        <v>26</v>
      </c>
      <c r="C32" s="4">
        <v>0.82934801487356691</v>
      </c>
      <c r="D32" s="4">
        <v>0.17638859487897796</v>
      </c>
    </row>
    <row r="33" spans="1:4" x14ac:dyDescent="0.25">
      <c r="B33" s="1" t="s">
        <v>27</v>
      </c>
      <c r="C33" s="4">
        <v>0.33334311154135443</v>
      </c>
      <c r="D33" s="4">
        <v>0.11547344110854463</v>
      </c>
    </row>
    <row r="34" spans="1:4" x14ac:dyDescent="0.25">
      <c r="B34" s="1" t="s">
        <v>28</v>
      </c>
      <c r="C34" s="4">
        <v>1.1240139915664999</v>
      </c>
      <c r="D34" s="4">
        <v>1.987798511728307</v>
      </c>
    </row>
    <row r="35" spans="1:4" x14ac:dyDescent="0.25">
      <c r="B35" s="1" t="s">
        <v>29</v>
      </c>
      <c r="C35" s="4">
        <v>1.4240423967425655</v>
      </c>
      <c r="D35" s="4">
        <v>1.2018856809850651</v>
      </c>
    </row>
    <row r="36" spans="1:4" x14ac:dyDescent="0.25">
      <c r="B36" s="1" t="s">
        <v>30</v>
      </c>
      <c r="C36" s="4">
        <v>0.87435078457278959</v>
      </c>
      <c r="D36" s="4">
        <v>2.0276469886167705</v>
      </c>
    </row>
    <row r="40" spans="1:4" x14ac:dyDescent="0.25">
      <c r="C40" s="1" t="s">
        <v>31</v>
      </c>
      <c r="D40" s="1" t="s">
        <v>32</v>
      </c>
    </row>
    <row r="41" spans="1:4" x14ac:dyDescent="0.25">
      <c r="A41" t="s">
        <v>35</v>
      </c>
      <c r="B41" s="1" t="s">
        <v>25</v>
      </c>
      <c r="C41" s="4">
        <v>5.8</v>
      </c>
      <c r="D41" s="4">
        <v>8</v>
      </c>
    </row>
    <row r="42" spans="1:4" x14ac:dyDescent="0.25">
      <c r="B42" s="1" t="s">
        <v>38</v>
      </c>
      <c r="C42" s="4">
        <v>7.93333333333333</v>
      </c>
      <c r="D42" s="4">
        <v>6.2666666666666702</v>
      </c>
    </row>
    <row r="43" spans="1:4" x14ac:dyDescent="0.25">
      <c r="B43" s="1" t="s">
        <v>27</v>
      </c>
      <c r="C43" s="4">
        <v>8.7666666666666657</v>
      </c>
      <c r="D43" s="4">
        <v>7.2666666666666702</v>
      </c>
    </row>
    <row r="44" spans="1:4" x14ac:dyDescent="0.25">
      <c r="B44" s="1" t="s">
        <v>28</v>
      </c>
      <c r="C44" s="4">
        <v>10.833333333333334</v>
      </c>
      <c r="D44" s="4">
        <v>8.1000000000000014</v>
      </c>
    </row>
    <row r="45" spans="1:4" x14ac:dyDescent="0.25">
      <c r="B45" s="1" t="s">
        <v>29</v>
      </c>
      <c r="C45" s="4">
        <v>11.133333333333301</v>
      </c>
      <c r="D45" s="4">
        <v>9.6666666666666696</v>
      </c>
    </row>
    <row r="46" spans="1:4" x14ac:dyDescent="0.25">
      <c r="B46" s="1" t="s">
        <v>30</v>
      </c>
      <c r="C46" s="4">
        <v>11.233333333333334</v>
      </c>
      <c r="D46" s="4">
        <v>10.345000000000001</v>
      </c>
    </row>
    <row r="48" spans="1:4" x14ac:dyDescent="0.25">
      <c r="A48" t="s">
        <v>34</v>
      </c>
      <c r="B48" s="1" t="s">
        <v>25</v>
      </c>
      <c r="C48" s="6">
        <v>0.61102801641214688</v>
      </c>
      <c r="D48" s="6">
        <v>1.7321016166281755</v>
      </c>
    </row>
    <row r="49" spans="1:4" x14ac:dyDescent="0.25">
      <c r="B49" s="1" t="s">
        <v>26</v>
      </c>
      <c r="C49" s="6">
        <v>0.53646496785090225</v>
      </c>
      <c r="D49" s="6">
        <v>0.12018856809850822</v>
      </c>
    </row>
    <row r="50" spans="1:4" x14ac:dyDescent="0.25">
      <c r="B50" s="1" t="s">
        <v>27</v>
      </c>
      <c r="C50" s="6">
        <v>0.39300573242228837</v>
      </c>
      <c r="D50" s="6">
        <v>0.13333724461654128</v>
      </c>
    </row>
    <row r="51" spans="1:4" x14ac:dyDescent="0.25">
      <c r="B51" s="1" t="s">
        <v>28</v>
      </c>
      <c r="C51" s="6">
        <v>8.8194297439488978E-2</v>
      </c>
      <c r="D51" s="6">
        <v>1.3051564151798285</v>
      </c>
    </row>
    <row r="52" spans="1:4" x14ac:dyDescent="0.25">
      <c r="B52" s="1" t="s">
        <v>29</v>
      </c>
      <c r="C52" s="6">
        <v>0.31798906162159918</v>
      </c>
      <c r="D52" s="6">
        <v>0.66668622308270753</v>
      </c>
    </row>
    <row r="53" spans="1:4" x14ac:dyDescent="0.25">
      <c r="B53" s="1" t="s">
        <v>30</v>
      </c>
      <c r="C53" s="6">
        <v>0.9135061036417047</v>
      </c>
      <c r="D53" s="6">
        <v>1.1547344110854503</v>
      </c>
    </row>
    <row r="58" spans="1:4" x14ac:dyDescent="0.25">
      <c r="C58" s="1" t="s">
        <v>31</v>
      </c>
      <c r="D58" s="1" t="s">
        <v>32</v>
      </c>
    </row>
    <row r="59" spans="1:4" x14ac:dyDescent="0.25">
      <c r="A59" t="s">
        <v>35</v>
      </c>
      <c r="B59" s="1" t="s">
        <v>25</v>
      </c>
      <c r="C59" s="6">
        <v>0.19999999999999998</v>
      </c>
      <c r="D59" s="6">
        <v>0.28000000000000003</v>
      </c>
    </row>
    <row r="60" spans="1:4" x14ac:dyDescent="0.25">
      <c r="B60" s="1" t="s">
        <v>38</v>
      </c>
      <c r="C60" s="6">
        <v>0.266666666666667</v>
      </c>
      <c r="D60" s="6">
        <v>0.27633333333333299</v>
      </c>
    </row>
    <row r="61" spans="1:4" x14ac:dyDescent="0.25">
      <c r="B61" s="1" t="s">
        <v>27</v>
      </c>
      <c r="C61" s="6">
        <v>0.276666666666667</v>
      </c>
      <c r="D61" s="6">
        <v>0.28996666666666998</v>
      </c>
    </row>
    <row r="62" spans="1:4" x14ac:dyDescent="0.25">
      <c r="B62" s="1" t="s">
        <v>28</v>
      </c>
      <c r="C62" s="6">
        <v>0.25</v>
      </c>
      <c r="D62" s="6">
        <v>0.24</v>
      </c>
    </row>
    <row r="63" spans="1:4" x14ac:dyDescent="0.25">
      <c r="B63" s="1" t="s">
        <v>29</v>
      </c>
      <c r="C63" s="6">
        <v>0.3</v>
      </c>
      <c r="D63" s="6">
        <v>0.20000000000000004</v>
      </c>
    </row>
    <row r="64" spans="1:4" x14ac:dyDescent="0.25">
      <c r="B64" s="1" t="s">
        <v>30</v>
      </c>
      <c r="C64" s="6">
        <v>0.23333333333333331</v>
      </c>
      <c r="D64" s="6">
        <v>0.15</v>
      </c>
    </row>
    <row r="66" spans="1:4" x14ac:dyDescent="0.25">
      <c r="A66" t="s">
        <v>34</v>
      </c>
      <c r="B66" s="1" t="s">
        <v>25</v>
      </c>
      <c r="C66" s="4">
        <v>5.7736720554272543E-2</v>
      </c>
      <c r="D66" s="4">
        <v>5.7736720554272467E-2</v>
      </c>
    </row>
    <row r="67" spans="1:4" x14ac:dyDescent="0.25">
      <c r="B67" s="1" t="s">
        <v>26</v>
      </c>
      <c r="C67" s="4">
        <v>3.3334311154135508E-2</v>
      </c>
      <c r="D67" s="4">
        <v>6.359781232431988E-2</v>
      </c>
    </row>
    <row r="68" spans="1:4" x14ac:dyDescent="0.25">
      <c r="B68" s="1" t="s">
        <v>27</v>
      </c>
      <c r="C68" s="4">
        <v>8.8194297439489876E-3</v>
      </c>
      <c r="D68" s="4">
        <v>6.666862230827084E-3</v>
      </c>
    </row>
    <row r="69" spans="1:4" x14ac:dyDescent="0.25">
      <c r="B69" s="1" t="s">
        <v>28</v>
      </c>
      <c r="C69" s="4">
        <v>5.7736720554272467E-2</v>
      </c>
      <c r="D69" s="4">
        <v>3.5119876040982836E-2</v>
      </c>
    </row>
    <row r="70" spans="1:4" x14ac:dyDescent="0.25">
      <c r="B70" s="1" t="s">
        <v>29</v>
      </c>
      <c r="C70" s="4">
        <v>3.9253462918894868E-17</v>
      </c>
      <c r="D70" s="4">
        <v>1.9626731459447434E-17</v>
      </c>
    </row>
    <row r="71" spans="1:4" x14ac:dyDescent="0.25">
      <c r="B71" s="1" t="s">
        <v>30</v>
      </c>
      <c r="C71" s="4">
        <v>3.3334311154135543E-2</v>
      </c>
      <c r="D71" s="4">
        <v>2.8868360277136271E-2</v>
      </c>
    </row>
    <row r="77" spans="1:4" x14ac:dyDescent="0.25">
      <c r="C77" s="1" t="s">
        <v>31</v>
      </c>
      <c r="D77" s="1" t="s">
        <v>32</v>
      </c>
    </row>
    <row r="78" spans="1:4" x14ac:dyDescent="0.25">
      <c r="A78" t="s">
        <v>35</v>
      </c>
      <c r="B78" s="1" t="s">
        <v>25</v>
      </c>
      <c r="C78" s="4">
        <v>1.0900000000000001</v>
      </c>
      <c r="D78" s="4">
        <v>1.16333333333333</v>
      </c>
    </row>
    <row r="79" spans="1:4" x14ac:dyDescent="0.25">
      <c r="B79" s="1" t="s">
        <v>38</v>
      </c>
      <c r="C79" s="4">
        <v>1.3266666666666669</v>
      </c>
      <c r="D79" s="4">
        <v>1.23</v>
      </c>
    </row>
    <row r="80" spans="1:4" x14ac:dyDescent="0.25">
      <c r="B80" s="1" t="s">
        <v>27</v>
      </c>
      <c r="C80" s="4">
        <v>1.34</v>
      </c>
      <c r="D80" s="4">
        <v>1.25</v>
      </c>
    </row>
    <row r="81" spans="1:6" x14ac:dyDescent="0.25">
      <c r="B81" s="1" t="s">
        <v>28</v>
      </c>
      <c r="C81" s="4">
        <v>0.98</v>
      </c>
      <c r="D81" s="4">
        <v>0.96</v>
      </c>
    </row>
    <row r="82" spans="1:6" x14ac:dyDescent="0.25">
      <c r="B82" s="1" t="s">
        <v>29</v>
      </c>
      <c r="C82" s="4">
        <v>1.4666666666666668</v>
      </c>
      <c r="D82" s="4">
        <v>1.23</v>
      </c>
    </row>
    <row r="83" spans="1:6" x14ac:dyDescent="0.25">
      <c r="B83" s="1" t="s">
        <v>30</v>
      </c>
      <c r="C83" s="4">
        <v>1.49</v>
      </c>
      <c r="D83" s="4">
        <v>1.26</v>
      </c>
    </row>
    <row r="85" spans="1:6" x14ac:dyDescent="0.25">
      <c r="A85" t="s">
        <v>34</v>
      </c>
      <c r="B85" s="1" t="s">
        <v>25</v>
      </c>
      <c r="C85" s="4">
        <v>0.19088077661450986</v>
      </c>
      <c r="D85" s="6">
        <v>0.34605125323282637</v>
      </c>
    </row>
    <row r="86" spans="1:6" x14ac:dyDescent="0.25">
      <c r="B86" s="1" t="s">
        <v>26</v>
      </c>
      <c r="C86" s="4">
        <v>0.1583642923569718</v>
      </c>
      <c r="D86" s="6">
        <v>5.773672055427225E-3</v>
      </c>
    </row>
    <row r="87" spans="1:6" x14ac:dyDescent="0.25">
      <c r="B87" s="1" t="s">
        <v>27</v>
      </c>
      <c r="C87" s="4">
        <v>1.1547344110854481E-2</v>
      </c>
      <c r="D87" s="6">
        <v>8.8194297439488922E-3</v>
      </c>
    </row>
    <row r="88" spans="1:6" x14ac:dyDescent="0.25">
      <c r="B88" s="1" t="s">
        <v>28</v>
      </c>
      <c r="C88" s="4">
        <v>0.44097148719744411</v>
      </c>
      <c r="D88" s="6">
        <v>0.20480943662233247</v>
      </c>
    </row>
    <row r="89" spans="1:6" x14ac:dyDescent="0.25">
      <c r="B89" s="1" t="s">
        <v>29</v>
      </c>
      <c r="C89" s="4">
        <v>0.1453008936734167</v>
      </c>
      <c r="D89" s="6">
        <v>5.2916578463693326E-2</v>
      </c>
    </row>
    <row r="90" spans="1:6" x14ac:dyDescent="0.25">
      <c r="B90" s="1" t="s">
        <v>30</v>
      </c>
      <c r="C90" s="4">
        <v>8.7180536204050099E-2</v>
      </c>
      <c r="D90" s="6">
        <v>3.3334311154135425E-2</v>
      </c>
    </row>
    <row r="91" spans="1:6" x14ac:dyDescent="0.25">
      <c r="C91" s="4"/>
    </row>
    <row r="93" spans="1:6" x14ac:dyDescent="0.25">
      <c r="E93" s="1" t="s">
        <v>31</v>
      </c>
      <c r="F93" s="1" t="s">
        <v>32</v>
      </c>
    </row>
    <row r="94" spans="1:6" x14ac:dyDescent="0.25">
      <c r="C94" t="s">
        <v>35</v>
      </c>
      <c r="D94" s="1" t="s">
        <v>25</v>
      </c>
      <c r="E94" s="7">
        <v>0.11333333333333333</v>
      </c>
      <c r="F94">
        <v>0.17666666666666667</v>
      </c>
    </row>
    <row r="95" spans="1:6" x14ac:dyDescent="0.25">
      <c r="D95" s="1" t="s">
        <v>38</v>
      </c>
      <c r="E95" s="7">
        <v>0.16666666666666666</v>
      </c>
      <c r="F95">
        <v>8.666666666666667E-2</v>
      </c>
    </row>
    <row r="96" spans="1:6" x14ac:dyDescent="0.25">
      <c r="D96" s="1" t="s">
        <v>27</v>
      </c>
      <c r="E96" s="7">
        <v>0.2233333333333333</v>
      </c>
      <c r="F96">
        <v>7.0000000000000007E-2</v>
      </c>
    </row>
    <row r="97" spans="3:6" x14ac:dyDescent="0.25">
      <c r="D97" s="1" t="s">
        <v>28</v>
      </c>
      <c r="E97" s="7">
        <v>0.12666666666666668</v>
      </c>
      <c r="F97">
        <v>0.13</v>
      </c>
    </row>
    <row r="98" spans="3:6" x14ac:dyDescent="0.25">
      <c r="D98" s="1" t="s">
        <v>29</v>
      </c>
      <c r="E98" s="7">
        <v>0.18000000000000002</v>
      </c>
      <c r="F98">
        <v>0.10333333333333333</v>
      </c>
    </row>
    <row r="99" spans="3:6" x14ac:dyDescent="0.25">
      <c r="D99" s="1" t="s">
        <v>30</v>
      </c>
      <c r="E99" s="7">
        <v>0.12666666666666668</v>
      </c>
      <c r="F99">
        <v>8.666666666666667E-2</v>
      </c>
    </row>
    <row r="101" spans="3:6" x14ac:dyDescent="0.25">
      <c r="C101" t="s">
        <v>34</v>
      </c>
      <c r="D101" s="1" t="s">
        <v>25</v>
      </c>
      <c r="E101" s="6">
        <v>2.3334017807894833E-2</v>
      </c>
      <c r="F101" s="6">
        <v>4.3717539228639489E-2</v>
      </c>
    </row>
    <row r="102" spans="3:6" x14ac:dyDescent="0.25">
      <c r="D102" s="1" t="s">
        <v>26</v>
      </c>
      <c r="E102" s="6">
        <v>3.3334311154135508E-2</v>
      </c>
      <c r="F102" s="6">
        <v>3.333431115413542E-3</v>
      </c>
    </row>
    <row r="103" spans="3:6" x14ac:dyDescent="0.25">
      <c r="D103" s="1" t="s">
        <v>27</v>
      </c>
      <c r="E103" s="6">
        <v>8.8194297439488836E-3</v>
      </c>
      <c r="F103" s="6">
        <v>1.1547344110854493E-2</v>
      </c>
    </row>
    <row r="104" spans="3:6" x14ac:dyDescent="0.25">
      <c r="D104" s="1" t="s">
        <v>28</v>
      </c>
      <c r="E104" s="6">
        <v>5.1748766973628769E-2</v>
      </c>
      <c r="F104" s="6">
        <v>5.7736720554272571E-3</v>
      </c>
    </row>
    <row r="105" spans="3:6" x14ac:dyDescent="0.25">
      <c r="D105" s="1" t="s">
        <v>29</v>
      </c>
      <c r="E105" s="6">
        <v>2.0817270643556488E-2</v>
      </c>
      <c r="F105" s="6">
        <v>8.8194297439488575E-3</v>
      </c>
    </row>
    <row r="106" spans="3:6" x14ac:dyDescent="0.25">
      <c r="D106" s="1" t="s">
        <v>30</v>
      </c>
      <c r="E106" s="6">
        <v>1.2018856809850662E-2</v>
      </c>
      <c r="F106" s="6">
        <v>1.4530089367341681E-2</v>
      </c>
    </row>
    <row r="113" spans="3:6" x14ac:dyDescent="0.25">
      <c r="E113" s="1" t="s">
        <v>31</v>
      </c>
      <c r="F113" s="1" t="s">
        <v>32</v>
      </c>
    </row>
    <row r="114" spans="3:6" x14ac:dyDescent="0.25">
      <c r="C114" t="s">
        <v>35</v>
      </c>
      <c r="D114" s="1" t="s">
        <v>25</v>
      </c>
      <c r="E114" s="7">
        <v>0.92333333333333334</v>
      </c>
      <c r="F114" s="7">
        <v>1.6033333333333335</v>
      </c>
    </row>
    <row r="115" spans="3:6" x14ac:dyDescent="0.25">
      <c r="D115" s="1" t="s">
        <v>38</v>
      </c>
      <c r="E115" s="7">
        <v>0.95666666666666667</v>
      </c>
      <c r="F115" s="7">
        <v>0.27333333333333337</v>
      </c>
    </row>
    <row r="116" spans="3:6" x14ac:dyDescent="0.25">
      <c r="D116" s="1" t="s">
        <v>27</v>
      </c>
      <c r="E116" s="7">
        <v>0.36333333333333329</v>
      </c>
      <c r="F116" s="7">
        <v>0.24666666666666667</v>
      </c>
    </row>
    <row r="117" spans="3:6" x14ac:dyDescent="0.25">
      <c r="D117" s="1" t="s">
        <v>28</v>
      </c>
      <c r="E117" s="7">
        <v>1.1433333333333333</v>
      </c>
      <c r="F117" s="7">
        <v>0.69333333333333336</v>
      </c>
    </row>
    <row r="118" spans="3:6" x14ac:dyDescent="0.25">
      <c r="D118" s="1" t="s">
        <v>29</v>
      </c>
      <c r="E118" s="7">
        <v>0.86</v>
      </c>
      <c r="F118" s="7">
        <v>0.55333333333333334</v>
      </c>
    </row>
    <row r="119" spans="3:6" x14ac:dyDescent="0.25">
      <c r="D119" s="1" t="s">
        <v>30</v>
      </c>
      <c r="E119" s="7">
        <v>0.74333333333333329</v>
      </c>
      <c r="F119" s="7">
        <v>9.6666666666666679E-2</v>
      </c>
    </row>
    <row r="121" spans="3:6" x14ac:dyDescent="0.25">
      <c r="C121" t="s">
        <v>34</v>
      </c>
      <c r="D121" s="1" t="s">
        <v>25</v>
      </c>
      <c r="E121" s="7">
        <v>0.17704881650665019</v>
      </c>
      <c r="F121" s="6">
        <v>0.20333929804022532</v>
      </c>
    </row>
    <row r="122" spans="3:6" x14ac:dyDescent="0.25">
      <c r="D122" s="1" t="s">
        <v>26</v>
      </c>
      <c r="E122" s="7">
        <v>1.8559758970348238E-2</v>
      </c>
      <c r="F122" s="6">
        <v>1.2018856809850648E-2</v>
      </c>
    </row>
    <row r="123" spans="3:6" x14ac:dyDescent="0.25">
      <c r="D123" s="1" t="s">
        <v>27</v>
      </c>
      <c r="E123" s="7">
        <v>8.8194297439488922E-3</v>
      </c>
      <c r="F123" s="6">
        <v>1.3333724461654175E-2</v>
      </c>
    </row>
    <row r="124" spans="3:6" x14ac:dyDescent="0.25">
      <c r="D124" s="1" t="s">
        <v>28</v>
      </c>
      <c r="E124" s="7">
        <v>0.47140656365937722</v>
      </c>
      <c r="F124" s="6">
        <v>0.24182888304616007</v>
      </c>
    </row>
    <row r="125" spans="3:6" x14ac:dyDescent="0.25">
      <c r="D125" s="1" t="s">
        <v>29</v>
      </c>
      <c r="E125" s="7">
        <v>0.17776910298314821</v>
      </c>
      <c r="F125" s="6">
        <v>0.17901487227457263</v>
      </c>
    </row>
    <row r="126" spans="3:6" x14ac:dyDescent="0.25">
      <c r="D126" s="1" t="s">
        <v>30</v>
      </c>
      <c r="E126" s="7">
        <v>0.12170447847392114</v>
      </c>
      <c r="F126" s="6">
        <v>3.3334311154135468E-3</v>
      </c>
    </row>
    <row r="132" spans="3:6" x14ac:dyDescent="0.25">
      <c r="E132" s="1" t="s">
        <v>31</v>
      </c>
      <c r="F132" s="1" t="s">
        <v>32</v>
      </c>
    </row>
    <row r="133" spans="3:6" x14ac:dyDescent="0.25">
      <c r="C133" t="s">
        <v>35</v>
      </c>
      <c r="D133" s="1" t="s">
        <v>25</v>
      </c>
      <c r="E133" s="4">
        <v>8.2999999999999989</v>
      </c>
      <c r="F133" s="4">
        <v>10.833333333333334</v>
      </c>
    </row>
    <row r="134" spans="3:6" x14ac:dyDescent="0.25">
      <c r="D134" s="1" t="s">
        <v>38</v>
      </c>
      <c r="E134" s="4">
        <v>5.5133333333333301</v>
      </c>
      <c r="F134" s="4">
        <v>5.1333333333333337</v>
      </c>
    </row>
    <row r="135" spans="3:6" x14ac:dyDescent="0.25">
      <c r="D135" s="1" t="s">
        <v>27</v>
      </c>
      <c r="E135" s="4">
        <v>5.9066666666666663</v>
      </c>
      <c r="F135" s="4">
        <v>6.5333333333333341</v>
      </c>
    </row>
    <row r="136" spans="3:6" x14ac:dyDescent="0.25">
      <c r="D136" s="1" t="s">
        <v>28</v>
      </c>
      <c r="E136" s="4">
        <v>6.3333333333333304</v>
      </c>
      <c r="F136" s="4">
        <v>6.293333333333333</v>
      </c>
    </row>
    <row r="137" spans="3:6" x14ac:dyDescent="0.25">
      <c r="D137" s="1" t="s">
        <v>29</v>
      </c>
      <c r="E137" s="4">
        <v>7</v>
      </c>
      <c r="F137" s="4">
        <v>5.7</v>
      </c>
    </row>
    <row r="138" spans="3:6" x14ac:dyDescent="0.25">
      <c r="D138" s="1" t="s">
        <v>30</v>
      </c>
      <c r="E138" s="4">
        <v>5.666666666666667</v>
      </c>
      <c r="F138" s="4">
        <v>4.666666666666667</v>
      </c>
    </row>
    <row r="140" spans="3:6" x14ac:dyDescent="0.25">
      <c r="C140" t="s">
        <v>34</v>
      </c>
      <c r="D140" s="1" t="s">
        <v>25</v>
      </c>
      <c r="E140" s="6">
        <v>1.4640556966635074</v>
      </c>
      <c r="F140" s="6">
        <v>2.2512385712870593</v>
      </c>
    </row>
    <row r="141" spans="3:6" x14ac:dyDescent="0.25">
      <c r="D141" s="1" t="s">
        <v>26</v>
      </c>
      <c r="E141" s="6">
        <v>0.53334897846616425</v>
      </c>
      <c r="F141" s="6">
        <v>0.46668035615789455</v>
      </c>
    </row>
    <row r="142" spans="3:6" x14ac:dyDescent="0.25">
      <c r="D142" s="1" t="s">
        <v>27</v>
      </c>
      <c r="E142" s="6">
        <v>0.45861034668534639</v>
      </c>
      <c r="F142" s="6">
        <v>0.29060178734683412</v>
      </c>
    </row>
    <row r="143" spans="3:6" x14ac:dyDescent="0.25">
      <c r="D143" s="1" t="s">
        <v>28</v>
      </c>
      <c r="E143" s="6">
        <v>2.829295683747044</v>
      </c>
      <c r="F143" s="6">
        <v>2.4573153434526893</v>
      </c>
    </row>
    <row r="144" spans="3:6" x14ac:dyDescent="0.25">
      <c r="D144" s="1" t="s">
        <v>29</v>
      </c>
      <c r="E144" s="6">
        <v>1.000029334624063</v>
      </c>
      <c r="F144" s="6">
        <v>1.6523196329392815</v>
      </c>
    </row>
    <row r="145" spans="3:6" x14ac:dyDescent="0.25">
      <c r="D145" s="1" t="s">
        <v>30</v>
      </c>
      <c r="E145" s="6">
        <v>0.88194297439488878</v>
      </c>
      <c r="F145" s="6">
        <v>1.223873217519988</v>
      </c>
    </row>
    <row r="149" spans="3:6" x14ac:dyDescent="0.25">
      <c r="E149" s="1" t="s">
        <v>31</v>
      </c>
      <c r="F149" s="1" t="s">
        <v>32</v>
      </c>
    </row>
    <row r="150" spans="3:6" x14ac:dyDescent="0.25">
      <c r="C150" t="s">
        <v>35</v>
      </c>
      <c r="D150" s="1" t="s">
        <v>25</v>
      </c>
      <c r="E150" s="6">
        <v>84.422222222222203</v>
      </c>
      <c r="F150" s="6">
        <v>72.449259259259193</v>
      </c>
    </row>
    <row r="151" spans="3:6" x14ac:dyDescent="0.25">
      <c r="D151" s="1" t="s">
        <v>38</v>
      </c>
      <c r="E151" s="6">
        <v>67.350168350168303</v>
      </c>
      <c r="F151" s="6">
        <v>68.353535353535406</v>
      </c>
    </row>
    <row r="152" spans="3:6" x14ac:dyDescent="0.25">
      <c r="D152" s="1" t="s">
        <v>27</v>
      </c>
      <c r="E152" s="6">
        <v>68.592592592592595</v>
      </c>
      <c r="F152" s="6">
        <v>76.094276094276083</v>
      </c>
    </row>
    <row r="153" spans="3:6" x14ac:dyDescent="0.25">
      <c r="D153" s="1" t="s">
        <v>28</v>
      </c>
      <c r="E153" s="6">
        <v>63.079365079365097</v>
      </c>
      <c r="F153" s="6">
        <v>72.895622895622878</v>
      </c>
    </row>
    <row r="154" spans="3:6" x14ac:dyDescent="0.25">
      <c r="D154" s="1" t="s">
        <v>29</v>
      </c>
      <c r="E154" s="6">
        <v>70.925925925925924</v>
      </c>
      <c r="F154" s="6">
        <v>91.904761904761912</v>
      </c>
    </row>
    <row r="155" spans="3:6" x14ac:dyDescent="0.25">
      <c r="D155" s="1" t="s">
        <v>30</v>
      </c>
      <c r="E155" s="6">
        <v>71.6666666666667</v>
      </c>
      <c r="F155" s="6">
        <v>92.904761904761898</v>
      </c>
    </row>
    <row r="157" spans="3:6" x14ac:dyDescent="0.25">
      <c r="C157" t="s">
        <v>34</v>
      </c>
      <c r="D157" s="1" t="s">
        <v>25</v>
      </c>
      <c r="E157" s="4">
        <v>9.722507419956214</v>
      </c>
      <c r="F157" s="4">
        <v>2.5926686453216479</v>
      </c>
    </row>
    <row r="158" spans="3:6" x14ac:dyDescent="0.25">
      <c r="D158" s="1" t="s">
        <v>26</v>
      </c>
      <c r="E158" s="4">
        <v>4.7139429914939068</v>
      </c>
      <c r="F158" s="4">
        <v>6.6382954474492202</v>
      </c>
    </row>
    <row r="159" spans="3:6" x14ac:dyDescent="0.25">
      <c r="D159" s="1" t="s">
        <v>27</v>
      </c>
      <c r="E159" s="4">
        <v>4.899683191082719</v>
      </c>
      <c r="F159" s="4">
        <v>6.6324220298566967</v>
      </c>
    </row>
    <row r="160" spans="3:6" x14ac:dyDescent="0.25">
      <c r="D160" s="1" t="s">
        <v>28</v>
      </c>
      <c r="E160" s="4">
        <v>8.2862006122040448</v>
      </c>
      <c r="F160" s="4">
        <v>12.059444468789243</v>
      </c>
    </row>
    <row r="161" spans="2:6" x14ac:dyDescent="0.25">
      <c r="D161" s="1" t="s">
        <v>29</v>
      </c>
      <c r="E161" s="4">
        <v>5.5216625325786612</v>
      </c>
      <c r="F161" s="4">
        <v>4.2325976900749636</v>
      </c>
    </row>
    <row r="162" spans="2:6" x14ac:dyDescent="0.25">
      <c r="D162" s="1" t="s">
        <v>30</v>
      </c>
      <c r="E162" s="4">
        <v>9.6227867590453986</v>
      </c>
      <c r="F162" s="4">
        <v>4.2325976900749636</v>
      </c>
    </row>
    <row r="168" spans="2:6" x14ac:dyDescent="0.25">
      <c r="D168" s="1" t="s">
        <v>31</v>
      </c>
      <c r="E168" s="1" t="s">
        <v>32</v>
      </c>
    </row>
    <row r="169" spans="2:6" x14ac:dyDescent="0.25">
      <c r="B169" t="s">
        <v>35</v>
      </c>
      <c r="C169" s="1" t="s">
        <v>25</v>
      </c>
      <c r="D169" s="6">
        <v>0.12333333333333334</v>
      </c>
      <c r="E169" s="6">
        <v>0.12333333333333334</v>
      </c>
    </row>
    <row r="170" spans="2:6" x14ac:dyDescent="0.25">
      <c r="C170" s="1" t="s">
        <v>26</v>
      </c>
      <c r="D170" s="6">
        <v>0.12333333333333334</v>
      </c>
      <c r="E170" s="6">
        <v>0.11666666666666665</v>
      </c>
    </row>
    <row r="171" spans="2:6" x14ac:dyDescent="0.25">
      <c r="C171" s="1" t="s">
        <v>27</v>
      </c>
      <c r="D171" s="6">
        <v>8.3333333333333329E-2</v>
      </c>
      <c r="E171" s="6">
        <v>0.12333333333333334</v>
      </c>
    </row>
    <row r="172" spans="2:6" x14ac:dyDescent="0.25">
      <c r="C172" s="1" t="s">
        <v>28</v>
      </c>
      <c r="D172" s="6">
        <v>0.10000000000000002</v>
      </c>
      <c r="E172" s="6">
        <v>0.10999999999999999</v>
      </c>
    </row>
    <row r="173" spans="2:6" x14ac:dyDescent="0.25">
      <c r="C173" s="1" t="s">
        <v>29</v>
      </c>
      <c r="D173" s="6">
        <v>0.10333333333333333</v>
      </c>
      <c r="E173" s="6">
        <v>9.0000000000000011E-2</v>
      </c>
    </row>
    <row r="174" spans="2:6" x14ac:dyDescent="0.25">
      <c r="C174" s="1" t="s">
        <v>30</v>
      </c>
      <c r="D174" s="6">
        <v>9.6666666666666679E-2</v>
      </c>
      <c r="E174" s="6">
        <v>9.0000000000000011E-2</v>
      </c>
    </row>
    <row r="176" spans="2:6" x14ac:dyDescent="0.25">
      <c r="B176" t="s">
        <v>34</v>
      </c>
      <c r="C176" s="1" t="s">
        <v>25</v>
      </c>
      <c r="D176" s="7">
        <v>3.3334311154135468E-3</v>
      </c>
      <c r="E176" s="7">
        <v>1.7638859487897781E-2</v>
      </c>
    </row>
    <row r="177" spans="2:5" x14ac:dyDescent="0.25">
      <c r="C177" s="1" t="s">
        <v>26</v>
      </c>
      <c r="D177" s="7">
        <v>3.3334311154135468E-3</v>
      </c>
      <c r="E177" s="7">
        <v>3.333431115413542E-3</v>
      </c>
    </row>
    <row r="178" spans="2:5" x14ac:dyDescent="0.25">
      <c r="C178" s="1" t="s">
        <v>27</v>
      </c>
      <c r="D178" s="7">
        <v>3.333431115413542E-3</v>
      </c>
      <c r="E178" s="7">
        <v>3.3334311154135468E-3</v>
      </c>
    </row>
    <row r="179" spans="2:5" x14ac:dyDescent="0.25">
      <c r="C179" s="1" t="s">
        <v>28</v>
      </c>
      <c r="D179" s="7">
        <v>3.0551400820607255E-2</v>
      </c>
      <c r="E179" s="7">
        <v>2.6458289231846659E-2</v>
      </c>
    </row>
    <row r="180" spans="2:5" x14ac:dyDescent="0.25">
      <c r="C180" s="1" t="s">
        <v>29</v>
      </c>
      <c r="D180" s="7">
        <v>3.3830630930036465E-2</v>
      </c>
      <c r="E180" s="7">
        <v>1.1547344110854493E-2</v>
      </c>
    </row>
    <row r="181" spans="2:5" x14ac:dyDescent="0.25">
      <c r="C181" s="1" t="s">
        <v>30</v>
      </c>
      <c r="D181" s="7">
        <v>3.2830489047790561E-2</v>
      </c>
      <c r="E181" s="7">
        <v>1.1547344110854493E-2</v>
      </c>
    </row>
    <row r="189" spans="2:5" x14ac:dyDescent="0.25">
      <c r="D189" s="1" t="s">
        <v>31</v>
      </c>
      <c r="E189" s="1" t="s">
        <v>32</v>
      </c>
    </row>
    <row r="190" spans="2:5" x14ac:dyDescent="0.25">
      <c r="B190" t="s">
        <v>35</v>
      </c>
      <c r="C190" s="1" t="s">
        <v>25</v>
      </c>
      <c r="D190" s="4">
        <v>4.5000000000000005E-2</v>
      </c>
      <c r="E190" s="6">
        <v>5.3333333333333337E-2</v>
      </c>
    </row>
    <row r="191" spans="2:5" x14ac:dyDescent="0.25">
      <c r="C191" s="1" t="s">
        <v>26</v>
      </c>
      <c r="D191" s="4">
        <v>5.3333333333333337E-2</v>
      </c>
      <c r="E191" s="6">
        <v>4.9999999999999996E-2</v>
      </c>
    </row>
    <row r="192" spans="2:5" x14ac:dyDescent="0.25">
      <c r="C192" s="1" t="s">
        <v>27</v>
      </c>
      <c r="D192" s="4">
        <v>4.3333333333333335E-2</v>
      </c>
      <c r="E192" s="6">
        <v>4.9999999999999996E-2</v>
      </c>
    </row>
    <row r="193" spans="2:5" x14ac:dyDescent="0.25">
      <c r="C193" s="1" t="s">
        <v>28</v>
      </c>
      <c r="D193" s="4">
        <v>4.3333333333333335E-2</v>
      </c>
      <c r="E193" s="6">
        <v>4.6666666666666669E-2</v>
      </c>
    </row>
    <row r="194" spans="2:5" x14ac:dyDescent="0.25">
      <c r="C194" s="1" t="s">
        <v>29</v>
      </c>
      <c r="D194" s="4">
        <v>5.000000000000001E-2</v>
      </c>
      <c r="E194" s="6">
        <v>0.03</v>
      </c>
    </row>
    <row r="195" spans="2:5" x14ac:dyDescent="0.25">
      <c r="C195" s="1" t="s">
        <v>30</v>
      </c>
      <c r="D195" s="4">
        <v>0.04</v>
      </c>
      <c r="E195" s="6">
        <v>0.03</v>
      </c>
    </row>
    <row r="197" spans="2:5" x14ac:dyDescent="0.25">
      <c r="B197" t="s">
        <v>34</v>
      </c>
      <c r="C197" s="1" t="s">
        <v>25</v>
      </c>
    </row>
    <row r="198" spans="2:5" x14ac:dyDescent="0.25">
      <c r="C198" s="1" t="s">
        <v>26</v>
      </c>
    </row>
    <row r="199" spans="2:5" x14ac:dyDescent="0.25">
      <c r="C199" s="1" t="s">
        <v>27</v>
      </c>
    </row>
    <row r="200" spans="2:5" x14ac:dyDescent="0.25">
      <c r="C200" s="1" t="s">
        <v>28</v>
      </c>
    </row>
    <row r="201" spans="2:5" x14ac:dyDescent="0.25">
      <c r="C201" s="1" t="s">
        <v>29</v>
      </c>
    </row>
    <row r="202" spans="2:5" x14ac:dyDescent="0.25">
      <c r="C202" s="1" t="s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 ch</dc:creator>
  <cp:lastModifiedBy>NR</cp:lastModifiedBy>
  <dcterms:created xsi:type="dcterms:W3CDTF">2021-07-29T06:17:21Z</dcterms:created>
  <dcterms:modified xsi:type="dcterms:W3CDTF">2022-05-13T14:07:04Z</dcterms:modified>
</cp:coreProperties>
</file>