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C:\Users\芸baby\Desktop\Peer投稿2022.5.24\"/>
    </mc:Choice>
  </mc:AlternateContent>
  <xr:revisionPtr revIDLastSave="0" documentId="13_ncr:1_{22864217-15EE-4A8B-A68A-345D99F119AA}" xr6:coauthVersionLast="47" xr6:coauthVersionMax="47" xr10:uidLastSave="{00000000-0000-0000-0000-000000000000}"/>
  <bookViews>
    <workbookView xWindow="-98" yWindow="-98" windowWidth="22695" windowHeight="14595" tabRatio="500" activeTab="6" xr2:uid="{00000000-000D-0000-FFFF-FFFF00000000}"/>
  </bookViews>
  <sheets>
    <sheet name="Fig.1" sheetId="9" r:id="rId1"/>
    <sheet name="Fig.2" sheetId="7" r:id="rId2"/>
    <sheet name="Fig.3" sheetId="8" r:id="rId3"/>
    <sheet name="Fig.5-A" sheetId="13" r:id="rId4"/>
    <sheet name="Fig.5-B" sheetId="11" r:id="rId5"/>
    <sheet name="Fig.5-C" sheetId="14" r:id="rId6"/>
    <sheet name="Fig.5-D" sheetId="12" r:id="rId7"/>
  </sheets>
  <calcPr calcId="191029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13" i="13" l="1"/>
  <c r="P13" i="13"/>
  <c r="O13" i="13"/>
  <c r="N13" i="13"/>
  <c r="M13" i="13"/>
  <c r="Q12" i="13"/>
  <c r="P12" i="13"/>
  <c r="O12" i="13"/>
  <c r="N12" i="13"/>
  <c r="M12" i="13"/>
  <c r="Q11" i="13"/>
  <c r="P11" i="13"/>
  <c r="O11" i="13"/>
  <c r="N11" i="13"/>
  <c r="M11" i="13"/>
  <c r="Q10" i="13"/>
  <c r="P10" i="13"/>
  <c r="O10" i="13"/>
  <c r="N10" i="13"/>
  <c r="M10" i="13"/>
  <c r="Q7" i="13"/>
  <c r="P7" i="13"/>
  <c r="O7" i="13"/>
  <c r="N7" i="13"/>
  <c r="M7" i="13"/>
  <c r="Q6" i="13"/>
  <c r="P6" i="13"/>
  <c r="O6" i="13"/>
  <c r="N6" i="13"/>
  <c r="M6" i="13"/>
  <c r="Q5" i="13"/>
  <c r="P5" i="13"/>
  <c r="O5" i="13"/>
  <c r="N5" i="13"/>
  <c r="M5" i="13"/>
  <c r="Q4" i="13"/>
  <c r="P4" i="13"/>
  <c r="O4" i="13"/>
  <c r="N4" i="13"/>
  <c r="M4" i="13"/>
  <c r="F7" i="12"/>
  <c r="E7" i="12"/>
  <c r="D7" i="12"/>
  <c r="C7" i="12"/>
  <c r="B7" i="12"/>
  <c r="R6" i="12"/>
  <c r="Q6" i="12"/>
  <c r="P6" i="12"/>
  <c r="U6" i="12" s="1"/>
  <c r="O6" i="12"/>
  <c r="T6" i="12" s="1"/>
  <c r="N6" i="12"/>
  <c r="S6" i="12" s="1"/>
  <c r="M6" i="12"/>
  <c r="L6" i="12"/>
  <c r="S5" i="12"/>
  <c r="R5" i="12"/>
  <c r="P5" i="12"/>
  <c r="U5" i="12" s="1"/>
  <c r="O5" i="12"/>
  <c r="T5" i="12" s="1"/>
  <c r="N5" i="12"/>
  <c r="M5" i="12"/>
  <c r="L5" i="12"/>
  <c r="Q5" i="12" s="1"/>
  <c r="P4" i="12"/>
  <c r="U4" i="12" s="1"/>
  <c r="O4" i="12"/>
  <c r="T4" i="12" s="1"/>
  <c r="N4" i="12"/>
  <c r="S4" i="12" s="1"/>
  <c r="M4" i="12"/>
  <c r="R4" i="12" s="1"/>
  <c r="L4" i="12"/>
  <c r="Q4" i="12" s="1"/>
  <c r="P3" i="12"/>
  <c r="U3" i="12" s="1"/>
  <c r="O3" i="12"/>
  <c r="T3" i="12" s="1"/>
  <c r="N3" i="12"/>
  <c r="S3" i="12" s="1"/>
  <c r="M3" i="12"/>
  <c r="R3" i="12" s="1"/>
  <c r="L3" i="12"/>
  <c r="Q3" i="12" s="1"/>
  <c r="L4" i="11"/>
  <c r="L5" i="11"/>
  <c r="L6" i="11"/>
  <c r="L7" i="11"/>
  <c r="L8" i="11"/>
  <c r="L9" i="11"/>
  <c r="L10" i="11"/>
  <c r="K4" i="11"/>
  <c r="K5" i="11"/>
  <c r="K6" i="11"/>
  <c r="K7" i="11"/>
  <c r="K8" i="11"/>
  <c r="K9" i="11"/>
  <c r="K10" i="11"/>
  <c r="J4" i="11"/>
  <c r="J5" i="11"/>
  <c r="J6" i="11"/>
  <c r="J7" i="11"/>
  <c r="J8" i="11"/>
  <c r="J9" i="11"/>
  <c r="J10" i="11"/>
  <c r="I4" i="11"/>
  <c r="I5" i="11"/>
  <c r="I6" i="11"/>
  <c r="I7" i="11"/>
  <c r="I8" i="11"/>
  <c r="I9" i="11"/>
  <c r="I10" i="11"/>
  <c r="H4" i="11"/>
  <c r="H5" i="11"/>
  <c r="H6" i="11"/>
  <c r="H7" i="11"/>
  <c r="H8" i="11"/>
  <c r="H9" i="11"/>
  <c r="H10" i="11"/>
  <c r="I3" i="11"/>
  <c r="J3" i="11"/>
  <c r="K3" i="11"/>
  <c r="L3" i="11"/>
  <c r="B2" i="11"/>
  <c r="H3" i="11"/>
  <c r="R7" i="12" l="1"/>
  <c r="Q7" i="12"/>
  <c r="S7" i="12"/>
  <c r="T7" i="12"/>
  <c r="U7" i="12"/>
  <c r="Q10" i="11"/>
  <c r="M10" i="11"/>
  <c r="P10" i="11"/>
  <c r="O10" i="11"/>
  <c r="N10" i="11"/>
  <c r="P9" i="11"/>
  <c r="N9" i="11"/>
  <c r="M9" i="11"/>
  <c r="Q9" i="11"/>
  <c r="O9" i="11"/>
  <c r="Q8" i="11"/>
  <c r="P8" i="11"/>
  <c r="N8" i="11"/>
  <c r="O8" i="11"/>
  <c r="M8" i="11"/>
  <c r="Q7" i="11"/>
  <c r="N7" i="11"/>
  <c r="M7" i="11"/>
  <c r="P7" i="11"/>
  <c r="O7" i="11"/>
  <c r="Q6" i="11"/>
  <c r="O6" i="11"/>
  <c r="P6" i="11"/>
  <c r="N6" i="11"/>
  <c r="M6" i="11"/>
  <c r="Q5" i="11"/>
  <c r="M5" i="11"/>
  <c r="P5" i="11"/>
  <c r="O5" i="11"/>
  <c r="N5" i="11"/>
  <c r="O4" i="11"/>
  <c r="M4" i="11"/>
  <c r="Q4" i="11"/>
  <c r="P4" i="11"/>
  <c r="N4" i="11"/>
  <c r="N3" i="11"/>
  <c r="Q3" i="11"/>
  <c r="P3" i="11"/>
  <c r="O3" i="11"/>
  <c r="M3" i="11"/>
  <c r="F20" i="8" l="1"/>
  <c r="D8" i="8"/>
  <c r="D12" i="8"/>
  <c r="D16" i="8"/>
  <c r="D20" i="8"/>
  <c r="F16" i="8"/>
  <c r="F12" i="8"/>
  <c r="F8" i="8"/>
  <c r="D4" i="8"/>
  <c r="F4" i="8"/>
  <c r="F8" i="9"/>
  <c r="F12" i="9"/>
  <c r="F16" i="9"/>
  <c r="F20" i="9"/>
  <c r="F4" i="9"/>
  <c r="D8" i="9"/>
  <c r="D12" i="9"/>
  <c r="D16" i="9"/>
  <c r="D20" i="9"/>
  <c r="D4" i="9"/>
  <c r="F4" i="7"/>
  <c r="E4" i="7" s="1"/>
  <c r="D4" i="7" s="1"/>
  <c r="C4" i="7" s="1"/>
  <c r="I35" i="7" l="1"/>
  <c r="I36" i="7"/>
  <c r="I37" i="7"/>
</calcChain>
</file>

<file path=xl/sharedStrings.xml><?xml version="1.0" encoding="utf-8"?>
<sst xmlns="http://schemas.openxmlformats.org/spreadsheetml/2006/main" count="235" uniqueCount="68">
  <si>
    <t>A</t>
  </si>
  <si>
    <t>B</t>
  </si>
  <si>
    <t>R</t>
  </si>
  <si>
    <t>U/L</t>
    <phoneticPr fontId="3" type="noConversion"/>
  </si>
  <si>
    <t>y</t>
  </si>
  <si>
    <t>x</t>
  </si>
  <si>
    <t>WL168</t>
  </si>
  <si>
    <t>Qingshui</t>
  </si>
  <si>
    <t>RSA-01</t>
  </si>
  <si>
    <t>RSA-02</t>
  </si>
  <si>
    <t>RSA-03</t>
  </si>
  <si>
    <t>Thrid leaves</t>
    <phoneticPr fontId="3" type="noConversion"/>
  </si>
  <si>
    <t>5-year-old</t>
    <phoneticPr fontId="3" type="noConversion"/>
  </si>
  <si>
    <t>SE</t>
    <phoneticPr fontId="3" type="noConversion"/>
  </si>
  <si>
    <t>Average</t>
    <phoneticPr fontId="3" type="noConversion"/>
  </si>
  <si>
    <t>Sixth leaves</t>
    <phoneticPr fontId="3" type="noConversion"/>
  </si>
  <si>
    <t>RSA-01</t>
    <phoneticPr fontId="3" type="noConversion"/>
  </si>
  <si>
    <t xml:space="preserve"> RSA-01</t>
  </si>
  <si>
    <t xml:space="preserve"> RSA-01</t>
    <phoneticPr fontId="3" type="noConversion"/>
  </si>
  <si>
    <t>RSA-02</t>
    <phoneticPr fontId="3" type="noConversion"/>
  </si>
  <si>
    <t>RSA-03</t>
    <phoneticPr fontId="3" type="noConversion"/>
  </si>
  <si>
    <t>Sig.</t>
    <phoneticPr fontId="3" type="noConversion"/>
  </si>
  <si>
    <t>(Thrid VS Sixth )</t>
    <phoneticPr fontId="3" type="noConversion"/>
  </si>
  <si>
    <t>The standard curve</t>
    <phoneticPr fontId="3" type="noConversion"/>
  </si>
  <si>
    <t>1-year-old</t>
    <phoneticPr fontId="3" type="noConversion"/>
  </si>
  <si>
    <t xml:space="preserve"> Qingshui</t>
  </si>
  <si>
    <t xml:space="preserve"> Qingshui</t>
    <phoneticPr fontId="3" type="noConversion"/>
  </si>
  <si>
    <t>WL168</t>
    <phoneticPr fontId="3" type="noConversion"/>
  </si>
  <si>
    <t xml:space="preserve"> WL168</t>
  </si>
  <si>
    <t xml:space="preserve"> WL168</t>
    <phoneticPr fontId="3" type="noConversion"/>
  </si>
  <si>
    <t xml:space="preserve"> Telomerase activity</t>
    <phoneticPr fontId="3" type="noConversion"/>
  </si>
  <si>
    <t>Average</t>
  </si>
  <si>
    <t>SE</t>
  </si>
  <si>
    <t>Sig.</t>
  </si>
  <si>
    <t>Thrid leaves</t>
  </si>
  <si>
    <t>Sixth leaves</t>
  </si>
  <si>
    <t>1</t>
  </si>
  <si>
    <t>2</t>
  </si>
  <si>
    <t>3</t>
  </si>
  <si>
    <t>sig.</t>
  </si>
  <si>
    <t>DunCan</t>
    <phoneticPr fontId="3" type="noConversion"/>
  </si>
  <si>
    <t>Alpha  = 0.05</t>
    <phoneticPr fontId="3" type="noConversion"/>
  </si>
  <si>
    <t>N</t>
    <phoneticPr fontId="3" type="noConversion"/>
  </si>
  <si>
    <t>0.6961 b</t>
    <phoneticPr fontId="3" type="noConversion"/>
  </si>
  <si>
    <t>0.4747 c</t>
    <phoneticPr fontId="3" type="noConversion"/>
  </si>
  <si>
    <t>0.6960 b</t>
    <phoneticPr fontId="3" type="noConversion"/>
  </si>
  <si>
    <t>0.5059 c</t>
    <phoneticPr fontId="3" type="noConversion"/>
  </si>
  <si>
    <t>0.7336 a</t>
    <phoneticPr fontId="3" type="noConversion"/>
  </si>
  <si>
    <t>0.7149 a</t>
    <phoneticPr fontId="3" type="noConversion"/>
  </si>
  <si>
    <t>0.5946 b</t>
    <phoneticPr fontId="3" type="noConversion"/>
  </si>
  <si>
    <t>0.4899 c</t>
    <phoneticPr fontId="3" type="noConversion"/>
  </si>
  <si>
    <t>0.4974 c</t>
    <phoneticPr fontId="3" type="noConversion"/>
  </si>
  <si>
    <t>1a VS 5a</t>
    <phoneticPr fontId="3" type="noConversion"/>
  </si>
  <si>
    <t>*</t>
    <phoneticPr fontId="3" type="noConversion"/>
  </si>
  <si>
    <t>0.7776 a</t>
    <phoneticPr fontId="3" type="noConversion"/>
  </si>
  <si>
    <t>2^(T/S)</t>
    <phoneticPr fontId="3" type="noConversion"/>
  </si>
  <si>
    <t>2^(T/S)</t>
  </si>
  <si>
    <t>Qingshui</t>
    <phoneticPr fontId="3" type="noConversion"/>
  </si>
  <si>
    <r>
      <rPr>
        <b/>
        <sz val="9"/>
        <rFont val="Segoe UI Symbol"/>
        <family val="1"/>
      </rPr>
      <t>△</t>
    </r>
    <r>
      <rPr>
        <b/>
        <sz val="9"/>
        <rFont val="Times New Roman"/>
        <family val="1"/>
      </rPr>
      <t>Ct values</t>
    </r>
    <phoneticPr fontId="3" type="noConversion"/>
  </si>
  <si>
    <r>
      <rPr>
        <sz val="9"/>
        <rFont val="Segoe UI Symbol"/>
        <family val="2"/>
      </rPr>
      <t>△</t>
    </r>
    <r>
      <rPr>
        <sz val="9"/>
        <rFont val="Times New Roman"/>
        <family val="1"/>
      </rPr>
      <t>Ct</t>
    </r>
    <phoneticPr fontId="3" type="noConversion"/>
  </si>
  <si>
    <r>
      <rPr>
        <sz val="9"/>
        <rFont val="Segoe UI Symbol"/>
        <family val="2"/>
      </rPr>
      <t>△</t>
    </r>
    <r>
      <rPr>
        <sz val="9"/>
        <rFont val="Times New Roman"/>
        <family val="1"/>
      </rPr>
      <t>Ct-</t>
    </r>
    <r>
      <rPr>
        <sz val="9"/>
        <rFont val="Segoe UI Symbol"/>
        <family val="2"/>
      </rPr>
      <t>△</t>
    </r>
    <r>
      <rPr>
        <sz val="9"/>
        <rFont val="Times New Roman"/>
        <family val="1"/>
      </rPr>
      <t>Ct</t>
    </r>
    <r>
      <rPr>
        <sz val="9"/>
        <rFont val="宋体"/>
        <family val="2"/>
        <charset val="134"/>
      </rPr>
      <t>对照</t>
    </r>
    <phoneticPr fontId="3" type="noConversion"/>
  </si>
  <si>
    <r>
      <rPr>
        <b/>
        <sz val="9"/>
        <rFont val="Segoe UI Symbol"/>
        <family val="2"/>
      </rPr>
      <t>△</t>
    </r>
    <r>
      <rPr>
        <b/>
        <sz val="9"/>
        <rFont val="Times New Roman"/>
        <family val="1"/>
      </rPr>
      <t>Ct(5-year-old)-</t>
    </r>
    <r>
      <rPr>
        <b/>
        <sz val="9"/>
        <rFont val="Segoe UI Symbol"/>
        <family val="2"/>
      </rPr>
      <t>△</t>
    </r>
    <r>
      <rPr>
        <b/>
        <sz val="9"/>
        <rFont val="Times New Roman"/>
        <family val="1"/>
      </rPr>
      <t>Ct(1-year-old)</t>
    </r>
    <phoneticPr fontId="3" type="noConversion"/>
  </si>
  <si>
    <t>**</t>
    <phoneticPr fontId="3" type="noConversion"/>
  </si>
  <si>
    <t>Sig</t>
    <phoneticPr fontId="3" type="noConversion"/>
  </si>
  <si>
    <t>Actin(Ct)</t>
    <phoneticPr fontId="3" type="noConversion"/>
  </si>
  <si>
    <t>Telomere(Ct)</t>
    <phoneticPr fontId="3" type="noConversion"/>
  </si>
  <si>
    <r>
      <rPr>
        <b/>
        <sz val="9"/>
        <rFont val="Segoe UI Symbol"/>
        <family val="1"/>
      </rPr>
      <t>△</t>
    </r>
    <r>
      <rPr>
        <b/>
        <sz val="9"/>
        <rFont val="Times New Roman"/>
        <family val="1"/>
      </rPr>
      <t>Ct values(1-year-old)</t>
    </r>
    <phoneticPr fontId="3" type="noConversion"/>
  </si>
  <si>
    <r>
      <rPr>
        <b/>
        <sz val="9"/>
        <rFont val="Segoe UI Symbol"/>
        <family val="1"/>
      </rPr>
      <t>△</t>
    </r>
    <r>
      <rPr>
        <b/>
        <sz val="9"/>
        <rFont val="Times New Roman"/>
        <family val="1"/>
      </rPr>
      <t>Ct values(5-year-old)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</si>
</sst>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76" formatCode="0.000_ "/>
    <numFmt numFmtId="177" formatCode="0.0_ "/>
    <numFmt numFmtId="178" formatCode="0.00_ "/>
    <numFmt numFmtId="179" formatCode="0.0000_);[Red]\(0.0000\)"/>
    <numFmt numFmtId="180" formatCode="###0.0000"/>
    <numFmt numFmtId="181" formatCode="###0"/>
    <numFmt numFmtId="182" formatCode="###0.000"/>
    <numFmt numFmtId="183" formatCode="0.0000_ "/>
    <numFmt numFmtId="184" formatCode="0.00000_ "/>
    <numFmt numFmtId="185" formatCode="###0.00000"/>
    <numFmt numFmtId="186" formatCode="0.00000000000000000_ "/>
    <numFmt numFmtId="187" formatCode="0.00000000000_ "/>
  </numFmts>
  <fonts count="32" x14ac:knownFonts="1">
    <font>
      <sz val="8.25"/>
      <name val="Microsoft Sans Serif"/>
      <charset val="1"/>
    </font>
    <font>
      <sz val="8.25"/>
      <name val="Microsoft Sans Serif"/>
      <family val="2"/>
    </font>
    <font>
      <sz val="8.25"/>
      <name val="Microsoft Sans Serif"/>
      <family val="2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2"/>
      <name val="Times New Roman"/>
      <family val="1"/>
    </font>
    <font>
      <sz val="12"/>
      <name val="宋体"/>
      <family val="3"/>
      <charset val="134"/>
    </font>
    <font>
      <b/>
      <sz val="12"/>
      <color indexed="12"/>
      <name val="Times New Roman"/>
      <family val="1"/>
    </font>
    <font>
      <b/>
      <sz val="12"/>
      <color rgb="FFFF0000"/>
      <name val="Times New Roman"/>
      <family val="1"/>
    </font>
    <font>
      <b/>
      <sz val="12"/>
      <color indexed="10"/>
      <name val="宋体"/>
      <family val="3"/>
      <charset val="134"/>
    </font>
    <font>
      <sz val="12"/>
      <color indexed="8"/>
      <name val="宋体"/>
      <family val="3"/>
      <charset val="134"/>
    </font>
    <font>
      <b/>
      <sz val="12"/>
      <color theme="1"/>
      <name val="等线"/>
      <family val="3"/>
      <charset val="134"/>
      <scheme val="minor"/>
    </font>
    <font>
      <b/>
      <sz val="12"/>
      <name val="Times New Roman"/>
      <family val="1"/>
    </font>
    <font>
      <b/>
      <sz val="12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9"/>
      <name val="Times New Roman"/>
      <family val="1"/>
    </font>
    <font>
      <sz val="9"/>
      <color indexed="60"/>
      <name val="MingLiU"/>
      <family val="3"/>
      <charset val="136"/>
    </font>
    <font>
      <b/>
      <sz val="9"/>
      <name val="Times New Roman"/>
      <family val="1"/>
    </font>
    <font>
      <sz val="9"/>
      <name val="Microsoft Sans Serif"/>
      <family val="2"/>
    </font>
    <font>
      <b/>
      <sz val="9"/>
      <color rgb="FFFF0000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0"/>
      <color theme="1"/>
      <name val="Times New Roman"/>
      <family val="1"/>
    </font>
    <font>
      <sz val="9"/>
      <name val="MingLiU"/>
      <family val="3"/>
      <charset val="136"/>
    </font>
    <font>
      <b/>
      <sz val="9"/>
      <name val="Segoe UI Symbol"/>
      <family val="1"/>
    </font>
    <font>
      <sz val="9"/>
      <name val="Segoe UI Symbol"/>
      <family val="2"/>
    </font>
    <font>
      <sz val="9"/>
      <name val="宋体"/>
      <family val="2"/>
      <charset val="134"/>
    </font>
    <font>
      <b/>
      <sz val="9"/>
      <name val="Segoe UI Symbo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FF0000"/>
      </left>
      <right/>
      <top/>
      <bottom/>
      <diagonal/>
    </border>
    <border>
      <left/>
      <right style="thin">
        <color rgb="FFFF0000"/>
      </right>
      <top/>
      <bottom/>
      <diagonal/>
    </border>
  </borders>
  <cellStyleXfs count="9">
    <xf numFmtId="0" fontId="0" fillId="0" borderId="0">
      <alignment vertical="top"/>
      <protection locked="0"/>
    </xf>
    <xf numFmtId="0" fontId="2" fillId="0" borderId="0">
      <alignment vertical="top"/>
      <protection locked="0"/>
    </xf>
    <xf numFmtId="0" fontId="4" fillId="0" borderId="0">
      <alignment vertical="center"/>
    </xf>
    <xf numFmtId="0" fontId="6" fillId="0" borderId="0">
      <alignment vertical="center"/>
    </xf>
    <xf numFmtId="0" fontId="6" fillId="0" borderId="0"/>
    <xf numFmtId="0" fontId="16" fillId="0" borderId="0"/>
    <xf numFmtId="0" fontId="16" fillId="0" borderId="0"/>
    <xf numFmtId="0" fontId="16" fillId="0" borderId="0"/>
    <xf numFmtId="0" fontId="16" fillId="0" borderId="0"/>
  </cellStyleXfs>
  <cellXfs count="170">
    <xf numFmtId="0" fontId="1" fillId="0" borderId="0" xfId="0" applyFont="1" applyFill="1" applyBorder="1" applyAlignment="1" applyProtection="1">
      <alignment vertical="top"/>
      <protection locked="0"/>
    </xf>
    <xf numFmtId="0" fontId="4" fillId="0" borderId="0" xfId="2">
      <alignment vertical="center"/>
    </xf>
    <xf numFmtId="176" fontId="5" fillId="0" borderId="0" xfId="2" applyNumberFormat="1" applyFont="1" applyAlignment="1">
      <alignment horizontal="center" vertical="center"/>
    </xf>
    <xf numFmtId="0" fontId="7" fillId="0" borderId="0" xfId="3" applyFont="1" applyAlignment="1">
      <alignment horizontal="center" vertical="center"/>
    </xf>
    <xf numFmtId="0" fontId="4" fillId="0" borderId="0" xfId="2" applyAlignment="1"/>
    <xf numFmtId="0" fontId="8" fillId="0" borderId="0" xfId="3" applyFont="1" applyAlignment="1">
      <alignment horizontal="center" vertical="center"/>
    </xf>
    <xf numFmtId="0" fontId="7" fillId="0" borderId="0" xfId="2" applyFont="1">
      <alignment vertical="center"/>
    </xf>
    <xf numFmtId="0" fontId="9" fillId="0" borderId="0" xfId="2" applyFont="1">
      <alignment vertical="center"/>
    </xf>
    <xf numFmtId="0" fontId="10" fillId="0" borderId="0" xfId="2" applyFont="1">
      <alignment vertical="center"/>
    </xf>
    <xf numFmtId="0" fontId="11" fillId="0" borderId="0" xfId="2" applyFont="1">
      <alignment vertical="center"/>
    </xf>
    <xf numFmtId="177" fontId="5" fillId="0" borderId="0" xfId="2" applyNumberFormat="1" applyFont="1" applyAlignment="1">
      <alignment horizontal="center" vertical="center"/>
    </xf>
    <xf numFmtId="0" fontId="5" fillId="0" borderId="0" xfId="2" applyFont="1">
      <alignment vertical="center"/>
    </xf>
    <xf numFmtId="0" fontId="5" fillId="0" borderId="0" xfId="2" applyFont="1" applyAlignment="1">
      <alignment horizontal="center" vertical="center"/>
    </xf>
    <xf numFmtId="178" fontId="5" fillId="0" borderId="0" xfId="2" applyNumberFormat="1" applyFont="1" applyAlignment="1">
      <alignment horizontal="center" vertical="center"/>
    </xf>
    <xf numFmtId="0" fontId="12" fillId="0" borderId="0" xfId="2" applyFont="1" applyAlignment="1">
      <alignment horizontal="center" vertical="center"/>
    </xf>
    <xf numFmtId="0" fontId="13" fillId="0" borderId="0" xfId="2" applyFont="1" applyAlignment="1">
      <alignment horizontal="center" vertical="center"/>
    </xf>
    <xf numFmtId="0" fontId="14" fillId="0" borderId="0" xfId="2" applyFont="1" applyAlignment="1">
      <alignment vertical="center" wrapText="1"/>
    </xf>
    <xf numFmtId="0" fontId="15" fillId="0" borderId="0" xfId="2" applyFont="1" applyAlignment="1">
      <alignment vertical="center" wrapText="1"/>
    </xf>
    <xf numFmtId="0" fontId="5" fillId="0" borderId="0" xfId="4" applyFont="1"/>
    <xf numFmtId="0" fontId="7" fillId="0" borderId="0" xfId="2" applyFont="1" applyAlignment="1">
      <alignment horizontal="center" vertical="center"/>
    </xf>
    <xf numFmtId="0" fontId="6" fillId="0" borderId="0" xfId="3">
      <alignment vertical="center"/>
    </xf>
    <xf numFmtId="179" fontId="1" fillId="0" borderId="0" xfId="0" applyNumberFormat="1" applyFont="1" applyFill="1" applyBorder="1" applyAlignment="1" applyProtection="1">
      <alignment vertical="top"/>
      <protection locked="0"/>
    </xf>
    <xf numFmtId="179" fontId="1" fillId="0" borderId="0" xfId="0" applyNumberFormat="1" applyFont="1" applyFill="1" applyBorder="1" applyAlignment="1" applyProtection="1">
      <alignment horizontal="center" vertical="center"/>
      <protection locked="0"/>
    </xf>
    <xf numFmtId="179" fontId="1" fillId="0" borderId="0" xfId="0" applyNumberFormat="1" applyFont="1" applyFill="1" applyBorder="1" applyAlignment="1" applyProtection="1">
      <alignment vertical="center"/>
      <protection locked="0"/>
    </xf>
    <xf numFmtId="0" fontId="17" fillId="0" borderId="0" xfId="0" applyFont="1" applyFill="1" applyBorder="1" applyAlignment="1" applyProtection="1">
      <alignment horizontal="center" vertical="top"/>
      <protection locked="0"/>
    </xf>
    <xf numFmtId="179" fontId="17" fillId="0" borderId="0" xfId="0" applyNumberFormat="1" applyFont="1" applyFill="1" applyBorder="1" applyAlignment="1" applyProtection="1">
      <alignment horizontal="center" vertical="top"/>
      <protection locked="0"/>
    </xf>
    <xf numFmtId="179" fontId="17" fillId="0" borderId="0" xfId="0" applyNumberFormat="1" applyFont="1" applyFill="1" applyBorder="1" applyAlignment="1" applyProtection="1">
      <alignment horizontal="center" vertical="center"/>
      <protection locked="0"/>
    </xf>
    <xf numFmtId="176" fontId="17" fillId="0" borderId="0" xfId="0" applyNumberFormat="1" applyFont="1" applyFill="1" applyBorder="1" applyAlignment="1" applyProtection="1">
      <alignment horizontal="center" vertical="top"/>
      <protection locked="0"/>
    </xf>
    <xf numFmtId="0" fontId="17" fillId="0" borderId="0" xfId="5" applyFont="1" applyAlignment="1">
      <alignment horizontal="center"/>
    </xf>
    <xf numFmtId="0" fontId="17" fillId="0" borderId="0" xfId="0" applyFont="1" applyFill="1" applyBorder="1" applyAlignment="1" applyProtection="1">
      <alignment vertical="top"/>
      <protection locked="0"/>
    </xf>
    <xf numFmtId="0" fontId="17" fillId="0" borderId="0" xfId="3" applyFont="1">
      <alignment vertical="center"/>
    </xf>
    <xf numFmtId="0" fontId="5" fillId="0" borderId="0" xfId="3" applyFont="1">
      <alignment vertical="center"/>
    </xf>
    <xf numFmtId="0" fontId="16" fillId="0" borderId="0" xfId="6"/>
    <xf numFmtId="0" fontId="20" fillId="0" borderId="0" xfId="0" applyFont="1" applyFill="1" applyBorder="1" applyAlignment="1" applyProtection="1">
      <alignment vertical="top"/>
      <protection locked="0"/>
    </xf>
    <xf numFmtId="0" fontId="17" fillId="0" borderId="0" xfId="2" applyFont="1" applyAlignment="1">
      <alignment horizontal="center" vertical="center"/>
    </xf>
    <xf numFmtId="0" fontId="17" fillId="0" borderId="0" xfId="2" applyFont="1">
      <alignment vertical="center"/>
    </xf>
    <xf numFmtId="0" fontId="21" fillId="0" borderId="0" xfId="3" applyFont="1" applyAlignment="1">
      <alignment horizontal="center" vertical="center"/>
    </xf>
    <xf numFmtId="0" fontId="23" fillId="0" borderId="0" xfId="2" applyFont="1" applyAlignment="1">
      <alignment horizontal="center" vertical="center"/>
    </xf>
    <xf numFmtId="0" fontId="23" fillId="0" borderId="0" xfId="2" applyFont="1">
      <alignment vertical="center"/>
    </xf>
    <xf numFmtId="0" fontId="22" fillId="0" borderId="0" xfId="3" applyFont="1" applyAlignment="1">
      <alignment horizontal="center" vertical="center"/>
    </xf>
    <xf numFmtId="0" fontId="24" fillId="0" borderId="0" xfId="3" applyFont="1" applyAlignment="1">
      <alignment horizontal="center" vertical="center"/>
    </xf>
    <xf numFmtId="0" fontId="25" fillId="0" borderId="0" xfId="2" applyFont="1" applyAlignment="1">
      <alignment horizontal="center" vertical="center"/>
    </xf>
    <xf numFmtId="0" fontId="23" fillId="0" borderId="0" xfId="3" applyFont="1" applyAlignment="1">
      <alignment horizontal="center" vertical="center"/>
    </xf>
    <xf numFmtId="0" fontId="23" fillId="0" borderId="0" xfId="0" applyFont="1" applyFill="1" applyBorder="1" applyAlignment="1" applyProtection="1">
      <alignment horizontal="center"/>
    </xf>
    <xf numFmtId="0" fontId="17" fillId="0" borderId="0" xfId="3" applyFont="1" applyAlignment="1">
      <alignment horizontal="center" vertical="center"/>
    </xf>
    <xf numFmtId="0" fontId="18" fillId="0" borderId="0" xfId="6" applyFont="1" applyBorder="1" applyAlignment="1">
      <alignment horizontal="left" vertical="top" wrapText="1"/>
    </xf>
    <xf numFmtId="0" fontId="3" fillId="0" borderId="0" xfId="3" applyFont="1">
      <alignment vertical="center"/>
    </xf>
    <xf numFmtId="0" fontId="25" fillId="0" borderId="0" xfId="3" applyFont="1" applyAlignment="1">
      <alignment horizontal="center" vertical="center"/>
    </xf>
    <xf numFmtId="0" fontId="23" fillId="0" borderId="4" xfId="3" applyFont="1" applyBorder="1" applyAlignment="1">
      <alignment horizontal="center" vertical="center"/>
    </xf>
    <xf numFmtId="0" fontId="23" fillId="0" borderId="0" xfId="3" applyFont="1" applyBorder="1" applyAlignment="1">
      <alignment horizontal="center" vertical="center"/>
    </xf>
    <xf numFmtId="0" fontId="23" fillId="0" borderId="5" xfId="3" applyFont="1" applyBorder="1" applyAlignment="1">
      <alignment horizontal="center" vertical="center"/>
    </xf>
    <xf numFmtId="0" fontId="6" fillId="0" borderId="4" xfId="3" applyBorder="1">
      <alignment vertical="center"/>
    </xf>
    <xf numFmtId="0" fontId="23" fillId="0" borderId="6" xfId="3" applyFont="1" applyBorder="1" applyAlignment="1">
      <alignment horizontal="center" vertical="center"/>
    </xf>
    <xf numFmtId="0" fontId="23" fillId="0" borderId="7" xfId="3" applyFont="1" applyBorder="1" applyAlignment="1">
      <alignment horizontal="center" vertical="center"/>
    </xf>
    <xf numFmtId="0" fontId="23" fillId="0" borderId="8" xfId="3" applyFont="1" applyBorder="1" applyAlignment="1">
      <alignment horizontal="center" vertical="center"/>
    </xf>
    <xf numFmtId="183" fontId="23" fillId="0" borderId="0" xfId="3" applyNumberFormat="1" applyFont="1" applyBorder="1" applyAlignment="1">
      <alignment horizontal="center" vertical="center"/>
    </xf>
    <xf numFmtId="183" fontId="23" fillId="0" borderId="5" xfId="3" applyNumberFormat="1" applyFont="1" applyBorder="1" applyAlignment="1">
      <alignment horizontal="center" vertical="center"/>
    </xf>
    <xf numFmtId="0" fontId="23" fillId="0" borderId="4" xfId="3" applyFont="1" applyFill="1" applyBorder="1" applyAlignment="1">
      <alignment horizontal="center" vertical="center"/>
    </xf>
    <xf numFmtId="0" fontId="23" fillId="0" borderId="0" xfId="6" applyFont="1" applyFill="1" applyBorder="1" applyAlignment="1">
      <alignment horizontal="left" wrapText="1"/>
    </xf>
    <xf numFmtId="0" fontId="23" fillId="0" borderId="0" xfId="6" applyFont="1" applyFill="1" applyBorder="1" applyAlignment="1">
      <alignment horizontal="center"/>
    </xf>
    <xf numFmtId="0" fontId="23" fillId="0" borderId="0" xfId="6" applyFont="1" applyFill="1" applyBorder="1" applyAlignment="1">
      <alignment horizontal="left" vertical="top" wrapText="1"/>
    </xf>
    <xf numFmtId="0" fontId="23" fillId="0" borderId="0" xfId="6" applyFont="1" applyFill="1" applyBorder="1" applyAlignment="1">
      <alignment horizontal="left" vertical="top"/>
    </xf>
    <xf numFmtId="181" fontId="23" fillId="0" borderId="0" xfId="6" applyNumberFormat="1" applyFont="1" applyFill="1" applyBorder="1" applyAlignment="1">
      <alignment horizontal="right" vertical="top"/>
    </xf>
    <xf numFmtId="180" fontId="23" fillId="0" borderId="0" xfId="6" applyNumberFormat="1" applyFont="1" applyFill="1" applyBorder="1" applyAlignment="1">
      <alignment horizontal="right" vertical="top"/>
    </xf>
    <xf numFmtId="0" fontId="23" fillId="0" borderId="4" xfId="6" applyFont="1" applyFill="1" applyBorder="1" applyAlignment="1">
      <alignment horizontal="left" wrapText="1"/>
    </xf>
    <xf numFmtId="0" fontId="23" fillId="0" borderId="5" xfId="6" applyFont="1" applyFill="1" applyBorder="1" applyAlignment="1">
      <alignment horizontal="center"/>
    </xf>
    <xf numFmtId="0" fontId="23" fillId="0" borderId="4" xfId="6" applyFont="1" applyFill="1" applyBorder="1" applyAlignment="1">
      <alignment horizontal="left" vertical="top" wrapText="1"/>
    </xf>
    <xf numFmtId="0" fontId="23" fillId="0" borderId="5" xfId="6" applyFont="1" applyFill="1" applyBorder="1" applyAlignment="1">
      <alignment horizontal="left" vertical="top" wrapText="1"/>
    </xf>
    <xf numFmtId="180" fontId="23" fillId="0" borderId="5" xfId="6" applyNumberFormat="1" applyFont="1" applyFill="1" applyBorder="1" applyAlignment="1">
      <alignment horizontal="right" vertical="top"/>
    </xf>
    <xf numFmtId="0" fontId="23" fillId="0" borderId="6" xfId="6" applyFont="1" applyFill="1" applyBorder="1" applyAlignment="1">
      <alignment horizontal="left" vertical="top" wrapText="1"/>
    </xf>
    <xf numFmtId="0" fontId="23" fillId="0" borderId="7" xfId="6" applyFont="1" applyFill="1" applyBorder="1" applyAlignment="1">
      <alignment horizontal="left" vertical="top" wrapText="1"/>
    </xf>
    <xf numFmtId="182" fontId="23" fillId="0" borderId="7" xfId="6" applyNumberFormat="1" applyFont="1" applyFill="1" applyBorder="1" applyAlignment="1">
      <alignment horizontal="right" vertical="top"/>
    </xf>
    <xf numFmtId="182" fontId="23" fillId="0" borderId="8" xfId="6" applyNumberFormat="1" applyFont="1" applyFill="1" applyBorder="1" applyAlignment="1">
      <alignment horizontal="right" vertical="top"/>
    </xf>
    <xf numFmtId="0" fontId="17" fillId="0" borderId="0" xfId="0" applyFont="1" applyFill="1" applyBorder="1" applyAlignment="1" applyProtection="1">
      <alignment horizontal="center" vertical="center"/>
    </xf>
    <xf numFmtId="179" fontId="23" fillId="0" borderId="0" xfId="0" applyNumberFormat="1" applyFont="1" applyFill="1" applyBorder="1" applyAlignment="1" applyProtection="1">
      <alignment horizontal="center" vertical="center"/>
    </xf>
    <xf numFmtId="179" fontId="23" fillId="0" borderId="0" xfId="6" applyNumberFormat="1" applyFont="1" applyBorder="1" applyAlignment="1">
      <alignment horizontal="center" vertical="center"/>
    </xf>
    <xf numFmtId="0" fontId="26" fillId="0" borderId="0" xfId="6" applyFont="1" applyAlignment="1">
      <alignment horizontal="center" vertical="center"/>
    </xf>
    <xf numFmtId="182" fontId="23" fillId="0" borderId="0" xfId="6" applyNumberFormat="1" applyFont="1" applyBorder="1" applyAlignment="1">
      <alignment horizontal="center" vertical="center"/>
    </xf>
    <xf numFmtId="0" fontId="1" fillId="0" borderId="0" xfId="0" applyFont="1" applyFill="1" applyBorder="1">
      <alignment vertical="top"/>
      <protection locked="0"/>
    </xf>
    <xf numFmtId="0" fontId="1" fillId="0" borderId="0" xfId="0" applyFont="1" applyFill="1" applyBorder="1" applyAlignment="1">
      <alignment vertical="top"/>
      <protection locked="0"/>
    </xf>
    <xf numFmtId="0" fontId="1" fillId="0" borderId="0" xfId="0" applyFont="1" applyFill="1">
      <alignment vertical="top"/>
      <protection locked="0"/>
    </xf>
    <xf numFmtId="0" fontId="1" fillId="0" borderId="9" xfId="0" applyFont="1" applyFill="1" applyBorder="1">
      <alignment vertical="top"/>
      <protection locked="0"/>
    </xf>
    <xf numFmtId="0" fontId="1" fillId="0" borderId="10" xfId="0" applyFont="1" applyFill="1" applyBorder="1">
      <alignment vertical="top"/>
      <protection locked="0"/>
    </xf>
    <xf numFmtId="0" fontId="27" fillId="0" borderId="0" xfId="7" applyFont="1" applyFill="1" applyBorder="1" applyAlignment="1">
      <alignment horizontal="left" vertical="top" wrapText="1"/>
    </xf>
    <xf numFmtId="181" fontId="27" fillId="0" borderId="0" xfId="7" applyNumberFormat="1" applyFont="1" applyFill="1" applyBorder="1" applyAlignment="1">
      <alignment horizontal="right" vertical="top"/>
    </xf>
    <xf numFmtId="180" fontId="27" fillId="0" borderId="0" xfId="7" applyNumberFormat="1" applyFont="1" applyFill="1" applyBorder="1" applyAlignment="1">
      <alignment horizontal="right" vertical="top"/>
    </xf>
    <xf numFmtId="0" fontId="16" fillId="0" borderId="0" xfId="7" applyFont="1" applyFill="1" applyBorder="1"/>
    <xf numFmtId="182" fontId="27" fillId="0" borderId="0" xfId="7" applyNumberFormat="1" applyFont="1" applyFill="1" applyBorder="1" applyAlignment="1">
      <alignment horizontal="right" vertical="top"/>
    </xf>
    <xf numFmtId="0" fontId="27" fillId="0" borderId="0" xfId="7" applyFont="1" applyFill="1" applyBorder="1" applyAlignment="1">
      <alignment horizontal="left" wrapText="1"/>
    </xf>
    <xf numFmtId="0" fontId="1" fillId="0" borderId="0" xfId="0" applyFont="1">
      <alignment vertical="top"/>
      <protection locked="0"/>
    </xf>
    <xf numFmtId="0" fontId="1" fillId="0" borderId="0" xfId="0" applyFont="1" applyAlignment="1">
      <alignment horizontal="center" vertical="top"/>
      <protection locked="0"/>
    </xf>
    <xf numFmtId="0" fontId="1" fillId="0" borderId="0" xfId="0" applyFont="1" applyAlignment="1">
      <alignment horizontal="center" vertical="top"/>
      <protection locked="0"/>
    </xf>
    <xf numFmtId="0" fontId="1" fillId="0" borderId="0" xfId="0" applyFont="1" applyAlignment="1">
      <alignment horizontal="center" vertical="center"/>
      <protection locked="0"/>
    </xf>
    <xf numFmtId="0" fontId="17" fillId="0" borderId="0" xfId="0" applyFont="1" applyAlignment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Alignment="1">
      <alignment horizontal="center" vertical="center"/>
      <protection locked="0"/>
    </xf>
    <xf numFmtId="0" fontId="1" fillId="0" borderId="0" xfId="0" applyFont="1" applyFill="1" applyAlignment="1">
      <alignment horizontal="center" vertical="center"/>
      <protection locked="0"/>
    </xf>
    <xf numFmtId="0" fontId="1" fillId="0" borderId="9" xfId="0" applyFont="1" applyFill="1" applyBorder="1" applyAlignment="1">
      <alignment vertical="top"/>
      <protection locked="0"/>
    </xf>
    <xf numFmtId="0" fontId="1" fillId="0" borderId="0" xfId="0" applyFont="1" applyFill="1" applyAlignment="1">
      <alignment vertical="top"/>
      <protection locked="0"/>
    </xf>
    <xf numFmtId="0" fontId="1" fillId="0" borderId="10" xfId="0" applyFont="1" applyFill="1" applyBorder="1" applyAlignment="1">
      <alignment vertical="top"/>
      <protection locked="0"/>
    </xf>
    <xf numFmtId="184" fontId="17" fillId="0" borderId="0" xfId="0" applyNumberFormat="1" applyFont="1" applyFill="1" applyBorder="1" applyAlignment="1" applyProtection="1">
      <alignment horizontal="center" vertical="center"/>
      <protection locked="0"/>
    </xf>
    <xf numFmtId="0" fontId="17" fillId="0" borderId="9" xfId="0" applyFont="1" applyFill="1" applyBorder="1" applyAlignment="1">
      <alignment horizontal="center" vertical="center"/>
      <protection locked="0"/>
    </xf>
    <xf numFmtId="0" fontId="17" fillId="0" borderId="10" xfId="0" applyFont="1" applyFill="1" applyBorder="1" applyAlignment="1">
      <alignment horizontal="center" vertical="center"/>
      <protection locked="0"/>
    </xf>
    <xf numFmtId="0" fontId="17" fillId="0" borderId="0" xfId="0" applyFont="1" applyFill="1" applyBorder="1" applyAlignment="1">
      <alignment horizontal="center" vertical="center"/>
      <protection locked="0"/>
    </xf>
    <xf numFmtId="0" fontId="17" fillId="0" borderId="0" xfId="3" applyFont="1" applyAlignment="1">
      <alignment horizontal="center" vertical="center"/>
    </xf>
    <xf numFmtId="0" fontId="19" fillId="0" borderId="0" xfId="0" applyFont="1" applyFill="1" applyAlignment="1">
      <alignment horizontal="center" vertical="center"/>
      <protection locked="0"/>
    </xf>
    <xf numFmtId="0" fontId="1" fillId="0" borderId="0" xfId="0" applyFont="1" applyFill="1" applyAlignment="1">
      <alignment horizontal="center" vertical="top"/>
      <protection locked="0"/>
    </xf>
    <xf numFmtId="0" fontId="17" fillId="0" borderId="0" xfId="0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vertical="center"/>
      <protection locked="0"/>
    </xf>
    <xf numFmtId="0" fontId="17" fillId="0" borderId="1" xfId="0" applyFont="1" applyBorder="1" applyAlignment="1">
      <alignment horizontal="center" vertical="center"/>
      <protection locked="0"/>
    </xf>
    <xf numFmtId="0" fontId="17" fillId="0" borderId="2" xfId="0" applyFont="1" applyFill="1" applyBorder="1" applyAlignment="1" applyProtection="1">
      <alignment horizontal="center" vertical="center"/>
      <protection locked="0"/>
    </xf>
    <xf numFmtId="0" fontId="17" fillId="0" borderId="2" xfId="0" applyFont="1" applyBorder="1" applyAlignment="1">
      <alignment horizontal="center" vertical="center"/>
      <protection locked="0"/>
    </xf>
    <xf numFmtId="0" fontId="17" fillId="0" borderId="3" xfId="0" applyFont="1" applyBorder="1" applyAlignment="1">
      <alignment horizontal="center" vertical="center"/>
      <protection locked="0"/>
    </xf>
    <xf numFmtId="0" fontId="17" fillId="0" borderId="5" xfId="0" applyFont="1" applyFill="1" applyBorder="1" applyAlignment="1" applyProtection="1">
      <alignment horizontal="center" vertical="center"/>
      <protection locked="0"/>
    </xf>
    <xf numFmtId="0" fontId="17" fillId="0" borderId="0" xfId="0" applyFont="1" applyBorder="1" applyAlignment="1">
      <alignment horizontal="center" vertical="center"/>
      <protection locked="0"/>
    </xf>
    <xf numFmtId="0" fontId="17" fillId="0" borderId="5" xfId="0" applyFont="1" applyBorder="1" applyAlignment="1">
      <alignment horizontal="center" vertical="center"/>
      <protection locked="0"/>
    </xf>
    <xf numFmtId="0" fontId="17" fillId="0" borderId="5" xfId="0" applyFont="1" applyFill="1" applyBorder="1" applyAlignment="1">
      <alignment horizontal="center" vertical="center"/>
      <protection locked="0"/>
    </xf>
    <xf numFmtId="0" fontId="17" fillId="0" borderId="2" xfId="0" applyFont="1" applyFill="1" applyBorder="1" applyAlignment="1">
      <alignment horizontal="center" vertical="center"/>
      <protection locked="0"/>
    </xf>
    <xf numFmtId="0" fontId="17" fillId="0" borderId="3" xfId="0" applyFont="1" applyFill="1" applyBorder="1" applyAlignment="1">
      <alignment horizontal="center" vertical="center"/>
      <protection locked="0"/>
    </xf>
    <xf numFmtId="0" fontId="17" fillId="0" borderId="7" xfId="0" applyFont="1" applyBorder="1" applyAlignment="1">
      <alignment horizontal="center" vertical="center"/>
      <protection locked="0"/>
    </xf>
    <xf numFmtId="0" fontId="17" fillId="0" borderId="8" xfId="0" applyFont="1" applyBorder="1" applyAlignment="1">
      <alignment horizontal="center" vertical="center"/>
      <protection locked="0"/>
    </xf>
    <xf numFmtId="0" fontId="17" fillId="0" borderId="0" xfId="3" applyFont="1" applyAlignment="1">
      <alignment vertical="center"/>
    </xf>
    <xf numFmtId="0" fontId="17" fillId="0" borderId="0" xfId="8" applyFont="1"/>
    <xf numFmtId="0" fontId="17" fillId="0" borderId="0" xfId="0" applyFont="1" applyFill="1" applyBorder="1" applyAlignment="1" applyProtection="1">
      <alignment horizontal="center" vertical="center"/>
      <protection locked="0"/>
    </xf>
    <xf numFmtId="179" fontId="26" fillId="0" borderId="0" xfId="6" applyNumberFormat="1" applyFont="1" applyAlignment="1">
      <alignment horizontal="center" vertical="center"/>
    </xf>
    <xf numFmtId="186" fontId="17" fillId="0" borderId="0" xfId="0" applyNumberFormat="1" applyFont="1" applyFill="1" applyBorder="1" applyAlignment="1" applyProtection="1">
      <alignment horizontal="center" vertical="center"/>
    </xf>
    <xf numFmtId="187" fontId="17" fillId="0" borderId="0" xfId="0" applyNumberFormat="1" applyFont="1" applyFill="1" applyBorder="1" applyAlignment="1" applyProtection="1">
      <alignment horizontal="center" vertical="center"/>
    </xf>
    <xf numFmtId="184" fontId="17" fillId="0" borderId="0" xfId="0" applyNumberFormat="1" applyFont="1" applyFill="1" applyBorder="1" applyAlignment="1">
      <alignment horizontal="center" vertical="center"/>
      <protection locked="0"/>
    </xf>
    <xf numFmtId="179" fontId="17" fillId="0" borderId="0" xfId="0" applyNumberFormat="1" applyFont="1" applyFill="1" applyBorder="1" applyAlignment="1" applyProtection="1">
      <alignment horizontal="center" vertical="center"/>
      <protection locked="0"/>
    </xf>
    <xf numFmtId="180" fontId="17" fillId="0" borderId="0" xfId="8" applyNumberFormat="1" applyFont="1" applyBorder="1" applyAlignment="1">
      <alignment horizontal="right" vertical="top"/>
    </xf>
    <xf numFmtId="185" fontId="17" fillId="0" borderId="0" xfId="8" applyNumberFormat="1" applyFont="1" applyBorder="1" applyAlignment="1">
      <alignment horizontal="right" vertical="top"/>
    </xf>
    <xf numFmtId="0" fontId="19" fillId="0" borderId="1" xfId="0" applyFont="1" applyFill="1" applyBorder="1" applyAlignment="1" applyProtection="1">
      <alignment horizontal="center" vertical="center"/>
      <protection locked="0"/>
    </xf>
    <xf numFmtId="0" fontId="17" fillId="0" borderId="3" xfId="0" applyFont="1" applyFill="1" applyBorder="1" applyAlignment="1" applyProtection="1">
      <alignment horizontal="center" vertical="center"/>
      <protection locked="0"/>
    </xf>
    <xf numFmtId="0" fontId="17" fillId="0" borderId="4" xfId="0" applyFont="1" applyFill="1" applyBorder="1" applyAlignment="1" applyProtection="1">
      <alignment horizontal="center" vertical="center"/>
      <protection locked="0"/>
    </xf>
    <xf numFmtId="0" fontId="17" fillId="0" borderId="6" xfId="0" applyFont="1" applyFill="1" applyBorder="1" applyAlignment="1" applyProtection="1">
      <alignment horizontal="center" vertical="center"/>
      <protection locked="0"/>
    </xf>
    <xf numFmtId="0" fontId="17" fillId="0" borderId="7" xfId="0" applyFont="1" applyFill="1" applyBorder="1" applyAlignment="1" applyProtection="1">
      <alignment horizontal="center" vertical="center"/>
      <protection locked="0"/>
    </xf>
    <xf numFmtId="0" fontId="17" fillId="0" borderId="8" xfId="0" applyFont="1" applyFill="1" applyBorder="1" applyAlignment="1" applyProtection="1">
      <alignment horizontal="center" vertical="center"/>
      <protection locked="0"/>
    </xf>
    <xf numFmtId="179" fontId="17" fillId="0" borderId="0" xfId="0" applyNumberFormat="1" applyFont="1" applyFill="1" applyBorder="1" applyAlignment="1" applyProtection="1">
      <alignment horizontal="center" vertical="top"/>
      <protection locked="0"/>
    </xf>
    <xf numFmtId="0" fontId="17" fillId="0" borderId="0" xfId="0" applyFont="1" applyFill="1" applyBorder="1" applyAlignment="1" applyProtection="1">
      <alignment horizontal="center" vertical="top"/>
      <protection locked="0"/>
    </xf>
    <xf numFmtId="179" fontId="17" fillId="0" borderId="0" xfId="0" applyNumberFormat="1" applyFont="1" applyFill="1" applyBorder="1" applyAlignment="1" applyProtection="1">
      <alignment horizontal="center" vertical="center"/>
      <protection locked="0"/>
    </xf>
    <xf numFmtId="0" fontId="19" fillId="0" borderId="0" xfId="0" applyFont="1" applyFill="1" applyBorder="1" applyAlignment="1" applyProtection="1">
      <alignment horizontal="center" vertical="top"/>
      <protection locked="0"/>
    </xf>
    <xf numFmtId="0" fontId="22" fillId="0" borderId="0" xfId="2" applyFont="1" applyAlignment="1">
      <alignment horizontal="center" vertical="center"/>
    </xf>
    <xf numFmtId="179" fontId="19" fillId="0" borderId="0" xfId="0" applyNumberFormat="1" applyFont="1" applyFill="1" applyBorder="1" applyAlignment="1" applyProtection="1">
      <alignment horizontal="center" vertical="top"/>
      <protection locked="0"/>
    </xf>
    <xf numFmtId="0" fontId="22" fillId="0" borderId="1" xfId="6" applyFont="1" applyFill="1" applyBorder="1" applyAlignment="1">
      <alignment horizontal="center" vertical="center" wrapText="1"/>
    </xf>
    <xf numFmtId="0" fontId="22" fillId="0" borderId="2" xfId="6" applyFont="1" applyFill="1" applyBorder="1" applyAlignment="1">
      <alignment horizontal="center" vertical="center" wrapText="1"/>
    </xf>
    <xf numFmtId="0" fontId="22" fillId="0" borderId="3" xfId="6" applyFont="1" applyFill="1" applyBorder="1" applyAlignment="1">
      <alignment horizontal="center" vertical="center" wrapText="1"/>
    </xf>
    <xf numFmtId="0" fontId="23" fillId="0" borderId="0" xfId="6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 vertical="center"/>
    </xf>
    <xf numFmtId="0" fontId="22" fillId="0" borderId="2" xfId="3" applyFont="1" applyBorder="1" applyAlignment="1">
      <alignment horizontal="center" vertical="center"/>
    </xf>
    <xf numFmtId="0" fontId="22" fillId="0" borderId="3" xfId="3" applyFont="1" applyBorder="1" applyAlignment="1">
      <alignment horizontal="center" vertical="center"/>
    </xf>
    <xf numFmtId="0" fontId="19" fillId="0" borderId="0" xfId="3" applyFont="1" applyAlignment="1">
      <alignment horizontal="center" vertical="center"/>
    </xf>
    <xf numFmtId="0" fontId="23" fillId="0" borderId="5" xfId="6" applyFont="1" applyFill="1" applyBorder="1" applyAlignment="1">
      <alignment horizontal="center" wrapText="1"/>
    </xf>
    <xf numFmtId="0" fontId="23" fillId="0" borderId="0" xfId="3" applyFont="1" applyBorder="1" applyAlignment="1">
      <alignment horizontal="center" vertical="center"/>
    </xf>
    <xf numFmtId="0" fontId="23" fillId="0" borderId="5" xfId="3" applyFont="1" applyBorder="1" applyAlignment="1">
      <alignment horizontal="center" vertical="center"/>
    </xf>
    <xf numFmtId="0" fontId="17" fillId="0" borderId="0" xfId="3" applyFont="1" applyAlignment="1">
      <alignment horizontal="center" vertical="center"/>
    </xf>
    <xf numFmtId="0" fontId="19" fillId="0" borderId="0" xfId="0" applyFont="1" applyFill="1" applyBorder="1" applyAlignment="1" applyProtection="1">
      <alignment horizontal="center" vertical="center"/>
      <protection locked="0"/>
    </xf>
    <xf numFmtId="0" fontId="19" fillId="0" borderId="0" xfId="0" applyFont="1" applyAlignment="1">
      <alignment horizontal="center" vertical="center"/>
      <protection locked="0"/>
    </xf>
    <xf numFmtId="0" fontId="17" fillId="0" borderId="0" xfId="0" applyFont="1" applyAlignment="1">
      <alignment horizontal="center" vertical="center"/>
      <protection locked="0"/>
    </xf>
    <xf numFmtId="0" fontId="17" fillId="0" borderId="0" xfId="0" applyFont="1" applyFill="1" applyAlignment="1">
      <alignment horizontal="center" vertical="center"/>
      <protection locked="0"/>
    </xf>
    <xf numFmtId="0" fontId="17" fillId="0" borderId="9" xfId="0" applyFont="1" applyFill="1" applyBorder="1" applyAlignment="1">
      <alignment horizontal="center" vertical="center"/>
      <protection locked="0"/>
    </xf>
    <xf numFmtId="0" fontId="17" fillId="0" borderId="10" xfId="0" applyFont="1" applyFill="1" applyBorder="1" applyAlignment="1">
      <alignment horizontal="center" vertical="center"/>
      <protection locked="0"/>
    </xf>
    <xf numFmtId="0" fontId="27" fillId="0" borderId="0" xfId="7" applyFont="1" applyFill="1" applyBorder="1" applyAlignment="1">
      <alignment horizontal="center" wrapText="1"/>
    </xf>
    <xf numFmtId="0" fontId="19" fillId="0" borderId="0" xfId="0" applyFont="1" applyFill="1" applyAlignment="1">
      <alignment horizontal="center" vertical="center"/>
      <protection locked="0"/>
    </xf>
    <xf numFmtId="0" fontId="1" fillId="0" borderId="0" xfId="0" applyFont="1" applyFill="1" applyAlignment="1">
      <alignment horizontal="center" vertical="top"/>
      <protection locked="0"/>
    </xf>
    <xf numFmtId="0" fontId="19" fillId="0" borderId="1" xfId="0" applyFont="1" applyBorder="1" applyAlignment="1">
      <alignment horizontal="center" vertical="center"/>
      <protection locked="0"/>
    </xf>
    <xf numFmtId="0" fontId="19" fillId="0" borderId="4" xfId="0" applyFont="1" applyBorder="1" applyAlignment="1">
      <alignment horizontal="center" vertical="center"/>
      <protection locked="0"/>
    </xf>
    <xf numFmtId="0" fontId="19" fillId="0" borderId="6" xfId="0" applyFont="1" applyBorder="1" applyAlignment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vertical="center"/>
      <protection locked="0"/>
    </xf>
    <xf numFmtId="0" fontId="19" fillId="0" borderId="0" xfId="0" applyFont="1" applyFill="1" applyBorder="1" applyAlignment="1">
      <alignment horizontal="center" vertical="center"/>
      <protection locked="0"/>
    </xf>
    <xf numFmtId="0" fontId="5" fillId="0" borderId="0" xfId="3" applyFont="1" applyFill="1">
      <alignment vertical="center"/>
    </xf>
  </cellXfs>
  <cellStyles count="9">
    <cellStyle name="Normal" xfId="1" xr:uid="{00000000-0005-0000-0000-000000000000}"/>
    <cellStyle name="常规" xfId="0" builtinId="0"/>
    <cellStyle name="常规 2" xfId="2" xr:uid="{78BA1171-0524-4AD1-BB25-138F5C3772C7}"/>
    <cellStyle name="常规 2 2" xfId="3" xr:uid="{61F6A855-4B49-4CE9-9109-042AB95F1EB0}"/>
    <cellStyle name="常规_Fig.1" xfId="5" xr:uid="{C49D36DE-A542-4B5B-87FC-9E5E53EE2B91}"/>
    <cellStyle name="常规_Fig.3" xfId="6" xr:uid="{74553A1F-E9E3-4E45-9F10-7DB50FADED3A}"/>
    <cellStyle name="常规_Fig.5-D" xfId="8" xr:uid="{0E15B50A-F0C6-434A-A743-80B90BB80648}"/>
    <cellStyle name="常规_HLA-G" xfId="4" xr:uid="{EB997642-7801-44A5-AB3A-7FC6A2242394}"/>
    <cellStyle name="常规_Sheet2" xfId="7" xr:uid="{D504182F-D50A-4700-B84B-95F4EF80AF8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7D5DE8-0873-49FD-A422-7F9C17FD497B}">
  <dimension ref="A1:M33"/>
  <sheetViews>
    <sheetView zoomScale="140" zoomScaleNormal="140" workbookViewId="0">
      <selection activeCell="L17" sqref="L17"/>
    </sheetView>
  </sheetViews>
  <sheetFormatPr defaultRowHeight="10.5" x14ac:dyDescent="0.3"/>
  <cols>
    <col min="2" max="2" width="15.1640625" customWidth="1"/>
    <col min="3" max="3" width="15.25" customWidth="1"/>
    <col min="4" max="4" width="11" customWidth="1"/>
    <col min="5" max="5" width="13.25" customWidth="1"/>
    <col min="6" max="6" width="10.9140625" customWidth="1"/>
    <col min="7" max="7" width="8.6640625" customWidth="1"/>
    <col min="9" max="9" width="8.5" customWidth="1"/>
    <col min="12" max="12" width="7.1640625" customWidth="1"/>
  </cols>
  <sheetData>
    <row r="1" spans="1:13" ht="11.65" x14ac:dyDescent="0.3">
      <c r="A1" s="140" t="s">
        <v>30</v>
      </c>
      <c r="B1" s="140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3" ht="11.65" x14ac:dyDescent="0.3">
      <c r="A2" s="24"/>
      <c r="B2" s="138" t="s">
        <v>12</v>
      </c>
      <c r="C2" s="138"/>
      <c r="D2" s="138"/>
      <c r="E2" s="138"/>
      <c r="F2" s="138"/>
      <c r="G2" s="24"/>
      <c r="H2" s="24"/>
      <c r="I2" s="24"/>
      <c r="J2" s="24"/>
      <c r="K2" s="24"/>
      <c r="L2" s="24"/>
      <c r="M2" s="24"/>
    </row>
    <row r="3" spans="1:13" ht="11.65" x14ac:dyDescent="0.3">
      <c r="A3" s="24"/>
      <c r="B3" s="137" t="s">
        <v>11</v>
      </c>
      <c r="C3" s="137"/>
      <c r="D3" s="25"/>
      <c r="E3" s="137" t="s">
        <v>15</v>
      </c>
      <c r="F3" s="137"/>
      <c r="G3" s="25"/>
      <c r="H3" s="137" t="s">
        <v>34</v>
      </c>
      <c r="I3" s="137"/>
      <c r="J3" s="137" t="s">
        <v>35</v>
      </c>
      <c r="K3" s="137"/>
      <c r="L3" s="138" t="s">
        <v>22</v>
      </c>
      <c r="M3" s="138"/>
    </row>
    <row r="4" spans="1:13" ht="11.65" x14ac:dyDescent="0.3">
      <c r="A4" s="24">
        <v>1</v>
      </c>
      <c r="B4" s="26" t="s">
        <v>26</v>
      </c>
      <c r="C4" s="26">
        <v>0.54749176991578097</v>
      </c>
      <c r="D4" s="139">
        <f>AVERAGE(C4:C7)</f>
        <v>0.49735144857664326</v>
      </c>
      <c r="E4" s="26">
        <v>0.26668463409999998</v>
      </c>
      <c r="F4" s="139">
        <f>AVERAGE(E4:E7)</f>
        <v>0.26946967677050326</v>
      </c>
      <c r="G4" s="26"/>
      <c r="H4" s="26" t="s">
        <v>14</v>
      </c>
      <c r="I4" s="26" t="s">
        <v>13</v>
      </c>
      <c r="J4" s="26" t="s">
        <v>14</v>
      </c>
      <c r="K4" s="26" t="s">
        <v>13</v>
      </c>
      <c r="L4" s="24" t="s">
        <v>21</v>
      </c>
      <c r="M4" s="24"/>
    </row>
    <row r="5" spans="1:13" ht="11.65" x14ac:dyDescent="0.35">
      <c r="A5" s="24">
        <v>2</v>
      </c>
      <c r="B5" s="26" t="s">
        <v>7</v>
      </c>
      <c r="C5" s="26">
        <v>0.48822389502011998</v>
      </c>
      <c r="D5" s="139"/>
      <c r="E5" s="26">
        <v>0.2556771917781</v>
      </c>
      <c r="F5" s="139"/>
      <c r="G5" s="26" t="s">
        <v>7</v>
      </c>
      <c r="H5" s="26">
        <v>0.49741600000000002</v>
      </c>
      <c r="I5" s="26">
        <v>1.6930000000000001E-2</v>
      </c>
      <c r="J5" s="26">
        <v>0.27015600000000001</v>
      </c>
      <c r="K5" s="26">
        <v>6.6836866074545063E-3</v>
      </c>
      <c r="L5" s="27">
        <v>1E-3</v>
      </c>
      <c r="M5" s="28" t="s">
        <v>53</v>
      </c>
    </row>
    <row r="6" spans="1:13" ht="11.65" x14ac:dyDescent="0.35">
      <c r="A6" s="24">
        <v>3</v>
      </c>
      <c r="B6" s="26" t="s">
        <v>7</v>
      </c>
      <c r="C6" s="26">
        <v>0.476936305759249</v>
      </c>
      <c r="D6" s="139"/>
      <c r="E6" s="26">
        <v>0.28776305759248999</v>
      </c>
      <c r="F6" s="139"/>
      <c r="G6" s="26" t="s">
        <v>6</v>
      </c>
      <c r="H6" s="26">
        <v>0.73460000000000003</v>
      </c>
      <c r="I6" s="26">
        <v>1.367E-2</v>
      </c>
      <c r="J6" s="26">
        <v>0.49530600000000002</v>
      </c>
      <c r="K6" s="26">
        <v>2.6338070512726113E-2</v>
      </c>
      <c r="L6" s="27">
        <v>1E-3</v>
      </c>
      <c r="M6" s="28" t="s">
        <v>53</v>
      </c>
    </row>
    <row r="7" spans="1:13" ht="11.65" x14ac:dyDescent="0.35">
      <c r="A7" s="24">
        <v>4</v>
      </c>
      <c r="B7" s="26" t="s">
        <v>7</v>
      </c>
      <c r="C7" s="26">
        <v>0.47675382361142299</v>
      </c>
      <c r="D7" s="139"/>
      <c r="E7" s="26">
        <v>0.26775382361142303</v>
      </c>
      <c r="F7" s="139"/>
      <c r="G7" s="26" t="s">
        <v>8</v>
      </c>
      <c r="H7" s="26">
        <v>0.71485600000000005</v>
      </c>
      <c r="I7" s="26">
        <v>1.294E-2</v>
      </c>
      <c r="J7" s="26">
        <v>0.474356</v>
      </c>
      <c r="K7" s="26">
        <v>1.0913857781127013E-2</v>
      </c>
      <c r="L7" s="27">
        <v>0</v>
      </c>
      <c r="M7" s="28" t="s">
        <v>53</v>
      </c>
    </row>
    <row r="8" spans="1:13" ht="11.65" x14ac:dyDescent="0.35">
      <c r="A8" s="24">
        <v>1</v>
      </c>
      <c r="B8" s="26" t="s">
        <v>27</v>
      </c>
      <c r="C8" s="26">
        <v>0.71721362654190801</v>
      </c>
      <c r="D8" s="139">
        <f t="shared" ref="D8" si="0">AVERAGE(C8:C11)</f>
        <v>0.74357931848756154</v>
      </c>
      <c r="E8" s="26">
        <v>0.43640341231581598</v>
      </c>
      <c r="F8" s="139">
        <f t="shared" ref="F8" si="1">AVERAGE(E8:E11)</f>
        <v>0.4968267649310385</v>
      </c>
      <c r="G8" s="26" t="s">
        <v>9</v>
      </c>
      <c r="H8" s="26">
        <v>0.48992400000000003</v>
      </c>
      <c r="I8" s="26">
        <v>1.2959999999999999E-2</v>
      </c>
      <c r="J8" s="26">
        <v>0.383357</v>
      </c>
      <c r="K8" s="26">
        <v>1.5609745887318817E-2</v>
      </c>
      <c r="L8" s="27">
        <v>3.0000000000000001E-3</v>
      </c>
      <c r="M8" s="28" t="s">
        <v>53</v>
      </c>
    </row>
    <row r="9" spans="1:13" ht="11.65" x14ac:dyDescent="0.35">
      <c r="A9" s="24">
        <v>2</v>
      </c>
      <c r="B9" s="26" t="s">
        <v>29</v>
      </c>
      <c r="C9" s="26">
        <v>0.72360341231581604</v>
      </c>
      <c r="D9" s="139"/>
      <c r="E9" s="26">
        <v>0.48174646573322</v>
      </c>
      <c r="F9" s="139"/>
      <c r="G9" s="26" t="s">
        <v>10</v>
      </c>
      <c r="H9" s="26">
        <v>0.594642</v>
      </c>
      <c r="I9" s="26">
        <v>7.6499999999999997E-3</v>
      </c>
      <c r="J9" s="26">
        <v>0.39574900000000002</v>
      </c>
      <c r="K9" s="26">
        <v>2.7991230025372828E-2</v>
      </c>
      <c r="L9" s="27">
        <v>6.0000000000000001E-3</v>
      </c>
      <c r="M9" s="28" t="s">
        <v>53</v>
      </c>
    </row>
    <row r="10" spans="1:13" ht="11.65" x14ac:dyDescent="0.3">
      <c r="A10" s="24">
        <v>3</v>
      </c>
      <c r="B10" s="26" t="s">
        <v>29</v>
      </c>
      <c r="C10" s="26">
        <v>0.76074646573322002</v>
      </c>
      <c r="D10" s="139"/>
      <c r="E10" s="26">
        <v>0.56275376935930199</v>
      </c>
      <c r="F10" s="139"/>
      <c r="G10" s="25"/>
      <c r="H10" s="25"/>
      <c r="I10" s="25"/>
      <c r="J10" s="25"/>
      <c r="K10" s="25"/>
      <c r="L10" s="24"/>
      <c r="M10" s="24"/>
    </row>
    <row r="11" spans="1:13" ht="11.65" x14ac:dyDescent="0.3">
      <c r="A11" s="24">
        <v>4</v>
      </c>
      <c r="B11" s="26" t="s">
        <v>27</v>
      </c>
      <c r="C11" s="26">
        <v>0.77275376935930196</v>
      </c>
      <c r="D11" s="139"/>
      <c r="E11" s="26">
        <v>0.50640341231581598</v>
      </c>
      <c r="F11" s="139"/>
      <c r="G11" s="25"/>
      <c r="H11" s="25"/>
      <c r="I11" s="25"/>
      <c r="J11" s="25"/>
      <c r="K11" s="25"/>
      <c r="L11" s="24"/>
      <c r="M11" s="24"/>
    </row>
    <row r="12" spans="1:13" ht="11.65" x14ac:dyDescent="0.3">
      <c r="A12" s="24">
        <v>1</v>
      </c>
      <c r="B12" s="26" t="s">
        <v>16</v>
      </c>
      <c r="C12" s="26">
        <v>0.7373961086897336</v>
      </c>
      <c r="D12" s="139">
        <f t="shared" ref="D12" si="2">AVERAGE(C12:C15)</f>
        <v>0.71487786318755742</v>
      </c>
      <c r="E12" s="26">
        <v>0.45833318009843099</v>
      </c>
      <c r="F12" s="139">
        <f t="shared" ref="F12" si="3">AVERAGE(E12:E15)</f>
        <v>0.45846152808116047</v>
      </c>
      <c r="G12" s="25"/>
      <c r="H12" s="25"/>
      <c r="I12" s="25"/>
      <c r="J12" s="25"/>
      <c r="K12" s="25"/>
      <c r="L12" s="24"/>
      <c r="M12" s="24"/>
    </row>
    <row r="13" spans="1:13" ht="11.65" x14ac:dyDescent="0.3">
      <c r="A13" s="24">
        <v>2</v>
      </c>
      <c r="B13" s="26" t="s">
        <v>16</v>
      </c>
      <c r="C13" s="26">
        <v>0.70467348372451399</v>
      </c>
      <c r="D13" s="139"/>
      <c r="E13" s="26">
        <v>0.47937395999999999</v>
      </c>
      <c r="F13" s="139"/>
      <c r="G13" s="25"/>
      <c r="H13" s="25"/>
      <c r="I13" s="25"/>
      <c r="J13" s="25"/>
      <c r="K13" s="25"/>
      <c r="L13" s="24"/>
      <c r="M13" s="24"/>
    </row>
    <row r="14" spans="1:13" ht="11.65" x14ac:dyDescent="0.3">
      <c r="A14" s="24">
        <v>3</v>
      </c>
      <c r="B14" s="26" t="s">
        <v>18</v>
      </c>
      <c r="C14" s="26">
        <v>0.68304575164624803</v>
      </c>
      <c r="D14" s="139"/>
      <c r="E14" s="26">
        <v>0.42835734837245099</v>
      </c>
      <c r="F14" s="139"/>
      <c r="G14" s="25"/>
      <c r="H14" s="137"/>
      <c r="I14" s="25"/>
      <c r="J14" s="25"/>
      <c r="K14" s="25"/>
      <c r="L14" s="24"/>
      <c r="M14" s="24"/>
    </row>
    <row r="15" spans="1:13" ht="11.65" x14ac:dyDescent="0.3">
      <c r="A15" s="24">
        <v>4</v>
      </c>
      <c r="B15" s="26" t="s">
        <v>16</v>
      </c>
      <c r="C15" s="26">
        <v>0.73439610868973404</v>
      </c>
      <c r="D15" s="139"/>
      <c r="E15" s="26">
        <v>0.46778162385375999</v>
      </c>
      <c r="F15" s="139"/>
      <c r="G15" s="25"/>
      <c r="H15" s="137"/>
      <c r="I15" s="25"/>
      <c r="J15" s="25"/>
      <c r="K15" s="25"/>
      <c r="L15" s="24"/>
      <c r="M15" s="24"/>
    </row>
    <row r="16" spans="1:13" ht="11.65" x14ac:dyDescent="0.3">
      <c r="A16" s="24">
        <v>1</v>
      </c>
      <c r="B16" s="26" t="s">
        <v>19</v>
      </c>
      <c r="C16" s="26">
        <v>0.517352341185358</v>
      </c>
      <c r="D16" s="139">
        <f t="shared" ref="D16" si="4">AVERAGE(C16:C19)</f>
        <v>0.489865561311912</v>
      </c>
      <c r="E16" s="26">
        <v>0.40910000000000002</v>
      </c>
      <c r="F16" s="139">
        <f t="shared" ref="F16" si="5">AVERAGE(E16:E19)</f>
        <v>0.37895247601557253</v>
      </c>
      <c r="G16" s="25"/>
      <c r="H16" s="137"/>
      <c r="I16" s="25"/>
      <c r="J16" s="25"/>
      <c r="K16" s="25"/>
      <c r="L16" s="24"/>
      <c r="M16" s="24"/>
    </row>
    <row r="17" spans="1:13" ht="11.65" x14ac:dyDescent="0.3">
      <c r="A17" s="24">
        <v>2</v>
      </c>
      <c r="B17" s="26" t="s">
        <v>19</v>
      </c>
      <c r="C17" s="26">
        <v>0.45540928776795497</v>
      </c>
      <c r="D17" s="139"/>
      <c r="E17" s="26">
        <v>0.35000928776795498</v>
      </c>
      <c r="F17" s="139"/>
      <c r="G17" s="25"/>
      <c r="H17" s="137"/>
      <c r="I17" s="25"/>
      <c r="J17" s="25"/>
      <c r="K17" s="25"/>
      <c r="L17" s="24"/>
      <c r="M17" s="24"/>
    </row>
    <row r="18" spans="1:13" ht="11.65" x14ac:dyDescent="0.3">
      <c r="A18" s="24">
        <v>3</v>
      </c>
      <c r="B18" s="26" t="s">
        <v>19</v>
      </c>
      <c r="C18" s="26">
        <v>0.48863701984622099</v>
      </c>
      <c r="D18" s="139"/>
      <c r="E18" s="26">
        <v>0.40263701984622102</v>
      </c>
      <c r="F18" s="139"/>
      <c r="G18" s="24"/>
      <c r="H18" s="137"/>
      <c r="I18" s="25"/>
      <c r="J18" s="25"/>
      <c r="K18" s="25"/>
      <c r="L18" s="24"/>
      <c r="M18" s="24"/>
    </row>
    <row r="19" spans="1:13" ht="11.65" x14ac:dyDescent="0.3">
      <c r="A19" s="24">
        <v>4</v>
      </c>
      <c r="B19" s="26" t="s">
        <v>19</v>
      </c>
      <c r="C19" s="26">
        <v>0.49806359644811399</v>
      </c>
      <c r="D19" s="139"/>
      <c r="E19" s="26">
        <v>0.35406359644811403</v>
      </c>
      <c r="F19" s="139"/>
      <c r="G19" s="24"/>
      <c r="H19" s="137"/>
      <c r="I19" s="25"/>
      <c r="J19" s="25"/>
      <c r="K19" s="25"/>
      <c r="L19" s="24"/>
      <c r="M19" s="24"/>
    </row>
    <row r="20" spans="1:13" ht="11.65" x14ac:dyDescent="0.3">
      <c r="A20" s="24">
        <v>1</v>
      </c>
      <c r="B20" s="26" t="s">
        <v>20</v>
      </c>
      <c r="C20" s="26">
        <v>0.60547276963754104</v>
      </c>
      <c r="D20" s="139">
        <f t="shared" ref="D20" si="6">AVERAGE(C20:C23)</f>
        <v>0.59455142145058304</v>
      </c>
      <c r="E20" s="26">
        <v>0.304972769637541</v>
      </c>
      <c r="F20" s="139">
        <f t="shared" ref="F20" si="7">AVERAGE(E20:E23)</f>
        <v>0.38213377816945671</v>
      </c>
      <c r="G20" s="25"/>
      <c r="H20" s="25"/>
      <c r="I20" s="25"/>
      <c r="J20" s="25"/>
      <c r="K20" s="25"/>
      <c r="L20" s="24"/>
      <c r="M20" s="24"/>
    </row>
    <row r="21" spans="1:13" ht="11.65" x14ac:dyDescent="0.3">
      <c r="A21" s="24">
        <v>2</v>
      </c>
      <c r="B21" s="26" t="s">
        <v>20</v>
      </c>
      <c r="C21" s="26">
        <v>0.60987057312450499</v>
      </c>
      <c r="D21" s="139"/>
      <c r="E21" s="26">
        <v>0.439</v>
      </c>
      <c r="F21" s="139"/>
      <c r="G21" s="25"/>
      <c r="H21" s="25"/>
      <c r="I21" s="25"/>
      <c r="J21" s="25"/>
      <c r="K21" s="25"/>
      <c r="L21" s="24"/>
      <c r="M21" s="24"/>
    </row>
    <row r="22" spans="1:13" ht="11.65" x14ac:dyDescent="0.3">
      <c r="A22" s="24">
        <v>3</v>
      </c>
      <c r="B22" s="26" t="s">
        <v>20</v>
      </c>
      <c r="C22" s="26">
        <v>0.58193993044623005</v>
      </c>
      <c r="D22" s="139"/>
      <c r="E22" s="26">
        <v>0.39493993044622999</v>
      </c>
      <c r="F22" s="139"/>
      <c r="G22" s="25"/>
      <c r="H22" s="25"/>
      <c r="I22" s="25"/>
      <c r="J22" s="25"/>
      <c r="K22" s="25"/>
      <c r="L22" s="24"/>
      <c r="M22" s="24"/>
    </row>
    <row r="23" spans="1:13" ht="11.65" x14ac:dyDescent="0.3">
      <c r="A23" s="24">
        <v>4</v>
      </c>
      <c r="B23" s="26" t="s">
        <v>20</v>
      </c>
      <c r="C23" s="26">
        <v>0.58092241259405597</v>
      </c>
      <c r="D23" s="139"/>
      <c r="E23" s="26">
        <v>0.389622412594056</v>
      </c>
      <c r="F23" s="139"/>
      <c r="G23" s="25"/>
      <c r="H23" s="25"/>
      <c r="I23" s="25"/>
      <c r="J23" s="25"/>
      <c r="K23" s="25"/>
      <c r="L23" s="24"/>
      <c r="M23" s="24"/>
    </row>
    <row r="24" spans="1:13" x14ac:dyDescent="0.3">
      <c r="D24" s="23"/>
      <c r="F24" s="23"/>
      <c r="G24" s="21"/>
      <c r="H24" s="21"/>
      <c r="I24" s="21"/>
      <c r="J24" s="21"/>
      <c r="K24" s="21"/>
    </row>
    <row r="25" spans="1:13" x14ac:dyDescent="0.3">
      <c r="C25" s="22"/>
      <c r="D25" s="23"/>
      <c r="E25" s="22"/>
      <c r="F25" s="23"/>
      <c r="G25" s="21"/>
      <c r="H25" s="21"/>
      <c r="I25" s="21"/>
      <c r="J25" s="21"/>
      <c r="K25" s="21"/>
    </row>
    <row r="26" spans="1:13" x14ac:dyDescent="0.3">
      <c r="B26" s="22"/>
      <c r="D26" s="23"/>
      <c r="F26" s="23"/>
      <c r="G26" s="21"/>
      <c r="H26" s="21"/>
      <c r="I26" s="21"/>
      <c r="J26" s="21"/>
      <c r="K26" s="21"/>
    </row>
    <row r="27" spans="1:13" x14ac:dyDescent="0.3">
      <c r="B27" s="22"/>
      <c r="D27" s="23"/>
      <c r="F27" s="23"/>
      <c r="G27" s="21"/>
      <c r="H27" s="21"/>
      <c r="I27" s="21"/>
      <c r="J27" s="21"/>
      <c r="K27" s="21"/>
    </row>
    <row r="28" spans="1:13" x14ac:dyDescent="0.3">
      <c r="D28" s="23"/>
      <c r="F28" s="23"/>
      <c r="G28" s="21"/>
      <c r="H28" s="21"/>
      <c r="I28" s="21"/>
      <c r="J28" s="21"/>
      <c r="K28" s="21"/>
    </row>
    <row r="29" spans="1:13" x14ac:dyDescent="0.3">
      <c r="D29" s="23"/>
      <c r="F29" s="23"/>
      <c r="G29" s="21"/>
      <c r="H29" s="21"/>
      <c r="I29" s="21"/>
      <c r="J29" s="21"/>
      <c r="K29" s="21"/>
    </row>
    <row r="30" spans="1:13" x14ac:dyDescent="0.3">
      <c r="D30" s="23"/>
      <c r="F30" s="23"/>
      <c r="G30" s="21"/>
      <c r="H30" s="21"/>
      <c r="I30" s="21"/>
      <c r="J30" s="21"/>
      <c r="K30" s="21"/>
    </row>
    <row r="31" spans="1:13" x14ac:dyDescent="0.3">
      <c r="D31" s="23"/>
      <c r="F31" s="23"/>
      <c r="G31" s="21"/>
      <c r="H31" s="21"/>
      <c r="I31" s="21"/>
      <c r="J31" s="21"/>
      <c r="K31" s="21"/>
    </row>
    <row r="32" spans="1:13" x14ac:dyDescent="0.3">
      <c r="B32" s="22"/>
      <c r="C32" s="22"/>
      <c r="D32" s="23"/>
      <c r="E32" s="22"/>
      <c r="F32" s="23"/>
      <c r="G32" s="21"/>
      <c r="H32" s="21"/>
      <c r="I32" s="21"/>
      <c r="J32" s="21"/>
      <c r="K32" s="21"/>
    </row>
    <row r="33" spans="2:11" x14ac:dyDescent="0.3">
      <c r="B33" s="22"/>
      <c r="C33" s="22"/>
      <c r="D33" s="23"/>
      <c r="E33" s="22"/>
      <c r="F33" s="23"/>
      <c r="G33" s="21"/>
      <c r="H33" s="21"/>
      <c r="I33" s="21"/>
      <c r="J33" s="21"/>
      <c r="K33" s="21"/>
    </row>
  </sheetData>
  <mergeCells count="18">
    <mergeCell ref="A1:B1"/>
    <mergeCell ref="H14:H19"/>
    <mergeCell ref="B2:F2"/>
    <mergeCell ref="D4:D7"/>
    <mergeCell ref="D8:D11"/>
    <mergeCell ref="D12:D15"/>
    <mergeCell ref="D16:D19"/>
    <mergeCell ref="F4:F7"/>
    <mergeCell ref="F8:F11"/>
    <mergeCell ref="F12:F15"/>
    <mergeCell ref="F16:F19"/>
    <mergeCell ref="B3:C3"/>
    <mergeCell ref="E3:F3"/>
    <mergeCell ref="H3:I3"/>
    <mergeCell ref="J3:K3"/>
    <mergeCell ref="L3:M3"/>
    <mergeCell ref="D20:D23"/>
    <mergeCell ref="F20:F23"/>
  </mergeCells>
  <phoneticPr fontId="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AE7BA1-0924-4B7A-90D4-087F0E4A5B94}">
  <dimension ref="A1:N67"/>
  <sheetViews>
    <sheetView zoomScale="130" zoomScaleNormal="130" zoomScaleSheetLayoutView="100" workbookViewId="0">
      <selection sqref="A1:B1"/>
    </sheetView>
  </sheetViews>
  <sheetFormatPr defaultColWidth="12" defaultRowHeight="15.75" x14ac:dyDescent="0.3"/>
  <cols>
    <col min="1" max="21" width="11.5" style="1" customWidth="1"/>
    <col min="22" max="16384" width="12" style="1"/>
  </cols>
  <sheetData>
    <row r="1" spans="1:14" x14ac:dyDescent="0.3">
      <c r="A1" s="140" t="s">
        <v>30</v>
      </c>
      <c r="B1" s="140"/>
    </row>
    <row r="2" spans="1:14" x14ac:dyDescent="0.4">
      <c r="A2" s="141" t="s">
        <v>23</v>
      </c>
      <c r="B2" s="141"/>
      <c r="C2" s="37"/>
      <c r="D2" s="37"/>
      <c r="E2" s="37"/>
      <c r="F2" s="37"/>
      <c r="G2" s="38"/>
      <c r="H2" s="38"/>
      <c r="I2" s="35"/>
      <c r="J2" s="11"/>
      <c r="K2" s="11"/>
      <c r="L2" s="11"/>
      <c r="M2" s="11"/>
      <c r="N2" s="4"/>
    </row>
    <row r="3" spans="1:14" x14ac:dyDescent="0.4">
      <c r="A3" s="39" t="s">
        <v>5</v>
      </c>
      <c r="B3" s="37">
        <v>5.1999999999999998E-2</v>
      </c>
      <c r="C3" s="37">
        <v>0.187</v>
      </c>
      <c r="D3" s="37">
        <v>0.23</v>
      </c>
      <c r="E3" s="37">
        <v>0.46099999999999997</v>
      </c>
      <c r="F3" s="37">
        <v>0.92300000000000004</v>
      </c>
      <c r="G3" s="37">
        <v>1.8210000000000002</v>
      </c>
      <c r="H3" s="37"/>
      <c r="I3" s="36"/>
      <c r="J3" s="5"/>
      <c r="K3" s="5"/>
      <c r="L3" s="5"/>
      <c r="M3" s="5"/>
      <c r="N3" s="4"/>
    </row>
    <row r="4" spans="1:14" x14ac:dyDescent="0.3">
      <c r="A4" s="39" t="s">
        <v>4</v>
      </c>
      <c r="B4" s="37">
        <v>0</v>
      </c>
      <c r="C4" s="37">
        <f>D4/2</f>
        <v>6.25</v>
      </c>
      <c r="D4" s="37">
        <f>E4/2</f>
        <v>12.5</v>
      </c>
      <c r="E4" s="37">
        <f>F4/2</f>
        <v>25</v>
      </c>
      <c r="F4" s="37">
        <f>G4/2</f>
        <v>50</v>
      </c>
      <c r="G4" s="37">
        <v>100</v>
      </c>
      <c r="H4" s="37" t="s">
        <v>3</v>
      </c>
      <c r="I4" s="34"/>
      <c r="J4" s="12"/>
      <c r="K4" s="12"/>
      <c r="L4" s="12"/>
      <c r="M4" s="12"/>
    </row>
    <row r="5" spans="1:14" x14ac:dyDescent="0.3">
      <c r="A5" s="40"/>
      <c r="B5" s="41"/>
      <c r="C5" s="41"/>
      <c r="D5" s="41"/>
      <c r="E5" s="41"/>
      <c r="F5" s="41"/>
      <c r="G5" s="41"/>
      <c r="H5" s="41"/>
      <c r="I5" s="12"/>
      <c r="J5" s="12"/>
      <c r="K5" s="12"/>
      <c r="L5" s="12"/>
      <c r="M5" s="12"/>
    </row>
    <row r="6" spans="1:14" x14ac:dyDescent="0.3">
      <c r="A6" s="3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</row>
    <row r="7" spans="1:14" x14ac:dyDescent="0.3">
      <c r="A7" s="3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</row>
    <row r="8" spans="1:14" x14ac:dyDescent="0.3">
      <c r="A8" s="3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</row>
    <row r="9" spans="1:14" x14ac:dyDescent="0.3">
      <c r="A9" s="3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</row>
    <row r="10" spans="1:14" x14ac:dyDescent="0.3">
      <c r="A10" s="3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</row>
    <row r="11" spans="1:14" x14ac:dyDescent="0.3">
      <c r="A11" s="3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</row>
    <row r="12" spans="1:14" x14ac:dyDescent="0.4">
      <c r="A12" s="6"/>
      <c r="B12" s="12"/>
      <c r="C12" s="11"/>
      <c r="D12" s="11"/>
      <c r="E12" s="11"/>
      <c r="F12" s="11"/>
      <c r="G12" s="11"/>
      <c r="H12" s="11"/>
      <c r="I12" s="11"/>
      <c r="J12" s="11"/>
      <c r="K12" s="11"/>
      <c r="N12" s="4"/>
    </row>
    <row r="13" spans="1:14" x14ac:dyDescent="0.4">
      <c r="A13" s="7"/>
      <c r="B13" s="12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4"/>
    </row>
    <row r="14" spans="1:14" x14ac:dyDescent="0.4">
      <c r="A14" s="19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4"/>
    </row>
    <row r="15" spans="1:14" x14ac:dyDescent="0.3">
      <c r="A15" s="3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</row>
    <row r="16" spans="1:14" x14ac:dyDescent="0.3">
      <c r="A16" s="3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</row>
    <row r="17" spans="1:14" x14ac:dyDescent="0.3">
      <c r="A17" s="3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</row>
    <row r="18" spans="1:14" x14ac:dyDescent="0.3">
      <c r="A18" s="3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</row>
    <row r="19" spans="1:14" x14ac:dyDescent="0.3">
      <c r="A19" s="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</row>
    <row r="20" spans="1:14" x14ac:dyDescent="0.3">
      <c r="A20" s="3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</row>
    <row r="21" spans="1:14" x14ac:dyDescent="0.3">
      <c r="A21" s="3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</row>
    <row r="22" spans="1:14" x14ac:dyDescent="0.3">
      <c r="A22" s="3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</row>
    <row r="23" spans="1:14" x14ac:dyDescent="0.4">
      <c r="A23" s="6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4"/>
    </row>
    <row r="24" spans="1:14" x14ac:dyDescent="0.4">
      <c r="J24" s="11"/>
      <c r="K24" s="11"/>
      <c r="L24" s="11"/>
      <c r="N24" s="4"/>
    </row>
    <row r="25" spans="1:14" ht="16.149999999999999" x14ac:dyDescent="0.45">
      <c r="I25" s="12"/>
      <c r="J25" s="12"/>
      <c r="K25" s="12"/>
      <c r="L25" s="18"/>
      <c r="M25" s="18"/>
      <c r="N25" s="4"/>
    </row>
    <row r="26" spans="1:14" x14ac:dyDescent="0.4">
      <c r="I26" s="12"/>
      <c r="J26" s="11"/>
      <c r="K26" s="11"/>
      <c r="L26" s="11"/>
      <c r="M26" s="11"/>
      <c r="N26" s="4"/>
    </row>
    <row r="27" spans="1:14" x14ac:dyDescent="0.4">
      <c r="A27" s="3"/>
      <c r="B27" s="12"/>
      <c r="C27" s="12"/>
      <c r="D27" s="12"/>
      <c r="E27" s="12"/>
      <c r="F27" s="12"/>
      <c r="G27" s="12"/>
      <c r="H27" s="12"/>
      <c r="I27" s="12"/>
      <c r="J27" s="11"/>
      <c r="K27" s="11"/>
      <c r="L27" s="11"/>
      <c r="M27" s="11"/>
      <c r="N27" s="4"/>
    </row>
    <row r="28" spans="1:14" x14ac:dyDescent="0.4">
      <c r="A28" s="3"/>
      <c r="B28" s="11"/>
      <c r="C28" s="11"/>
      <c r="D28" s="11"/>
      <c r="E28" s="11"/>
      <c r="F28" s="11"/>
      <c r="G28" s="11"/>
      <c r="J28" s="11"/>
      <c r="K28" s="11"/>
      <c r="L28" s="11"/>
      <c r="M28" s="11"/>
      <c r="N28" s="4"/>
    </row>
    <row r="29" spans="1:14" x14ac:dyDescent="0.4">
      <c r="A29" s="3"/>
      <c r="B29" s="12"/>
      <c r="C29" s="12"/>
      <c r="D29" s="12"/>
      <c r="E29" s="12"/>
      <c r="F29" s="12"/>
      <c r="G29" s="11"/>
      <c r="I29" s="17"/>
      <c r="J29" s="11"/>
      <c r="K29" s="11"/>
      <c r="N29" s="4"/>
    </row>
    <row r="30" spans="1:14" x14ac:dyDescent="0.4">
      <c r="A30" s="3"/>
      <c r="B30" s="12"/>
      <c r="C30" s="12"/>
      <c r="D30" s="12"/>
      <c r="E30" s="12"/>
      <c r="F30" s="12"/>
      <c r="G30" s="11"/>
      <c r="I30" s="17"/>
      <c r="J30" s="11"/>
      <c r="K30" s="11"/>
      <c r="N30" s="4"/>
    </row>
    <row r="31" spans="1:14" x14ac:dyDescent="0.4">
      <c r="A31" s="3"/>
      <c r="B31" s="12"/>
      <c r="C31" s="12"/>
      <c r="D31" s="12"/>
      <c r="E31" s="12"/>
      <c r="F31" s="12"/>
      <c r="G31" s="11"/>
      <c r="I31" s="16"/>
      <c r="J31" s="11"/>
      <c r="K31" s="11"/>
      <c r="N31" s="4"/>
    </row>
    <row r="32" spans="1:14" x14ac:dyDescent="0.4">
      <c r="A32" s="3"/>
      <c r="B32" s="12"/>
      <c r="C32" s="12"/>
      <c r="D32" s="12"/>
      <c r="E32" s="12"/>
      <c r="F32" s="12"/>
      <c r="G32" s="11"/>
      <c r="J32" s="11"/>
      <c r="K32" s="11"/>
      <c r="N32" s="4"/>
    </row>
    <row r="33" spans="1:14" s="7" customFormat="1" x14ac:dyDescent="0.4">
      <c r="A33" s="3"/>
      <c r="B33" s="12"/>
      <c r="C33" s="12"/>
      <c r="D33" s="12"/>
      <c r="E33" s="12"/>
      <c r="F33" s="12"/>
      <c r="G33" s="11"/>
      <c r="H33" s="1"/>
      <c r="I33" s="1"/>
      <c r="J33" s="11"/>
      <c r="K33" s="11"/>
      <c r="N33" s="4"/>
    </row>
    <row r="34" spans="1:14" x14ac:dyDescent="0.4">
      <c r="A34" s="3"/>
      <c r="B34" s="12"/>
      <c r="C34" s="12"/>
      <c r="D34" s="12"/>
      <c r="E34" s="12"/>
      <c r="F34" s="12"/>
      <c r="G34" s="11"/>
      <c r="H34" s="15"/>
      <c r="I34" s="15"/>
      <c r="J34" s="11"/>
      <c r="K34" s="11"/>
      <c r="L34" s="11"/>
      <c r="M34" s="11"/>
      <c r="N34" s="4"/>
    </row>
    <row r="35" spans="1:14" x14ac:dyDescent="0.4">
      <c r="A35" s="3"/>
      <c r="B35" s="12"/>
      <c r="C35" s="12"/>
      <c r="D35" s="12"/>
      <c r="E35" s="12"/>
      <c r="F35" s="12"/>
      <c r="G35" s="11"/>
      <c r="H35" s="14" t="s">
        <v>0</v>
      </c>
      <c r="I35" s="14">
        <f>SLOPE(B4:G4,B3:G3)</f>
        <v>56.352709626902779</v>
      </c>
      <c r="J35" s="11"/>
      <c r="K35" s="11"/>
      <c r="L35" s="11"/>
      <c r="M35" s="11"/>
      <c r="N35" s="4"/>
    </row>
    <row r="36" spans="1:14" x14ac:dyDescent="0.4">
      <c r="A36" s="3"/>
      <c r="B36" s="12"/>
      <c r="C36" s="12"/>
      <c r="D36" s="12"/>
      <c r="E36" s="12"/>
      <c r="F36" s="12"/>
      <c r="G36" s="11"/>
      <c r="H36" s="14" t="s">
        <v>1</v>
      </c>
      <c r="I36" s="14">
        <f>INTERCEPT(B4:G4,B3:G3)</f>
        <v>-2.2149758615401396</v>
      </c>
      <c r="J36" s="11"/>
      <c r="K36" s="11"/>
      <c r="L36" s="11"/>
      <c r="M36" s="11"/>
      <c r="N36" s="4"/>
    </row>
    <row r="37" spans="1:14" x14ac:dyDescent="0.4">
      <c r="A37" s="3"/>
      <c r="B37" s="12"/>
      <c r="C37" s="12"/>
      <c r="D37" s="12"/>
      <c r="E37" s="12"/>
      <c r="F37" s="12"/>
      <c r="G37" s="11"/>
      <c r="H37" s="14" t="s">
        <v>2</v>
      </c>
      <c r="I37" s="14">
        <f>INDEX(LINEST(B4:G4,B3:G3,TRUE,TRUE),3,1)</f>
        <v>0.99863857272393153</v>
      </c>
      <c r="J37" s="11"/>
      <c r="K37" s="11"/>
      <c r="L37" s="11"/>
      <c r="M37" s="11"/>
      <c r="N37" s="4"/>
    </row>
    <row r="38" spans="1:14" x14ac:dyDescent="0.4">
      <c r="A38" s="3"/>
      <c r="B38" s="12"/>
      <c r="C38" s="12"/>
      <c r="D38" s="12"/>
      <c r="E38" s="12"/>
      <c r="F38" s="12"/>
      <c r="G38" s="11"/>
      <c r="H38" s="11"/>
      <c r="I38" s="11"/>
      <c r="J38" s="11"/>
      <c r="K38" s="11"/>
      <c r="L38" s="11"/>
      <c r="M38" s="11"/>
      <c r="N38" s="4"/>
    </row>
    <row r="39" spans="1:14" x14ac:dyDescent="0.4">
      <c r="A39" s="6"/>
      <c r="B39" s="12"/>
      <c r="C39" s="11"/>
      <c r="D39" s="11"/>
      <c r="E39" s="11"/>
      <c r="F39" s="11"/>
      <c r="G39" s="11"/>
      <c r="I39" s="11"/>
      <c r="J39" s="11"/>
      <c r="K39" s="11"/>
      <c r="L39" s="11"/>
      <c r="M39" s="11"/>
      <c r="N39" s="4"/>
    </row>
    <row r="40" spans="1:14" x14ac:dyDescent="0.4">
      <c r="A40" s="6"/>
      <c r="B40" s="12"/>
      <c r="C40" s="11"/>
      <c r="D40" s="11"/>
      <c r="E40" s="11"/>
      <c r="F40" s="11"/>
      <c r="G40" s="11"/>
      <c r="I40" s="11"/>
      <c r="J40" s="11"/>
      <c r="K40" s="11"/>
      <c r="L40" s="11"/>
      <c r="M40" s="11"/>
      <c r="N40" s="4"/>
    </row>
    <row r="41" spans="1:14" x14ac:dyDescent="0.4">
      <c r="A41" s="6"/>
      <c r="B41" s="12"/>
      <c r="C41" s="11"/>
      <c r="D41" s="11"/>
      <c r="E41" s="11"/>
      <c r="F41" s="11"/>
      <c r="G41" s="11"/>
      <c r="I41" s="11"/>
      <c r="J41" s="11"/>
      <c r="K41" s="11"/>
      <c r="L41" s="11"/>
      <c r="M41" s="11"/>
      <c r="N41" s="4"/>
    </row>
    <row r="42" spans="1:14" s="7" customFormat="1" x14ac:dyDescent="0.4">
      <c r="H42" s="1"/>
      <c r="N42" s="4"/>
    </row>
    <row r="43" spans="1:14" x14ac:dyDescent="0.4">
      <c r="A43" s="6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4"/>
    </row>
    <row r="44" spans="1:14" x14ac:dyDescent="0.4">
      <c r="A44" s="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4"/>
    </row>
    <row r="45" spans="1:14" x14ac:dyDescent="0.4">
      <c r="A45" s="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4"/>
    </row>
    <row r="46" spans="1:14" x14ac:dyDescent="0.4">
      <c r="A46" s="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4"/>
    </row>
    <row r="47" spans="1:14" x14ac:dyDescent="0.4">
      <c r="A47" s="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4"/>
    </row>
    <row r="48" spans="1:14" x14ac:dyDescent="0.4">
      <c r="A48" s="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4"/>
    </row>
    <row r="49" spans="1:14" x14ac:dyDescent="0.4">
      <c r="A49" s="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4"/>
    </row>
    <row r="50" spans="1:14" x14ac:dyDescent="0.4">
      <c r="A50" s="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4"/>
    </row>
    <row r="51" spans="1:14" x14ac:dyDescent="0.4">
      <c r="A51" s="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4"/>
    </row>
    <row r="52" spans="1:14" x14ac:dyDescent="0.4">
      <c r="A52" s="6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4"/>
    </row>
    <row r="53" spans="1:14" x14ac:dyDescent="0.4">
      <c r="A53" s="7"/>
      <c r="B53" s="12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0"/>
      <c r="N53" s="4"/>
    </row>
    <row r="54" spans="1:14" x14ac:dyDescent="0.4">
      <c r="A54" s="9"/>
      <c r="N54" s="4"/>
    </row>
    <row r="55" spans="1:14" x14ac:dyDescent="0.4">
      <c r="A55" s="9"/>
      <c r="N55" s="4"/>
    </row>
    <row r="56" spans="1:14" x14ac:dyDescent="0.4">
      <c r="A56" s="9"/>
      <c r="B56" s="8"/>
      <c r="N56" s="4"/>
    </row>
    <row r="57" spans="1:14" x14ac:dyDescent="0.4">
      <c r="A57" s="8"/>
      <c r="B57" s="8"/>
      <c r="C57" s="8"/>
      <c r="D57" s="8"/>
      <c r="E57" s="8"/>
      <c r="N57" s="4"/>
    </row>
    <row r="58" spans="1:14" x14ac:dyDescent="0.4">
      <c r="A58" s="7"/>
      <c r="B58" s="7"/>
      <c r="C58" s="7"/>
      <c r="D58" s="7"/>
      <c r="E58" s="7"/>
      <c r="F58" s="7"/>
      <c r="G58" s="7"/>
      <c r="I58" s="7"/>
      <c r="J58" s="7"/>
      <c r="K58" s="7"/>
      <c r="L58" s="7"/>
      <c r="M58" s="7"/>
      <c r="N58" s="4"/>
    </row>
    <row r="59" spans="1:14" x14ac:dyDescent="0.4">
      <c r="A59" s="6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4"/>
    </row>
    <row r="60" spans="1:14" x14ac:dyDescent="0.4">
      <c r="A60" s="3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4"/>
    </row>
    <row r="61" spans="1:14" x14ac:dyDescent="0.4">
      <c r="A61" s="3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4"/>
    </row>
    <row r="62" spans="1:14" x14ac:dyDescent="0.4">
      <c r="A62" s="3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4"/>
    </row>
    <row r="63" spans="1:14" x14ac:dyDescent="0.3">
      <c r="A63" s="3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</row>
    <row r="64" spans="1:14" x14ac:dyDescent="0.3">
      <c r="A64" s="3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</row>
    <row r="65" spans="1:13" x14ac:dyDescent="0.3">
      <c r="A65" s="3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</row>
    <row r="66" spans="1:13" x14ac:dyDescent="0.3">
      <c r="A66" s="3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</row>
    <row r="67" spans="1:13" x14ac:dyDescent="0.3">
      <c r="A67" s="3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</row>
  </sheetData>
  <mergeCells count="2">
    <mergeCell ref="A2:B2"/>
    <mergeCell ref="A1:B1"/>
  </mergeCells>
  <phoneticPr fontId="3" type="noConversion"/>
  <pageMargins left="0.75" right="0.75" top="1" bottom="1" header="0.51" footer="0.51"/>
  <pageSetup paperSize="9" fitToWidth="0" fitToHeight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2BC3E3-C298-4150-9D75-037F4630FB0A}">
  <dimension ref="A1:V24"/>
  <sheetViews>
    <sheetView zoomScale="120" zoomScaleNormal="120" workbookViewId="0">
      <selection activeCell="F12" sqref="F12:F15"/>
    </sheetView>
  </sheetViews>
  <sheetFormatPr defaultRowHeight="15.75" x14ac:dyDescent="0.3"/>
  <cols>
    <col min="1" max="1" width="9.58203125" style="20" bestFit="1" customWidth="1"/>
    <col min="2" max="2" width="9.58203125" style="20" customWidth="1"/>
    <col min="3" max="4" width="8.6640625" style="20"/>
    <col min="5" max="7" width="9.58203125" style="20" bestFit="1" customWidth="1"/>
    <col min="8" max="8" width="12.58203125" style="20" customWidth="1"/>
    <col min="9" max="9" width="9.58203125" style="20" bestFit="1" customWidth="1"/>
    <col min="10" max="10" width="10.33203125" style="20" customWidth="1"/>
    <col min="11" max="16384" width="8.6640625" style="20"/>
  </cols>
  <sheetData>
    <row r="1" spans="1:22" x14ac:dyDescent="0.3">
      <c r="A1" s="140" t="s">
        <v>30</v>
      </c>
      <c r="B1" s="140"/>
    </row>
    <row r="2" spans="1:22" x14ac:dyDescent="0.3">
      <c r="A2" s="29"/>
      <c r="B2" s="29"/>
      <c r="C2" s="138"/>
      <c r="D2" s="138"/>
      <c r="E2" s="138"/>
      <c r="F2" s="138"/>
      <c r="G2" s="30"/>
      <c r="H2" s="150" t="s">
        <v>24</v>
      </c>
      <c r="I2" s="150"/>
      <c r="J2" s="150" t="s">
        <v>12</v>
      </c>
      <c r="K2" s="150"/>
      <c r="L2" s="150" t="s">
        <v>52</v>
      </c>
      <c r="M2" s="150"/>
      <c r="N2" s="31"/>
    </row>
    <row r="3" spans="1:22" x14ac:dyDescent="0.3">
      <c r="A3" s="29"/>
      <c r="B3" s="29"/>
      <c r="C3" s="142" t="s">
        <v>24</v>
      </c>
      <c r="D3" s="142"/>
      <c r="E3" s="142" t="s">
        <v>12</v>
      </c>
      <c r="F3" s="142"/>
      <c r="G3" s="44"/>
      <c r="H3" s="42" t="s">
        <v>31</v>
      </c>
      <c r="I3" s="42" t="s">
        <v>32</v>
      </c>
      <c r="J3" s="42" t="s">
        <v>31</v>
      </c>
      <c r="K3" s="42" t="s">
        <v>32</v>
      </c>
      <c r="L3" s="154" t="s">
        <v>33</v>
      </c>
      <c r="M3" s="154"/>
      <c r="N3" s="31"/>
    </row>
    <row r="4" spans="1:22" x14ac:dyDescent="0.3">
      <c r="A4" s="24">
        <v>1</v>
      </c>
      <c r="B4" s="24" t="s">
        <v>25</v>
      </c>
      <c r="C4" s="128">
        <v>0.70414064453320202</v>
      </c>
      <c r="D4" s="139">
        <f>AVERAGE(C4:C7)</f>
        <v>0.69598078735059632</v>
      </c>
      <c r="E4" s="26">
        <v>0.54749176991578097</v>
      </c>
      <c r="F4" s="139">
        <f>AVERAGE(E4:E7)</f>
        <v>0.49735144857664326</v>
      </c>
      <c r="G4" s="73" t="s">
        <v>7</v>
      </c>
      <c r="H4" s="74" t="s">
        <v>45</v>
      </c>
      <c r="I4" s="75">
        <v>6.9499999999999996E-3</v>
      </c>
      <c r="J4" s="75" t="s">
        <v>51</v>
      </c>
      <c r="K4" s="75">
        <v>1.6930000000000001E-2</v>
      </c>
      <c r="L4" s="77">
        <v>1E-3</v>
      </c>
      <c r="M4" s="76" t="s">
        <v>53</v>
      </c>
      <c r="N4" s="31"/>
    </row>
    <row r="5" spans="1:22" x14ac:dyDescent="0.3">
      <c r="A5" s="24">
        <v>2</v>
      </c>
      <c r="B5" s="24" t="s">
        <v>7</v>
      </c>
      <c r="C5" s="128">
        <v>0.69602312668102695</v>
      </c>
      <c r="D5" s="139"/>
      <c r="E5" s="26">
        <v>0.48822389502011998</v>
      </c>
      <c r="F5" s="139"/>
      <c r="G5" s="73" t="s">
        <v>6</v>
      </c>
      <c r="H5" s="74" t="s">
        <v>54</v>
      </c>
      <c r="I5" s="75">
        <v>1.2760000000000001E-2</v>
      </c>
      <c r="J5" s="75" t="s">
        <v>47</v>
      </c>
      <c r="K5" s="75">
        <v>1.367E-2</v>
      </c>
      <c r="L5" s="77">
        <v>8.7999999999999995E-2</v>
      </c>
      <c r="M5" s="76"/>
      <c r="N5" s="31"/>
    </row>
    <row r="6" spans="1:22" x14ac:dyDescent="0.3">
      <c r="A6" s="24">
        <v>3</v>
      </c>
      <c r="B6" s="24" t="s">
        <v>7</v>
      </c>
      <c r="C6" s="128">
        <v>0.67637057312450499</v>
      </c>
      <c r="D6" s="139"/>
      <c r="E6" s="26">
        <v>0.476936305759249</v>
      </c>
      <c r="F6" s="139"/>
      <c r="G6" s="73" t="s">
        <v>8</v>
      </c>
      <c r="H6" s="74" t="s">
        <v>44</v>
      </c>
      <c r="I6" s="75">
        <v>3.5000000000000001E-3</v>
      </c>
      <c r="J6" s="75" t="s">
        <v>48</v>
      </c>
      <c r="K6" s="75">
        <v>1.294E-2</v>
      </c>
      <c r="L6" s="77">
        <v>0</v>
      </c>
      <c r="M6" s="76" t="s">
        <v>53</v>
      </c>
      <c r="N6" s="31"/>
    </row>
    <row r="7" spans="1:22" x14ac:dyDescent="0.3">
      <c r="A7" s="24">
        <v>4</v>
      </c>
      <c r="B7" s="24" t="s">
        <v>7</v>
      </c>
      <c r="C7" s="128">
        <v>0.70738880506365098</v>
      </c>
      <c r="D7" s="139"/>
      <c r="E7" s="26">
        <v>0.47675382361142299</v>
      </c>
      <c r="F7" s="139"/>
      <c r="G7" s="73" t="s">
        <v>9</v>
      </c>
      <c r="H7" s="74" t="s">
        <v>43</v>
      </c>
      <c r="I7" s="75">
        <v>1.814E-2</v>
      </c>
      <c r="J7" s="75" t="s">
        <v>50</v>
      </c>
      <c r="K7" s="75">
        <v>1.2959999999999999E-2</v>
      </c>
      <c r="L7" s="77">
        <v>2E-3</v>
      </c>
      <c r="M7" s="76" t="s">
        <v>53</v>
      </c>
      <c r="N7" s="31"/>
    </row>
    <row r="8" spans="1:22" x14ac:dyDescent="0.3">
      <c r="A8" s="24">
        <v>1</v>
      </c>
      <c r="B8" s="24" t="s">
        <v>6</v>
      </c>
      <c r="C8" s="128">
        <v>0.74157859083755895</v>
      </c>
      <c r="D8" s="139">
        <f t="shared" ref="D8" si="0">AVERAGE(C8:C11)</f>
        <v>0.77758770680713218</v>
      </c>
      <c r="E8" s="26">
        <v>0.71721362654190801</v>
      </c>
      <c r="F8" s="139">
        <f t="shared" ref="F8" si="1">AVERAGE(E8:E11)</f>
        <v>0.74357931848756154</v>
      </c>
      <c r="G8" s="73" t="s">
        <v>10</v>
      </c>
      <c r="H8" s="74" t="s">
        <v>46</v>
      </c>
      <c r="I8" s="75">
        <v>1.8849999999999999E-2</v>
      </c>
      <c r="J8" s="75" t="s">
        <v>49</v>
      </c>
      <c r="K8" s="75">
        <v>7.6499999999999997E-3</v>
      </c>
      <c r="L8" s="77">
        <v>1.2999999999999999E-2</v>
      </c>
      <c r="M8" s="76" t="s">
        <v>53</v>
      </c>
      <c r="N8" s="31"/>
    </row>
    <row r="9" spans="1:22" x14ac:dyDescent="0.3">
      <c r="A9" s="24">
        <v>2</v>
      </c>
      <c r="B9" s="24" t="s">
        <v>28</v>
      </c>
      <c r="C9" s="128">
        <v>0.79338150143756803</v>
      </c>
      <c r="D9" s="139"/>
      <c r="E9" s="26">
        <v>0.72360341231581604</v>
      </c>
      <c r="F9" s="139"/>
      <c r="G9" s="30"/>
      <c r="H9" s="30"/>
      <c r="I9" s="30"/>
      <c r="J9" s="30"/>
      <c r="K9" s="30"/>
      <c r="L9" s="30"/>
      <c r="M9" s="31"/>
      <c r="N9" s="31"/>
    </row>
    <row r="10" spans="1:22" x14ac:dyDescent="0.3">
      <c r="A10" s="24">
        <v>3</v>
      </c>
      <c r="B10" s="24" t="s">
        <v>28</v>
      </c>
      <c r="C10" s="128">
        <v>0.79783405499409099</v>
      </c>
      <c r="D10" s="139"/>
      <c r="E10" s="26">
        <v>0.76074646573322002</v>
      </c>
      <c r="F10" s="139"/>
      <c r="G10" s="30"/>
      <c r="H10" s="30"/>
      <c r="I10" s="30"/>
      <c r="J10" s="30"/>
      <c r="K10" s="30"/>
      <c r="L10" s="30"/>
      <c r="M10" s="31"/>
      <c r="N10" s="31"/>
    </row>
    <row r="11" spans="1:22" x14ac:dyDescent="0.3">
      <c r="A11" s="24">
        <v>4</v>
      </c>
      <c r="B11" s="24" t="s">
        <v>6</v>
      </c>
      <c r="C11" s="128">
        <v>0.77755667995931099</v>
      </c>
      <c r="D11" s="139"/>
      <c r="E11" s="26">
        <v>0.77275376935930196</v>
      </c>
      <c r="F11" s="139"/>
      <c r="G11" s="30"/>
      <c r="H11" s="30"/>
      <c r="I11" s="30"/>
      <c r="J11" s="30"/>
      <c r="K11" s="30"/>
      <c r="L11" s="30"/>
      <c r="M11" s="30"/>
      <c r="N11" s="30"/>
    </row>
    <row r="12" spans="1:22" x14ac:dyDescent="0.35">
      <c r="A12" s="24">
        <v>1</v>
      </c>
      <c r="B12" s="24" t="s">
        <v>8</v>
      </c>
      <c r="C12" s="128">
        <v>0.48203098328854599</v>
      </c>
      <c r="D12" s="139">
        <f t="shared" ref="D12" si="2">AVERAGE(C12:C15)</f>
        <v>0.47472323746640921</v>
      </c>
      <c r="E12" s="26">
        <v>0.7373961086897336</v>
      </c>
      <c r="F12" s="139">
        <f t="shared" ref="F12" si="3">AVERAGE(E12:E15)</f>
        <v>0.71487786318755742</v>
      </c>
      <c r="G12" s="30"/>
      <c r="H12" s="30"/>
      <c r="I12" s="147" t="s">
        <v>24</v>
      </c>
      <c r="J12" s="148"/>
      <c r="K12" s="148"/>
      <c r="L12" s="148"/>
      <c r="M12" s="148"/>
      <c r="N12" s="149"/>
      <c r="O12" s="47"/>
      <c r="P12" s="143" t="s">
        <v>12</v>
      </c>
      <c r="Q12" s="144"/>
      <c r="R12" s="144"/>
      <c r="S12" s="144"/>
      <c r="T12" s="144"/>
      <c r="U12" s="145"/>
      <c r="V12" s="32"/>
    </row>
    <row r="13" spans="1:22" x14ac:dyDescent="0.35">
      <c r="A13" s="24">
        <v>2</v>
      </c>
      <c r="B13" s="24" t="s">
        <v>8</v>
      </c>
      <c r="C13" s="128">
        <v>0.47704222327741602</v>
      </c>
      <c r="D13" s="139"/>
      <c r="E13" s="26">
        <v>0.70467348372451399</v>
      </c>
      <c r="F13" s="139"/>
      <c r="G13" s="30"/>
      <c r="H13" s="30"/>
      <c r="I13" s="48" t="s">
        <v>40</v>
      </c>
      <c r="J13" s="49"/>
      <c r="K13" s="49" t="s">
        <v>42</v>
      </c>
      <c r="L13" s="152" t="s">
        <v>41</v>
      </c>
      <c r="M13" s="152"/>
      <c r="N13" s="153"/>
      <c r="O13" s="47"/>
      <c r="P13" s="57" t="s">
        <v>40</v>
      </c>
      <c r="Q13" s="58"/>
      <c r="R13" s="146" t="s">
        <v>42</v>
      </c>
      <c r="S13" s="146" t="s">
        <v>41</v>
      </c>
      <c r="T13" s="146"/>
      <c r="U13" s="151"/>
      <c r="V13" s="45"/>
    </row>
    <row r="14" spans="1:22" x14ac:dyDescent="0.35">
      <c r="A14" s="24">
        <v>3</v>
      </c>
      <c r="B14" s="24" t="s">
        <v>17</v>
      </c>
      <c r="C14" s="128">
        <v>0.46531974329967501</v>
      </c>
      <c r="D14" s="139"/>
      <c r="E14" s="26">
        <v>0.68304575164624803</v>
      </c>
      <c r="F14" s="139"/>
      <c r="G14" s="30"/>
      <c r="H14" s="30"/>
      <c r="I14" s="48"/>
      <c r="J14" s="49"/>
      <c r="K14" s="49"/>
      <c r="L14" s="49">
        <v>1</v>
      </c>
      <c r="M14" s="49">
        <v>2</v>
      </c>
      <c r="N14" s="50">
        <v>3</v>
      </c>
      <c r="O14" s="47"/>
      <c r="P14" s="64"/>
      <c r="Q14" s="58"/>
      <c r="R14" s="146"/>
      <c r="S14" s="59" t="s">
        <v>36</v>
      </c>
      <c r="T14" s="59" t="s">
        <v>37</v>
      </c>
      <c r="U14" s="65" t="s">
        <v>38</v>
      </c>
      <c r="V14" s="45"/>
    </row>
    <row r="15" spans="1:22" x14ac:dyDescent="0.35">
      <c r="A15" s="24">
        <v>4</v>
      </c>
      <c r="B15" s="24" t="s">
        <v>8</v>
      </c>
      <c r="C15" s="128">
        <v>0.47449999999999998</v>
      </c>
      <c r="D15" s="139"/>
      <c r="E15" s="26">
        <v>0.73439610868973404</v>
      </c>
      <c r="F15" s="139"/>
      <c r="G15" s="30"/>
      <c r="H15" s="30"/>
      <c r="I15" s="51"/>
      <c r="J15" s="43" t="s">
        <v>8</v>
      </c>
      <c r="K15" s="49">
        <v>4</v>
      </c>
      <c r="L15" s="55">
        <v>0.47470000000000001</v>
      </c>
      <c r="M15" s="55"/>
      <c r="N15" s="56"/>
      <c r="O15" s="47"/>
      <c r="P15" s="66"/>
      <c r="Q15" s="61" t="s">
        <v>9</v>
      </c>
      <c r="R15" s="62">
        <v>4</v>
      </c>
      <c r="S15" s="63">
        <v>0.489875</v>
      </c>
      <c r="T15" s="60"/>
      <c r="U15" s="67"/>
      <c r="V15" s="45"/>
    </row>
    <row r="16" spans="1:22" x14ac:dyDescent="0.35">
      <c r="A16" s="24">
        <v>1</v>
      </c>
      <c r="B16" s="24" t="s">
        <v>9</v>
      </c>
      <c r="C16" s="128">
        <v>0.678782983863633</v>
      </c>
      <c r="D16" s="139">
        <f t="shared" ref="D16" si="4">AVERAGE(C16:C19)</f>
        <v>0.69613516681363974</v>
      </c>
      <c r="E16" s="26">
        <v>0.517352341185358</v>
      </c>
      <c r="F16" s="139">
        <f t="shared" ref="F16" si="5">AVERAGE(E16:E19)</f>
        <v>0.489865561311912</v>
      </c>
      <c r="G16" s="30"/>
      <c r="H16" s="30"/>
      <c r="I16" s="48"/>
      <c r="J16" s="43" t="s">
        <v>10</v>
      </c>
      <c r="K16" s="49">
        <v>4</v>
      </c>
      <c r="L16" s="55">
        <v>0.50590000000000002</v>
      </c>
      <c r="M16" s="55"/>
      <c r="N16" s="56"/>
      <c r="O16" s="47"/>
      <c r="P16" s="66"/>
      <c r="Q16" s="61" t="s">
        <v>7</v>
      </c>
      <c r="R16" s="62">
        <v>4</v>
      </c>
      <c r="S16" s="63">
        <v>0.49734999999999996</v>
      </c>
      <c r="T16" s="60"/>
      <c r="U16" s="67"/>
      <c r="V16" s="45"/>
    </row>
    <row r="17" spans="1:22" x14ac:dyDescent="0.35">
      <c r="A17" s="24">
        <v>2</v>
      </c>
      <c r="B17" s="24" t="s">
        <v>9</v>
      </c>
      <c r="C17" s="128">
        <v>0.68723553742015597</v>
      </c>
      <c r="D17" s="139"/>
      <c r="E17" s="26">
        <v>0.45540928776795497</v>
      </c>
      <c r="F17" s="139"/>
      <c r="G17" s="30"/>
      <c r="H17" s="30"/>
      <c r="I17" s="48"/>
      <c r="J17" s="43" t="s">
        <v>7</v>
      </c>
      <c r="K17" s="49">
        <v>4</v>
      </c>
      <c r="L17" s="55"/>
      <c r="M17" s="55">
        <v>0.69599999999999995</v>
      </c>
      <c r="N17" s="56"/>
      <c r="O17" s="47"/>
      <c r="P17" s="66"/>
      <c r="Q17" s="61" t="s">
        <v>10</v>
      </c>
      <c r="R17" s="62">
        <v>4</v>
      </c>
      <c r="S17" s="60"/>
      <c r="T17" s="63">
        <v>0.59455000000000002</v>
      </c>
      <c r="U17" s="67"/>
      <c r="V17" s="45"/>
    </row>
    <row r="18" spans="1:22" x14ac:dyDescent="0.35">
      <c r="A18" s="24">
        <v>3</v>
      </c>
      <c r="B18" s="24" t="s">
        <v>9</v>
      </c>
      <c r="C18" s="128">
        <v>0.66914064453320199</v>
      </c>
      <c r="D18" s="139"/>
      <c r="E18" s="26">
        <v>0.48863701984622099</v>
      </c>
      <c r="F18" s="139"/>
      <c r="G18" s="30"/>
      <c r="H18" s="30"/>
      <c r="I18" s="48"/>
      <c r="J18" s="43" t="s">
        <v>9</v>
      </c>
      <c r="K18" s="49">
        <v>4</v>
      </c>
      <c r="L18" s="55"/>
      <c r="M18" s="55">
        <v>0.69610000000000005</v>
      </c>
      <c r="N18" s="56"/>
      <c r="O18" s="47"/>
      <c r="P18" s="66"/>
      <c r="Q18" s="61" t="s">
        <v>8</v>
      </c>
      <c r="R18" s="62">
        <v>4</v>
      </c>
      <c r="S18" s="60"/>
      <c r="T18" s="60"/>
      <c r="U18" s="68">
        <v>0.71487499999999993</v>
      </c>
      <c r="V18" s="45"/>
    </row>
    <row r="19" spans="1:22" x14ac:dyDescent="0.35">
      <c r="A19" s="24">
        <v>4</v>
      </c>
      <c r="B19" s="24" t="s">
        <v>9</v>
      </c>
      <c r="C19" s="128">
        <v>0.74938150143756799</v>
      </c>
      <c r="D19" s="139"/>
      <c r="E19" s="26">
        <v>0.49806359644811399</v>
      </c>
      <c r="F19" s="139"/>
      <c r="G19" s="30"/>
      <c r="H19" s="30"/>
      <c r="I19" s="48"/>
      <c r="J19" s="43" t="s">
        <v>6</v>
      </c>
      <c r="K19" s="49">
        <v>4</v>
      </c>
      <c r="L19" s="55"/>
      <c r="M19" s="55"/>
      <c r="N19" s="56">
        <v>0.77759999999999996</v>
      </c>
      <c r="O19" s="47"/>
      <c r="P19" s="66"/>
      <c r="Q19" s="61" t="s">
        <v>6</v>
      </c>
      <c r="R19" s="62">
        <v>4</v>
      </c>
      <c r="S19" s="60"/>
      <c r="T19" s="60"/>
      <c r="U19" s="68">
        <v>0.74360000000000004</v>
      </c>
      <c r="V19" s="45"/>
    </row>
    <row r="20" spans="1:22" x14ac:dyDescent="0.3">
      <c r="A20" s="24">
        <v>1</v>
      </c>
      <c r="B20" s="24" t="s">
        <v>10</v>
      </c>
      <c r="C20" s="128">
        <v>0.55543993044622997</v>
      </c>
      <c r="D20" s="139">
        <f t="shared" ref="D20" si="6">AVERAGE(C20:C23)</f>
        <v>0.50591442884297821</v>
      </c>
      <c r="E20" s="26">
        <v>0.60547276963754104</v>
      </c>
      <c r="F20" s="139">
        <f>AVERAGE(E20:E23)</f>
        <v>0.59455142145058304</v>
      </c>
      <c r="G20" s="30"/>
      <c r="H20" s="30"/>
      <c r="I20" s="52"/>
      <c r="J20" s="53" t="s">
        <v>21</v>
      </c>
      <c r="K20" s="53"/>
      <c r="L20" s="53">
        <v>0.125</v>
      </c>
      <c r="M20" s="53">
        <v>0.99399999999999999</v>
      </c>
      <c r="N20" s="54">
        <v>1</v>
      </c>
      <c r="O20" s="47"/>
      <c r="P20" s="69"/>
      <c r="Q20" s="70" t="s">
        <v>39</v>
      </c>
      <c r="R20" s="70"/>
      <c r="S20" s="71">
        <v>0.75150818746661363</v>
      </c>
      <c r="T20" s="71">
        <v>1</v>
      </c>
      <c r="U20" s="72">
        <v>0.4323625248520957</v>
      </c>
      <c r="V20" s="45"/>
    </row>
    <row r="21" spans="1:22" x14ac:dyDescent="0.3">
      <c r="A21" s="24">
        <v>2</v>
      </c>
      <c r="B21" s="24" t="s">
        <v>10</v>
      </c>
      <c r="C21" s="128">
        <v>0.49270709125491802</v>
      </c>
      <c r="D21" s="139"/>
      <c r="E21" s="26">
        <v>0.60987057312450499</v>
      </c>
      <c r="F21" s="139"/>
      <c r="G21" s="30"/>
      <c r="H21" s="30"/>
      <c r="I21" s="46"/>
      <c r="J21" s="30"/>
      <c r="K21" s="30"/>
      <c r="L21" s="30"/>
      <c r="M21" s="30"/>
      <c r="N21" s="30"/>
      <c r="P21" s="45"/>
      <c r="Q21" s="45"/>
      <c r="R21" s="45"/>
      <c r="S21" s="45"/>
      <c r="T21" s="45"/>
      <c r="U21" s="45"/>
      <c r="V21" s="45"/>
    </row>
    <row r="22" spans="1:22" x14ac:dyDescent="0.3">
      <c r="A22" s="24">
        <v>3</v>
      </c>
      <c r="B22" s="24" t="s">
        <v>10</v>
      </c>
      <c r="C22" s="128">
        <v>0.465644323472303</v>
      </c>
      <c r="D22" s="139"/>
      <c r="E22" s="26">
        <v>0.58193993044623005</v>
      </c>
      <c r="F22" s="139"/>
      <c r="G22" s="30"/>
      <c r="H22" s="30"/>
      <c r="I22" s="30"/>
      <c r="J22" s="30"/>
      <c r="K22" s="30"/>
      <c r="L22" s="30"/>
      <c r="M22" s="30"/>
      <c r="N22" s="30"/>
      <c r="P22" s="45"/>
      <c r="Q22" s="45"/>
      <c r="R22" s="45"/>
      <c r="S22" s="45"/>
      <c r="T22" s="45"/>
      <c r="U22" s="45"/>
      <c r="V22" s="45"/>
    </row>
    <row r="23" spans="1:22" x14ac:dyDescent="0.3">
      <c r="A23" s="24">
        <v>4</v>
      </c>
      <c r="B23" s="24" t="s">
        <v>10</v>
      </c>
      <c r="C23" s="128">
        <v>0.50986637019846204</v>
      </c>
      <c r="D23" s="139"/>
      <c r="E23" s="26">
        <v>0.58092241259405597</v>
      </c>
      <c r="F23" s="139"/>
      <c r="G23" s="30"/>
      <c r="H23" s="30"/>
      <c r="I23" s="30"/>
      <c r="J23" s="30"/>
      <c r="K23" s="30"/>
      <c r="L23" s="30"/>
      <c r="M23" s="30"/>
      <c r="N23" s="30"/>
    </row>
    <row r="24" spans="1:22" x14ac:dyDescent="0.3">
      <c r="A24" s="31"/>
      <c r="B24" s="31"/>
      <c r="C24" s="169"/>
      <c r="D24" s="169"/>
      <c r="E24" s="31"/>
      <c r="F24" s="31"/>
      <c r="G24" s="31"/>
      <c r="H24" s="31"/>
      <c r="I24" s="31"/>
      <c r="J24" s="31"/>
      <c r="K24" s="31"/>
      <c r="L24" s="31"/>
      <c r="M24" s="31"/>
      <c r="N24" s="31"/>
    </row>
  </sheetData>
  <mergeCells count="23">
    <mergeCell ref="P12:U12"/>
    <mergeCell ref="R13:R14"/>
    <mergeCell ref="I12:N12"/>
    <mergeCell ref="H2:I2"/>
    <mergeCell ref="J2:K2"/>
    <mergeCell ref="S13:U13"/>
    <mergeCell ref="L13:N13"/>
    <mergeCell ref="L2:M2"/>
    <mergeCell ref="L3:M3"/>
    <mergeCell ref="A1:B1"/>
    <mergeCell ref="F16:F19"/>
    <mergeCell ref="F20:F23"/>
    <mergeCell ref="C3:D3"/>
    <mergeCell ref="C2:F2"/>
    <mergeCell ref="E3:F3"/>
    <mergeCell ref="F4:F7"/>
    <mergeCell ref="F8:F11"/>
    <mergeCell ref="F12:F15"/>
    <mergeCell ref="D4:D7"/>
    <mergeCell ref="D8:D11"/>
    <mergeCell ref="D12:D15"/>
    <mergeCell ref="D16:D19"/>
    <mergeCell ref="D20:D23"/>
  </mergeCells>
  <phoneticPr fontId="3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D31A13-B818-4953-810C-2211D17A731E}">
  <dimension ref="A2:Q13"/>
  <sheetViews>
    <sheetView zoomScale="150" zoomScaleNormal="150" workbookViewId="0">
      <selection activeCell="M2" sqref="M2:Q2"/>
    </sheetView>
  </sheetViews>
  <sheetFormatPr defaultRowHeight="10.5" x14ac:dyDescent="0.3"/>
  <cols>
    <col min="1" max="1" width="10.25" customWidth="1"/>
  </cols>
  <sheetData>
    <row r="2" spans="1:17" ht="13.15" x14ac:dyDescent="0.3">
      <c r="A2" s="94"/>
      <c r="B2" s="93"/>
      <c r="C2" s="156" t="s">
        <v>65</v>
      </c>
      <c r="D2" s="156"/>
      <c r="E2" s="156"/>
      <c r="F2" s="156"/>
      <c r="G2" s="156"/>
      <c r="H2" s="156" t="s">
        <v>64</v>
      </c>
      <c r="I2" s="156"/>
      <c r="J2" s="156"/>
      <c r="K2" s="156"/>
      <c r="L2" s="156"/>
      <c r="M2" s="155" t="s">
        <v>58</v>
      </c>
      <c r="N2" s="155"/>
      <c r="O2" s="155"/>
      <c r="P2" s="155"/>
      <c r="Q2" s="155"/>
    </row>
    <row r="3" spans="1:17" ht="11.65" x14ac:dyDescent="0.3">
      <c r="A3" s="155" t="s">
        <v>24</v>
      </c>
      <c r="B3" s="93"/>
      <c r="C3" s="93" t="s">
        <v>57</v>
      </c>
      <c r="D3" s="93" t="s">
        <v>27</v>
      </c>
      <c r="E3" s="93" t="s">
        <v>16</v>
      </c>
      <c r="F3" s="93" t="s">
        <v>19</v>
      </c>
      <c r="G3" s="93" t="s">
        <v>20</v>
      </c>
      <c r="H3" s="93" t="s">
        <v>7</v>
      </c>
      <c r="I3" s="93" t="s">
        <v>6</v>
      </c>
      <c r="J3" s="93" t="s">
        <v>8</v>
      </c>
      <c r="K3" s="93" t="s">
        <v>9</v>
      </c>
      <c r="L3" s="93" t="s">
        <v>10</v>
      </c>
      <c r="M3" s="94" t="s">
        <v>7</v>
      </c>
      <c r="N3" s="94" t="s">
        <v>6</v>
      </c>
      <c r="O3" s="94" t="s">
        <v>8</v>
      </c>
      <c r="P3" s="94" t="s">
        <v>9</v>
      </c>
      <c r="Q3" s="94" t="s">
        <v>10</v>
      </c>
    </row>
    <row r="4" spans="1:17" ht="11.65" x14ac:dyDescent="0.3">
      <c r="A4" s="155"/>
      <c r="B4" s="93">
        <v>1</v>
      </c>
      <c r="C4" s="95">
        <v>12.2396127396339</v>
      </c>
      <c r="D4" s="95">
        <v>12.2064184614207</v>
      </c>
      <c r="E4" s="95">
        <v>11.6403200687358</v>
      </c>
      <c r="F4" s="95">
        <v>11.9418563207406</v>
      </c>
      <c r="G4" s="95">
        <v>11.9609274400941</v>
      </c>
      <c r="H4" s="93">
        <v>22.330895717826401</v>
      </c>
      <c r="I4" s="93">
        <v>22.485748366545099</v>
      </c>
      <c r="J4" s="93">
        <v>22.0400519340767</v>
      </c>
      <c r="K4" s="93">
        <v>22.055410002562699</v>
      </c>
      <c r="L4" s="93">
        <v>22.1427443355424</v>
      </c>
      <c r="M4" s="94">
        <f>C4-H4</f>
        <v>-10.091282978192501</v>
      </c>
      <c r="N4" s="94">
        <f t="shared" ref="N4:Q7" si="0">D4-I4</f>
        <v>-10.279329905124399</v>
      </c>
      <c r="O4" s="94">
        <f t="shared" si="0"/>
        <v>-10.3997318653409</v>
      </c>
      <c r="P4" s="94">
        <f t="shared" si="0"/>
        <v>-10.113553681822099</v>
      </c>
      <c r="Q4" s="94">
        <f t="shared" si="0"/>
        <v>-10.1818168954483</v>
      </c>
    </row>
    <row r="5" spans="1:17" ht="11.65" x14ac:dyDescent="0.3">
      <c r="A5" s="155"/>
      <c r="B5" s="93">
        <v>2</v>
      </c>
      <c r="C5" s="95">
        <v>12.387282623418599</v>
      </c>
      <c r="D5" s="95">
        <v>11.9393746340108</v>
      </c>
      <c r="E5" s="95">
        <v>11.827086490053301</v>
      </c>
      <c r="F5" s="95">
        <v>12.223081932172899</v>
      </c>
      <c r="G5" s="95">
        <v>12.110069086437701</v>
      </c>
      <c r="H5" s="93">
        <v>22.281692689137699</v>
      </c>
      <c r="I5" s="93">
        <v>22.219630745313399</v>
      </c>
      <c r="J5" s="93">
        <v>22.321953184009502</v>
      </c>
      <c r="K5" s="93">
        <v>22.188506195956201</v>
      </c>
      <c r="L5" s="93">
        <v>22.3727702210711</v>
      </c>
      <c r="M5" s="94">
        <f t="shared" ref="M5:M7" si="1">C5-H5</f>
        <v>-9.8944100657191001</v>
      </c>
      <c r="N5" s="94">
        <f t="shared" si="0"/>
        <v>-10.280256111302599</v>
      </c>
      <c r="O5" s="94">
        <f t="shared" si="0"/>
        <v>-10.494866693956201</v>
      </c>
      <c r="P5" s="94">
        <f t="shared" si="0"/>
        <v>-9.9654242637833015</v>
      </c>
      <c r="Q5" s="94">
        <f t="shared" si="0"/>
        <v>-10.262701134633399</v>
      </c>
    </row>
    <row r="6" spans="1:17" ht="11.65" x14ac:dyDescent="0.3">
      <c r="A6" s="155"/>
      <c r="B6" s="93">
        <v>3</v>
      </c>
      <c r="C6" s="95">
        <v>12.4963683768559</v>
      </c>
      <c r="D6" s="95">
        <v>12.052872628377701</v>
      </c>
      <c r="E6" s="95">
        <v>11.820308921528</v>
      </c>
      <c r="F6" s="95">
        <v>12.010259218136</v>
      </c>
      <c r="G6" s="95">
        <v>11.766964653089</v>
      </c>
      <c r="H6" s="93">
        <v>22.2533729310647</v>
      </c>
      <c r="I6" s="93">
        <v>22.236710156468</v>
      </c>
      <c r="J6" s="93">
        <v>22.3504757821715</v>
      </c>
      <c r="K6" s="93">
        <v>22.311558272585</v>
      </c>
      <c r="L6" s="93">
        <v>22.0463839699906</v>
      </c>
      <c r="M6" s="94">
        <f t="shared" si="1"/>
        <v>-9.7570045542088</v>
      </c>
      <c r="N6" s="94">
        <f t="shared" si="0"/>
        <v>-10.183837528090299</v>
      </c>
      <c r="O6" s="94">
        <f t="shared" si="0"/>
        <v>-10.530166860643501</v>
      </c>
      <c r="P6" s="94">
        <f t="shared" si="0"/>
        <v>-10.301299054449</v>
      </c>
      <c r="Q6" s="94">
        <f t="shared" si="0"/>
        <v>-10.279419316901601</v>
      </c>
    </row>
    <row r="7" spans="1:17" ht="11.65" x14ac:dyDescent="0.3">
      <c r="A7" s="155"/>
      <c r="B7" s="93">
        <v>4</v>
      </c>
      <c r="C7" s="95">
        <v>12.3663958111583</v>
      </c>
      <c r="D7" s="95">
        <v>12.1116532189585</v>
      </c>
      <c r="E7" s="95">
        <v>11.887424272683401</v>
      </c>
      <c r="F7" s="95">
        <v>11.9478408977306</v>
      </c>
      <c r="G7" s="95">
        <v>11.9434997550871</v>
      </c>
      <c r="H7" s="93">
        <v>22.1738469830394</v>
      </c>
      <c r="I7" s="93">
        <v>22.305423256520399</v>
      </c>
      <c r="J7" s="93">
        <v>22.310884249869702</v>
      </c>
      <c r="K7" s="93">
        <v>22.248416252115401</v>
      </c>
      <c r="L7" s="93">
        <v>22.163410537959798</v>
      </c>
      <c r="M7" s="94">
        <f t="shared" si="1"/>
        <v>-9.8074511718810999</v>
      </c>
      <c r="N7" s="94">
        <f t="shared" si="0"/>
        <v>-10.193770037561899</v>
      </c>
      <c r="O7" s="94">
        <f t="shared" si="0"/>
        <v>-10.423459977186301</v>
      </c>
      <c r="P7" s="94">
        <f t="shared" si="0"/>
        <v>-10.300575354384801</v>
      </c>
      <c r="Q7" s="94">
        <f t="shared" si="0"/>
        <v>-10.219910782872699</v>
      </c>
    </row>
    <row r="8" spans="1:17" ht="11.65" x14ac:dyDescent="0.3">
      <c r="A8" s="94"/>
      <c r="B8" s="94"/>
      <c r="C8" s="157"/>
      <c r="D8" s="157"/>
      <c r="E8" s="157"/>
      <c r="F8" s="157"/>
      <c r="G8" s="157"/>
      <c r="H8" s="157"/>
      <c r="I8" s="157"/>
      <c r="J8" s="157"/>
      <c r="K8" s="157"/>
      <c r="L8" s="157"/>
      <c r="M8" s="93"/>
      <c r="N8" s="93"/>
      <c r="O8" s="93"/>
      <c r="P8" s="93"/>
      <c r="Q8" s="94"/>
    </row>
    <row r="9" spans="1:17" ht="11.65" x14ac:dyDescent="0.3">
      <c r="A9" s="155" t="s">
        <v>12</v>
      </c>
      <c r="B9" s="94"/>
      <c r="C9" s="93" t="s">
        <v>7</v>
      </c>
      <c r="D9" s="93" t="s">
        <v>6</v>
      </c>
      <c r="E9" s="93" t="s">
        <v>8</v>
      </c>
      <c r="F9" s="93" t="s">
        <v>9</v>
      </c>
      <c r="G9" s="93" t="s">
        <v>10</v>
      </c>
      <c r="H9" s="93" t="s">
        <v>57</v>
      </c>
      <c r="I9" s="93" t="s">
        <v>6</v>
      </c>
      <c r="J9" s="93" t="s">
        <v>8</v>
      </c>
      <c r="K9" s="93" t="s">
        <v>9</v>
      </c>
      <c r="L9" s="93" t="s">
        <v>10</v>
      </c>
      <c r="M9" s="93" t="s">
        <v>7</v>
      </c>
      <c r="N9" s="93" t="s">
        <v>6</v>
      </c>
      <c r="O9" s="93" t="s">
        <v>8</v>
      </c>
      <c r="P9" s="93" t="s">
        <v>9</v>
      </c>
      <c r="Q9" s="94" t="s">
        <v>10</v>
      </c>
    </row>
    <row r="10" spans="1:17" ht="11.65" x14ac:dyDescent="0.3">
      <c r="A10" s="155"/>
      <c r="B10" s="94">
        <v>1</v>
      </c>
      <c r="C10" s="95">
        <v>8.8972197397265607</v>
      </c>
      <c r="D10" s="95">
        <v>8.4822018785367206</v>
      </c>
      <c r="E10" s="95">
        <v>8.5109086944020707</v>
      </c>
      <c r="F10" s="95">
        <v>8.8135117557934102</v>
      </c>
      <c r="G10" s="95">
        <v>8.8799183616598896</v>
      </c>
      <c r="H10" s="93">
        <v>22.113204432808601</v>
      </c>
      <c r="I10" s="93">
        <v>22.203501691926</v>
      </c>
      <c r="J10" s="93">
        <v>22.080023374006402</v>
      </c>
      <c r="K10" s="93">
        <v>22.308195744345799</v>
      </c>
      <c r="L10" s="93">
        <v>22.592992997313299</v>
      </c>
      <c r="M10" s="93">
        <f>C10-H10</f>
        <v>-13.21598469308204</v>
      </c>
      <c r="N10" s="93">
        <f t="shared" ref="N10:Q13" si="2">D10-I10</f>
        <v>-13.72129981338928</v>
      </c>
      <c r="O10" s="95">
        <f t="shared" si="2"/>
        <v>-13.569114679604331</v>
      </c>
      <c r="P10" s="95">
        <f t="shared" si="2"/>
        <v>-13.494683988552389</v>
      </c>
      <c r="Q10" s="93">
        <f t="shared" si="2"/>
        <v>-13.71307463565341</v>
      </c>
    </row>
    <row r="11" spans="1:17" ht="11.65" x14ac:dyDescent="0.3">
      <c r="A11" s="155"/>
      <c r="B11" s="94">
        <v>2</v>
      </c>
      <c r="C11" s="95">
        <v>8.7616284019667603</v>
      </c>
      <c r="D11" s="95">
        <v>8.3673742738700998</v>
      </c>
      <c r="E11" s="95">
        <v>8.5440104651928905</v>
      </c>
      <c r="F11" s="95">
        <v>8.8214558469011894</v>
      </c>
      <c r="G11" s="95">
        <v>8.7983325787888003</v>
      </c>
      <c r="H11" s="93">
        <v>22.266135828510301</v>
      </c>
      <c r="I11" s="93">
        <v>22.053905198937301</v>
      </c>
      <c r="J11" s="93">
        <v>22.2276249238117</v>
      </c>
      <c r="K11" s="93">
        <v>22.3761755277948</v>
      </c>
      <c r="L11" s="93">
        <v>22.6057104547825</v>
      </c>
      <c r="M11" s="93">
        <f t="shared" ref="M11:M13" si="3">C11-H11</f>
        <v>-13.50450742654354</v>
      </c>
      <c r="N11" s="93">
        <f t="shared" si="2"/>
        <v>-13.686530925067201</v>
      </c>
      <c r="O11" s="93">
        <f t="shared" si="2"/>
        <v>-13.683614458618809</v>
      </c>
      <c r="P11" s="95">
        <f t="shared" si="2"/>
        <v>-13.55471968089361</v>
      </c>
      <c r="Q11" s="93">
        <f t="shared" si="2"/>
        <v>-13.8073778759937</v>
      </c>
    </row>
    <row r="12" spans="1:17" ht="11.65" x14ac:dyDescent="0.3">
      <c r="A12" s="155"/>
      <c r="B12" s="94">
        <v>3</v>
      </c>
      <c r="C12" s="95">
        <v>8.9055436233309297</v>
      </c>
      <c r="D12" s="95">
        <v>8.5105726417684604</v>
      </c>
      <c r="E12" s="95">
        <v>8.4568819114719798</v>
      </c>
      <c r="F12" s="95">
        <v>8.8706550776092197</v>
      </c>
      <c r="G12" s="95">
        <v>8.8655683728100794</v>
      </c>
      <c r="H12" s="93">
        <v>22.3002124670558</v>
      </c>
      <c r="I12" s="93">
        <v>22.1573173265203</v>
      </c>
      <c r="J12" s="93">
        <v>22.157735555837402</v>
      </c>
      <c r="K12" s="93">
        <v>22.399959289961899</v>
      </c>
      <c r="L12" s="93">
        <v>22.489426712969198</v>
      </c>
      <c r="M12" s="93">
        <f t="shared" si="3"/>
        <v>-13.394668843724871</v>
      </c>
      <c r="N12" s="93">
        <f t="shared" si="2"/>
        <v>-13.646744684751839</v>
      </c>
      <c r="O12" s="95">
        <f t="shared" si="2"/>
        <v>-13.700853644365422</v>
      </c>
      <c r="P12" s="95">
        <f t="shared" si="2"/>
        <v>-13.529304212352679</v>
      </c>
      <c r="Q12" s="93">
        <f t="shared" si="2"/>
        <v>-13.623858340159119</v>
      </c>
    </row>
    <row r="13" spans="1:17" ht="11.65" x14ac:dyDescent="0.3">
      <c r="A13" s="155"/>
      <c r="B13" s="94">
        <v>4</v>
      </c>
      <c r="C13" s="95">
        <v>8.8927212890145206</v>
      </c>
      <c r="D13" s="95">
        <v>8.4802499446967907</v>
      </c>
      <c r="E13" s="95">
        <v>8.7074635665388094</v>
      </c>
      <c r="F13" s="95">
        <v>9.4104110808842893</v>
      </c>
      <c r="G13" s="95">
        <v>8.7408912922167197</v>
      </c>
      <c r="H13" s="93">
        <v>22.360544973085901</v>
      </c>
      <c r="I13" s="93">
        <v>22.320229444523999</v>
      </c>
      <c r="J13" s="93">
        <v>22.410445632935001</v>
      </c>
      <c r="K13" s="93">
        <v>22.931352795940299</v>
      </c>
      <c r="L13" s="93">
        <v>22.577867049035198</v>
      </c>
      <c r="M13" s="93">
        <f t="shared" si="3"/>
        <v>-13.46782368407138</v>
      </c>
      <c r="N13" s="93">
        <f t="shared" si="2"/>
        <v>-13.839979499827209</v>
      </c>
      <c r="O13" s="95">
        <f t="shared" si="2"/>
        <v>-13.702982066396192</v>
      </c>
      <c r="P13" s="95">
        <f t="shared" si="2"/>
        <v>-13.52094171505601</v>
      </c>
      <c r="Q13" s="93">
        <f t="shared" si="2"/>
        <v>-13.836975756818479</v>
      </c>
    </row>
  </sheetData>
  <mergeCells count="7">
    <mergeCell ref="A9:A13"/>
    <mergeCell ref="H2:L2"/>
    <mergeCell ref="M2:Q2"/>
    <mergeCell ref="C8:G8"/>
    <mergeCell ref="H8:L8"/>
    <mergeCell ref="A3:A7"/>
    <mergeCell ref="C2:G2"/>
  </mergeCells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DBBF6F-8184-4ADB-A6B7-344109F0AD5D}">
  <dimension ref="A1:AG42"/>
  <sheetViews>
    <sheetView zoomScale="140" zoomScaleNormal="140" workbookViewId="0">
      <selection activeCell="D12" sqref="D12"/>
    </sheetView>
  </sheetViews>
  <sheetFormatPr defaultRowHeight="10.5" x14ac:dyDescent="0.3"/>
  <cols>
    <col min="14" max="14" width="9.6640625" bestFit="1" customWidth="1"/>
    <col min="15" max="15" width="9.25" bestFit="1" customWidth="1"/>
  </cols>
  <sheetData>
    <row r="1" spans="1:33" ht="13.15" x14ac:dyDescent="0.3">
      <c r="A1" s="95"/>
      <c r="B1" s="95"/>
      <c r="C1" s="158" t="s">
        <v>59</v>
      </c>
      <c r="D1" s="158"/>
      <c r="E1" s="158"/>
      <c r="F1" s="158"/>
      <c r="G1" s="158"/>
      <c r="H1" s="159" t="s">
        <v>60</v>
      </c>
      <c r="I1" s="158"/>
      <c r="J1" s="158"/>
      <c r="K1" s="158"/>
      <c r="L1" s="160"/>
      <c r="M1" s="158" t="s">
        <v>55</v>
      </c>
      <c r="N1" s="158"/>
      <c r="O1" s="158"/>
      <c r="P1" s="158"/>
      <c r="Q1" s="158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79"/>
      <c r="AE1" s="79"/>
      <c r="AF1" s="79"/>
      <c r="AG1" s="80"/>
    </row>
    <row r="2" spans="1:33" ht="11.65" x14ac:dyDescent="0.3">
      <c r="A2" s="95"/>
      <c r="B2" s="95">
        <f>AVERAGE(C3:C6)</f>
        <v>-9.8875371925003748</v>
      </c>
      <c r="C2" s="95" t="s">
        <v>57</v>
      </c>
      <c r="D2" s="95" t="s">
        <v>27</v>
      </c>
      <c r="E2" s="95" t="s">
        <v>8</v>
      </c>
      <c r="F2" s="95" t="s">
        <v>9</v>
      </c>
      <c r="G2" s="95" t="s">
        <v>10</v>
      </c>
      <c r="H2" s="101" t="s">
        <v>7</v>
      </c>
      <c r="I2" s="95" t="s">
        <v>6</v>
      </c>
      <c r="J2" s="95" t="s">
        <v>16</v>
      </c>
      <c r="K2" s="95" t="s">
        <v>9</v>
      </c>
      <c r="L2" s="102" t="s">
        <v>10</v>
      </c>
      <c r="M2" s="95" t="s">
        <v>7</v>
      </c>
      <c r="N2" s="95" t="s">
        <v>6</v>
      </c>
      <c r="O2" s="95" t="s">
        <v>8</v>
      </c>
      <c r="P2" s="95" t="s">
        <v>9</v>
      </c>
      <c r="Q2" s="95" t="s">
        <v>10</v>
      </c>
      <c r="R2" s="79"/>
      <c r="S2" s="79"/>
      <c r="T2" s="79"/>
      <c r="U2" s="79"/>
      <c r="V2" s="79"/>
      <c r="W2" s="79"/>
      <c r="X2" s="79"/>
      <c r="Y2" s="79"/>
      <c r="Z2" s="79"/>
      <c r="AA2" s="79"/>
      <c r="AB2" s="79"/>
      <c r="AC2" s="79"/>
      <c r="AD2" s="79"/>
      <c r="AE2" s="79"/>
      <c r="AF2" s="79"/>
      <c r="AG2" s="80"/>
    </row>
    <row r="3" spans="1:33" ht="12.75" customHeight="1" x14ac:dyDescent="0.3">
      <c r="A3" s="162" t="s">
        <v>24</v>
      </c>
      <c r="B3" s="95">
        <v>1</v>
      </c>
      <c r="C3" s="95">
        <v>-10.091282978192501</v>
      </c>
      <c r="D3" s="95">
        <v>-10.279329905124399</v>
      </c>
      <c r="E3" s="95">
        <v>-10.3997318653409</v>
      </c>
      <c r="F3" s="95">
        <v>-10.113553681822101</v>
      </c>
      <c r="G3" s="95">
        <v>-10.1818168954483</v>
      </c>
      <c r="H3" s="101">
        <f t="shared" ref="H3:L10" si="0">C3-(-9.88754)</f>
        <v>-0.20374297819250131</v>
      </c>
      <c r="I3" s="101">
        <f t="shared" si="0"/>
        <v>-0.3917899051243996</v>
      </c>
      <c r="J3" s="101">
        <f t="shared" si="0"/>
        <v>-0.51219186534090078</v>
      </c>
      <c r="K3" s="101">
        <f t="shared" si="0"/>
        <v>-0.22601368182210102</v>
      </c>
      <c r="L3" s="101">
        <f t="shared" si="0"/>
        <v>-0.29427689544830038</v>
      </c>
      <c r="M3" s="95">
        <f t="shared" ref="M3:Q10" si="1">2^-H3</f>
        <v>1.1516824473047376</v>
      </c>
      <c r="N3" s="95">
        <f t="shared" si="1"/>
        <v>1.3120201755491758</v>
      </c>
      <c r="O3" s="95">
        <f t="shared" si="1"/>
        <v>1.4262153784476901</v>
      </c>
      <c r="P3" s="95">
        <f t="shared" si="1"/>
        <v>1.1695987559083521</v>
      </c>
      <c r="Q3" s="95">
        <f t="shared" si="1"/>
        <v>1.2262701946478425</v>
      </c>
      <c r="R3" s="79"/>
      <c r="S3" s="79"/>
      <c r="T3" s="79"/>
      <c r="U3" s="79"/>
      <c r="V3" s="79"/>
      <c r="W3" s="79"/>
      <c r="X3" s="79"/>
      <c r="Y3" s="79"/>
      <c r="Z3" s="79"/>
      <c r="AA3" s="79"/>
      <c r="AB3" s="79"/>
      <c r="AC3" s="79"/>
      <c r="AD3" s="79"/>
      <c r="AE3" s="79"/>
      <c r="AF3" s="79"/>
      <c r="AG3" s="80"/>
    </row>
    <row r="4" spans="1:33" ht="12.75" customHeight="1" x14ac:dyDescent="0.3">
      <c r="A4" s="162"/>
      <c r="B4" s="95">
        <v>2</v>
      </c>
      <c r="C4" s="95">
        <v>-9.8944100657191001</v>
      </c>
      <c r="D4" s="95">
        <v>-10.280256111302601</v>
      </c>
      <c r="E4" s="95">
        <v>-10.494866693956201</v>
      </c>
      <c r="F4" s="95">
        <v>-9.9654242637832997</v>
      </c>
      <c r="G4" s="95">
        <v>-10.262701134633399</v>
      </c>
      <c r="H4" s="101">
        <f t="shared" si="0"/>
        <v>-6.8700657191005376E-3</v>
      </c>
      <c r="I4" s="101">
        <f t="shared" si="0"/>
        <v>-0.39271611130260098</v>
      </c>
      <c r="J4" s="101">
        <f t="shared" si="0"/>
        <v>-0.60732669395620142</v>
      </c>
      <c r="K4" s="101">
        <f t="shared" si="0"/>
        <v>-7.7884263783300156E-2</v>
      </c>
      <c r="L4" s="101">
        <f t="shared" si="0"/>
        <v>-0.37516113463339984</v>
      </c>
      <c r="M4" s="95">
        <f t="shared" si="1"/>
        <v>1.004773322865568</v>
      </c>
      <c r="N4" s="95">
        <f t="shared" si="1"/>
        <v>1.3128627592688378</v>
      </c>
      <c r="O4" s="95">
        <f t="shared" si="1"/>
        <v>1.5234336776245516</v>
      </c>
      <c r="P4" s="95">
        <f t="shared" si="1"/>
        <v>1.0554690421589048</v>
      </c>
      <c r="Q4" s="95">
        <f t="shared" si="1"/>
        <v>1.2969844067718139</v>
      </c>
      <c r="R4" s="79"/>
      <c r="S4" s="79"/>
      <c r="T4" s="79"/>
      <c r="U4" s="79"/>
      <c r="V4" s="79"/>
      <c r="W4" s="79"/>
      <c r="X4" s="79"/>
      <c r="Y4" s="79"/>
      <c r="Z4" s="79"/>
      <c r="AA4" s="79"/>
      <c r="AB4" s="79"/>
      <c r="AC4" s="79"/>
      <c r="AD4" s="79"/>
      <c r="AE4" s="79"/>
      <c r="AF4" s="79"/>
      <c r="AG4" s="80"/>
    </row>
    <row r="5" spans="1:33" ht="12.75" customHeight="1" x14ac:dyDescent="0.3">
      <c r="A5" s="162"/>
      <c r="B5" s="95">
        <v>3</v>
      </c>
      <c r="C5" s="95">
        <v>-9.7570045542088</v>
      </c>
      <c r="D5" s="95">
        <v>-10.183837528090301</v>
      </c>
      <c r="E5" s="95">
        <v>-10.530166860643501</v>
      </c>
      <c r="F5" s="95">
        <v>-10.301299999999999</v>
      </c>
      <c r="G5" s="95">
        <v>-10.279419316901601</v>
      </c>
      <c r="H5" s="101">
        <f t="shared" si="0"/>
        <v>0.13053544579119958</v>
      </c>
      <c r="I5" s="101">
        <f t="shared" si="0"/>
        <v>-0.2962975280903013</v>
      </c>
      <c r="J5" s="101">
        <f t="shared" si="0"/>
        <v>-0.64262686064350127</v>
      </c>
      <c r="K5" s="101">
        <f t="shared" si="0"/>
        <v>-0.41375999999999991</v>
      </c>
      <c r="L5" s="101">
        <f t="shared" si="0"/>
        <v>-0.39187931690160127</v>
      </c>
      <c r="M5" s="95">
        <f t="shared" si="1"/>
        <v>0.91349235125155026</v>
      </c>
      <c r="N5" s="95">
        <f t="shared" si="1"/>
        <v>1.2279889068847487</v>
      </c>
      <c r="O5" s="95">
        <f t="shared" si="1"/>
        <v>1.5611691514343018</v>
      </c>
      <c r="P5" s="95">
        <f t="shared" si="1"/>
        <v>1.3321531958823014</v>
      </c>
      <c r="Q5" s="95">
        <f t="shared" si="1"/>
        <v>1.3121014912032443</v>
      </c>
      <c r="R5" s="79"/>
      <c r="S5" s="79"/>
      <c r="T5" s="79"/>
      <c r="U5" s="79"/>
      <c r="V5" s="79"/>
      <c r="W5" s="79"/>
      <c r="X5" s="79"/>
      <c r="Y5" s="79"/>
      <c r="Z5" s="79"/>
      <c r="AA5" s="79"/>
      <c r="AB5" s="79"/>
      <c r="AC5" s="79"/>
      <c r="AD5" s="79"/>
      <c r="AE5" s="79"/>
      <c r="AF5" s="79"/>
      <c r="AG5" s="80"/>
    </row>
    <row r="6" spans="1:33" ht="12.75" customHeight="1" x14ac:dyDescent="0.3">
      <c r="A6" s="162"/>
      <c r="B6" s="95">
        <v>4</v>
      </c>
      <c r="C6" s="95">
        <v>-9.8074511718810999</v>
      </c>
      <c r="D6" s="95">
        <v>-10.193770037561899</v>
      </c>
      <c r="E6" s="95">
        <v>-10.423459977186301</v>
      </c>
      <c r="F6" s="95">
        <v>-10.300575354384801</v>
      </c>
      <c r="G6" s="95">
        <v>-10.219910782872699</v>
      </c>
      <c r="H6" s="101">
        <f t="shared" si="0"/>
        <v>8.0088828118899613E-2</v>
      </c>
      <c r="I6" s="101">
        <f t="shared" si="0"/>
        <v>-0.30623003756189959</v>
      </c>
      <c r="J6" s="101">
        <f t="shared" si="0"/>
        <v>-0.53591997718630147</v>
      </c>
      <c r="K6" s="101">
        <f t="shared" si="0"/>
        <v>-0.41303535438480132</v>
      </c>
      <c r="L6" s="101">
        <f t="shared" si="0"/>
        <v>-0.33237078287269917</v>
      </c>
      <c r="M6" s="95">
        <f t="shared" si="1"/>
        <v>0.9459993988411185</v>
      </c>
      <c r="N6" s="95">
        <f t="shared" si="1"/>
        <v>1.2364724005886982</v>
      </c>
      <c r="O6" s="95">
        <f t="shared" si="1"/>
        <v>1.4498664100561958</v>
      </c>
      <c r="P6" s="95">
        <f t="shared" si="1"/>
        <v>1.3314842419126509</v>
      </c>
      <c r="Q6" s="95">
        <f t="shared" si="1"/>
        <v>1.2590807246148488</v>
      </c>
      <c r="R6" s="79"/>
      <c r="S6" s="79"/>
      <c r="T6" s="79"/>
      <c r="U6" s="79"/>
      <c r="V6" s="79"/>
      <c r="W6" s="79"/>
      <c r="X6" s="79"/>
      <c r="Y6" s="79"/>
      <c r="Z6" s="79"/>
      <c r="AA6" s="79"/>
      <c r="AB6" s="79"/>
      <c r="AC6" s="79"/>
      <c r="AD6" s="79"/>
      <c r="AE6" s="79"/>
      <c r="AF6" s="79"/>
      <c r="AG6" s="80"/>
    </row>
    <row r="7" spans="1:33" ht="12.75" customHeight="1" x14ac:dyDescent="0.3">
      <c r="A7" s="162" t="s">
        <v>12</v>
      </c>
      <c r="B7" s="95">
        <v>1</v>
      </c>
      <c r="C7" s="95">
        <v>-13.21598469308204</v>
      </c>
      <c r="D7" s="95">
        <v>-13.72129981338928</v>
      </c>
      <c r="E7" s="95">
        <v>-13.569114679604301</v>
      </c>
      <c r="F7" s="95">
        <v>-13.494683988552399</v>
      </c>
      <c r="G7" s="95">
        <v>-13.71307463565341</v>
      </c>
      <c r="H7" s="101">
        <f t="shared" si="0"/>
        <v>-3.3284446930820408</v>
      </c>
      <c r="I7" s="101">
        <f t="shared" si="0"/>
        <v>-3.8337598133892801</v>
      </c>
      <c r="J7" s="101">
        <f t="shared" si="0"/>
        <v>-3.6815746796043012</v>
      </c>
      <c r="K7" s="101">
        <f t="shared" si="0"/>
        <v>-3.6071439885523997</v>
      </c>
      <c r="L7" s="101">
        <f t="shared" si="0"/>
        <v>-3.8255346356534101</v>
      </c>
      <c r="M7" s="95">
        <f t="shared" si="1"/>
        <v>10.045271785140725</v>
      </c>
      <c r="N7" s="95">
        <f t="shared" si="1"/>
        <v>14.258593899407874</v>
      </c>
      <c r="O7" s="95">
        <f t="shared" si="1"/>
        <v>12.831115367577466</v>
      </c>
      <c r="P7" s="95">
        <f t="shared" si="1"/>
        <v>12.185926076445337</v>
      </c>
      <c r="Q7" s="95">
        <f t="shared" si="1"/>
        <v>14.177533259483315</v>
      </c>
      <c r="R7" s="79"/>
      <c r="S7" s="79"/>
      <c r="T7" s="79"/>
      <c r="U7" s="79"/>
      <c r="V7" s="79"/>
      <c r="W7" s="79"/>
      <c r="X7" s="79"/>
      <c r="Y7" s="79"/>
      <c r="Z7" s="79"/>
      <c r="AA7" s="79"/>
      <c r="AB7" s="79"/>
      <c r="AC7" s="79"/>
      <c r="AD7" s="79"/>
      <c r="AE7" s="79"/>
      <c r="AF7" s="79"/>
      <c r="AG7" s="80"/>
    </row>
    <row r="8" spans="1:33" ht="11.65" x14ac:dyDescent="0.3">
      <c r="A8" s="162"/>
      <c r="B8" s="95">
        <v>2</v>
      </c>
      <c r="C8" s="95">
        <v>-13.50450742654354</v>
      </c>
      <c r="D8" s="95">
        <v>-13.686530925067201</v>
      </c>
      <c r="E8" s="95">
        <v>-13.683614458618809</v>
      </c>
      <c r="F8" s="95">
        <v>-13.5547196808936</v>
      </c>
      <c r="G8" s="95">
        <v>-13.8073778759937</v>
      </c>
      <c r="H8" s="101">
        <f t="shared" si="0"/>
        <v>-3.6169674265435408</v>
      </c>
      <c r="I8" s="101">
        <f t="shared" si="0"/>
        <v>-3.7989909250672014</v>
      </c>
      <c r="J8" s="101">
        <f t="shared" si="0"/>
        <v>-3.7960744586188095</v>
      </c>
      <c r="K8" s="101">
        <f t="shared" si="0"/>
        <v>-3.6671796808936001</v>
      </c>
      <c r="L8" s="101">
        <f t="shared" si="0"/>
        <v>-3.9198378759937</v>
      </c>
      <c r="M8" s="95">
        <f t="shared" si="1"/>
        <v>12.269184258167494</v>
      </c>
      <c r="N8" s="95">
        <f t="shared" si="1"/>
        <v>13.91907008843639</v>
      </c>
      <c r="O8" s="95">
        <f t="shared" si="1"/>
        <v>13.890960546448827</v>
      </c>
      <c r="P8" s="95">
        <f t="shared" si="1"/>
        <v>12.703724985683838</v>
      </c>
      <c r="Q8" s="95">
        <f t="shared" si="1"/>
        <v>15.135221419456824</v>
      </c>
      <c r="R8" s="79"/>
      <c r="S8" s="79"/>
      <c r="T8" s="79"/>
      <c r="U8" s="79"/>
      <c r="V8" s="79"/>
      <c r="W8" s="79"/>
      <c r="X8" s="79"/>
      <c r="Y8" s="79"/>
      <c r="Z8" s="79"/>
      <c r="AA8" s="79"/>
      <c r="AB8" s="79"/>
      <c r="AC8" s="79"/>
      <c r="AD8" s="79"/>
      <c r="AE8" s="79"/>
      <c r="AF8" s="79"/>
      <c r="AG8" s="80"/>
    </row>
    <row r="9" spans="1:33" ht="11.65" x14ac:dyDescent="0.3">
      <c r="A9" s="162"/>
      <c r="B9" s="95">
        <v>3</v>
      </c>
      <c r="C9" s="95">
        <v>-13.394668843724871</v>
      </c>
      <c r="D9" s="95">
        <v>-13.646744684751839</v>
      </c>
      <c r="E9" s="95">
        <v>-13.700853644365401</v>
      </c>
      <c r="F9" s="95">
        <v>-13.529304212352701</v>
      </c>
      <c r="G9" s="95">
        <v>-13.623858340159119</v>
      </c>
      <c r="H9" s="101">
        <f t="shared" si="0"/>
        <v>-3.5071288437248711</v>
      </c>
      <c r="I9" s="101">
        <f t="shared" si="0"/>
        <v>-3.7592046847518397</v>
      </c>
      <c r="J9" s="101">
        <f t="shared" si="0"/>
        <v>-3.813313644365401</v>
      </c>
      <c r="K9" s="101">
        <f t="shared" si="0"/>
        <v>-3.641764212352701</v>
      </c>
      <c r="L9" s="101">
        <f t="shared" si="0"/>
        <v>-3.7363183401591193</v>
      </c>
      <c r="M9" s="95">
        <f t="shared" si="1"/>
        <v>11.36975170608272</v>
      </c>
      <c r="N9" s="95">
        <f t="shared" si="1"/>
        <v>13.540458484339457</v>
      </c>
      <c r="O9" s="95">
        <f t="shared" si="1"/>
        <v>14.057943380519971</v>
      </c>
      <c r="P9" s="95">
        <f t="shared" si="1"/>
        <v>12.481887532001558</v>
      </c>
      <c r="Q9" s="95">
        <f t="shared" si="1"/>
        <v>13.327352777797135</v>
      </c>
      <c r="R9" s="79"/>
      <c r="S9" s="79"/>
      <c r="T9" s="79"/>
      <c r="U9" s="79"/>
      <c r="V9" s="79"/>
      <c r="W9" s="79"/>
      <c r="X9" s="79"/>
      <c r="Y9" s="79"/>
      <c r="Z9" s="79"/>
      <c r="AA9" s="79"/>
      <c r="AB9" s="79"/>
      <c r="AC9" s="79"/>
      <c r="AD9" s="79"/>
      <c r="AE9" s="79"/>
      <c r="AF9" s="79"/>
      <c r="AG9" s="80"/>
    </row>
    <row r="10" spans="1:33" ht="11.65" x14ac:dyDescent="0.3">
      <c r="A10" s="162"/>
      <c r="B10" s="95">
        <v>4</v>
      </c>
      <c r="C10" s="95">
        <v>-13.46782368407138</v>
      </c>
      <c r="D10" s="95">
        <v>-13.839979499827209</v>
      </c>
      <c r="E10" s="95">
        <v>-13.702982066396199</v>
      </c>
      <c r="F10" s="95">
        <v>-13.520941715056001</v>
      </c>
      <c r="G10" s="95">
        <v>-13.836975756818479</v>
      </c>
      <c r="H10" s="101">
        <f t="shared" si="0"/>
        <v>-3.5802836840713805</v>
      </c>
      <c r="I10" s="101">
        <f t="shared" si="0"/>
        <v>-3.952439499827209</v>
      </c>
      <c r="J10" s="101">
        <f t="shared" si="0"/>
        <v>-3.8154420663961996</v>
      </c>
      <c r="K10" s="101">
        <f t="shared" si="0"/>
        <v>-3.6334017150560012</v>
      </c>
      <c r="L10" s="101">
        <f t="shared" si="0"/>
        <v>-3.9494357568184792</v>
      </c>
      <c r="M10" s="95">
        <f t="shared" si="1"/>
        <v>11.961145735524203</v>
      </c>
      <c r="N10" s="95">
        <f t="shared" si="1"/>
        <v>15.48113669908226</v>
      </c>
      <c r="O10" s="95">
        <f t="shared" si="1"/>
        <v>14.07869850752456</v>
      </c>
      <c r="P10" s="95">
        <f t="shared" si="1"/>
        <v>12.409746285308858</v>
      </c>
      <c r="Q10" s="95">
        <f t="shared" si="1"/>
        <v>15.448937946303218</v>
      </c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80"/>
    </row>
    <row r="11" spans="1:33" x14ac:dyDescent="0.3">
      <c r="A11" s="80"/>
      <c r="B11" s="80"/>
      <c r="C11" s="163"/>
      <c r="D11" s="163"/>
      <c r="E11" s="163"/>
      <c r="F11" s="163"/>
      <c r="G11" s="163"/>
      <c r="H11" s="97"/>
      <c r="I11" s="98"/>
      <c r="J11" s="98"/>
      <c r="K11" s="98"/>
      <c r="L11" s="99"/>
      <c r="M11" s="163"/>
      <c r="N11" s="163"/>
      <c r="O11" s="163"/>
      <c r="P11" s="163"/>
      <c r="Q11" s="163"/>
      <c r="R11" s="79"/>
      <c r="S11" s="79"/>
      <c r="T11" s="79"/>
      <c r="U11" s="79"/>
      <c r="V11" s="79"/>
      <c r="W11" s="79"/>
      <c r="X11" s="79"/>
      <c r="Y11" s="79"/>
      <c r="Z11" s="79"/>
      <c r="AA11" s="79"/>
      <c r="AB11" s="79"/>
      <c r="AC11" s="79"/>
      <c r="AD11" s="79"/>
      <c r="AE11" s="79"/>
      <c r="AF11" s="79"/>
      <c r="AG11" s="80"/>
    </row>
    <row r="12" spans="1:33" ht="11.25" x14ac:dyDescent="0.3">
      <c r="A12" s="105" t="s">
        <v>40</v>
      </c>
      <c r="B12" s="96"/>
      <c r="C12" s="80"/>
      <c r="D12" s="80"/>
      <c r="E12" s="80"/>
      <c r="F12" s="80"/>
      <c r="G12" s="80"/>
      <c r="H12" s="81"/>
      <c r="I12" s="80"/>
      <c r="J12" s="80"/>
      <c r="K12" s="80"/>
      <c r="L12" s="82"/>
      <c r="M12" s="80"/>
      <c r="N12" s="80"/>
      <c r="O12" s="80"/>
      <c r="P12" s="80"/>
      <c r="Q12" s="80"/>
      <c r="R12" s="79"/>
      <c r="S12" s="79"/>
      <c r="T12" s="79"/>
      <c r="U12" s="79"/>
      <c r="V12" s="79"/>
      <c r="W12" s="79"/>
      <c r="X12" s="79"/>
      <c r="Y12" s="79"/>
      <c r="Z12" s="79"/>
      <c r="AA12" s="79"/>
      <c r="AB12" s="79"/>
      <c r="AC12" s="79"/>
      <c r="AD12" s="79"/>
      <c r="AE12" s="79"/>
      <c r="AF12" s="79"/>
      <c r="AG12" s="80"/>
    </row>
    <row r="13" spans="1:33" ht="12.75" customHeight="1" x14ac:dyDescent="0.3">
      <c r="A13" s="109"/>
      <c r="L13" s="106"/>
      <c r="M13" s="106"/>
      <c r="N13" s="106"/>
      <c r="O13" s="91"/>
      <c r="R13" s="79"/>
      <c r="S13" s="79"/>
      <c r="T13" s="79"/>
      <c r="U13" s="79"/>
      <c r="V13" s="79"/>
      <c r="W13" s="79"/>
      <c r="X13" s="79"/>
      <c r="Y13" s="79"/>
      <c r="Z13" s="79"/>
      <c r="AA13" s="79"/>
      <c r="AB13" s="79"/>
      <c r="AC13" s="79"/>
      <c r="AD13" s="79"/>
      <c r="AE13" s="79"/>
      <c r="AF13" s="79"/>
      <c r="AG13" s="80"/>
    </row>
    <row r="14" spans="1:33" ht="12.75" customHeight="1" x14ac:dyDescent="0.3">
      <c r="A14" s="164" t="s">
        <v>24</v>
      </c>
      <c r="B14" s="117" t="s">
        <v>57</v>
      </c>
      <c r="C14" s="117">
        <v>4</v>
      </c>
      <c r="D14" s="117">
        <v>1.004</v>
      </c>
      <c r="E14" s="117"/>
      <c r="F14" s="118"/>
      <c r="H14" s="30"/>
      <c r="I14" s="150" t="s">
        <v>24</v>
      </c>
      <c r="J14" s="150"/>
      <c r="K14" s="150" t="s">
        <v>12</v>
      </c>
      <c r="L14" s="150"/>
      <c r="M14" s="150" t="s">
        <v>52</v>
      </c>
      <c r="N14" s="150"/>
      <c r="O14" s="91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80"/>
    </row>
    <row r="15" spans="1:33" ht="12.75" customHeight="1" x14ac:dyDescent="0.3">
      <c r="A15" s="165"/>
      <c r="B15" s="103" t="s">
        <v>19</v>
      </c>
      <c r="C15" s="103">
        <v>4</v>
      </c>
      <c r="D15" s="103"/>
      <c r="E15" s="103">
        <v>1.2222</v>
      </c>
      <c r="F15" s="116"/>
      <c r="H15" s="104"/>
      <c r="I15" s="42" t="s">
        <v>31</v>
      </c>
      <c r="J15" s="42" t="s">
        <v>32</v>
      </c>
      <c r="K15" s="42" t="s">
        <v>31</v>
      </c>
      <c r="L15" s="42" t="s">
        <v>32</v>
      </c>
      <c r="M15" s="121" t="s">
        <v>33</v>
      </c>
      <c r="N15" s="121"/>
      <c r="O15" s="91"/>
      <c r="R15" s="79"/>
      <c r="S15" s="79"/>
      <c r="T15" s="79"/>
      <c r="U15" s="79"/>
      <c r="V15" s="79"/>
      <c r="W15" s="79"/>
      <c r="X15" s="79"/>
      <c r="Y15" s="79"/>
      <c r="Z15" s="79"/>
      <c r="AA15" s="79"/>
      <c r="AB15" s="79"/>
      <c r="AC15" s="79"/>
      <c r="AD15" s="79"/>
      <c r="AE15" s="79"/>
      <c r="AF15" s="79"/>
      <c r="AG15" s="80"/>
    </row>
    <row r="16" spans="1:33" ht="13.15" x14ac:dyDescent="0.35">
      <c r="A16" s="165"/>
      <c r="B16" s="103" t="s">
        <v>27</v>
      </c>
      <c r="C16" s="103">
        <v>4</v>
      </c>
      <c r="D16" s="103"/>
      <c r="E16" s="103">
        <v>1.2723</v>
      </c>
      <c r="F16" s="116"/>
      <c r="H16" s="73" t="s">
        <v>7</v>
      </c>
      <c r="I16" s="74">
        <v>1.004</v>
      </c>
      <c r="J16" s="75">
        <v>5.2729999999999999E-2</v>
      </c>
      <c r="K16" s="75">
        <v>11.411300000000001</v>
      </c>
      <c r="L16" s="75">
        <v>0.49210999999999999</v>
      </c>
      <c r="M16" s="77" t="s">
        <v>62</v>
      </c>
      <c r="N16" s="124"/>
      <c r="O16" s="89"/>
      <c r="AA16" s="83"/>
      <c r="AB16" s="84"/>
      <c r="AC16" s="85"/>
      <c r="AD16" s="85"/>
      <c r="AE16" s="86"/>
      <c r="AF16" s="78"/>
      <c r="AG16" s="80"/>
    </row>
    <row r="17" spans="1:33" ht="13.15" x14ac:dyDescent="0.35">
      <c r="A17" s="165"/>
      <c r="B17" s="107" t="s">
        <v>20</v>
      </c>
      <c r="C17" s="107">
        <v>4</v>
      </c>
      <c r="D17" s="107"/>
      <c r="E17" s="107">
        <v>1.2736000000000001</v>
      </c>
      <c r="F17" s="113"/>
      <c r="H17" s="73" t="s">
        <v>6</v>
      </c>
      <c r="I17" s="74">
        <v>1.2723</v>
      </c>
      <c r="J17" s="75">
        <v>2.3220000000000001E-2</v>
      </c>
      <c r="K17" s="75">
        <v>14.299799999999999</v>
      </c>
      <c r="L17" s="75">
        <v>0.42020000000000002</v>
      </c>
      <c r="M17" s="77" t="s">
        <v>62</v>
      </c>
      <c r="N17" s="124"/>
      <c r="O17" s="89"/>
      <c r="AA17" s="83"/>
      <c r="AB17" s="84"/>
      <c r="AC17" s="83"/>
      <c r="AD17" s="85"/>
      <c r="AE17" s="86"/>
      <c r="AF17" s="78"/>
      <c r="AG17" s="80"/>
    </row>
    <row r="18" spans="1:33" ht="13.15" x14ac:dyDescent="0.35">
      <c r="A18" s="166"/>
      <c r="B18" s="107" t="s">
        <v>16</v>
      </c>
      <c r="C18" s="107">
        <v>4</v>
      </c>
      <c r="D18" s="107"/>
      <c r="E18" s="107"/>
      <c r="F18" s="113">
        <v>1.4902</v>
      </c>
      <c r="G18" s="89"/>
      <c r="H18" s="73" t="s">
        <v>8</v>
      </c>
      <c r="I18" s="74">
        <v>1.4902</v>
      </c>
      <c r="J18" s="75">
        <v>3.1440000000000003E-2</v>
      </c>
      <c r="K18" s="75">
        <v>13.714700000000001</v>
      </c>
      <c r="L18" s="75">
        <v>0.29749999999999999</v>
      </c>
      <c r="M18" s="77" t="s">
        <v>62</v>
      </c>
      <c r="N18" s="124"/>
      <c r="O18" s="80"/>
      <c r="P18" s="89"/>
      <c r="AA18" s="83"/>
      <c r="AB18" s="83"/>
      <c r="AC18" s="87"/>
      <c r="AD18" s="87"/>
      <c r="AE18" s="86"/>
      <c r="AF18" s="78"/>
      <c r="AG18" s="80"/>
    </row>
    <row r="19" spans="1:33" ht="13.15" x14ac:dyDescent="0.3">
      <c r="A19" s="164" t="s">
        <v>12</v>
      </c>
      <c r="B19" s="110" t="s">
        <v>57</v>
      </c>
      <c r="C19" s="111">
        <v>4</v>
      </c>
      <c r="D19" s="111">
        <v>11.411300000000001</v>
      </c>
      <c r="E19" s="111"/>
      <c r="F19" s="112"/>
      <c r="G19" s="89"/>
      <c r="H19" s="73" t="s">
        <v>9</v>
      </c>
      <c r="I19" s="74">
        <v>1.2222</v>
      </c>
      <c r="J19" s="75">
        <v>6.7449999999999996E-2</v>
      </c>
      <c r="K19" s="75">
        <v>12.4453</v>
      </c>
      <c r="L19" s="75">
        <v>0.10672</v>
      </c>
      <c r="M19" s="77" t="s">
        <v>62</v>
      </c>
      <c r="N19" s="124"/>
      <c r="O19" s="80"/>
      <c r="P19" s="89"/>
      <c r="AA19" s="78"/>
      <c r="AB19" s="78"/>
      <c r="AC19" s="78"/>
      <c r="AD19" s="78"/>
      <c r="AE19" s="78"/>
      <c r="AF19" s="78"/>
      <c r="AG19" s="80"/>
    </row>
    <row r="20" spans="1:33" ht="13.15" x14ac:dyDescent="0.3">
      <c r="A20" s="165"/>
      <c r="B20" s="107" t="s">
        <v>19</v>
      </c>
      <c r="C20" s="107">
        <v>4</v>
      </c>
      <c r="D20" s="107">
        <v>12.4453</v>
      </c>
      <c r="E20" s="107"/>
      <c r="F20" s="113"/>
      <c r="G20" s="89"/>
      <c r="H20" s="73" t="s">
        <v>10</v>
      </c>
      <c r="I20" s="74">
        <v>1.2736000000000001</v>
      </c>
      <c r="J20" s="75">
        <v>1.932E-2</v>
      </c>
      <c r="K20" s="75">
        <v>14.5223</v>
      </c>
      <c r="L20" s="75">
        <v>0.48141</v>
      </c>
      <c r="M20" s="77" t="s">
        <v>62</v>
      </c>
      <c r="N20" s="124"/>
      <c r="O20" s="80"/>
      <c r="P20" s="89"/>
    </row>
    <row r="21" spans="1:33" ht="11.65" x14ac:dyDescent="0.3">
      <c r="A21" s="165"/>
      <c r="B21" s="107" t="s">
        <v>16</v>
      </c>
      <c r="C21" s="107">
        <v>4</v>
      </c>
      <c r="D21" s="107"/>
      <c r="E21" s="107">
        <v>13.714700000000001</v>
      </c>
      <c r="F21" s="113"/>
      <c r="G21" s="89"/>
      <c r="H21" s="89"/>
      <c r="I21" s="89"/>
      <c r="J21" s="89"/>
      <c r="K21" s="80"/>
      <c r="L21" s="80"/>
      <c r="M21" s="80"/>
      <c r="N21" s="80"/>
      <c r="O21" s="80"/>
      <c r="P21" s="89"/>
      <c r="AA21" s="78"/>
    </row>
    <row r="22" spans="1:33" ht="11.65" x14ac:dyDescent="0.3">
      <c r="A22" s="165"/>
      <c r="B22" s="114" t="s">
        <v>27</v>
      </c>
      <c r="C22" s="114">
        <v>4</v>
      </c>
      <c r="D22" s="114"/>
      <c r="E22" s="114">
        <v>14.299799999999999</v>
      </c>
      <c r="F22" s="115"/>
      <c r="J22" s="78"/>
      <c r="K22" s="78"/>
      <c r="L22" s="89"/>
      <c r="M22" s="89"/>
      <c r="N22" s="89"/>
      <c r="O22" s="89"/>
      <c r="AA22" s="78"/>
    </row>
    <row r="23" spans="1:33" ht="11.65" x14ac:dyDescent="0.3">
      <c r="A23" s="166"/>
      <c r="B23" s="119" t="s">
        <v>20</v>
      </c>
      <c r="C23" s="119">
        <v>4</v>
      </c>
      <c r="D23" s="119"/>
      <c r="E23" s="119">
        <v>14.5223</v>
      </c>
      <c r="F23" s="120"/>
      <c r="J23" s="78"/>
      <c r="K23" s="78"/>
      <c r="L23" s="89"/>
      <c r="M23" s="89"/>
      <c r="N23" s="89"/>
      <c r="O23" s="89"/>
      <c r="P23" s="89"/>
      <c r="Y23" s="78"/>
      <c r="Z23" s="88"/>
      <c r="AA23" s="161"/>
    </row>
    <row r="24" spans="1:33" ht="11.25" x14ac:dyDescent="0.3">
      <c r="C24" s="89"/>
      <c r="D24" s="92"/>
      <c r="E24" s="89"/>
      <c r="F24" s="89"/>
      <c r="G24" s="89"/>
      <c r="H24" s="89"/>
      <c r="I24" s="89"/>
      <c r="J24" s="89"/>
      <c r="K24" s="89"/>
      <c r="L24" s="89"/>
      <c r="M24" s="89"/>
      <c r="N24" s="89"/>
      <c r="O24" s="89"/>
      <c r="P24" s="89"/>
      <c r="Y24" s="78"/>
      <c r="Z24" s="88"/>
      <c r="AA24" s="161"/>
    </row>
    <row r="25" spans="1:33" ht="11.25" x14ac:dyDescent="0.3">
      <c r="C25" s="89"/>
      <c r="D25" s="92"/>
      <c r="E25" s="89"/>
      <c r="F25" s="89"/>
      <c r="G25" s="89"/>
      <c r="H25" s="89"/>
      <c r="I25" s="89"/>
      <c r="J25" s="89"/>
      <c r="K25" s="89"/>
      <c r="L25" s="90"/>
      <c r="M25" s="89"/>
      <c r="N25" s="89"/>
      <c r="O25" s="89"/>
      <c r="P25" s="89"/>
      <c r="Y25" s="78"/>
      <c r="Z25" s="83"/>
      <c r="AA25" s="83"/>
    </row>
    <row r="26" spans="1:33" ht="11.25" x14ac:dyDescent="0.3">
      <c r="C26" s="89"/>
      <c r="D26" s="92"/>
      <c r="E26" s="89"/>
      <c r="F26" s="89"/>
      <c r="G26" s="89"/>
      <c r="H26" s="89"/>
      <c r="I26" s="89"/>
      <c r="J26" s="89"/>
      <c r="K26" s="89"/>
      <c r="L26" s="90"/>
      <c r="M26" s="89"/>
      <c r="N26" s="89"/>
      <c r="O26" s="89"/>
      <c r="P26" s="89"/>
      <c r="Y26" s="78"/>
      <c r="Z26" s="83"/>
      <c r="AA26" s="83"/>
    </row>
    <row r="27" spans="1:33" ht="11.25" x14ac:dyDescent="0.3">
      <c r="C27" s="89"/>
      <c r="D27" s="92"/>
      <c r="E27" s="89"/>
      <c r="F27" s="89"/>
      <c r="G27" s="89"/>
      <c r="H27" s="89"/>
      <c r="I27" s="89"/>
      <c r="J27" s="89"/>
      <c r="K27" s="89"/>
      <c r="L27" s="90"/>
      <c r="M27" s="89"/>
      <c r="N27" s="89"/>
      <c r="O27" s="89"/>
      <c r="P27" s="89"/>
      <c r="Y27" s="78"/>
      <c r="Z27" s="83"/>
      <c r="AA27" s="83"/>
    </row>
    <row r="28" spans="1:33" ht="11.25" x14ac:dyDescent="0.3">
      <c r="Y28" s="78"/>
      <c r="Z28" s="83"/>
      <c r="AA28" s="83"/>
    </row>
    <row r="29" spans="1:33" ht="11.25" x14ac:dyDescent="0.3">
      <c r="Q29" s="79"/>
      <c r="R29" s="79"/>
      <c r="S29" s="79"/>
      <c r="T29" s="79"/>
      <c r="U29" s="79"/>
      <c r="V29" s="79"/>
      <c r="W29" s="78"/>
      <c r="X29" s="78"/>
      <c r="Y29" s="78"/>
      <c r="Z29" s="83"/>
      <c r="AA29" s="83"/>
    </row>
    <row r="30" spans="1:33" ht="11.25" x14ac:dyDescent="0.3">
      <c r="Q30" s="79"/>
      <c r="R30" s="79"/>
      <c r="S30" s="79"/>
      <c r="T30" s="79"/>
      <c r="U30" s="79"/>
      <c r="V30" s="79"/>
      <c r="W30" s="78"/>
      <c r="X30" s="78"/>
      <c r="Y30" s="78"/>
      <c r="Z30" s="83"/>
      <c r="AA30" s="83"/>
    </row>
    <row r="31" spans="1:33" ht="11.25" x14ac:dyDescent="0.3">
      <c r="P31" s="89"/>
      <c r="Q31" s="78"/>
      <c r="R31" s="78"/>
      <c r="S31" s="78"/>
      <c r="T31" s="78"/>
      <c r="U31" s="78"/>
      <c r="V31" s="78"/>
      <c r="W31" s="78"/>
      <c r="X31" s="78"/>
      <c r="Y31" s="78"/>
      <c r="Z31" s="83"/>
      <c r="AA31" s="84"/>
    </row>
    <row r="32" spans="1:33" ht="11.25" x14ac:dyDescent="0.3">
      <c r="P32" s="89"/>
      <c r="Q32" s="78"/>
      <c r="R32" s="78"/>
      <c r="S32" s="78"/>
      <c r="T32" s="78"/>
      <c r="U32" s="78"/>
      <c r="V32" s="78"/>
      <c r="W32" s="78"/>
      <c r="X32" s="78"/>
      <c r="Y32" s="78"/>
      <c r="Z32" s="83"/>
      <c r="AA32" s="84"/>
    </row>
    <row r="33" spans="16:27" ht="11.25" x14ac:dyDescent="0.3">
      <c r="P33" s="89"/>
      <c r="Q33" s="80"/>
      <c r="R33" s="80"/>
      <c r="S33" s="80"/>
      <c r="T33" s="80"/>
      <c r="U33" s="80"/>
      <c r="V33" s="80"/>
      <c r="W33" s="80"/>
      <c r="X33" s="80"/>
      <c r="Y33" s="78"/>
      <c r="Z33" s="78"/>
      <c r="AA33" s="84"/>
    </row>
    <row r="34" spans="16:27" ht="11.25" x14ac:dyDescent="0.3">
      <c r="P34" s="89"/>
      <c r="Q34" s="80"/>
      <c r="R34" s="80"/>
      <c r="S34" s="80"/>
      <c r="T34" s="80"/>
      <c r="U34" s="80"/>
      <c r="V34" s="80"/>
      <c r="W34" s="80"/>
      <c r="X34" s="80"/>
      <c r="Y34" s="78"/>
      <c r="Z34" s="83"/>
      <c r="AA34" s="84"/>
    </row>
    <row r="35" spans="16:27" x14ac:dyDescent="0.3">
      <c r="P35" s="89"/>
      <c r="Q35" s="80"/>
      <c r="R35" s="80"/>
      <c r="S35" s="80"/>
      <c r="T35" s="80"/>
      <c r="U35" s="80"/>
      <c r="V35" s="80"/>
      <c r="W35" s="80"/>
      <c r="X35" s="80"/>
      <c r="Y35" s="78"/>
      <c r="Z35" s="78"/>
      <c r="AA35" s="78"/>
    </row>
    <row r="36" spans="16:27" x14ac:dyDescent="0.3">
      <c r="P36" s="89"/>
      <c r="Q36" s="80"/>
      <c r="R36" s="80"/>
      <c r="S36" s="80"/>
      <c r="T36" s="80"/>
      <c r="U36" s="80"/>
      <c r="V36" s="80"/>
      <c r="W36" s="80"/>
      <c r="X36" s="80"/>
      <c r="Y36" s="78"/>
      <c r="Z36" s="78"/>
      <c r="AA36" s="78"/>
    </row>
    <row r="37" spans="16:27" x14ac:dyDescent="0.3">
      <c r="P37" s="89"/>
      <c r="Q37" s="80"/>
      <c r="R37" s="80"/>
      <c r="S37" s="80"/>
      <c r="T37" s="80"/>
      <c r="U37" s="80"/>
      <c r="V37" s="80"/>
      <c r="W37" s="80"/>
      <c r="X37" s="80"/>
      <c r="Y37" s="80"/>
      <c r="Z37" s="80"/>
      <c r="AA37" s="80"/>
    </row>
    <row r="38" spans="16:27" x14ac:dyDescent="0.3">
      <c r="P38" s="89"/>
      <c r="Q38" s="80"/>
      <c r="R38" s="80"/>
      <c r="S38" s="80"/>
      <c r="T38" s="80"/>
      <c r="U38" s="80"/>
      <c r="V38" s="80"/>
      <c r="W38" s="80"/>
      <c r="X38" s="80"/>
      <c r="Y38" s="80"/>
      <c r="Z38" s="80"/>
      <c r="AA38" s="80"/>
    </row>
    <row r="39" spans="16:27" x14ac:dyDescent="0.3">
      <c r="P39" s="89"/>
      <c r="Q39" s="80"/>
      <c r="R39" s="80"/>
      <c r="S39" s="80"/>
      <c r="T39" s="80"/>
      <c r="U39" s="80"/>
      <c r="V39" s="80"/>
      <c r="W39" s="80"/>
      <c r="X39" s="80"/>
      <c r="Y39" s="80"/>
      <c r="Z39" s="80"/>
      <c r="AA39" s="80"/>
    </row>
    <row r="40" spans="16:27" x14ac:dyDescent="0.3">
      <c r="P40" s="89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80"/>
    </row>
    <row r="41" spans="16:27" x14ac:dyDescent="0.3">
      <c r="P41" s="89"/>
      <c r="Q41" s="80"/>
      <c r="R41" s="80"/>
      <c r="S41" s="80"/>
      <c r="T41" s="80"/>
      <c r="U41" s="80"/>
      <c r="V41" s="80"/>
      <c r="W41" s="80"/>
      <c r="X41" s="80"/>
      <c r="Y41" s="80"/>
      <c r="Z41" s="80"/>
      <c r="AA41" s="80"/>
    </row>
    <row r="42" spans="16:27" x14ac:dyDescent="0.3">
      <c r="P42" s="89"/>
    </row>
  </sheetData>
  <mergeCells count="13">
    <mergeCell ref="C1:G1"/>
    <mergeCell ref="H1:L1"/>
    <mergeCell ref="M1:Q1"/>
    <mergeCell ref="AA23:AA24"/>
    <mergeCell ref="A3:A6"/>
    <mergeCell ref="A7:A10"/>
    <mergeCell ref="C11:G11"/>
    <mergeCell ref="M11:Q11"/>
    <mergeCell ref="A14:A18"/>
    <mergeCell ref="A19:A23"/>
    <mergeCell ref="I14:J14"/>
    <mergeCell ref="K14:L14"/>
    <mergeCell ref="M14:N14"/>
  </mergeCells>
  <phoneticPr fontId="3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7D737C-DAAF-4DDE-87B6-445540BEF4FF}">
  <dimension ref="A1:F10"/>
  <sheetViews>
    <sheetView zoomScale="150" zoomScaleNormal="150" workbookViewId="0">
      <selection activeCell="E19" sqref="E19"/>
    </sheetView>
  </sheetViews>
  <sheetFormatPr defaultRowHeight="10.5" x14ac:dyDescent="0.3"/>
  <cols>
    <col min="2" max="6" width="9.1640625" bestFit="1" customWidth="1"/>
  </cols>
  <sheetData>
    <row r="1" spans="1:6" ht="11.65" x14ac:dyDescent="0.3">
      <c r="A1" s="94"/>
      <c r="B1" s="167" t="s">
        <v>55</v>
      </c>
      <c r="C1" s="167"/>
      <c r="D1" s="167"/>
      <c r="E1" s="167"/>
      <c r="F1" s="167"/>
    </row>
    <row r="2" spans="1:6" ht="11.65" x14ac:dyDescent="0.3">
      <c r="A2" s="94"/>
      <c r="B2" s="94" t="s">
        <v>7</v>
      </c>
      <c r="C2" s="94" t="s">
        <v>6</v>
      </c>
      <c r="D2" s="94" t="s">
        <v>8</v>
      </c>
      <c r="E2" s="94" t="s">
        <v>9</v>
      </c>
      <c r="F2" s="94" t="s">
        <v>10</v>
      </c>
    </row>
    <row r="3" spans="1:6" ht="11.65" x14ac:dyDescent="0.3">
      <c r="A3" s="155" t="s">
        <v>24</v>
      </c>
      <c r="B3" s="100">
        <v>1.15168244730474</v>
      </c>
      <c r="C3" s="100">
        <v>1.3120201755491758</v>
      </c>
      <c r="D3" s="100">
        <v>1.4262153784476901</v>
      </c>
      <c r="E3" s="100">
        <v>1.1695987559083501</v>
      </c>
      <c r="F3" s="100">
        <v>1.2262701946478425</v>
      </c>
    </row>
    <row r="4" spans="1:6" ht="11.65" x14ac:dyDescent="0.3">
      <c r="A4" s="155"/>
      <c r="B4" s="100">
        <v>1.004773322865568</v>
      </c>
      <c r="C4" s="100">
        <v>1.3128627592688378</v>
      </c>
      <c r="D4" s="100">
        <v>1.5234336776245516</v>
      </c>
      <c r="E4" s="100">
        <v>1.0554690421589048</v>
      </c>
      <c r="F4" s="100">
        <v>1.2969844067718139</v>
      </c>
    </row>
    <row r="5" spans="1:6" ht="11.65" x14ac:dyDescent="0.3">
      <c r="A5" s="155"/>
      <c r="B5" s="100">
        <v>0.91349235125155026</v>
      </c>
      <c r="C5" s="100">
        <v>1.2279889068847487</v>
      </c>
      <c r="D5" s="100">
        <v>1.5611691514343018</v>
      </c>
      <c r="E5" s="100">
        <v>1.3321531958823014</v>
      </c>
      <c r="F5" s="100">
        <v>1.3121014912032443</v>
      </c>
    </row>
    <row r="6" spans="1:6" ht="11.65" x14ac:dyDescent="0.3">
      <c r="A6" s="155"/>
      <c r="B6" s="100">
        <v>0.9459993988411185</v>
      </c>
      <c r="C6" s="100">
        <v>1.2364724005886982</v>
      </c>
      <c r="D6" s="100">
        <v>1.4498664100561958</v>
      </c>
      <c r="E6" s="100">
        <v>1.3314842419126509</v>
      </c>
      <c r="F6" s="100">
        <v>1.2590807246148488</v>
      </c>
    </row>
    <row r="7" spans="1:6" ht="11.65" x14ac:dyDescent="0.3">
      <c r="A7" s="155" t="s">
        <v>12</v>
      </c>
      <c r="B7" s="100">
        <v>10.045271785140701</v>
      </c>
      <c r="C7" s="100">
        <v>14.258593899407874</v>
      </c>
      <c r="D7" s="100">
        <v>12.8311153675775</v>
      </c>
      <c r="E7" s="100">
        <v>12.1859260764453</v>
      </c>
      <c r="F7" s="100">
        <v>14.177533259483299</v>
      </c>
    </row>
    <row r="8" spans="1:6" ht="11.65" x14ac:dyDescent="0.3">
      <c r="A8" s="155"/>
      <c r="B8" s="100">
        <v>12.269184258167494</v>
      </c>
      <c r="C8" s="100">
        <v>13.91907008843639</v>
      </c>
      <c r="D8" s="100">
        <v>13.890960546448827</v>
      </c>
      <c r="E8" s="100">
        <v>12.703724985683838</v>
      </c>
      <c r="F8" s="100">
        <v>15.135221419456824</v>
      </c>
    </row>
    <row r="9" spans="1:6" ht="11.65" x14ac:dyDescent="0.3">
      <c r="A9" s="155"/>
      <c r="B9" s="100">
        <v>11.36975170608272</v>
      </c>
      <c r="C9" s="100">
        <v>13.540458484339457</v>
      </c>
      <c r="D9" s="100">
        <v>14.057943380519971</v>
      </c>
      <c r="E9" s="100">
        <v>12.481887532001558</v>
      </c>
      <c r="F9" s="100">
        <v>13.327352777797135</v>
      </c>
    </row>
    <row r="10" spans="1:6" ht="11.65" x14ac:dyDescent="0.3">
      <c r="A10" s="155"/>
      <c r="B10" s="100">
        <v>11.961145735524203</v>
      </c>
      <c r="C10" s="100">
        <v>15.48113669908226</v>
      </c>
      <c r="D10" s="100">
        <v>14.07869850752456</v>
      </c>
      <c r="E10" s="100">
        <v>12.409746285308858</v>
      </c>
      <c r="F10" s="100">
        <v>15.448937946303218</v>
      </c>
    </row>
  </sheetData>
  <mergeCells count="3">
    <mergeCell ref="A3:A6"/>
    <mergeCell ref="A7:A10"/>
    <mergeCell ref="B1:F1"/>
  </mergeCells>
  <phoneticPr fontId="3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CC91F6-C1EC-40E8-986C-D26465106C4D}">
  <dimension ref="A1:X25"/>
  <sheetViews>
    <sheetView tabSelected="1" zoomScale="140" zoomScaleNormal="140" workbookViewId="0">
      <selection activeCell="O18" sqref="O18"/>
    </sheetView>
  </sheetViews>
  <sheetFormatPr defaultRowHeight="10.5" x14ac:dyDescent="0.3"/>
  <cols>
    <col min="2" max="9" width="9.9140625" bestFit="1" customWidth="1"/>
    <col min="10" max="10" width="10.4140625" customWidth="1"/>
    <col min="11" max="11" width="9.9140625" bestFit="1" customWidth="1"/>
    <col min="12" max="16" width="8.9140625" bestFit="1" customWidth="1"/>
    <col min="17" max="18" width="9.25" bestFit="1" customWidth="1"/>
    <col min="19" max="19" width="8.75" bestFit="1" customWidth="1"/>
    <col min="20" max="21" width="9.25" bestFit="1" customWidth="1"/>
  </cols>
  <sheetData>
    <row r="1" spans="1:24" ht="11.65" x14ac:dyDescent="0.3">
      <c r="A1" s="103"/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  <c r="V1" s="103"/>
      <c r="W1" s="103"/>
      <c r="X1" s="29"/>
    </row>
    <row r="2" spans="1:24" ht="13.15" x14ac:dyDescent="0.3">
      <c r="A2" s="103"/>
      <c r="B2" s="168" t="s">
        <v>66</v>
      </c>
      <c r="C2" s="168"/>
      <c r="D2" s="168"/>
      <c r="E2" s="168"/>
      <c r="F2" s="168"/>
      <c r="G2" s="168" t="s">
        <v>67</v>
      </c>
      <c r="H2" s="168"/>
      <c r="I2" s="168"/>
      <c r="J2" s="168"/>
      <c r="K2" s="168"/>
      <c r="L2" s="168" t="s">
        <v>61</v>
      </c>
      <c r="M2" s="168"/>
      <c r="N2" s="168"/>
      <c r="O2" s="168"/>
      <c r="P2" s="168"/>
      <c r="Q2" s="168" t="s">
        <v>56</v>
      </c>
      <c r="R2" s="168"/>
      <c r="S2" s="168"/>
      <c r="T2" s="168"/>
      <c r="U2" s="168"/>
      <c r="V2" s="103"/>
      <c r="W2" s="103"/>
      <c r="X2" s="29"/>
    </row>
    <row r="3" spans="1:24" ht="11.65" x14ac:dyDescent="0.3">
      <c r="A3" s="103">
        <v>1</v>
      </c>
      <c r="B3" s="127">
        <v>-10.091282978192501</v>
      </c>
      <c r="C3" s="127">
        <v>-10.279329905124399</v>
      </c>
      <c r="D3" s="127">
        <v>-10.3997318653409</v>
      </c>
      <c r="E3" s="127">
        <v>-10.113553681822101</v>
      </c>
      <c r="F3" s="127">
        <v>-10.1818168954483</v>
      </c>
      <c r="G3" s="127">
        <v>-13.21598469308204</v>
      </c>
      <c r="H3" s="127">
        <v>-13.72129981338928</v>
      </c>
      <c r="I3" s="127">
        <v>-13.569114679604301</v>
      </c>
      <c r="J3" s="127">
        <v>-13.494683988552399</v>
      </c>
      <c r="K3" s="127">
        <v>-13.71307463565341</v>
      </c>
      <c r="L3" s="127">
        <f>G3-(-9.88754)</f>
        <v>-3.3284446930820408</v>
      </c>
      <c r="M3" s="127">
        <f>H3-(-10.2343)</f>
        <v>-3.4869998133892803</v>
      </c>
      <c r="N3" s="127">
        <f>I3-(-10.4621)</f>
        <v>-3.1070146796043012</v>
      </c>
      <c r="O3" s="127">
        <f>J3-(-10.1702)</f>
        <v>-3.3244839885523998</v>
      </c>
      <c r="P3" s="127">
        <f>K3-(-10.236)</f>
        <v>-3.477074635653409</v>
      </c>
      <c r="Q3" s="127">
        <f t="shared" ref="Q3:U6" si="0">2^-L3</f>
        <v>10.045271785140725</v>
      </c>
      <c r="R3" s="127">
        <f t="shared" si="0"/>
        <v>11.212218142360095</v>
      </c>
      <c r="S3" s="127">
        <f t="shared" si="0"/>
        <v>8.615978677769899</v>
      </c>
      <c r="T3" s="127">
        <f t="shared" si="0"/>
        <v>10.017731807167326</v>
      </c>
      <c r="U3" s="127">
        <f t="shared" si="0"/>
        <v>11.135347190150901</v>
      </c>
      <c r="V3" s="103"/>
      <c r="W3" s="103"/>
      <c r="X3" s="29"/>
    </row>
    <row r="4" spans="1:24" ht="11.65" x14ac:dyDescent="0.3">
      <c r="A4" s="103">
        <v>2</v>
      </c>
      <c r="B4" s="127">
        <v>-9.8944100657191001</v>
      </c>
      <c r="C4" s="127">
        <v>-10.280256111302601</v>
      </c>
      <c r="D4" s="127">
        <v>-10.494866693956201</v>
      </c>
      <c r="E4" s="127">
        <v>-9.9654242637832997</v>
      </c>
      <c r="F4" s="127">
        <v>-10.262701134633399</v>
      </c>
      <c r="G4" s="127">
        <v>-13.50450742654354</v>
      </c>
      <c r="H4" s="127">
        <v>-13.686530925067201</v>
      </c>
      <c r="I4" s="127">
        <v>-13.683614458618809</v>
      </c>
      <c r="J4" s="127">
        <v>-13.5547196808936</v>
      </c>
      <c r="K4" s="127">
        <v>-13.8073778759937</v>
      </c>
      <c r="L4" s="127">
        <f>G4-(-9.88754)</f>
        <v>-3.6169674265435408</v>
      </c>
      <c r="M4" s="127">
        <f>H4-(-10.2343)</f>
        <v>-3.4522309250672016</v>
      </c>
      <c r="N4" s="127">
        <f>I4-(-10.4621)</f>
        <v>-3.2215144586188096</v>
      </c>
      <c r="O4" s="127">
        <f>J4-(-10.1702)</f>
        <v>-3.3845196808936002</v>
      </c>
      <c r="P4" s="127">
        <f>K4-(-10.236)</f>
        <v>-3.5713778759936989</v>
      </c>
      <c r="Q4" s="127">
        <f t="shared" si="0"/>
        <v>12.269184258167494</v>
      </c>
      <c r="R4" s="127">
        <f t="shared" si="0"/>
        <v>10.945234240581692</v>
      </c>
      <c r="S4" s="127">
        <f t="shared" si="0"/>
        <v>9.3276551923437783</v>
      </c>
      <c r="T4" s="127">
        <f t="shared" si="0"/>
        <v>10.44340077727716</v>
      </c>
      <c r="U4" s="127">
        <f t="shared" si="0"/>
        <v>11.887536584879957</v>
      </c>
      <c r="V4" s="103"/>
      <c r="W4" s="103"/>
      <c r="X4" s="29"/>
    </row>
    <row r="5" spans="1:24" ht="11.65" x14ac:dyDescent="0.3">
      <c r="A5" s="103">
        <v>3</v>
      </c>
      <c r="B5" s="127">
        <v>-9.7570045542088</v>
      </c>
      <c r="C5" s="127">
        <v>-10.183837528090301</v>
      </c>
      <c r="D5" s="127">
        <v>-10.530166860643501</v>
      </c>
      <c r="E5" s="127">
        <v>-10.301299999999999</v>
      </c>
      <c r="F5" s="127">
        <v>-10.279419316901601</v>
      </c>
      <c r="G5" s="127">
        <v>-13.394668843724871</v>
      </c>
      <c r="H5" s="127">
        <v>-13.646744684751839</v>
      </c>
      <c r="I5" s="127">
        <v>-13.700853644365401</v>
      </c>
      <c r="J5" s="127">
        <v>-13.529304212352701</v>
      </c>
      <c r="K5" s="127">
        <v>-13.623858340159119</v>
      </c>
      <c r="L5" s="127">
        <f>G5-(-9.88754)</f>
        <v>-3.5071288437248711</v>
      </c>
      <c r="M5" s="127">
        <f>H5-(-10.2343)</f>
        <v>-3.4124446847518399</v>
      </c>
      <c r="N5" s="127">
        <f>I5-(-10.4621)</f>
        <v>-3.238753644365401</v>
      </c>
      <c r="O5" s="127">
        <f>J5-(-10.1702)</f>
        <v>-3.3591042123527011</v>
      </c>
      <c r="P5" s="127">
        <f>K5-(-10.236)</f>
        <v>-3.3878583401591182</v>
      </c>
      <c r="Q5" s="127">
        <f t="shared" si="0"/>
        <v>11.36975170608272</v>
      </c>
      <c r="R5" s="127">
        <f t="shared" si="0"/>
        <v>10.647513727162762</v>
      </c>
      <c r="S5" s="127">
        <f t="shared" si="0"/>
        <v>9.4397826650299042</v>
      </c>
      <c r="T5" s="127">
        <f t="shared" si="0"/>
        <v>10.26103399597282</v>
      </c>
      <c r="U5" s="127">
        <f t="shared" si="0"/>
        <v>10.467596696140749</v>
      </c>
      <c r="V5" s="103"/>
      <c r="W5" s="103"/>
      <c r="X5" s="29"/>
    </row>
    <row r="6" spans="1:24" ht="11.65" x14ac:dyDescent="0.3">
      <c r="A6" s="103">
        <v>4</v>
      </c>
      <c r="B6" s="127">
        <v>-9.8074511718810999</v>
      </c>
      <c r="C6" s="127">
        <v>-10.193770037561899</v>
      </c>
      <c r="D6" s="127">
        <v>-10.423459977186301</v>
      </c>
      <c r="E6" s="127">
        <v>-10.300575354384801</v>
      </c>
      <c r="F6" s="127">
        <v>-10.219910782872699</v>
      </c>
      <c r="G6" s="127">
        <v>-13.46782368407138</v>
      </c>
      <c r="H6" s="127">
        <v>-13.839979499827209</v>
      </c>
      <c r="I6" s="127">
        <v>-13.702982066396199</v>
      </c>
      <c r="J6" s="127">
        <v>-13.520941715056001</v>
      </c>
      <c r="K6" s="127">
        <v>-13.836975756818479</v>
      </c>
      <c r="L6" s="127">
        <f>G6-(-9.88754)</f>
        <v>-3.5802836840713805</v>
      </c>
      <c r="M6" s="127">
        <f>H6-(-10.2343)</f>
        <v>-3.6056794998272093</v>
      </c>
      <c r="N6" s="127">
        <f>I6-(-10.4621)</f>
        <v>-3.2408820663961997</v>
      </c>
      <c r="O6" s="127">
        <f>J6-(-10.1702)</f>
        <v>-3.3507417150560013</v>
      </c>
      <c r="P6" s="127">
        <f>K6-(-10.236)</f>
        <v>-3.6009757568184781</v>
      </c>
      <c r="Q6" s="127">
        <f t="shared" si="0"/>
        <v>11.961145735524203</v>
      </c>
      <c r="R6" s="127">
        <f t="shared" si="0"/>
        <v>12.173562343269701</v>
      </c>
      <c r="S6" s="127">
        <f t="shared" si="0"/>
        <v>9.4537195463222208</v>
      </c>
      <c r="T6" s="127">
        <f t="shared" si="0"/>
        <v>10.201728559761527</v>
      </c>
      <c r="U6" s="127">
        <f t="shared" si="0"/>
        <v>12.133936461486572</v>
      </c>
      <c r="V6" s="108"/>
      <c r="W6" s="108"/>
      <c r="X6" s="29"/>
    </row>
    <row r="7" spans="1:24" ht="11.65" x14ac:dyDescent="0.3">
      <c r="A7" s="103"/>
      <c r="B7" s="127">
        <f>AVERAGE(B3:B6)</f>
        <v>-9.8875371925003748</v>
      </c>
      <c r="C7" s="127">
        <f>AVERAGE(C3:C6)</f>
        <v>-10.234298395519799</v>
      </c>
      <c r="D7" s="127">
        <f>AVERAGE(D3:D6)</f>
        <v>-10.462056349281726</v>
      </c>
      <c r="E7" s="127">
        <f>AVERAGE(E3:E6)</f>
        <v>-10.170213324997551</v>
      </c>
      <c r="F7" s="127">
        <f>AVERAGE(F3:F6)</f>
        <v>-10.235962032463998</v>
      </c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127">
        <f>AVERAGE(Q3:Q6)</f>
        <v>11.411338371228785</v>
      </c>
      <c r="R7" s="127">
        <f>AVERAGE(R3:R6)</f>
        <v>11.244632113343563</v>
      </c>
      <c r="S7" s="127">
        <f>AVERAGE(S3:S6)</f>
        <v>9.2092840203664501</v>
      </c>
      <c r="T7" s="127">
        <f>AVERAGE(T3:T6)</f>
        <v>10.230973785044707</v>
      </c>
      <c r="U7" s="127">
        <f>AVERAGE(U3:U6)</f>
        <v>11.406104233164545</v>
      </c>
      <c r="V7" s="103"/>
      <c r="W7" s="103"/>
      <c r="X7" s="29"/>
    </row>
    <row r="8" spans="1:24" ht="11.65" x14ac:dyDescent="0.3">
      <c r="A8" s="103"/>
      <c r="B8" s="127"/>
      <c r="C8" s="127"/>
      <c r="D8" s="127"/>
      <c r="E8" s="127"/>
      <c r="F8" s="127"/>
      <c r="G8" s="127"/>
      <c r="H8" s="127"/>
      <c r="I8" s="127"/>
      <c r="J8" s="127"/>
      <c r="K8" s="127"/>
      <c r="L8" s="127"/>
      <c r="M8" s="127"/>
      <c r="N8" s="127"/>
      <c r="O8" s="127"/>
      <c r="P8" s="127"/>
      <c r="Q8" s="127"/>
      <c r="R8" s="127"/>
      <c r="S8" s="127"/>
      <c r="T8" s="127"/>
      <c r="U8" s="127"/>
      <c r="V8" s="103"/>
      <c r="W8" s="103"/>
      <c r="X8" s="29"/>
    </row>
    <row r="9" spans="1:24" ht="11.65" x14ac:dyDescent="0.3">
      <c r="A9" s="103"/>
      <c r="B9" s="103"/>
      <c r="C9" s="103"/>
      <c r="D9" s="103"/>
      <c r="E9" s="103"/>
      <c r="F9" s="103"/>
      <c r="G9" s="103"/>
      <c r="H9" s="103"/>
      <c r="I9" s="103"/>
      <c r="J9" s="103"/>
      <c r="K9" s="103"/>
      <c r="L9" s="103"/>
      <c r="M9" s="103"/>
      <c r="N9" s="103"/>
      <c r="O9" s="103"/>
      <c r="P9" s="103"/>
      <c r="Q9" s="103"/>
      <c r="R9" s="103"/>
      <c r="S9" s="103"/>
      <c r="T9" s="103"/>
      <c r="U9" s="103"/>
      <c r="V9" s="103"/>
      <c r="W9" s="103"/>
      <c r="X9" s="29"/>
    </row>
    <row r="10" spans="1:24" ht="11.65" x14ac:dyDescent="0.3">
      <c r="A10" s="103"/>
      <c r="B10" s="103"/>
      <c r="C10" s="103"/>
      <c r="D10" s="103"/>
      <c r="E10" s="103"/>
      <c r="F10" s="103"/>
      <c r="G10" s="103" t="s">
        <v>31</v>
      </c>
      <c r="H10" s="103" t="s">
        <v>32</v>
      </c>
      <c r="I10" s="103"/>
      <c r="J10" s="103"/>
      <c r="K10" s="73"/>
      <c r="L10" s="73"/>
      <c r="M10" s="103"/>
      <c r="N10" s="103"/>
      <c r="O10" s="103"/>
      <c r="P10" s="103"/>
      <c r="Q10" s="103"/>
      <c r="R10" s="103"/>
      <c r="S10" s="103"/>
      <c r="T10" s="103"/>
      <c r="U10" s="103"/>
      <c r="V10" s="103"/>
      <c r="W10" s="103"/>
      <c r="X10" s="29"/>
    </row>
    <row r="11" spans="1:24" ht="11.65" x14ac:dyDescent="0.35">
      <c r="A11" s="103"/>
      <c r="B11" s="103"/>
      <c r="C11" s="103"/>
      <c r="D11" s="103"/>
      <c r="E11" s="103"/>
      <c r="F11" s="103" t="s">
        <v>7</v>
      </c>
      <c r="G11" s="129">
        <v>11.411338375</v>
      </c>
      <c r="H11" s="130">
        <v>0.49210898745256482</v>
      </c>
      <c r="I11" s="122"/>
      <c r="J11" s="126"/>
      <c r="K11" s="73"/>
      <c r="L11" s="73"/>
      <c r="M11" s="103"/>
      <c r="N11" s="103"/>
      <c r="O11" s="103"/>
      <c r="P11" s="103"/>
      <c r="Q11" s="103"/>
      <c r="R11" s="103"/>
      <c r="S11" s="103"/>
      <c r="T11" s="103"/>
      <c r="U11" s="103"/>
      <c r="V11" s="103"/>
      <c r="W11" s="103"/>
      <c r="X11" s="29"/>
    </row>
    <row r="12" spans="1:24" ht="11.65" x14ac:dyDescent="0.35">
      <c r="A12" s="103"/>
      <c r="B12" s="103"/>
      <c r="C12" s="103"/>
      <c r="D12" s="103"/>
      <c r="E12" s="103"/>
      <c r="F12" s="103" t="s">
        <v>6</v>
      </c>
      <c r="G12" s="129">
        <v>11.2446321125</v>
      </c>
      <c r="H12" s="130">
        <v>0.3304228959421267</v>
      </c>
      <c r="I12" s="122"/>
      <c r="J12" s="73"/>
      <c r="K12" s="73"/>
      <c r="L12" s="73"/>
      <c r="M12" s="103"/>
      <c r="N12" s="103"/>
      <c r="O12" s="103"/>
      <c r="P12" s="103"/>
      <c r="Q12" s="103"/>
      <c r="R12" s="103"/>
      <c r="S12" s="103"/>
      <c r="T12" s="103"/>
      <c r="U12" s="103"/>
      <c r="V12" s="103"/>
      <c r="W12" s="103"/>
      <c r="X12" s="29"/>
    </row>
    <row r="13" spans="1:24" ht="11.65" x14ac:dyDescent="0.35">
      <c r="A13" s="103"/>
      <c r="B13" s="103"/>
      <c r="C13" s="103"/>
      <c r="D13" s="103"/>
      <c r="E13" s="103"/>
      <c r="F13" s="103" t="s">
        <v>8</v>
      </c>
      <c r="G13" s="129">
        <v>9.2092840202499993</v>
      </c>
      <c r="H13" s="130">
        <v>0.19977097614604483</v>
      </c>
      <c r="I13" s="122"/>
      <c r="J13" s="73"/>
      <c r="K13" s="73"/>
      <c r="L13" s="73"/>
      <c r="M13" s="103"/>
      <c r="N13" s="103"/>
      <c r="O13" s="103"/>
      <c r="P13" s="103"/>
      <c r="Q13" s="103"/>
      <c r="R13" s="103"/>
      <c r="S13" s="103"/>
      <c r="T13" s="103"/>
      <c r="U13" s="103"/>
      <c r="V13" s="103"/>
      <c r="W13" s="103"/>
      <c r="X13" s="29"/>
    </row>
    <row r="14" spans="1:24" ht="11.65" x14ac:dyDescent="0.35">
      <c r="A14" s="103"/>
      <c r="B14" s="103"/>
      <c r="C14" s="103"/>
      <c r="D14" s="103"/>
      <c r="E14" s="103"/>
      <c r="F14" s="103" t="s">
        <v>9</v>
      </c>
      <c r="G14" s="129">
        <v>10.2309737875</v>
      </c>
      <c r="H14" s="130">
        <v>8.7728875813391172E-2</v>
      </c>
      <c r="I14" s="122"/>
      <c r="J14" s="125"/>
      <c r="K14" s="73"/>
      <c r="L14" s="73"/>
      <c r="M14" s="103"/>
      <c r="N14" s="103"/>
      <c r="O14" s="103"/>
      <c r="P14" s="103"/>
      <c r="Q14" s="103"/>
      <c r="R14" s="103"/>
      <c r="S14" s="103"/>
      <c r="T14" s="103"/>
      <c r="U14" s="103"/>
      <c r="V14" s="103"/>
      <c r="W14" s="103"/>
      <c r="X14" s="29"/>
    </row>
    <row r="15" spans="1:24" ht="11.65" x14ac:dyDescent="0.35">
      <c r="A15" s="108"/>
      <c r="B15" s="108"/>
      <c r="C15" s="108"/>
      <c r="D15" s="108"/>
      <c r="E15" s="108"/>
      <c r="F15" s="108" t="s">
        <v>10</v>
      </c>
      <c r="G15" s="129">
        <v>11.406104232500001</v>
      </c>
      <c r="H15" s="130">
        <v>0.37811182442384661</v>
      </c>
      <c r="I15" s="122"/>
      <c r="J15" s="108"/>
      <c r="K15" s="108"/>
      <c r="L15" s="108"/>
      <c r="M15" s="108"/>
      <c r="N15" s="108"/>
      <c r="O15" s="108"/>
      <c r="P15" s="108"/>
      <c r="Q15" s="108"/>
      <c r="R15" s="108"/>
      <c r="S15" s="108"/>
      <c r="T15" s="108"/>
      <c r="U15" s="108"/>
      <c r="V15" s="108"/>
      <c r="W15" s="108"/>
      <c r="X15" s="29"/>
    </row>
    <row r="16" spans="1:24" ht="11.65" x14ac:dyDescent="0.3">
      <c r="A16" s="108"/>
      <c r="B16" s="108"/>
      <c r="C16" s="108"/>
      <c r="D16" s="108"/>
      <c r="E16" s="108"/>
      <c r="F16" s="108"/>
      <c r="G16" s="123"/>
      <c r="H16" s="123"/>
      <c r="I16" s="108"/>
      <c r="J16" s="108"/>
      <c r="K16" s="108"/>
      <c r="L16" s="108"/>
      <c r="M16" s="108"/>
      <c r="N16" s="108"/>
      <c r="O16" s="108"/>
      <c r="P16" s="108"/>
      <c r="Q16" s="108"/>
      <c r="R16" s="108"/>
      <c r="S16" s="108"/>
      <c r="T16" s="108"/>
      <c r="U16" s="108"/>
      <c r="V16" s="108"/>
      <c r="W16" s="108"/>
      <c r="X16" s="29"/>
    </row>
    <row r="17" spans="1:24" ht="11.65" x14ac:dyDescent="0.3">
      <c r="A17" s="108"/>
      <c r="B17" s="108"/>
      <c r="C17" s="108"/>
      <c r="D17" s="108"/>
      <c r="E17" s="108"/>
      <c r="F17" s="108"/>
      <c r="G17" s="108"/>
      <c r="H17" s="108"/>
      <c r="I17" s="108"/>
      <c r="J17" s="108"/>
      <c r="K17" s="108"/>
      <c r="L17" s="108"/>
      <c r="S17" s="108"/>
      <c r="T17" s="108"/>
      <c r="U17" s="108"/>
      <c r="V17" s="108"/>
      <c r="W17" s="108"/>
      <c r="X17" s="29"/>
    </row>
    <row r="18" spans="1:24" ht="11.65" x14ac:dyDescent="0.3">
      <c r="A18" s="29"/>
      <c r="B18" s="29"/>
      <c r="C18" s="29"/>
      <c r="D18" s="29"/>
      <c r="E18" s="29"/>
      <c r="F18" s="131" t="s">
        <v>40</v>
      </c>
      <c r="G18" s="110" t="s">
        <v>16</v>
      </c>
      <c r="H18" s="110">
        <v>4</v>
      </c>
      <c r="I18" s="110">
        <v>9.2093000000000007</v>
      </c>
      <c r="J18" s="110"/>
      <c r="K18" s="132"/>
      <c r="L18" s="29"/>
      <c r="S18" s="108"/>
      <c r="T18" s="29"/>
      <c r="U18" s="29"/>
      <c r="V18" s="29"/>
      <c r="W18" s="29"/>
      <c r="X18" s="29"/>
    </row>
    <row r="19" spans="1:24" ht="11.65" x14ac:dyDescent="0.3">
      <c r="A19" s="29"/>
      <c r="B19" s="29"/>
      <c r="C19" s="29"/>
      <c r="D19" s="29"/>
      <c r="E19" s="29"/>
      <c r="F19" s="133"/>
      <c r="G19" s="123" t="s">
        <v>19</v>
      </c>
      <c r="H19" s="123">
        <v>4</v>
      </c>
      <c r="I19" s="123"/>
      <c r="J19" s="123">
        <v>10.231</v>
      </c>
      <c r="K19" s="113"/>
      <c r="L19" s="29"/>
      <c r="S19" s="108"/>
      <c r="T19" s="29"/>
      <c r="U19" s="29"/>
      <c r="V19" s="29"/>
      <c r="W19" s="29"/>
      <c r="X19" s="29"/>
    </row>
    <row r="20" spans="1:24" ht="11.65" x14ac:dyDescent="0.3">
      <c r="A20" s="29"/>
      <c r="B20" s="29"/>
      <c r="C20" s="29"/>
      <c r="D20" s="29"/>
      <c r="E20" s="29"/>
      <c r="F20" s="133"/>
      <c r="G20" s="123" t="s">
        <v>27</v>
      </c>
      <c r="H20" s="123">
        <v>4</v>
      </c>
      <c r="I20" s="123"/>
      <c r="J20" s="123"/>
      <c r="K20" s="113">
        <v>11.2446</v>
      </c>
      <c r="L20" s="29"/>
      <c r="S20" s="108"/>
      <c r="T20" s="29"/>
      <c r="U20" s="29"/>
      <c r="V20" s="29"/>
      <c r="W20" s="29"/>
      <c r="X20" s="29"/>
    </row>
    <row r="21" spans="1:24" ht="11.65" x14ac:dyDescent="0.3">
      <c r="A21" s="29"/>
      <c r="B21" s="29"/>
      <c r="C21" s="29"/>
      <c r="D21" s="29"/>
      <c r="E21" s="29"/>
      <c r="F21" s="133"/>
      <c r="G21" s="123" t="s">
        <v>20</v>
      </c>
      <c r="H21" s="123">
        <v>4</v>
      </c>
      <c r="I21" s="123"/>
      <c r="J21" s="123"/>
      <c r="K21" s="113">
        <v>11.4061</v>
      </c>
      <c r="L21" s="29"/>
      <c r="S21" s="108"/>
      <c r="T21" s="29"/>
      <c r="U21" s="29"/>
      <c r="V21" s="29"/>
      <c r="W21" s="29"/>
      <c r="X21" s="29"/>
    </row>
    <row r="22" spans="1:24" ht="11.65" x14ac:dyDescent="0.3">
      <c r="A22" s="29"/>
      <c r="B22" s="29"/>
      <c r="C22" s="29"/>
      <c r="D22" s="29"/>
      <c r="E22" s="29"/>
      <c r="F22" s="133"/>
      <c r="G22" s="123" t="s">
        <v>57</v>
      </c>
      <c r="H22" s="123">
        <v>4</v>
      </c>
      <c r="I22" s="123"/>
      <c r="J22" s="123"/>
      <c r="K22" s="113">
        <v>11.411300000000001</v>
      </c>
      <c r="L22" s="29"/>
      <c r="S22" s="108"/>
      <c r="T22" s="29"/>
      <c r="U22" s="29"/>
      <c r="V22" s="29"/>
      <c r="W22" s="29"/>
      <c r="X22" s="29"/>
    </row>
    <row r="23" spans="1:24" ht="11.65" x14ac:dyDescent="0.3">
      <c r="A23" s="29"/>
      <c r="B23" s="29"/>
      <c r="C23" s="29"/>
      <c r="D23" s="29"/>
      <c r="E23" s="29"/>
      <c r="F23" s="133"/>
      <c r="G23" s="123" t="s">
        <v>63</v>
      </c>
      <c r="H23" s="123"/>
      <c r="I23" s="123">
        <v>1</v>
      </c>
      <c r="J23" s="123">
        <v>1</v>
      </c>
      <c r="K23" s="113">
        <v>0.73899999999999999</v>
      </c>
      <c r="L23" s="29"/>
      <c r="S23" s="108"/>
      <c r="T23" s="29"/>
      <c r="U23" s="29"/>
      <c r="V23" s="29"/>
      <c r="W23" s="29"/>
      <c r="X23" s="29"/>
    </row>
    <row r="24" spans="1:24" ht="11.65" x14ac:dyDescent="0.3">
      <c r="A24" s="29"/>
      <c r="B24" s="29"/>
      <c r="C24" s="29"/>
      <c r="D24" s="29"/>
      <c r="E24" s="29"/>
      <c r="F24" s="134"/>
      <c r="G24" s="135"/>
      <c r="H24" s="135"/>
      <c r="I24" s="135"/>
      <c r="J24" s="135"/>
      <c r="K24" s="136"/>
      <c r="L24" s="29"/>
      <c r="S24" s="108"/>
      <c r="T24" s="29"/>
      <c r="U24" s="29"/>
      <c r="V24" s="29"/>
      <c r="W24" s="29"/>
      <c r="X24" s="29"/>
    </row>
    <row r="25" spans="1:24" ht="11.65" x14ac:dyDescent="0.3">
      <c r="A25" s="29"/>
      <c r="B25" s="29"/>
      <c r="C25" s="29"/>
      <c r="D25" s="29"/>
      <c r="E25" s="29"/>
      <c r="F25" s="108"/>
      <c r="G25" s="108"/>
      <c r="H25" s="108"/>
      <c r="I25" s="108"/>
      <c r="J25" s="108"/>
      <c r="K25" s="108"/>
      <c r="L25" s="29"/>
      <c r="S25" s="108"/>
      <c r="T25" s="29"/>
      <c r="U25" s="29"/>
      <c r="V25" s="29"/>
      <c r="W25" s="29"/>
      <c r="X25" s="29"/>
    </row>
  </sheetData>
  <mergeCells count="4">
    <mergeCell ref="B2:F2"/>
    <mergeCell ref="G2:K2"/>
    <mergeCell ref="Q2:U2"/>
    <mergeCell ref="L2:P2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Fig.1</vt:lpstr>
      <vt:lpstr>Fig.2</vt:lpstr>
      <vt:lpstr>Fig.3</vt:lpstr>
      <vt:lpstr>Fig.5-A</vt:lpstr>
      <vt:lpstr>Fig.5-B</vt:lpstr>
      <vt:lpstr>Fig.5-C</vt:lpstr>
      <vt:lpstr>Fig.5-D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芸baby</cp:lastModifiedBy>
  <dcterms:modified xsi:type="dcterms:W3CDTF">2022-05-28T03:21:37Z</dcterms:modified>
</cp:coreProperties>
</file>