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Paper purblication\투고논문\SCI(E)\졸업논문(최용준)\Solid stateanaerobic digestion\Peerj\1st revision\peerj-73266-2-all\peerj-73266\supplemental\"/>
    </mc:Choice>
  </mc:AlternateContent>
  <xr:revisionPtr revIDLastSave="0" documentId="13_ncr:1_{4D1BE0E8-2234-49B8-9F38-EE49E35E3791}" xr6:coauthVersionLast="47" xr6:coauthVersionMax="47" xr10:uidLastSave="{00000000-0000-0000-0000-000000000000}"/>
  <bookViews>
    <workbookView xWindow="-105" yWindow="5550" windowWidth="28800" windowHeight="15435" activeTab="1" xr2:uid="{8C7BE254-A355-49FF-AEB8-B01B642134C3}"/>
  </bookViews>
  <sheets>
    <sheet name="CH4, METHANE CONTENT (Outlier)" sheetId="4" r:id="rId1"/>
    <sheet name="CH4, METHANE CONTENT (Modified)" sheetId="5" r:id="rId2"/>
  </sheets>
  <definedNames>
    <definedName name="solver_adj" localSheetId="1" hidden="1">'CH4, METHANE CONTENT (Modified)'!$AN$58:$AN$60</definedName>
    <definedName name="solver_adj" localSheetId="0" hidden="1">'CH4, METHANE CONTENT (Outlier)'!$AO$28:$AO$30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'CH4, METHANE CONTENT (Modified)'!$AN$61</definedName>
    <definedName name="solver_opt" localSheetId="0" hidden="1">'CH4, METHANE CONTENT (Outlier)'!$AO$31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24" i="5" l="1"/>
  <c r="BF23" i="5"/>
  <c r="BF22" i="5"/>
  <c r="BF21" i="5"/>
  <c r="BF20" i="5"/>
  <c r="BF19" i="5"/>
  <c r="BF18" i="5"/>
  <c r="BF17" i="5"/>
  <c r="BF16" i="5"/>
  <c r="BF15" i="5"/>
  <c r="BF14" i="5"/>
  <c r="BF13" i="5"/>
  <c r="BF12" i="5"/>
  <c r="BF11" i="5"/>
  <c r="BF10" i="5"/>
  <c r="BF9" i="5"/>
  <c r="BF8" i="5"/>
  <c r="BF7" i="5"/>
  <c r="BF6" i="5"/>
  <c r="BF5" i="5"/>
  <c r="BF4" i="5"/>
  <c r="BF25" i="5"/>
  <c r="BE25" i="5"/>
  <c r="BE24" i="5"/>
  <c r="BE23" i="5"/>
  <c r="BE22" i="5"/>
  <c r="BE21" i="5"/>
  <c r="BE20" i="5"/>
  <c r="BE19" i="5"/>
  <c r="BE18" i="5"/>
  <c r="BE17" i="5"/>
  <c r="BE16" i="5"/>
  <c r="BE15" i="5"/>
  <c r="BE14" i="5"/>
  <c r="BE13" i="5"/>
  <c r="BE12" i="5"/>
  <c r="BE11" i="5"/>
  <c r="BE10" i="5"/>
  <c r="BE9" i="5"/>
  <c r="BE8" i="5"/>
  <c r="BE7" i="5"/>
  <c r="BE6" i="5"/>
  <c r="BE5" i="5"/>
  <c r="BE4" i="5"/>
  <c r="BE3" i="5"/>
  <c r="BE26" i="5"/>
  <c r="BA26" i="5"/>
  <c r="BA25" i="5"/>
  <c r="BA24" i="5"/>
  <c r="BA23" i="5"/>
  <c r="BA22" i="5"/>
  <c r="BA21" i="5"/>
  <c r="BA20" i="5"/>
  <c r="BA19" i="5"/>
  <c r="BA18" i="5"/>
  <c r="BA17" i="5"/>
  <c r="BA16" i="5"/>
  <c r="BA15" i="5"/>
  <c r="BA14" i="5"/>
  <c r="BA13" i="5"/>
  <c r="BA12" i="5"/>
  <c r="BA11" i="5"/>
  <c r="BA10" i="5"/>
  <c r="BA9" i="5"/>
  <c r="BA8" i="5"/>
  <c r="BA7" i="5"/>
  <c r="BA6" i="5"/>
  <c r="BA5" i="5"/>
  <c r="BA4" i="5"/>
  <c r="BA27" i="5"/>
  <c r="AU27" i="5" l="1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S27" i="5"/>
  <c r="AU57" i="5"/>
  <c r="AS57" i="5"/>
  <c r="AU56" i="5"/>
  <c r="AS56" i="5"/>
  <c r="AU55" i="5"/>
  <c r="AS55" i="5"/>
  <c r="AU54" i="5"/>
  <c r="AS54" i="5"/>
  <c r="AU53" i="5"/>
  <c r="AS53" i="5"/>
  <c r="AU52" i="5"/>
  <c r="AS52" i="5"/>
  <c r="AU51" i="5"/>
  <c r="AS51" i="5"/>
  <c r="AU50" i="5"/>
  <c r="AS50" i="5"/>
  <c r="AU49" i="5"/>
  <c r="AS49" i="5"/>
  <c r="AU48" i="5"/>
  <c r="AS48" i="5"/>
  <c r="AU47" i="5"/>
  <c r="AS47" i="5"/>
  <c r="AU46" i="5"/>
  <c r="AS46" i="5"/>
  <c r="AU45" i="5"/>
  <c r="AS45" i="5"/>
  <c r="AU44" i="5"/>
  <c r="AS44" i="5"/>
  <c r="AU43" i="5"/>
  <c r="AS43" i="5"/>
  <c r="AU42" i="5"/>
  <c r="AS42" i="5"/>
  <c r="AU41" i="5"/>
  <c r="AS41" i="5"/>
  <c r="AU40" i="5"/>
  <c r="AS40" i="5"/>
  <c r="AU39" i="5"/>
  <c r="AS39" i="5"/>
  <c r="AU38" i="5"/>
  <c r="AS38" i="5"/>
  <c r="AU37" i="5"/>
  <c r="AS37" i="5"/>
  <c r="AU36" i="5"/>
  <c r="AS36" i="5"/>
  <c r="AU35" i="5"/>
  <c r="AS35" i="5"/>
  <c r="AU34" i="5"/>
  <c r="AS34" i="5"/>
  <c r="AU26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3" i="5"/>
  <c r="AU12" i="5"/>
  <c r="AU11" i="5"/>
  <c r="AU10" i="5"/>
  <c r="AU9" i="5"/>
  <c r="AU8" i="5"/>
  <c r="AU7" i="5"/>
  <c r="AU6" i="5"/>
  <c r="AU5" i="5"/>
  <c r="AU4" i="5"/>
  <c r="AJ53" i="5"/>
  <c r="AQ65" i="5"/>
  <c r="AP65" i="5"/>
  <c r="AN65" i="5"/>
  <c r="AM65" i="5"/>
  <c r="AL65" i="5"/>
  <c r="AK65" i="5"/>
  <c r="AJ65" i="5"/>
  <c r="AN64" i="5"/>
  <c r="AM64" i="5"/>
  <c r="AL64" i="5"/>
  <c r="AK64" i="5"/>
  <c r="AJ64" i="5"/>
  <c r="AQ64" i="5" s="1"/>
  <c r="AQ60" i="5"/>
  <c r="AP60" i="5"/>
  <c r="AQ59" i="5"/>
  <c r="AP59" i="5"/>
  <c r="AQ58" i="5"/>
  <c r="AP58" i="5"/>
  <c r="AQ57" i="5"/>
  <c r="AP57" i="5"/>
  <c r="AQ27" i="5"/>
  <c r="AP27" i="5"/>
  <c r="AQ30" i="5"/>
  <c r="AQ29" i="5"/>
  <c r="AQ28" i="5"/>
  <c r="AP30" i="5"/>
  <c r="AP29" i="5"/>
  <c r="AP28" i="5"/>
  <c r="AE85" i="5"/>
  <c r="AF83" i="5"/>
  <c r="AB82" i="5"/>
  <c r="AC81" i="5"/>
  <c r="AF80" i="5"/>
  <c r="AE80" i="5"/>
  <c r="AD80" i="5"/>
  <c r="AC80" i="5"/>
  <c r="AG79" i="5"/>
  <c r="AG78" i="5"/>
  <c r="AF78" i="5"/>
  <c r="AE78" i="5"/>
  <c r="Y78" i="5"/>
  <c r="AE77" i="5"/>
  <c r="AD77" i="5"/>
  <c r="AB77" i="5"/>
  <c r="AE75" i="5"/>
  <c r="AD75" i="5"/>
  <c r="AC75" i="5"/>
  <c r="AB75" i="5"/>
  <c r="Z75" i="5"/>
  <c r="AF73" i="5"/>
  <c r="AE73" i="5"/>
  <c r="AD73" i="5"/>
  <c r="AC73" i="5"/>
  <c r="AA73" i="5"/>
  <c r="W73" i="5"/>
  <c r="AF72" i="5"/>
  <c r="AE72" i="5"/>
  <c r="V72" i="5"/>
  <c r="AE71" i="5"/>
  <c r="AA71" i="5"/>
  <c r="W71" i="5"/>
  <c r="AE70" i="5"/>
  <c r="AB70" i="5"/>
  <c r="AA70" i="5"/>
  <c r="Z70" i="5"/>
  <c r="W70" i="5"/>
  <c r="AB69" i="5"/>
  <c r="AA69" i="5"/>
  <c r="AF68" i="5"/>
  <c r="AE68" i="5"/>
  <c r="AD68" i="5"/>
  <c r="AC68" i="5"/>
  <c r="AA68" i="5"/>
  <c r="AA67" i="5"/>
  <c r="Y67" i="5"/>
  <c r="X67" i="5"/>
  <c r="W67" i="5"/>
  <c r="V67" i="5"/>
  <c r="AE66" i="5"/>
  <c r="Y66" i="5"/>
  <c r="X66" i="5"/>
  <c r="W66" i="5"/>
  <c r="Z65" i="5"/>
  <c r="Y65" i="5"/>
  <c r="W65" i="5"/>
  <c r="AC63" i="5"/>
  <c r="AA63" i="5"/>
  <c r="W63" i="5"/>
  <c r="AN57" i="5"/>
  <c r="AM57" i="5"/>
  <c r="AL57" i="5"/>
  <c r="AK57" i="5"/>
  <c r="AJ57" i="5"/>
  <c r="AG86" i="5"/>
  <c r="AF57" i="5"/>
  <c r="AF86" i="5" s="1"/>
  <c r="AE57" i="5"/>
  <c r="AE86" i="5" s="1"/>
  <c r="AN56" i="5"/>
  <c r="AM56" i="5"/>
  <c r="AL56" i="5"/>
  <c r="AK56" i="5"/>
  <c r="AJ56" i="5"/>
  <c r="AG85" i="5"/>
  <c r="AF56" i="5"/>
  <c r="AF85" i="5" s="1"/>
  <c r="AE56" i="5"/>
  <c r="AN55" i="5"/>
  <c r="AM55" i="5"/>
  <c r="AL55" i="5"/>
  <c r="AK55" i="5"/>
  <c r="AJ55" i="5"/>
  <c r="AG84" i="5"/>
  <c r="AF55" i="5"/>
  <c r="AF84" i="5" s="1"/>
  <c r="AE55" i="5"/>
  <c r="AE84" i="5" s="1"/>
  <c r="AN54" i="5"/>
  <c r="AM54" i="5"/>
  <c r="AL54" i="5"/>
  <c r="AK54" i="5"/>
  <c r="AJ54" i="5"/>
  <c r="AG83" i="5"/>
  <c r="AF54" i="5"/>
  <c r="AE54" i="5"/>
  <c r="AE83" i="5" s="1"/>
  <c r="AN53" i="5"/>
  <c r="AM53" i="5"/>
  <c r="AL53" i="5"/>
  <c r="AK53" i="5"/>
  <c r="AG82" i="5"/>
  <c r="AF53" i="5"/>
  <c r="AF82" i="5" s="1"/>
  <c r="AE53" i="5"/>
  <c r="AE82" i="5" s="1"/>
  <c r="AD53" i="5"/>
  <c r="AD82" i="5" s="1"/>
  <c r="AC53" i="5"/>
  <c r="AC82" i="5" s="1"/>
  <c r="AB53" i="5"/>
  <c r="AN52" i="5"/>
  <c r="AM52" i="5"/>
  <c r="AL52" i="5"/>
  <c r="AK52" i="5"/>
  <c r="AJ52" i="5"/>
  <c r="AG81" i="5"/>
  <c r="AF52" i="5"/>
  <c r="AF81" i="5" s="1"/>
  <c r="AE52" i="5"/>
  <c r="AE81" i="5" s="1"/>
  <c r="AD52" i="5"/>
  <c r="AD81" i="5" s="1"/>
  <c r="AC52" i="5"/>
  <c r="AB52" i="5"/>
  <c r="AB81" i="5" s="1"/>
  <c r="AN51" i="5"/>
  <c r="AM51" i="5"/>
  <c r="AL51" i="5"/>
  <c r="AK51" i="5"/>
  <c r="AJ51" i="5"/>
  <c r="AG80" i="5"/>
  <c r="AF51" i="5"/>
  <c r="AE51" i="5"/>
  <c r="AD51" i="5"/>
  <c r="AC51" i="5"/>
  <c r="AB51" i="5"/>
  <c r="AB80" i="5" s="1"/>
  <c r="AN50" i="5"/>
  <c r="AM50" i="5"/>
  <c r="AL50" i="5"/>
  <c r="AK50" i="5"/>
  <c r="AJ50" i="5"/>
  <c r="AF50" i="5"/>
  <c r="AF79" i="5" s="1"/>
  <c r="AE50" i="5"/>
  <c r="AE79" i="5" s="1"/>
  <c r="AD50" i="5"/>
  <c r="AD79" i="5" s="1"/>
  <c r="AC50" i="5"/>
  <c r="AC79" i="5" s="1"/>
  <c r="AB50" i="5"/>
  <c r="AB79" i="5" s="1"/>
  <c r="AN49" i="5"/>
  <c r="AM49" i="5"/>
  <c r="AL49" i="5"/>
  <c r="AK49" i="5"/>
  <c r="AJ49" i="5"/>
  <c r="AF49" i="5"/>
  <c r="AE49" i="5"/>
  <c r="AD49" i="5"/>
  <c r="AD78" i="5" s="1"/>
  <c r="AC49" i="5"/>
  <c r="AC78" i="5" s="1"/>
  <c r="AB49" i="5"/>
  <c r="AB78" i="5" s="1"/>
  <c r="AA49" i="5"/>
  <c r="AA78" i="5" s="1"/>
  <c r="Z49" i="5"/>
  <c r="Z78" i="5" s="1"/>
  <c r="Y49" i="5"/>
  <c r="AN48" i="5"/>
  <c r="AM48" i="5"/>
  <c r="AL48" i="5"/>
  <c r="AK48" i="5"/>
  <c r="AJ48" i="5"/>
  <c r="AG77" i="5"/>
  <c r="AF48" i="5"/>
  <c r="AF77" i="5" s="1"/>
  <c r="AE48" i="5"/>
  <c r="AD48" i="5"/>
  <c r="AC48" i="5"/>
  <c r="AC77" i="5" s="1"/>
  <c r="AB48" i="5"/>
  <c r="AA48" i="5"/>
  <c r="AA77" i="5" s="1"/>
  <c r="Z48" i="5"/>
  <c r="Z77" i="5" s="1"/>
  <c r="Y48" i="5"/>
  <c r="Y77" i="5" s="1"/>
  <c r="AN47" i="5"/>
  <c r="AM47" i="5"/>
  <c r="AL47" i="5"/>
  <c r="AK47" i="5"/>
  <c r="AJ47" i="5"/>
  <c r="AG76" i="5"/>
  <c r="AF47" i="5"/>
  <c r="AF76" i="5" s="1"/>
  <c r="AE47" i="5"/>
  <c r="AE76" i="5" s="1"/>
  <c r="AD47" i="5"/>
  <c r="AD76" i="5" s="1"/>
  <c r="AC47" i="5"/>
  <c r="AC76" i="5" s="1"/>
  <c r="AB47" i="5"/>
  <c r="AB76" i="5" s="1"/>
  <c r="AA47" i="5"/>
  <c r="AA76" i="5" s="1"/>
  <c r="Z47" i="5"/>
  <c r="Z76" i="5" s="1"/>
  <c r="Y47" i="5"/>
  <c r="Y76" i="5" s="1"/>
  <c r="AN46" i="5"/>
  <c r="AM46" i="5"/>
  <c r="AL46" i="5"/>
  <c r="AK46" i="5"/>
  <c r="AJ46" i="5"/>
  <c r="AG75" i="5"/>
  <c r="AF46" i="5"/>
  <c r="AF75" i="5" s="1"/>
  <c r="AE46" i="5"/>
  <c r="AD46" i="5"/>
  <c r="AC46" i="5"/>
  <c r="AB46" i="5"/>
  <c r="AA46" i="5"/>
  <c r="AA75" i="5" s="1"/>
  <c r="Z46" i="5"/>
  <c r="Y46" i="5"/>
  <c r="Y75" i="5" s="1"/>
  <c r="AN45" i="5"/>
  <c r="AM45" i="5"/>
  <c r="AL45" i="5"/>
  <c r="AK45" i="5"/>
  <c r="AJ45" i="5"/>
  <c r="AG74" i="5"/>
  <c r="AF45" i="5"/>
  <c r="AF74" i="5" s="1"/>
  <c r="AE45" i="5"/>
  <c r="AE74" i="5" s="1"/>
  <c r="AD45" i="5"/>
  <c r="AD74" i="5" s="1"/>
  <c r="AC45" i="5"/>
  <c r="AC74" i="5" s="1"/>
  <c r="AB45" i="5"/>
  <c r="AB74" i="5" s="1"/>
  <c r="AA45" i="5"/>
  <c r="AA74" i="5" s="1"/>
  <c r="Z45" i="5"/>
  <c r="Z74" i="5" s="1"/>
  <c r="Y45" i="5"/>
  <c r="Y74" i="5" s="1"/>
  <c r="X45" i="5"/>
  <c r="X74" i="5" s="1"/>
  <c r="W45" i="5"/>
  <c r="W74" i="5" s="1"/>
  <c r="V45" i="5"/>
  <c r="V74" i="5" s="1"/>
  <c r="AN44" i="5"/>
  <c r="AM44" i="5"/>
  <c r="AL44" i="5"/>
  <c r="AK44" i="5"/>
  <c r="AJ44" i="5"/>
  <c r="AG73" i="5"/>
  <c r="AF44" i="5"/>
  <c r="AE44" i="5"/>
  <c r="AD44" i="5"/>
  <c r="AC44" i="5"/>
  <c r="AB44" i="5"/>
  <c r="AB73" i="5" s="1"/>
  <c r="AA44" i="5"/>
  <c r="Z44" i="5"/>
  <c r="Z73" i="5" s="1"/>
  <c r="Y44" i="5"/>
  <c r="Y73" i="5" s="1"/>
  <c r="X44" i="5"/>
  <c r="X73" i="5" s="1"/>
  <c r="W44" i="5"/>
  <c r="V44" i="5"/>
  <c r="V73" i="5" s="1"/>
  <c r="AN43" i="5"/>
  <c r="AM43" i="5"/>
  <c r="AL43" i="5"/>
  <c r="AK43" i="5"/>
  <c r="AJ43" i="5"/>
  <c r="AG72" i="5"/>
  <c r="AF43" i="5"/>
  <c r="AE43" i="5"/>
  <c r="AD43" i="5"/>
  <c r="AD72" i="5" s="1"/>
  <c r="AC43" i="5"/>
  <c r="AC72" i="5" s="1"/>
  <c r="AB43" i="5"/>
  <c r="AB72" i="5" s="1"/>
  <c r="AA43" i="5"/>
  <c r="AA72" i="5" s="1"/>
  <c r="Z43" i="5"/>
  <c r="Z72" i="5" s="1"/>
  <c r="Y43" i="5"/>
  <c r="Y72" i="5" s="1"/>
  <c r="X43" i="5"/>
  <c r="X72" i="5" s="1"/>
  <c r="W43" i="5"/>
  <c r="W72" i="5" s="1"/>
  <c r="V43" i="5"/>
  <c r="U43" i="5"/>
  <c r="T43" i="5"/>
  <c r="S43" i="5"/>
  <c r="AN42" i="5"/>
  <c r="AM42" i="5"/>
  <c r="AL42" i="5"/>
  <c r="AK42" i="5"/>
  <c r="AJ42" i="5"/>
  <c r="AG71" i="5"/>
  <c r="AF42" i="5"/>
  <c r="AF71" i="5" s="1"/>
  <c r="AE42" i="5"/>
  <c r="AD42" i="5"/>
  <c r="AD71" i="5" s="1"/>
  <c r="AC42" i="5"/>
  <c r="AC71" i="5" s="1"/>
  <c r="AB42" i="5"/>
  <c r="AB71" i="5" s="1"/>
  <c r="AA42" i="5"/>
  <c r="Z42" i="5"/>
  <c r="Z71" i="5" s="1"/>
  <c r="Y42" i="5"/>
  <c r="Y71" i="5" s="1"/>
  <c r="X42" i="5"/>
  <c r="X71" i="5" s="1"/>
  <c r="W42" i="5"/>
  <c r="V42" i="5"/>
  <c r="V71" i="5" s="1"/>
  <c r="U42" i="5"/>
  <c r="T42" i="5"/>
  <c r="S42" i="5"/>
  <c r="AN41" i="5"/>
  <c r="AM41" i="5"/>
  <c r="AL41" i="5"/>
  <c r="AK41" i="5"/>
  <c r="AJ41" i="5"/>
  <c r="AG70" i="5"/>
  <c r="AF41" i="5"/>
  <c r="AF70" i="5" s="1"/>
  <c r="AE41" i="5"/>
  <c r="AD41" i="5"/>
  <c r="AD70" i="5" s="1"/>
  <c r="AC41" i="5"/>
  <c r="AC70" i="5" s="1"/>
  <c r="AB41" i="5"/>
  <c r="AA41" i="5"/>
  <c r="Z41" i="5"/>
  <c r="Y41" i="5"/>
  <c r="Y70" i="5" s="1"/>
  <c r="X41" i="5"/>
  <c r="X70" i="5" s="1"/>
  <c r="W41" i="5"/>
  <c r="V41" i="5"/>
  <c r="V70" i="5" s="1"/>
  <c r="U41" i="5"/>
  <c r="T41" i="5"/>
  <c r="S41" i="5"/>
  <c r="R41" i="5"/>
  <c r="Q41" i="5"/>
  <c r="P41" i="5"/>
  <c r="AN40" i="5"/>
  <c r="AM40" i="5"/>
  <c r="AL40" i="5"/>
  <c r="AK40" i="5"/>
  <c r="AJ40" i="5"/>
  <c r="AG69" i="5"/>
  <c r="AF40" i="5"/>
  <c r="AF69" i="5" s="1"/>
  <c r="AE40" i="5"/>
  <c r="AE69" i="5" s="1"/>
  <c r="AD40" i="5"/>
  <c r="AD69" i="5" s="1"/>
  <c r="AC40" i="5"/>
  <c r="AC69" i="5" s="1"/>
  <c r="AB40" i="5"/>
  <c r="AA40" i="5"/>
  <c r="Z40" i="5"/>
  <c r="Z69" i="5" s="1"/>
  <c r="Y40" i="5"/>
  <c r="Y69" i="5" s="1"/>
  <c r="X40" i="5"/>
  <c r="X69" i="5" s="1"/>
  <c r="W40" i="5"/>
  <c r="W69" i="5" s="1"/>
  <c r="V40" i="5"/>
  <c r="V69" i="5" s="1"/>
  <c r="U40" i="5"/>
  <c r="T40" i="5"/>
  <c r="S40" i="5"/>
  <c r="R40" i="5"/>
  <c r="Q40" i="5"/>
  <c r="P40" i="5"/>
  <c r="AN39" i="5"/>
  <c r="AM39" i="5"/>
  <c r="AL39" i="5"/>
  <c r="AK39" i="5"/>
  <c r="AJ39" i="5"/>
  <c r="AG68" i="5"/>
  <c r="AF39" i="5"/>
  <c r="AE39" i="5"/>
  <c r="AD39" i="5"/>
  <c r="AC39" i="5"/>
  <c r="AB39" i="5"/>
  <c r="AB68" i="5" s="1"/>
  <c r="AA39" i="5"/>
  <c r="Z39" i="5"/>
  <c r="Z68" i="5" s="1"/>
  <c r="Y39" i="5"/>
  <c r="Y68" i="5" s="1"/>
  <c r="X39" i="5"/>
  <c r="X68" i="5" s="1"/>
  <c r="W39" i="5"/>
  <c r="W68" i="5" s="1"/>
  <c r="V39" i="5"/>
  <c r="V68" i="5" s="1"/>
  <c r="U39" i="5"/>
  <c r="T39" i="5"/>
  <c r="S39" i="5"/>
  <c r="R39" i="5"/>
  <c r="Q39" i="5"/>
  <c r="P39" i="5"/>
  <c r="O39" i="5"/>
  <c r="N39" i="5"/>
  <c r="M39" i="5"/>
  <c r="AN38" i="5"/>
  <c r="AM38" i="5"/>
  <c r="AL38" i="5"/>
  <c r="AK38" i="5"/>
  <c r="AJ38" i="5"/>
  <c r="AG67" i="5"/>
  <c r="AF38" i="5"/>
  <c r="AF67" i="5" s="1"/>
  <c r="AE38" i="5"/>
  <c r="AE67" i="5" s="1"/>
  <c r="AD38" i="5"/>
  <c r="AD67" i="5" s="1"/>
  <c r="AC38" i="5"/>
  <c r="AC67" i="5" s="1"/>
  <c r="AB38" i="5"/>
  <c r="AB67" i="5" s="1"/>
  <c r="AA38" i="5"/>
  <c r="Z38" i="5"/>
  <c r="Z67" i="5" s="1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AN37" i="5"/>
  <c r="AM37" i="5"/>
  <c r="AL37" i="5"/>
  <c r="AK37" i="5"/>
  <c r="AJ37" i="5"/>
  <c r="AG66" i="5"/>
  <c r="AF37" i="5"/>
  <c r="AF66" i="5" s="1"/>
  <c r="AE37" i="5"/>
  <c r="AD37" i="5"/>
  <c r="AD66" i="5" s="1"/>
  <c r="AC37" i="5"/>
  <c r="AC66" i="5" s="1"/>
  <c r="AB66" i="5"/>
  <c r="AA37" i="5"/>
  <c r="AA66" i="5" s="1"/>
  <c r="Z37" i="5"/>
  <c r="Z66" i="5" s="1"/>
  <c r="Y37" i="5"/>
  <c r="X37" i="5"/>
  <c r="W37" i="5"/>
  <c r="V37" i="5"/>
  <c r="V66" i="5" s="1"/>
  <c r="U37" i="5"/>
  <c r="T37" i="5"/>
  <c r="S37" i="5"/>
  <c r="R37" i="5"/>
  <c r="Q37" i="5"/>
  <c r="P37" i="5"/>
  <c r="O37" i="5"/>
  <c r="N37" i="5"/>
  <c r="M37" i="5"/>
  <c r="L37" i="5"/>
  <c r="K37" i="5"/>
  <c r="J37" i="5"/>
  <c r="AN36" i="5"/>
  <c r="AM36" i="5"/>
  <c r="AL36" i="5"/>
  <c r="AK36" i="5"/>
  <c r="AJ36" i="5"/>
  <c r="AG65" i="5"/>
  <c r="AF36" i="5"/>
  <c r="AF65" i="5" s="1"/>
  <c r="AE36" i="5"/>
  <c r="AE65" i="5" s="1"/>
  <c r="AD36" i="5"/>
  <c r="AD65" i="5" s="1"/>
  <c r="AC36" i="5"/>
  <c r="AC65" i="5" s="1"/>
  <c r="AB36" i="5"/>
  <c r="AB65" i="5" s="1"/>
  <c r="AA36" i="5"/>
  <c r="AA65" i="5" s="1"/>
  <c r="Z36" i="5"/>
  <c r="Y36" i="5"/>
  <c r="X36" i="5"/>
  <c r="X65" i="5" s="1"/>
  <c r="W36" i="5"/>
  <c r="V36" i="5"/>
  <c r="V65" i="5" s="1"/>
  <c r="U36" i="5"/>
  <c r="T36" i="5"/>
  <c r="S36" i="5"/>
  <c r="R36" i="5"/>
  <c r="Q36" i="5"/>
  <c r="P36" i="5"/>
  <c r="O36" i="5"/>
  <c r="N36" i="5"/>
  <c r="M36" i="5"/>
  <c r="L36" i="5"/>
  <c r="K36" i="5"/>
  <c r="J36" i="5"/>
  <c r="AN35" i="5"/>
  <c r="AM35" i="5"/>
  <c r="AL35" i="5"/>
  <c r="AK35" i="5"/>
  <c r="AJ35" i="5"/>
  <c r="AG64" i="5"/>
  <c r="AF35" i="5"/>
  <c r="AF64" i="5" s="1"/>
  <c r="AE35" i="5"/>
  <c r="AE64" i="5" s="1"/>
  <c r="AD35" i="5"/>
  <c r="AD64" i="5" s="1"/>
  <c r="AC35" i="5"/>
  <c r="AC64" i="5" s="1"/>
  <c r="AB35" i="5"/>
  <c r="AB64" i="5" s="1"/>
  <c r="AA35" i="5"/>
  <c r="AA64" i="5" s="1"/>
  <c r="Z35" i="5"/>
  <c r="Z64" i="5" s="1"/>
  <c r="Y35" i="5"/>
  <c r="Y64" i="5" s="1"/>
  <c r="X35" i="5"/>
  <c r="X64" i="5" s="1"/>
  <c r="W35" i="5"/>
  <c r="W64" i="5" s="1"/>
  <c r="V35" i="5"/>
  <c r="V64" i="5" s="1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AN34" i="5"/>
  <c r="AM34" i="5"/>
  <c r="AL34" i="5"/>
  <c r="AK34" i="5"/>
  <c r="AJ34" i="5"/>
  <c r="AG63" i="5"/>
  <c r="AF34" i="5"/>
  <c r="AF63" i="5" s="1"/>
  <c r="AE34" i="5"/>
  <c r="AE63" i="5" s="1"/>
  <c r="AD63" i="5"/>
  <c r="AC34" i="5"/>
  <c r="AB34" i="5"/>
  <c r="AB63" i="5" s="1"/>
  <c r="AA34" i="5"/>
  <c r="Z34" i="5"/>
  <c r="Z63" i="5" s="1"/>
  <c r="Y34" i="5"/>
  <c r="Y63" i="5" s="1"/>
  <c r="X34" i="5"/>
  <c r="X63" i="5" s="1"/>
  <c r="W34" i="5"/>
  <c r="V34" i="5"/>
  <c r="V63" i="5" s="1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AM33" i="5"/>
  <c r="AN33" i="5" s="1"/>
  <c r="AK33" i="5"/>
  <c r="AJ33" i="5"/>
  <c r="AN27" i="5"/>
  <c r="AM27" i="5"/>
  <c r="AL27" i="5"/>
  <c r="AK27" i="5"/>
  <c r="AJ27" i="5"/>
  <c r="AN26" i="5"/>
  <c r="AM26" i="5"/>
  <c r="AL26" i="5"/>
  <c r="AK26" i="5"/>
  <c r="AJ26" i="5"/>
  <c r="AN25" i="5"/>
  <c r="AM25" i="5"/>
  <c r="AL25" i="5"/>
  <c r="AK25" i="5"/>
  <c r="AJ25" i="5"/>
  <c r="AN24" i="5"/>
  <c r="AM24" i="5"/>
  <c r="AL24" i="5"/>
  <c r="AK24" i="5"/>
  <c r="AJ24" i="5"/>
  <c r="AN23" i="5"/>
  <c r="AM23" i="5"/>
  <c r="AL23" i="5"/>
  <c r="AK23" i="5"/>
  <c r="AJ23" i="5"/>
  <c r="AN22" i="5"/>
  <c r="AM22" i="5"/>
  <c r="AL22" i="5"/>
  <c r="AK22" i="5"/>
  <c r="AJ22" i="5"/>
  <c r="AN21" i="5"/>
  <c r="AM21" i="5"/>
  <c r="AL21" i="5"/>
  <c r="AK21" i="5"/>
  <c r="AJ21" i="5"/>
  <c r="AN20" i="5"/>
  <c r="AM20" i="5"/>
  <c r="AL20" i="5"/>
  <c r="AK20" i="5"/>
  <c r="AJ20" i="5"/>
  <c r="AN19" i="5"/>
  <c r="AM19" i="5"/>
  <c r="AL19" i="5"/>
  <c r="AK19" i="5"/>
  <c r="AJ19" i="5"/>
  <c r="AN18" i="5"/>
  <c r="AM18" i="5"/>
  <c r="AL18" i="5"/>
  <c r="AK18" i="5"/>
  <c r="AJ18" i="5"/>
  <c r="AN17" i="5"/>
  <c r="AM17" i="5"/>
  <c r="AL17" i="5"/>
  <c r="AK17" i="5"/>
  <c r="AJ17" i="5"/>
  <c r="AN16" i="5"/>
  <c r="AM16" i="5"/>
  <c r="AL16" i="5"/>
  <c r="AK16" i="5"/>
  <c r="AJ16" i="5"/>
  <c r="AN15" i="5"/>
  <c r="AM15" i="5"/>
  <c r="AL15" i="5"/>
  <c r="AK15" i="5"/>
  <c r="AJ15" i="5"/>
  <c r="AN14" i="5"/>
  <c r="AM14" i="5"/>
  <c r="AL14" i="5"/>
  <c r="AK14" i="5"/>
  <c r="AJ14" i="5"/>
  <c r="AN13" i="5"/>
  <c r="AM13" i="5"/>
  <c r="AL13" i="5"/>
  <c r="AK13" i="5"/>
  <c r="AJ13" i="5"/>
  <c r="AN12" i="5"/>
  <c r="AM12" i="5"/>
  <c r="AL12" i="5"/>
  <c r="AK12" i="5"/>
  <c r="AJ12" i="5"/>
  <c r="AN11" i="5"/>
  <c r="AM11" i="5"/>
  <c r="AL11" i="5"/>
  <c r="AK11" i="5"/>
  <c r="AJ11" i="5"/>
  <c r="AN10" i="5"/>
  <c r="AM10" i="5"/>
  <c r="AL10" i="5"/>
  <c r="AK10" i="5"/>
  <c r="AJ10" i="5"/>
  <c r="AN9" i="5"/>
  <c r="AM9" i="5"/>
  <c r="AL9" i="5"/>
  <c r="AK9" i="5"/>
  <c r="AJ9" i="5"/>
  <c r="AN8" i="5"/>
  <c r="AM8" i="5"/>
  <c r="AL8" i="5"/>
  <c r="AK8" i="5"/>
  <c r="AJ8" i="5"/>
  <c r="AN7" i="5"/>
  <c r="AM7" i="5"/>
  <c r="AL7" i="5"/>
  <c r="AK7" i="5"/>
  <c r="AJ7" i="5"/>
  <c r="AN6" i="5"/>
  <c r="AM6" i="5"/>
  <c r="AL6" i="5"/>
  <c r="AK6" i="5"/>
  <c r="AJ6" i="5"/>
  <c r="AN5" i="5"/>
  <c r="AM5" i="5"/>
  <c r="AL5" i="5"/>
  <c r="AK5" i="5"/>
  <c r="AJ5" i="5"/>
  <c r="AN4" i="5"/>
  <c r="AN31" i="5" s="1"/>
  <c r="AM4" i="5"/>
  <c r="AM31" i="5" s="1"/>
  <c r="AL4" i="5"/>
  <c r="AK4" i="5"/>
  <c r="AJ4" i="5"/>
  <c r="AV27" i="4"/>
  <c r="AT27" i="4"/>
  <c r="AV26" i="4"/>
  <c r="AT26" i="4"/>
  <c r="AU26" i="4" s="1"/>
  <c r="AV25" i="4"/>
  <c r="AT25" i="4"/>
  <c r="AV24" i="4"/>
  <c r="AT24" i="4"/>
  <c r="AV23" i="4"/>
  <c r="AT23" i="4"/>
  <c r="AV22" i="4"/>
  <c r="AT22" i="4"/>
  <c r="AV21" i="4"/>
  <c r="AT21" i="4"/>
  <c r="AV20" i="4"/>
  <c r="AT20" i="4"/>
  <c r="AV19" i="4"/>
  <c r="AT19" i="4"/>
  <c r="AV18" i="4"/>
  <c r="AT18" i="4"/>
  <c r="AV17" i="4"/>
  <c r="AT17" i="4"/>
  <c r="AV16" i="4"/>
  <c r="AT16" i="4"/>
  <c r="AU16" i="4" s="1"/>
  <c r="AV15" i="4"/>
  <c r="AT15" i="4"/>
  <c r="AV14" i="4"/>
  <c r="AT14" i="4"/>
  <c r="AV13" i="4"/>
  <c r="AT13" i="4"/>
  <c r="AV12" i="4"/>
  <c r="AT12" i="4"/>
  <c r="AV11" i="4"/>
  <c r="AT11" i="4"/>
  <c r="AU11" i="4" s="1"/>
  <c r="AV10" i="4"/>
  <c r="AT10" i="4"/>
  <c r="AV9" i="4"/>
  <c r="AT9" i="4"/>
  <c r="AU9" i="4" s="1"/>
  <c r="AV8" i="4"/>
  <c r="AU8" i="4" s="1"/>
  <c r="AW8" i="4" s="1"/>
  <c r="AT8" i="4"/>
  <c r="AV7" i="4"/>
  <c r="AW7" i="4" s="1"/>
  <c r="AU7" i="4"/>
  <c r="AS7" i="4" s="1"/>
  <c r="AT7" i="4"/>
  <c r="AV6" i="4"/>
  <c r="AU6" i="4" s="1"/>
  <c r="AT6" i="4"/>
  <c r="AV5" i="4"/>
  <c r="AT5" i="4"/>
  <c r="AW4" i="4"/>
  <c r="AS4" i="4"/>
  <c r="AU4" i="4"/>
  <c r="AV4" i="4"/>
  <c r="AT4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Q6" i="4"/>
  <c r="AQ5" i="4"/>
  <c r="AQ4" i="4"/>
  <c r="AQ3" i="4"/>
  <c r="AQ27" i="4"/>
  <c r="AO57" i="4"/>
  <c r="AN57" i="4"/>
  <c r="AM57" i="4"/>
  <c r="AL57" i="4"/>
  <c r="AK57" i="4"/>
  <c r="AO56" i="4"/>
  <c r="AN56" i="4"/>
  <c r="AM56" i="4"/>
  <c r="AL56" i="4"/>
  <c r="AK56" i="4"/>
  <c r="AO55" i="4"/>
  <c r="AN55" i="4"/>
  <c r="AM55" i="4"/>
  <c r="AL55" i="4"/>
  <c r="AK55" i="4"/>
  <c r="AO54" i="4"/>
  <c r="AN54" i="4"/>
  <c r="AM54" i="4"/>
  <c r="AL54" i="4"/>
  <c r="AK54" i="4"/>
  <c r="AO53" i="4"/>
  <c r="AN53" i="4"/>
  <c r="AM53" i="4"/>
  <c r="AL53" i="4"/>
  <c r="AK53" i="4"/>
  <c r="AO52" i="4"/>
  <c r="AN52" i="4"/>
  <c r="AM52" i="4"/>
  <c r="AL52" i="4"/>
  <c r="AK52" i="4"/>
  <c r="AO51" i="4"/>
  <c r="AN51" i="4"/>
  <c r="AM51" i="4"/>
  <c r="AL51" i="4"/>
  <c r="AK51" i="4"/>
  <c r="AO50" i="4"/>
  <c r="AN50" i="4"/>
  <c r="AM50" i="4"/>
  <c r="AL50" i="4"/>
  <c r="AK50" i="4"/>
  <c r="AO49" i="4"/>
  <c r="AN49" i="4"/>
  <c r="AM49" i="4"/>
  <c r="AL49" i="4"/>
  <c r="AK49" i="4"/>
  <c r="AO48" i="4"/>
  <c r="AN48" i="4"/>
  <c r="AM48" i="4"/>
  <c r="AL48" i="4"/>
  <c r="AK48" i="4"/>
  <c r="AO47" i="4"/>
  <c r="AN47" i="4"/>
  <c r="AM47" i="4"/>
  <c r="AL47" i="4"/>
  <c r="AK47" i="4"/>
  <c r="AO46" i="4"/>
  <c r="AN46" i="4"/>
  <c r="AM46" i="4"/>
  <c r="AL46" i="4"/>
  <c r="AK46" i="4"/>
  <c r="AO45" i="4"/>
  <c r="AN45" i="4"/>
  <c r="AM45" i="4"/>
  <c r="AL45" i="4"/>
  <c r="AK45" i="4"/>
  <c r="AO44" i="4"/>
  <c r="AN44" i="4"/>
  <c r="AM44" i="4"/>
  <c r="AL44" i="4"/>
  <c r="AK44" i="4"/>
  <c r="AO43" i="4"/>
  <c r="AN43" i="4"/>
  <c r="AM43" i="4"/>
  <c r="AL43" i="4"/>
  <c r="AK43" i="4"/>
  <c r="AO42" i="4"/>
  <c r="AN42" i="4"/>
  <c r="AM42" i="4"/>
  <c r="AL42" i="4"/>
  <c r="AK42" i="4"/>
  <c r="AO41" i="4"/>
  <c r="AN41" i="4"/>
  <c r="AM41" i="4"/>
  <c r="AL41" i="4"/>
  <c r="AK41" i="4"/>
  <c r="AO40" i="4"/>
  <c r="AN40" i="4"/>
  <c r="AM40" i="4"/>
  <c r="AL40" i="4"/>
  <c r="AK40" i="4"/>
  <c r="AO39" i="4"/>
  <c r="AN39" i="4"/>
  <c r="AM39" i="4"/>
  <c r="AL39" i="4"/>
  <c r="AK39" i="4"/>
  <c r="AO38" i="4"/>
  <c r="AN38" i="4"/>
  <c r="AN61" i="4" s="1"/>
  <c r="AM38" i="4"/>
  <c r="AL38" i="4"/>
  <c r="AK38" i="4"/>
  <c r="AO37" i="4"/>
  <c r="AN37" i="4"/>
  <c r="AM37" i="4"/>
  <c r="AL37" i="4"/>
  <c r="AK37" i="4"/>
  <c r="AO36" i="4"/>
  <c r="AN36" i="4"/>
  <c r="AM36" i="4"/>
  <c r="AL36" i="4"/>
  <c r="AK36" i="4"/>
  <c r="AO35" i="4"/>
  <c r="AN35" i="4"/>
  <c r="AM35" i="4"/>
  <c r="AM61" i="4" s="1"/>
  <c r="AL35" i="4"/>
  <c r="AK35" i="4"/>
  <c r="AK61" i="4" s="1"/>
  <c r="AO34" i="4"/>
  <c r="AN34" i="4"/>
  <c r="AM34" i="4"/>
  <c r="AL34" i="4"/>
  <c r="AL61" i="4" s="1"/>
  <c r="AK34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61" i="4" s="1"/>
  <c r="AJ36" i="4"/>
  <c r="AJ35" i="4"/>
  <c r="AJ34" i="4"/>
  <c r="AJ57" i="4"/>
  <c r="AO27" i="4"/>
  <c r="AN27" i="4"/>
  <c r="AM27" i="4"/>
  <c r="AL27" i="4"/>
  <c r="AK27" i="4"/>
  <c r="AO26" i="4"/>
  <c r="AN26" i="4"/>
  <c r="AM26" i="4"/>
  <c r="AL26" i="4"/>
  <c r="AK26" i="4"/>
  <c r="AO25" i="4"/>
  <c r="AN25" i="4"/>
  <c r="AM25" i="4"/>
  <c r="AL25" i="4"/>
  <c r="AK25" i="4"/>
  <c r="AO24" i="4"/>
  <c r="AN24" i="4"/>
  <c r="AM24" i="4"/>
  <c r="AL24" i="4"/>
  <c r="AK24" i="4"/>
  <c r="AO23" i="4"/>
  <c r="AN23" i="4"/>
  <c r="AM23" i="4"/>
  <c r="AL23" i="4"/>
  <c r="AK23" i="4"/>
  <c r="AO22" i="4"/>
  <c r="AN22" i="4"/>
  <c r="AM22" i="4"/>
  <c r="AL22" i="4"/>
  <c r="AK22" i="4"/>
  <c r="AO21" i="4"/>
  <c r="AN21" i="4"/>
  <c r="AM21" i="4"/>
  <c r="AL21" i="4"/>
  <c r="AK21" i="4"/>
  <c r="AO20" i="4"/>
  <c r="AN20" i="4"/>
  <c r="AM20" i="4"/>
  <c r="AL20" i="4"/>
  <c r="AK20" i="4"/>
  <c r="AO19" i="4"/>
  <c r="AN19" i="4"/>
  <c r="AM19" i="4"/>
  <c r="AL19" i="4"/>
  <c r="AK19" i="4"/>
  <c r="AO18" i="4"/>
  <c r="AN18" i="4"/>
  <c r="AM18" i="4"/>
  <c r="AL18" i="4"/>
  <c r="AK18" i="4"/>
  <c r="AO17" i="4"/>
  <c r="AN17" i="4"/>
  <c r="AM17" i="4"/>
  <c r="AL17" i="4"/>
  <c r="AK17" i="4"/>
  <c r="AO16" i="4"/>
  <c r="AN16" i="4"/>
  <c r="AM16" i="4"/>
  <c r="AL16" i="4"/>
  <c r="AK16" i="4"/>
  <c r="AO15" i="4"/>
  <c r="AN15" i="4"/>
  <c r="AM15" i="4"/>
  <c r="AL15" i="4"/>
  <c r="AK15" i="4"/>
  <c r="AO14" i="4"/>
  <c r="AN14" i="4"/>
  <c r="AM14" i="4"/>
  <c r="AL14" i="4"/>
  <c r="AK14" i="4"/>
  <c r="AO13" i="4"/>
  <c r="AN13" i="4"/>
  <c r="AM13" i="4"/>
  <c r="AL13" i="4"/>
  <c r="AK13" i="4"/>
  <c r="AO12" i="4"/>
  <c r="AN12" i="4"/>
  <c r="AM12" i="4"/>
  <c r="AL12" i="4"/>
  <c r="AK12" i="4"/>
  <c r="AO11" i="4"/>
  <c r="AN11" i="4"/>
  <c r="AM11" i="4"/>
  <c r="AL11" i="4"/>
  <c r="AK11" i="4"/>
  <c r="AO10" i="4"/>
  <c r="AN10" i="4"/>
  <c r="AM10" i="4"/>
  <c r="AL10" i="4"/>
  <c r="AK10" i="4"/>
  <c r="AO9" i="4"/>
  <c r="AN9" i="4"/>
  <c r="AM9" i="4"/>
  <c r="AL9" i="4"/>
  <c r="AK9" i="4"/>
  <c r="AO8" i="4"/>
  <c r="AN8" i="4"/>
  <c r="AM8" i="4"/>
  <c r="AL8" i="4"/>
  <c r="AK8" i="4"/>
  <c r="AO7" i="4"/>
  <c r="AN7" i="4"/>
  <c r="AM7" i="4"/>
  <c r="AL7" i="4"/>
  <c r="AK7" i="4"/>
  <c r="AO6" i="4"/>
  <c r="AN6" i="4"/>
  <c r="AM6" i="4"/>
  <c r="AL6" i="4"/>
  <c r="AK6" i="4"/>
  <c r="AO5" i="4"/>
  <c r="AN5" i="4"/>
  <c r="AM5" i="4"/>
  <c r="AL5" i="4"/>
  <c r="AK5" i="4"/>
  <c r="AO4" i="4"/>
  <c r="AN4" i="4"/>
  <c r="AM4" i="4"/>
  <c r="AL4" i="4"/>
  <c r="AK4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J27" i="4"/>
  <c r="AN33" i="4"/>
  <c r="AO33" i="4" s="1"/>
  <c r="AM33" i="4"/>
  <c r="AJ33" i="4"/>
  <c r="AK33" i="4" s="1"/>
  <c r="Y78" i="4"/>
  <c r="AG73" i="4"/>
  <c r="AF73" i="4"/>
  <c r="Y72" i="4"/>
  <c r="AF68" i="4"/>
  <c r="AF67" i="4"/>
  <c r="AE63" i="4"/>
  <c r="AD63" i="4"/>
  <c r="AA63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V66" i="4" s="1"/>
  <c r="W37" i="4"/>
  <c r="W66" i="4" s="1"/>
  <c r="X37" i="4"/>
  <c r="X66" i="4" s="1"/>
  <c r="Y37" i="4"/>
  <c r="Y66" i="4" s="1"/>
  <c r="Z37" i="4"/>
  <c r="Z66" i="4" s="1"/>
  <c r="AA37" i="4"/>
  <c r="AA66" i="4" s="1"/>
  <c r="AB37" i="4"/>
  <c r="AB66" i="4" s="1"/>
  <c r="AC37" i="4"/>
  <c r="AC66" i="4" s="1"/>
  <c r="AD37" i="4"/>
  <c r="AD66" i="4" s="1"/>
  <c r="AE37" i="4"/>
  <c r="AE66" i="4" s="1"/>
  <c r="AF37" i="4"/>
  <c r="AF66" i="4" s="1"/>
  <c r="AG37" i="4"/>
  <c r="AG66" i="4" s="1"/>
  <c r="M38" i="4"/>
  <c r="N38" i="4"/>
  <c r="O38" i="4"/>
  <c r="P38" i="4"/>
  <c r="Q38" i="4"/>
  <c r="R38" i="4"/>
  <c r="S38" i="4"/>
  <c r="T38" i="4"/>
  <c r="U38" i="4"/>
  <c r="V38" i="4"/>
  <c r="V67" i="4" s="1"/>
  <c r="W38" i="4"/>
  <c r="W67" i="4" s="1"/>
  <c r="X38" i="4"/>
  <c r="X67" i="4" s="1"/>
  <c r="Y38" i="4"/>
  <c r="Y67" i="4" s="1"/>
  <c r="Z38" i="4"/>
  <c r="Z67" i="4" s="1"/>
  <c r="AA38" i="4"/>
  <c r="AA67" i="4" s="1"/>
  <c r="AB38" i="4"/>
  <c r="AB67" i="4" s="1"/>
  <c r="AC38" i="4"/>
  <c r="AC67" i="4" s="1"/>
  <c r="AD38" i="4"/>
  <c r="AD67" i="4" s="1"/>
  <c r="AE38" i="4"/>
  <c r="AE67" i="4" s="1"/>
  <c r="AF38" i="4"/>
  <c r="AG38" i="4"/>
  <c r="AG67" i="4" s="1"/>
  <c r="M39" i="4"/>
  <c r="N39" i="4"/>
  <c r="O39" i="4"/>
  <c r="P39" i="4"/>
  <c r="Q39" i="4"/>
  <c r="R39" i="4"/>
  <c r="S39" i="4"/>
  <c r="T39" i="4"/>
  <c r="U39" i="4"/>
  <c r="V39" i="4"/>
  <c r="V68" i="4" s="1"/>
  <c r="W39" i="4"/>
  <c r="W68" i="4" s="1"/>
  <c r="X39" i="4"/>
  <c r="X68" i="4" s="1"/>
  <c r="Y39" i="4"/>
  <c r="Y68" i="4" s="1"/>
  <c r="Z39" i="4"/>
  <c r="Z68" i="4" s="1"/>
  <c r="AA39" i="4"/>
  <c r="AA68" i="4" s="1"/>
  <c r="AB39" i="4"/>
  <c r="AB68" i="4" s="1"/>
  <c r="AC39" i="4"/>
  <c r="AC68" i="4" s="1"/>
  <c r="AD39" i="4"/>
  <c r="AD68" i="4" s="1"/>
  <c r="AE39" i="4"/>
  <c r="AE68" i="4" s="1"/>
  <c r="AF39" i="4"/>
  <c r="AG39" i="4"/>
  <c r="AG68" i="4" s="1"/>
  <c r="P40" i="4"/>
  <c r="Q40" i="4"/>
  <c r="R40" i="4"/>
  <c r="S40" i="4"/>
  <c r="T40" i="4"/>
  <c r="U40" i="4"/>
  <c r="V40" i="4"/>
  <c r="V69" i="4" s="1"/>
  <c r="W40" i="4"/>
  <c r="W69" i="4" s="1"/>
  <c r="X40" i="4"/>
  <c r="X69" i="4" s="1"/>
  <c r="Y40" i="4"/>
  <c r="Y69" i="4" s="1"/>
  <c r="Z40" i="4"/>
  <c r="Z69" i="4" s="1"/>
  <c r="AA40" i="4"/>
  <c r="AA69" i="4" s="1"/>
  <c r="AB40" i="4"/>
  <c r="AB69" i="4" s="1"/>
  <c r="AC40" i="4"/>
  <c r="AC69" i="4" s="1"/>
  <c r="AD40" i="4"/>
  <c r="AD69" i="4" s="1"/>
  <c r="AE40" i="4"/>
  <c r="AE69" i="4" s="1"/>
  <c r="AF40" i="4"/>
  <c r="AF69" i="4" s="1"/>
  <c r="AG40" i="4"/>
  <c r="AG69" i="4" s="1"/>
  <c r="P41" i="4"/>
  <c r="Q41" i="4"/>
  <c r="R41" i="4"/>
  <c r="S41" i="4"/>
  <c r="T41" i="4"/>
  <c r="U41" i="4"/>
  <c r="V41" i="4"/>
  <c r="V70" i="4" s="1"/>
  <c r="W41" i="4"/>
  <c r="W70" i="4" s="1"/>
  <c r="X41" i="4"/>
  <c r="X70" i="4" s="1"/>
  <c r="Y41" i="4"/>
  <c r="Y70" i="4" s="1"/>
  <c r="Z41" i="4"/>
  <c r="Z70" i="4" s="1"/>
  <c r="AA41" i="4"/>
  <c r="AA70" i="4" s="1"/>
  <c r="AB41" i="4"/>
  <c r="AB70" i="4" s="1"/>
  <c r="AC41" i="4"/>
  <c r="AC70" i="4" s="1"/>
  <c r="AD41" i="4"/>
  <c r="AD70" i="4" s="1"/>
  <c r="AE41" i="4"/>
  <c r="AE70" i="4" s="1"/>
  <c r="AF41" i="4"/>
  <c r="AF70" i="4" s="1"/>
  <c r="AG41" i="4"/>
  <c r="AG70" i="4" s="1"/>
  <c r="S42" i="4"/>
  <c r="T42" i="4"/>
  <c r="U42" i="4"/>
  <c r="V42" i="4"/>
  <c r="V71" i="4" s="1"/>
  <c r="W42" i="4"/>
  <c r="W71" i="4" s="1"/>
  <c r="X42" i="4"/>
  <c r="X71" i="4" s="1"/>
  <c r="Y42" i="4"/>
  <c r="Y71" i="4" s="1"/>
  <c r="Z42" i="4"/>
  <c r="Z71" i="4" s="1"/>
  <c r="AA42" i="4"/>
  <c r="AA71" i="4" s="1"/>
  <c r="AB42" i="4"/>
  <c r="AB71" i="4" s="1"/>
  <c r="AC42" i="4"/>
  <c r="AC71" i="4" s="1"/>
  <c r="AD42" i="4"/>
  <c r="AD71" i="4" s="1"/>
  <c r="AE42" i="4"/>
  <c r="AE71" i="4" s="1"/>
  <c r="AF42" i="4"/>
  <c r="AF71" i="4" s="1"/>
  <c r="AG42" i="4"/>
  <c r="AG71" i="4" s="1"/>
  <c r="S43" i="4"/>
  <c r="T43" i="4"/>
  <c r="U43" i="4"/>
  <c r="V43" i="4"/>
  <c r="V72" i="4" s="1"/>
  <c r="W43" i="4"/>
  <c r="W72" i="4" s="1"/>
  <c r="X43" i="4"/>
  <c r="X72" i="4" s="1"/>
  <c r="Y43" i="4"/>
  <c r="Z43" i="4"/>
  <c r="Z72" i="4" s="1"/>
  <c r="AA43" i="4"/>
  <c r="AA72" i="4" s="1"/>
  <c r="AB43" i="4"/>
  <c r="AB72" i="4" s="1"/>
  <c r="AC43" i="4"/>
  <c r="AC72" i="4" s="1"/>
  <c r="AD43" i="4"/>
  <c r="AD72" i="4" s="1"/>
  <c r="AE43" i="4"/>
  <c r="AE72" i="4" s="1"/>
  <c r="AF43" i="4"/>
  <c r="AF72" i="4" s="1"/>
  <c r="AG43" i="4"/>
  <c r="AG72" i="4" s="1"/>
  <c r="V44" i="4"/>
  <c r="V73" i="4" s="1"/>
  <c r="W44" i="4"/>
  <c r="W73" i="4" s="1"/>
  <c r="X44" i="4"/>
  <c r="X73" i="4" s="1"/>
  <c r="Y44" i="4"/>
  <c r="Y73" i="4" s="1"/>
  <c r="Z44" i="4"/>
  <c r="Z73" i="4" s="1"/>
  <c r="AA44" i="4"/>
  <c r="AA73" i="4" s="1"/>
  <c r="AB44" i="4"/>
  <c r="AB73" i="4" s="1"/>
  <c r="AC44" i="4"/>
  <c r="AC73" i="4" s="1"/>
  <c r="AD44" i="4"/>
  <c r="AD73" i="4" s="1"/>
  <c r="AE44" i="4"/>
  <c r="AE73" i="4" s="1"/>
  <c r="AF44" i="4"/>
  <c r="AG44" i="4"/>
  <c r="V45" i="4"/>
  <c r="V74" i="4" s="1"/>
  <c r="W45" i="4"/>
  <c r="W74" i="4" s="1"/>
  <c r="X45" i="4"/>
  <c r="X74" i="4" s="1"/>
  <c r="Y45" i="4"/>
  <c r="Y74" i="4" s="1"/>
  <c r="Z45" i="4"/>
  <c r="Z74" i="4" s="1"/>
  <c r="AA45" i="4"/>
  <c r="AA74" i="4" s="1"/>
  <c r="AB45" i="4"/>
  <c r="AB74" i="4" s="1"/>
  <c r="AC45" i="4"/>
  <c r="AC74" i="4" s="1"/>
  <c r="AD45" i="4"/>
  <c r="AD74" i="4" s="1"/>
  <c r="AE45" i="4"/>
  <c r="AE74" i="4" s="1"/>
  <c r="AF45" i="4"/>
  <c r="AF74" i="4" s="1"/>
  <c r="AG45" i="4"/>
  <c r="AG74" i="4" s="1"/>
  <c r="Y46" i="4"/>
  <c r="Y75" i="4" s="1"/>
  <c r="Z46" i="4"/>
  <c r="Z75" i="4" s="1"/>
  <c r="AA46" i="4"/>
  <c r="AA75" i="4" s="1"/>
  <c r="AB46" i="4"/>
  <c r="AB75" i="4" s="1"/>
  <c r="AC46" i="4"/>
  <c r="AC75" i="4" s="1"/>
  <c r="AD46" i="4"/>
  <c r="AD75" i="4" s="1"/>
  <c r="AE46" i="4"/>
  <c r="AE75" i="4" s="1"/>
  <c r="AF46" i="4"/>
  <c r="AF75" i="4" s="1"/>
  <c r="AG46" i="4"/>
  <c r="AG75" i="4" s="1"/>
  <c r="Y47" i="4"/>
  <c r="Y76" i="4" s="1"/>
  <c r="Z47" i="4"/>
  <c r="Z76" i="4" s="1"/>
  <c r="AA47" i="4"/>
  <c r="AA76" i="4" s="1"/>
  <c r="AB47" i="4"/>
  <c r="AB76" i="4" s="1"/>
  <c r="AC47" i="4"/>
  <c r="AC76" i="4" s="1"/>
  <c r="AD47" i="4"/>
  <c r="AD76" i="4" s="1"/>
  <c r="AE47" i="4"/>
  <c r="AE76" i="4" s="1"/>
  <c r="AF47" i="4"/>
  <c r="AF76" i="4" s="1"/>
  <c r="AG47" i="4"/>
  <c r="AG76" i="4" s="1"/>
  <c r="Y48" i="4"/>
  <c r="Y77" i="4" s="1"/>
  <c r="Z48" i="4"/>
  <c r="Z77" i="4" s="1"/>
  <c r="AA48" i="4"/>
  <c r="AA77" i="4" s="1"/>
  <c r="AB48" i="4"/>
  <c r="AB77" i="4" s="1"/>
  <c r="AC48" i="4"/>
  <c r="AC77" i="4" s="1"/>
  <c r="AD48" i="4"/>
  <c r="AD77" i="4" s="1"/>
  <c r="AE48" i="4"/>
  <c r="AE77" i="4" s="1"/>
  <c r="AF48" i="4"/>
  <c r="AF77" i="4" s="1"/>
  <c r="AG48" i="4"/>
  <c r="AG77" i="4" s="1"/>
  <c r="Y49" i="4"/>
  <c r="Z49" i="4"/>
  <c r="Z78" i="4" s="1"/>
  <c r="AA49" i="4"/>
  <c r="AA78" i="4" s="1"/>
  <c r="AB49" i="4"/>
  <c r="AB78" i="4" s="1"/>
  <c r="AC49" i="4"/>
  <c r="AC78" i="4" s="1"/>
  <c r="AD49" i="4"/>
  <c r="AD78" i="4" s="1"/>
  <c r="AE49" i="4"/>
  <c r="AE78" i="4" s="1"/>
  <c r="AF49" i="4"/>
  <c r="AF78" i="4" s="1"/>
  <c r="AG49" i="4"/>
  <c r="AG78" i="4" s="1"/>
  <c r="AB50" i="4"/>
  <c r="AB79" i="4" s="1"/>
  <c r="AC50" i="4"/>
  <c r="AC79" i="4" s="1"/>
  <c r="AD50" i="4"/>
  <c r="AD79" i="4" s="1"/>
  <c r="AE50" i="4"/>
  <c r="AE79" i="4" s="1"/>
  <c r="AF50" i="4"/>
  <c r="AF79" i="4" s="1"/>
  <c r="AG50" i="4"/>
  <c r="AG79" i="4" s="1"/>
  <c r="AB51" i="4"/>
  <c r="AB80" i="4" s="1"/>
  <c r="AC51" i="4"/>
  <c r="AC80" i="4" s="1"/>
  <c r="AD51" i="4"/>
  <c r="AD80" i="4" s="1"/>
  <c r="AE51" i="4"/>
  <c r="AE80" i="4" s="1"/>
  <c r="AF51" i="4"/>
  <c r="AF80" i="4" s="1"/>
  <c r="AG51" i="4"/>
  <c r="AG80" i="4" s="1"/>
  <c r="AB52" i="4"/>
  <c r="AB81" i="4" s="1"/>
  <c r="AC52" i="4"/>
  <c r="AC81" i="4" s="1"/>
  <c r="AD52" i="4"/>
  <c r="AD81" i="4" s="1"/>
  <c r="AE52" i="4"/>
  <c r="AE81" i="4" s="1"/>
  <c r="AF52" i="4"/>
  <c r="AF81" i="4" s="1"/>
  <c r="AG52" i="4"/>
  <c r="AG81" i="4" s="1"/>
  <c r="AB53" i="4"/>
  <c r="AB82" i="4" s="1"/>
  <c r="AC53" i="4"/>
  <c r="AC82" i="4" s="1"/>
  <c r="AD53" i="4"/>
  <c r="AD82" i="4" s="1"/>
  <c r="AE53" i="4"/>
  <c r="AE82" i="4" s="1"/>
  <c r="AF53" i="4"/>
  <c r="AF82" i="4" s="1"/>
  <c r="AG53" i="4"/>
  <c r="AG82" i="4" s="1"/>
  <c r="AE54" i="4"/>
  <c r="AE83" i="4" s="1"/>
  <c r="AF54" i="4"/>
  <c r="AF83" i="4" s="1"/>
  <c r="AG54" i="4"/>
  <c r="AG83" i="4" s="1"/>
  <c r="AE55" i="4"/>
  <c r="AE84" i="4" s="1"/>
  <c r="AF55" i="4"/>
  <c r="AF84" i="4" s="1"/>
  <c r="AG55" i="4"/>
  <c r="AG84" i="4" s="1"/>
  <c r="AE56" i="4"/>
  <c r="AE85" i="4" s="1"/>
  <c r="AF56" i="4"/>
  <c r="AF85" i="4" s="1"/>
  <c r="AG56" i="4"/>
  <c r="AG85" i="4" s="1"/>
  <c r="AE57" i="4"/>
  <c r="AE86" i="4" s="1"/>
  <c r="AF57" i="4"/>
  <c r="AF86" i="4" s="1"/>
  <c r="AG57" i="4"/>
  <c r="AG86" i="4" s="1"/>
  <c r="AG36" i="4"/>
  <c r="AG65" i="4" s="1"/>
  <c r="AF36" i="4"/>
  <c r="AF65" i="4" s="1"/>
  <c r="AE36" i="4"/>
  <c r="AE65" i="4" s="1"/>
  <c r="AD36" i="4"/>
  <c r="AD65" i="4" s="1"/>
  <c r="AC36" i="4"/>
  <c r="AC65" i="4" s="1"/>
  <c r="AB36" i="4"/>
  <c r="AB65" i="4" s="1"/>
  <c r="AA36" i="4"/>
  <c r="AA65" i="4" s="1"/>
  <c r="Z36" i="4"/>
  <c r="Z65" i="4" s="1"/>
  <c r="Y36" i="4"/>
  <c r="Y65" i="4" s="1"/>
  <c r="X36" i="4"/>
  <c r="X65" i="4" s="1"/>
  <c r="W36" i="4"/>
  <c r="W65" i="4" s="1"/>
  <c r="V36" i="4"/>
  <c r="V65" i="4" s="1"/>
  <c r="U36" i="4"/>
  <c r="T36" i="4"/>
  <c r="S36" i="4"/>
  <c r="R36" i="4"/>
  <c r="Q36" i="4"/>
  <c r="P36" i="4"/>
  <c r="O36" i="4"/>
  <c r="N36" i="4"/>
  <c r="M36" i="4"/>
  <c r="L36" i="4"/>
  <c r="K36" i="4"/>
  <c r="J36" i="4"/>
  <c r="AG35" i="4"/>
  <c r="AG64" i="4" s="1"/>
  <c r="AF35" i="4"/>
  <c r="AF64" i="4" s="1"/>
  <c r="AE35" i="4"/>
  <c r="AE64" i="4" s="1"/>
  <c r="AD35" i="4"/>
  <c r="AD64" i="4" s="1"/>
  <c r="AC35" i="4"/>
  <c r="AC64" i="4" s="1"/>
  <c r="AB35" i="4"/>
  <c r="AB64" i="4" s="1"/>
  <c r="AA35" i="4"/>
  <c r="AA64" i="4" s="1"/>
  <c r="Z35" i="4"/>
  <c r="Z64" i="4" s="1"/>
  <c r="Y35" i="4"/>
  <c r="Y64" i="4" s="1"/>
  <c r="X35" i="4"/>
  <c r="X64" i="4" s="1"/>
  <c r="W35" i="4"/>
  <c r="W64" i="4" s="1"/>
  <c r="V35" i="4"/>
  <c r="V64" i="4" s="1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V63" i="4" s="1"/>
  <c r="W34" i="4"/>
  <c r="W63" i="4" s="1"/>
  <c r="X34" i="4"/>
  <c r="X63" i="4" s="1"/>
  <c r="Y34" i="4"/>
  <c r="Y63" i="4" s="1"/>
  <c r="Z34" i="4"/>
  <c r="Z63" i="4" s="1"/>
  <c r="AA34" i="4"/>
  <c r="AB34" i="4"/>
  <c r="AB63" i="4" s="1"/>
  <c r="AC34" i="4"/>
  <c r="AC63" i="4" s="1"/>
  <c r="AD34" i="4"/>
  <c r="AE34" i="4"/>
  <c r="AF34" i="4"/>
  <c r="AF63" i="4" s="1"/>
  <c r="AG34" i="4"/>
  <c r="AG63" i="4" s="1"/>
  <c r="AP64" i="5" l="1"/>
  <c r="AN61" i="5"/>
  <c r="AM61" i="5"/>
  <c r="AK61" i="5"/>
  <c r="AL31" i="5"/>
  <c r="AK31" i="5"/>
  <c r="AL61" i="5"/>
  <c r="AJ61" i="5"/>
  <c r="AJ31" i="5"/>
  <c r="AU20" i="4"/>
  <c r="AO61" i="4"/>
  <c r="AU27" i="4"/>
  <c r="AS27" i="4" s="1"/>
  <c r="AW26" i="4"/>
  <c r="AS26" i="4"/>
  <c r="AU25" i="4"/>
  <c r="AS25" i="4" s="1"/>
  <c r="AU24" i="4"/>
  <c r="AS24" i="4" s="1"/>
  <c r="AU23" i="4"/>
  <c r="AS23" i="4" s="1"/>
  <c r="AU22" i="4"/>
  <c r="AS22" i="4" s="1"/>
  <c r="AU21" i="4"/>
  <c r="AS21" i="4" s="1"/>
  <c r="AW20" i="4"/>
  <c r="AS20" i="4"/>
  <c r="AU19" i="4"/>
  <c r="AS19" i="4" s="1"/>
  <c r="AU18" i="4"/>
  <c r="AS18" i="4" s="1"/>
  <c r="AU17" i="4"/>
  <c r="AS17" i="4" s="1"/>
  <c r="AW16" i="4"/>
  <c r="AS16" i="4"/>
  <c r="AU15" i="4"/>
  <c r="AS15" i="4" s="1"/>
  <c r="AU14" i="4"/>
  <c r="AS14" i="4" s="1"/>
  <c r="AU13" i="4"/>
  <c r="AS13" i="4" s="1"/>
  <c r="AU12" i="4"/>
  <c r="AS12" i="4" s="1"/>
  <c r="AW11" i="4"/>
  <c r="AS11" i="4"/>
  <c r="AU10" i="4"/>
  <c r="AS10" i="4" s="1"/>
  <c r="AW9" i="4"/>
  <c r="AS9" i="4"/>
  <c r="AS8" i="4"/>
  <c r="AS6" i="4"/>
  <c r="AW6" i="4"/>
  <c r="AU5" i="4"/>
  <c r="AS5" i="4" s="1"/>
  <c r="AO31" i="4"/>
  <c r="AN31" i="4"/>
  <c r="AM31" i="4"/>
  <c r="AL31" i="4"/>
  <c r="AK31" i="4"/>
  <c r="AJ31" i="4"/>
  <c r="AW17" i="4" l="1"/>
  <c r="AW27" i="4"/>
  <c r="AW25" i="4"/>
  <c r="AW24" i="4"/>
  <c r="AW23" i="4"/>
  <c r="AW22" i="4"/>
  <c r="AW21" i="4"/>
  <c r="AW19" i="4"/>
  <c r="AW18" i="4"/>
  <c r="AW15" i="4"/>
  <c r="AW14" i="4"/>
  <c r="AW13" i="4"/>
  <c r="AW12" i="4"/>
  <c r="AW10" i="4"/>
  <c r="AW5" i="4"/>
</calcChain>
</file>

<file path=xl/sharedStrings.xml><?xml version="1.0" encoding="utf-8"?>
<sst xmlns="http://schemas.openxmlformats.org/spreadsheetml/2006/main" count="160" uniqueCount="23">
  <si>
    <t>±</t>
  </si>
  <si>
    <t>Daily methane production</t>
  </si>
  <si>
    <t>Day</t>
  </si>
  <si>
    <t>Cumulative methane porduction</t>
  </si>
  <si>
    <t>P</t>
    <phoneticPr fontId="1" type="noConversion"/>
  </si>
  <si>
    <t>Rm</t>
    <phoneticPr fontId="1" type="noConversion"/>
  </si>
  <si>
    <t>ㅅ</t>
    <phoneticPr fontId="1" type="noConversion"/>
  </si>
  <si>
    <t>SUMXMY2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</si>
  <si>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</si>
  <si>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</si>
  <si>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</si>
  <si>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Daily methane production</t>
    <phoneticPr fontId="1" type="noConversion"/>
  </si>
  <si>
    <t>Cumulitive mehtane production</t>
    <phoneticPr fontId="1" type="noConversion"/>
  </si>
  <si>
    <t>USE</t>
    <phoneticPr fontId="1" type="noConversion"/>
  </si>
  <si>
    <t>IQR test</t>
    <phoneticPr fontId="1" type="noConversion"/>
  </si>
  <si>
    <t>Removed line</t>
    <phoneticPr fontId="1" type="noConversion"/>
  </si>
  <si>
    <t>Outlier</t>
    <phoneticPr fontId="1" type="noConversion"/>
  </si>
  <si>
    <t>average</t>
    <phoneticPr fontId="1" type="noConversion"/>
  </si>
  <si>
    <t>sd</t>
    <phoneticPr fontId="1" type="noConversion"/>
  </si>
  <si>
    <t>methane (daily max)</t>
    <phoneticPr fontId="1" type="noConversion"/>
  </si>
  <si>
    <t>date at max</t>
    <phoneticPr fontId="1" type="noConversion"/>
  </si>
  <si>
    <t>±</t>
    <phoneticPr fontId="1" type="noConversion"/>
  </si>
  <si>
    <t>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</si>
</sst>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2" fillId="0" borderId="1" xfId="0" applyNumberFormat="1" applyFont="1" applyBorder="1">
      <alignment vertical="center"/>
    </xf>
    <xf numFmtId="0" fontId="3" fillId="0" borderId="1" xfId="0" applyFont="1" applyBorder="1" applyAlignment="1"/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/>
    <xf numFmtId="0" fontId="0" fillId="0" borderId="2" xfId="0" applyBorder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177" fontId="0" fillId="0" borderId="0" xfId="0" applyNumberFormat="1">
      <alignment vertical="center"/>
    </xf>
    <xf numFmtId="0" fontId="0" fillId="3" borderId="0" xfId="0" applyFill="1">
      <alignment vertical="center"/>
    </xf>
    <xf numFmtId="0" fontId="5" fillId="0" borderId="0" xfId="0" applyFont="1" applyAlignment="1"/>
    <xf numFmtId="0" fontId="0" fillId="4" borderId="0" xfId="0" applyFill="1">
      <alignment vertical="center"/>
    </xf>
    <xf numFmtId="176" fontId="5" fillId="0" borderId="0" xfId="0" applyNumberFormat="1" applyFont="1" applyAlignment="1"/>
    <xf numFmtId="176" fontId="5" fillId="5" borderId="0" xfId="0" applyNumberFormat="1" applyFont="1" applyFill="1" applyAlignment="1"/>
    <xf numFmtId="0" fontId="0" fillId="5" borderId="0" xfId="0" applyFill="1">
      <alignment vertical="center"/>
    </xf>
    <xf numFmtId="176" fontId="6" fillId="0" borderId="0" xfId="0" applyNumberFormat="1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'CH4, METHANE CONTENT (Outlier)'!$AQ$3:$AQ$27</c:f>
              <c:numCache>
                <c:formatCode>General</c:formatCode>
                <c:ptCount val="25"/>
                <c:pt idx="0">
                  <c:v>0</c:v>
                </c:pt>
                <c:pt idx="1">
                  <c:v>9.0867357365339175E-3</c:v>
                </c:pt>
                <c:pt idx="2">
                  <c:v>0.17033263796855344</c:v>
                </c:pt>
                <c:pt idx="3">
                  <c:v>1.3432096566640945</c:v>
                </c:pt>
                <c:pt idx="4">
                  <c:v>5.7879331911738801</c:v>
                </c:pt>
                <c:pt idx="5">
                  <c:v>15.853344541228628</c:v>
                </c:pt>
                <c:pt idx="6">
                  <c:v>31.224945933378454</c:v>
                </c:pt>
                <c:pt idx="7">
                  <c:v>49.110461693304607</c:v>
                </c:pt>
                <c:pt idx="8">
                  <c:v>66.542498650962827</c:v>
                </c:pt>
                <c:pt idx="9">
                  <c:v>81.695395748355025</c:v>
                </c:pt>
                <c:pt idx="10">
                  <c:v>93.915171435854646</c:v>
                </c:pt>
                <c:pt idx="11">
                  <c:v>103.28845910001156</c:v>
                </c:pt>
                <c:pt idx="12">
                  <c:v>110.23926532594034</c:v>
                </c:pt>
                <c:pt idx="13">
                  <c:v>115.27658757508529</c:v>
                </c:pt>
                <c:pt idx="14">
                  <c:v>118.87061233464357</c:v>
                </c:pt>
                <c:pt idx="15">
                  <c:v>121.40790040469388</c:v>
                </c:pt>
                <c:pt idx="16">
                  <c:v>123.18648443713921</c:v>
                </c:pt>
                <c:pt idx="17">
                  <c:v>124.42737908921367</c:v>
                </c:pt>
                <c:pt idx="18">
                  <c:v>125.29049201208022</c:v>
                </c:pt>
                <c:pt idx="19">
                  <c:v>125.88968192754059</c:v>
                </c:pt>
                <c:pt idx="20">
                  <c:v>126.30517336802929</c:v>
                </c:pt>
                <c:pt idx="21">
                  <c:v>126.59310492832681</c:v>
                </c:pt>
                <c:pt idx="22">
                  <c:v>126.79258547596538</c:v>
                </c:pt>
                <c:pt idx="23">
                  <c:v>126.9307826365747</c:v>
                </c:pt>
                <c:pt idx="24">
                  <c:v>127.02653575680642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1D-4E95-93F5-A6CE41D27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8904351"/>
        <c:axId val="1468905183"/>
      </c:scatterChart>
      <c:valAx>
        <c:axId val="1468904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68905183"/>
        <c:crosses val="autoZero"/>
        <c:crossBetween val="midCat"/>
      </c:valAx>
      <c:valAx>
        <c:axId val="146890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68904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Daily</a:t>
            </a:r>
            <a:r>
              <a:rPr lang="en-US" altLang="ko-KR" baseline="0"/>
              <a:t> methane production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'CH4, METHANE CONTENT (Modified)'!$C$3:$C$27</c:f>
              <c:numCache>
                <c:formatCode>General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</c:numCache>
            </c:numRef>
          </c:xVal>
          <c:yVal>
            <c:numRef>
              <c:f>'CH4, METHANE CONTENT (Modified)'!$AB$33:$AB$57</c:f>
              <c:numCache>
                <c:formatCode>General</c:formatCode>
                <c:ptCount val="25"/>
                <c:pt idx="0">
                  <c:v>0</c:v>
                </c:pt>
                <c:pt idx="1">
                  <c:v>1.353035</c:v>
                </c:pt>
                <c:pt idx="2">
                  <c:v>0.16873500000000008</c:v>
                </c:pt>
                <c:pt idx="3">
                  <c:v>-1.5217700000000001</c:v>
                </c:pt>
                <c:pt idx="4">
                  <c:v>0</c:v>
                </c:pt>
                <c:pt idx="5">
                  <c:v>23.02882</c:v>
                </c:pt>
                <c:pt idx="6">
                  <c:v>13.691039999999997</c:v>
                </c:pt>
                <c:pt idx="7">
                  <c:v>18.962700000000005</c:v>
                </c:pt>
                <c:pt idx="8">
                  <c:v>10.734439999999999</c:v>
                </c:pt>
                <c:pt idx="9">
                  <c:v>20.708169999999996</c:v>
                </c:pt>
                <c:pt idx="10">
                  <c:v>8.0139800000000037</c:v>
                </c:pt>
                <c:pt idx="11">
                  <c:v>7.451350000000005</c:v>
                </c:pt>
                <c:pt idx="12">
                  <c:v>4.6383999999999901</c:v>
                </c:pt>
                <c:pt idx="13">
                  <c:v>3.940400000000011</c:v>
                </c:pt>
                <c:pt idx="14">
                  <c:v>2.2950999999999908</c:v>
                </c:pt>
                <c:pt idx="15">
                  <c:v>2.546599999999998</c:v>
                </c:pt>
                <c:pt idx="16">
                  <c:v>0.75660000000000593</c:v>
                </c:pt>
                <c:pt idx="17">
                  <c:v>0.66669999999999163</c:v>
                </c:pt>
                <c:pt idx="18">
                  <c:v>0.32810000000000628</c:v>
                </c:pt>
                <c:pt idx="19">
                  <c:v>0.68460000000000321</c:v>
                </c:pt>
                <c:pt idx="20">
                  <c:v>0.49139999999999873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B5-48FE-9D59-4DE6E7F5C01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'CH4, METHANE CONTENT (Modified)'!$C$3:$C$27</c:f>
              <c:numCache>
                <c:formatCode>General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</c:numCache>
            </c:numRef>
          </c:xVal>
          <c:yVal>
            <c:numRef>
              <c:f>'CH4, METHANE CONTENT (Modified)'!$AC$33:$AC$57</c:f>
              <c:numCache>
                <c:formatCode>General</c:formatCode>
                <c:ptCount val="25"/>
                <c:pt idx="0">
                  <c:v>0</c:v>
                </c:pt>
                <c:pt idx="1">
                  <c:v>1.4529209999999999</c:v>
                </c:pt>
                <c:pt idx="2">
                  <c:v>2.4989470000000003</c:v>
                </c:pt>
                <c:pt idx="3">
                  <c:v>1.5776149999999998</c:v>
                </c:pt>
                <c:pt idx="4">
                  <c:v>1.0554269999999999</c:v>
                </c:pt>
                <c:pt idx="5">
                  <c:v>6.3566899999999995</c:v>
                </c:pt>
                <c:pt idx="6">
                  <c:v>4.7275900000000011</c:v>
                </c:pt>
                <c:pt idx="7">
                  <c:v>16.790520000000001</c:v>
                </c:pt>
                <c:pt idx="8">
                  <c:v>19.711549999999995</c:v>
                </c:pt>
                <c:pt idx="9">
                  <c:v>21.10868</c:v>
                </c:pt>
                <c:pt idx="10">
                  <c:v>14.808270000000007</c:v>
                </c:pt>
                <c:pt idx="11">
                  <c:v>6.1242299999999972</c:v>
                </c:pt>
                <c:pt idx="12">
                  <c:v>7.1130600000000044</c:v>
                </c:pt>
                <c:pt idx="13">
                  <c:v>5.0742999999999938</c:v>
                </c:pt>
                <c:pt idx="14">
                  <c:v>6.4709000000000003</c:v>
                </c:pt>
                <c:pt idx="15">
                  <c:v>6.3224000000000018</c:v>
                </c:pt>
                <c:pt idx="16">
                  <c:v>4.1326999999999998</c:v>
                </c:pt>
                <c:pt idx="17">
                  <c:v>2.359499999999997</c:v>
                </c:pt>
                <c:pt idx="18">
                  <c:v>1.5704999999999956</c:v>
                </c:pt>
                <c:pt idx="19">
                  <c:v>1.0977000000000032</c:v>
                </c:pt>
                <c:pt idx="20">
                  <c:v>0.70720000000000027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B5-48FE-9D59-4DE6E7F5C01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'CH4, METHANE CONTENT (Modified)'!$C$3:$C$27</c:f>
              <c:numCache>
                <c:formatCode>General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</c:numCache>
            </c:numRef>
          </c:xVal>
          <c:yVal>
            <c:numRef>
              <c:f>'CH4, METHANE CONTENT (Modified)'!$AD$33:$AD$57</c:f>
              <c:numCache>
                <c:formatCode>General</c:formatCode>
                <c:ptCount val="25"/>
                <c:pt idx="0">
                  <c:v>0</c:v>
                </c:pt>
                <c:pt idx="2">
                  <c:v>2.7526459999999999</c:v>
                </c:pt>
                <c:pt idx="3">
                  <c:v>1.5807540000000002</c:v>
                </c:pt>
                <c:pt idx="4">
                  <c:v>-1.3104000000000227E-2</c:v>
                </c:pt>
                <c:pt idx="5">
                  <c:v>5.6622740000000009</c:v>
                </c:pt>
                <c:pt idx="6">
                  <c:v>18.875990000000002</c:v>
                </c:pt>
                <c:pt idx="7">
                  <c:v>18.656180000000003</c:v>
                </c:pt>
                <c:pt idx="8">
                  <c:v>19.352009999999993</c:v>
                </c:pt>
                <c:pt idx="9">
                  <c:v>20.779570000000007</c:v>
                </c:pt>
                <c:pt idx="10">
                  <c:v>13.816079999999999</c:v>
                </c:pt>
                <c:pt idx="11">
                  <c:v>6.7730999999999995</c:v>
                </c:pt>
                <c:pt idx="12">
                  <c:v>7.6911999999999949</c:v>
                </c:pt>
                <c:pt idx="13">
                  <c:v>6.3251000000000062</c:v>
                </c:pt>
                <c:pt idx="14">
                  <c:v>5.5896999999999935</c:v>
                </c:pt>
                <c:pt idx="15">
                  <c:v>4.4385000000000048</c:v>
                </c:pt>
                <c:pt idx="16">
                  <c:v>3.0544999999999902</c:v>
                </c:pt>
                <c:pt idx="17">
                  <c:v>1.8274000000000115</c:v>
                </c:pt>
                <c:pt idx="18">
                  <c:v>1.5541000000000054</c:v>
                </c:pt>
                <c:pt idx="19">
                  <c:v>1.2147999999999968</c:v>
                </c:pt>
                <c:pt idx="20">
                  <c:v>1.2346000000000004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B5-48FE-9D59-4DE6E7F5C01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'CH4, METHANE CONTENT (Modified)'!$C$3:$C$27</c:f>
              <c:numCache>
                <c:formatCode>General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</c:numCache>
            </c:numRef>
          </c:xVal>
          <c:yVal>
            <c:numRef>
              <c:f>'CH4, METHANE CONTENT (Modified)'!$AE$33:$AE$57</c:f>
              <c:numCache>
                <c:formatCode>General</c:formatCode>
                <c:ptCount val="25"/>
                <c:pt idx="0">
                  <c:v>0</c:v>
                </c:pt>
                <c:pt idx="1">
                  <c:v>1.3122560000000001</c:v>
                </c:pt>
                <c:pt idx="2">
                  <c:v>1.922221</c:v>
                </c:pt>
                <c:pt idx="3">
                  <c:v>1.6004839999999998</c:v>
                </c:pt>
                <c:pt idx="4">
                  <c:v>1.3906010000000002</c:v>
                </c:pt>
                <c:pt idx="5">
                  <c:v>7.5913579999999996</c:v>
                </c:pt>
                <c:pt idx="6">
                  <c:v>22.685179999999999</c:v>
                </c:pt>
                <c:pt idx="7">
                  <c:v>17.860300000000002</c:v>
                </c:pt>
                <c:pt idx="8">
                  <c:v>17.565810000000006</c:v>
                </c:pt>
                <c:pt idx="9">
                  <c:v>19.671509999999998</c:v>
                </c:pt>
                <c:pt idx="10">
                  <c:v>14.273679999999999</c:v>
                </c:pt>
                <c:pt idx="11">
                  <c:v>9.2486999999999995</c:v>
                </c:pt>
                <c:pt idx="12">
                  <c:v>7.7381000000000029</c:v>
                </c:pt>
                <c:pt idx="13">
                  <c:v>6.5120999999999896</c:v>
                </c:pt>
                <c:pt idx="14">
                  <c:v>4.4671999999999912</c:v>
                </c:pt>
                <c:pt idx="15">
                  <c:v>3.9887000000000228</c:v>
                </c:pt>
                <c:pt idx="16">
                  <c:v>2.5494999999999948</c:v>
                </c:pt>
                <c:pt idx="17">
                  <c:v>1.3532999999999902</c:v>
                </c:pt>
                <c:pt idx="18">
                  <c:v>1.123500000000007</c:v>
                </c:pt>
                <c:pt idx="19">
                  <c:v>1.0635000000000048</c:v>
                </c:pt>
                <c:pt idx="20">
                  <c:v>0.96199999999998909</c:v>
                </c:pt>
                <c:pt idx="21">
                  <c:v>0.27430000000001087</c:v>
                </c:pt>
                <c:pt idx="22">
                  <c:v>0.73120000000000118</c:v>
                </c:pt>
                <c:pt idx="23">
                  <c:v>0.2383999999999844</c:v>
                </c:pt>
                <c:pt idx="24">
                  <c:v>0.60820000000001073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CB5-48FE-9D59-4DE6E7F5C01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'CH4, METHANE CONTENT (Modified)'!$C$3:$C$27</c:f>
              <c:numCache>
                <c:formatCode>General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</c:numCache>
            </c:numRef>
          </c:xVal>
          <c:yVal>
            <c:numRef>
              <c:f>'CH4, METHANE CONTENT (Modified)'!$AF$33:$AF$57</c:f>
              <c:numCache>
                <c:formatCode>General</c:formatCode>
                <c:ptCount val="25"/>
                <c:pt idx="0">
                  <c:v>0</c:v>
                </c:pt>
                <c:pt idx="1">
                  <c:v>1.175192</c:v>
                </c:pt>
                <c:pt idx="2">
                  <c:v>1.7434349999999998</c:v>
                </c:pt>
                <c:pt idx="3">
                  <c:v>1.2686650000000004</c:v>
                </c:pt>
                <c:pt idx="4">
                  <c:v>1.4941329999999997</c:v>
                </c:pt>
                <c:pt idx="5">
                  <c:v>7.4565250000000001</c:v>
                </c:pt>
                <c:pt idx="6">
                  <c:v>22.99108</c:v>
                </c:pt>
                <c:pt idx="7">
                  <c:v>18.95044</c:v>
                </c:pt>
                <c:pt idx="8">
                  <c:v>18.138720000000006</c:v>
                </c:pt>
                <c:pt idx="9">
                  <c:v>17.654059999999987</c:v>
                </c:pt>
                <c:pt idx="10">
                  <c:v>9.3351500000000129</c:v>
                </c:pt>
                <c:pt idx="11">
                  <c:v>8.167199999999994</c:v>
                </c:pt>
                <c:pt idx="12">
                  <c:v>6.9510999999999967</c:v>
                </c:pt>
                <c:pt idx="13">
                  <c:v>5.5888999999999953</c:v>
                </c:pt>
                <c:pt idx="14">
                  <c:v>4.4533000000000129</c:v>
                </c:pt>
                <c:pt idx="15">
                  <c:v>4.1027999999999878</c:v>
                </c:pt>
                <c:pt idx="16">
                  <c:v>2.1305000000000121</c:v>
                </c:pt>
                <c:pt idx="17">
                  <c:v>1.3155999999999892</c:v>
                </c:pt>
                <c:pt idx="18">
                  <c:v>0.39379999999999882</c:v>
                </c:pt>
                <c:pt idx="19">
                  <c:v>1.2566000000000201</c:v>
                </c:pt>
                <c:pt idx="20">
                  <c:v>0.8306999999999789</c:v>
                </c:pt>
                <c:pt idx="21">
                  <c:v>0.67260000000001696</c:v>
                </c:pt>
                <c:pt idx="22">
                  <c:v>0.96859999999998081</c:v>
                </c:pt>
                <c:pt idx="23">
                  <c:v>0.33899999999999864</c:v>
                </c:pt>
                <c:pt idx="24">
                  <c:v>0.85410000000001673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CB5-48FE-9D59-4DE6E7F5C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757359"/>
        <c:axId val="1134763599"/>
      </c:scatterChart>
      <c:valAx>
        <c:axId val="113475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34763599"/>
        <c:crosses val="autoZero"/>
        <c:crossBetween val="midCat"/>
      </c:valAx>
      <c:valAx>
        <c:axId val="113476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34757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442630</xdr:colOff>
      <xdr:row>32</xdr:row>
      <xdr:rowOff>62753</xdr:rowOff>
    </xdr:from>
    <xdr:to>
      <xdr:col>50</xdr:col>
      <xdr:colOff>229718</xdr:colOff>
      <xdr:row>45</xdr:row>
      <xdr:rowOff>38100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3E75893-B788-F431-2CE2-C3D0426DD4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41</xdr:row>
      <xdr:rowOff>195695</xdr:rowOff>
    </xdr:from>
    <xdr:to>
      <xdr:col>11</xdr:col>
      <xdr:colOff>606136</xdr:colOff>
      <xdr:row>55</xdr:row>
      <xdr:rowOff>29440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7CAA5A4B-5E3B-335C-6D9D-A93B4E6FF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6F7C4-3C25-47EC-AFBC-4A8FD113B948}">
  <dimension ref="A1:AW86"/>
  <sheetViews>
    <sheetView topLeftCell="D2" zoomScale="85" zoomScaleNormal="85" workbookViewId="0">
      <selection activeCell="Y29" sqref="Y29"/>
    </sheetView>
  </sheetViews>
  <sheetFormatPr defaultRowHeight="16.5" x14ac:dyDescent="0.3"/>
  <cols>
    <col min="1" max="1" width="30.75" bestFit="1" customWidth="1"/>
    <col min="36" max="36" width="14.25" bestFit="1" customWidth="1"/>
  </cols>
  <sheetData>
    <row r="1" spans="1:49" x14ac:dyDescent="0.3">
      <c r="AB1" s="16" t="s">
        <v>16</v>
      </c>
    </row>
    <row r="2" spans="1:49" x14ac:dyDescent="0.3">
      <c r="AS2" t="s">
        <v>14</v>
      </c>
    </row>
    <row r="3" spans="1:49" x14ac:dyDescent="0.2"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I3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Q3">
        <f t="shared" ref="AQ3:AQ26" si="0">AVERAGE(AJ3:AO3)</f>
        <v>0</v>
      </c>
    </row>
    <row r="4" spans="1:49" x14ac:dyDescent="0.2">
      <c r="A4" t="s">
        <v>12</v>
      </c>
      <c r="C4" s="12">
        <v>3</v>
      </c>
      <c r="D4" s="12">
        <v>1.108897</v>
      </c>
      <c r="E4" s="12">
        <v>1.0205029999999999</v>
      </c>
      <c r="F4" s="12">
        <v>1.571218</v>
      </c>
      <c r="G4" s="12">
        <v>1.6171690000000001</v>
      </c>
      <c r="H4" s="12">
        <v>1.551579</v>
      </c>
      <c r="I4" s="12">
        <v>0.84358</v>
      </c>
      <c r="J4" s="12">
        <v>1.321609</v>
      </c>
      <c r="K4" s="12">
        <v>1.1738919999999999</v>
      </c>
      <c r="L4" s="12">
        <v>1.962145</v>
      </c>
      <c r="M4" s="12">
        <v>1.1162840000000001</v>
      </c>
      <c r="N4" s="12">
        <v>1.012918</v>
      </c>
      <c r="O4" s="12">
        <v>1.87822</v>
      </c>
      <c r="P4" s="12"/>
      <c r="Q4" s="12">
        <v>1.4423980000000001</v>
      </c>
      <c r="R4" s="12"/>
      <c r="S4" s="12">
        <v>0.53168199999999999</v>
      </c>
      <c r="T4" s="12">
        <v>1.0383929999999999</v>
      </c>
      <c r="U4" s="12">
        <v>2.0413519999999998</v>
      </c>
      <c r="V4" s="12">
        <v>0.92668300000000003</v>
      </c>
      <c r="W4" s="12">
        <v>1.099702</v>
      </c>
      <c r="X4" s="12">
        <v>0.23683499999999999</v>
      </c>
      <c r="Y4" s="12">
        <v>0.124838</v>
      </c>
      <c r="Z4" s="12">
        <v>1.549042</v>
      </c>
      <c r="AA4" s="12">
        <v>1.9405509999999999</v>
      </c>
      <c r="AB4" s="14">
        <v>1.353035</v>
      </c>
      <c r="AC4" s="14">
        <v>1.4529209999999999</v>
      </c>
      <c r="AD4" s="15">
        <v>2.5691009999999999</v>
      </c>
      <c r="AE4" s="14">
        <v>1.3122560000000001</v>
      </c>
      <c r="AF4" s="14">
        <v>1.175192</v>
      </c>
      <c r="AG4" s="15">
        <v>0.51817199999999997</v>
      </c>
      <c r="AI4">
        <v>3</v>
      </c>
      <c r="AJ4" s="9">
        <f t="shared" ref="AJ4:AO27" si="1">AJ$28*EXP(-EXP((AJ$29*EXP(1))/AJ$28*(AJ$30-$AI4)+1))</f>
        <v>7.8121042143204523E-3</v>
      </c>
      <c r="AK4" s="9">
        <f t="shared" si="1"/>
        <v>6.4068250032202978E-3</v>
      </c>
      <c r="AL4" s="9">
        <f t="shared" si="1"/>
        <v>4.1385243507353377E-3</v>
      </c>
      <c r="AM4" s="9">
        <f t="shared" si="1"/>
        <v>1.7529871237018109E-2</v>
      </c>
      <c r="AN4" s="9">
        <f t="shared" si="1"/>
        <v>1.8627652861903137E-2</v>
      </c>
      <c r="AO4" s="9">
        <f t="shared" si="1"/>
        <v>5.4367520061803909E-6</v>
      </c>
      <c r="AQ4">
        <f t="shared" si="0"/>
        <v>9.0867357365339175E-3</v>
      </c>
      <c r="AS4" s="13">
        <f t="shared" ref="AS4:AS27" si="2">AT4-AU4*1.5</f>
        <v>0.88172075000000039</v>
      </c>
      <c r="AT4">
        <f t="shared" ref="AT4:AT27" si="3">QUARTILE(AB4:AG4,1)</f>
        <v>1.2094580000000001</v>
      </c>
      <c r="AU4">
        <f t="shared" ref="AU4:AU27" si="4">AV4-AT4</f>
        <v>0.21849149999999984</v>
      </c>
      <c r="AV4">
        <f t="shared" ref="AV4:AV27" si="5">QUARTILE(AB4:AG4,3)</f>
        <v>1.4279495</v>
      </c>
      <c r="AW4" s="13">
        <f t="shared" ref="AW4:AW27" si="6">AV4+1.5*AU4</f>
        <v>1.7556867499999997</v>
      </c>
    </row>
    <row r="5" spans="1:49" x14ac:dyDescent="0.2">
      <c r="C5" s="12">
        <v>6</v>
      </c>
      <c r="D5" s="12"/>
      <c r="E5" s="12"/>
      <c r="F5" s="12"/>
      <c r="G5" s="12">
        <v>2.699525</v>
      </c>
      <c r="H5" s="12">
        <v>3.7054900000000002</v>
      </c>
      <c r="I5" s="12">
        <v>2.7761670000000001</v>
      </c>
      <c r="J5" s="12">
        <v>1.426453</v>
      </c>
      <c r="K5" s="12">
        <v>3.20113</v>
      </c>
      <c r="L5" s="12">
        <v>3.837764</v>
      </c>
      <c r="M5" s="12">
        <v>3.1525470000000002</v>
      </c>
      <c r="N5" s="12">
        <v>2.9780090000000001</v>
      </c>
      <c r="O5" s="12">
        <v>3.4645839999999999</v>
      </c>
      <c r="P5" s="12">
        <v>1.4701690000000001</v>
      </c>
      <c r="Q5" s="12">
        <v>3.668895</v>
      </c>
      <c r="R5" s="12">
        <v>2.4604900000000001</v>
      </c>
      <c r="S5" s="12">
        <v>5.0906700000000003</v>
      </c>
      <c r="T5" s="12">
        <v>2.8057430000000001</v>
      </c>
      <c r="U5" s="12">
        <v>4.0112170000000003</v>
      </c>
      <c r="V5" s="12">
        <v>2.9701569999999999</v>
      </c>
      <c r="W5" s="12">
        <v>2.9759600000000002</v>
      </c>
      <c r="X5" s="12">
        <v>2.717854</v>
      </c>
      <c r="Y5" s="12">
        <v>2.1401150000000002</v>
      </c>
      <c r="Z5" s="12">
        <v>1.830919</v>
      </c>
      <c r="AA5" s="12">
        <v>1.9134580000000001</v>
      </c>
      <c r="AB5" s="14">
        <v>1.5217700000000001</v>
      </c>
      <c r="AC5" s="14">
        <v>3.9518680000000002</v>
      </c>
      <c r="AD5" s="14">
        <v>2.7526459999999999</v>
      </c>
      <c r="AE5" s="14">
        <v>3.234477</v>
      </c>
      <c r="AF5" s="14">
        <v>2.9186269999999999</v>
      </c>
      <c r="AG5" s="14">
        <v>3.8508089999999999</v>
      </c>
      <c r="AI5">
        <v>6</v>
      </c>
      <c r="AJ5" s="9">
        <f t="shared" si="1"/>
        <v>0.20968251154908157</v>
      </c>
      <c r="AK5" s="9">
        <f t="shared" si="1"/>
        <v>0.1166486248956299</v>
      </c>
      <c r="AL5" s="9">
        <f t="shared" si="1"/>
        <v>0.10951285545219938</v>
      </c>
      <c r="AM5" s="9">
        <f t="shared" si="1"/>
        <v>0.27927911716117104</v>
      </c>
      <c r="AN5" s="9">
        <f t="shared" si="1"/>
        <v>0.30088884468055443</v>
      </c>
      <c r="AO5" s="9">
        <f t="shared" si="1"/>
        <v>5.9838740726843361E-3</v>
      </c>
      <c r="AQ5">
        <f t="shared" si="0"/>
        <v>0.17033263796855344</v>
      </c>
      <c r="AS5" s="13">
        <f t="shared" si="2"/>
        <v>1.4402641250000001</v>
      </c>
      <c r="AT5">
        <f t="shared" si="3"/>
        <v>2.79414125</v>
      </c>
      <c r="AU5">
        <f t="shared" si="4"/>
        <v>0.90258474999999994</v>
      </c>
      <c r="AV5">
        <f t="shared" si="5"/>
        <v>3.696726</v>
      </c>
      <c r="AW5" s="13">
        <f t="shared" si="6"/>
        <v>5.0506031250000003</v>
      </c>
    </row>
    <row r="6" spans="1:49" x14ac:dyDescent="0.2">
      <c r="C6" s="12">
        <v>9</v>
      </c>
      <c r="D6" s="12"/>
      <c r="E6" s="12"/>
      <c r="F6" s="12"/>
      <c r="G6" s="12"/>
      <c r="H6" s="12"/>
      <c r="I6" s="12"/>
      <c r="J6" s="12">
        <v>1.7662949999999999</v>
      </c>
      <c r="K6" s="12">
        <v>4.3491819999999999</v>
      </c>
      <c r="L6" s="12">
        <v>4.3953959999999999</v>
      </c>
      <c r="M6" s="12">
        <v>3.3716059999999999</v>
      </c>
      <c r="N6" s="12">
        <v>4.4974600000000002</v>
      </c>
      <c r="O6" s="12">
        <v>3.7588300000000001</v>
      </c>
      <c r="P6" s="12">
        <v>2.9858950000000002</v>
      </c>
      <c r="Q6" s="12">
        <v>5.0801369999999997</v>
      </c>
      <c r="R6" s="12">
        <v>4.1214729999999999</v>
      </c>
      <c r="S6" s="12">
        <v>5.3938829999999998</v>
      </c>
      <c r="T6" s="12">
        <v>3.736815</v>
      </c>
      <c r="U6" s="12">
        <v>5.550332</v>
      </c>
      <c r="V6" s="12">
        <v>3.603926</v>
      </c>
      <c r="W6" s="12">
        <v>4.323912</v>
      </c>
      <c r="X6" s="12">
        <v>4.4343880000000002</v>
      </c>
      <c r="Y6" s="12">
        <v>2.2407170000000001</v>
      </c>
      <c r="Z6" s="12">
        <v>2.8655879999999998</v>
      </c>
      <c r="AA6" s="12">
        <v>3.3961079999999999</v>
      </c>
      <c r="AB6" s="15">
        <v>2.0409030000000001</v>
      </c>
      <c r="AC6" s="14">
        <v>5.5294829999999999</v>
      </c>
      <c r="AD6" s="14">
        <v>4.3334000000000001</v>
      </c>
      <c r="AE6" s="14">
        <v>4.8349609999999998</v>
      </c>
      <c r="AF6" s="14">
        <v>4.1872920000000002</v>
      </c>
      <c r="AG6" s="14">
        <v>4.8592709999999997</v>
      </c>
      <c r="AI6">
        <v>9</v>
      </c>
      <c r="AJ6" s="9">
        <f t="shared" si="1"/>
        <v>1.829063934977242</v>
      </c>
      <c r="AK6" s="9">
        <f t="shared" si="1"/>
        <v>0.90974305439649061</v>
      </c>
      <c r="AL6" s="9">
        <f t="shared" si="1"/>
        <v>1.0358639578898368</v>
      </c>
      <c r="AM6" s="9">
        <f t="shared" si="1"/>
        <v>1.9035714399331509</v>
      </c>
      <c r="AN6" s="9">
        <f t="shared" si="1"/>
        <v>2.0361799926111952</v>
      </c>
      <c r="AO6" s="9">
        <f t="shared" si="1"/>
        <v>0.34483556017665223</v>
      </c>
      <c r="AQ6">
        <f t="shared" si="0"/>
        <v>1.3432096566640945</v>
      </c>
      <c r="AS6" s="13">
        <f t="shared" si="2"/>
        <v>3.2797572500000021</v>
      </c>
      <c r="AT6">
        <f t="shared" si="3"/>
        <v>4.2238190000000007</v>
      </c>
      <c r="AU6">
        <f t="shared" si="4"/>
        <v>0.62937449999999906</v>
      </c>
      <c r="AV6">
        <f t="shared" si="5"/>
        <v>4.8531934999999997</v>
      </c>
      <c r="AW6" s="13">
        <f t="shared" si="6"/>
        <v>5.7972552499999983</v>
      </c>
    </row>
    <row r="7" spans="1:49" x14ac:dyDescent="0.2">
      <c r="C7" s="12">
        <v>12</v>
      </c>
      <c r="D7" s="12"/>
      <c r="E7" s="12"/>
      <c r="F7" s="12"/>
      <c r="G7" s="12"/>
      <c r="H7" s="12"/>
      <c r="I7" s="12"/>
      <c r="J7" s="12">
        <v>2.640806</v>
      </c>
      <c r="K7" s="12">
        <v>5.3363230000000001</v>
      </c>
      <c r="L7" s="12">
        <v>5.4080719999999998</v>
      </c>
      <c r="M7" s="12">
        <v>4.5185029999999999</v>
      </c>
      <c r="N7" s="12">
        <v>5.6837910000000003</v>
      </c>
      <c r="O7" s="12">
        <v>5.5638699999999996</v>
      </c>
      <c r="P7" s="12">
        <v>4.1713380000000004</v>
      </c>
      <c r="Q7" s="12">
        <v>6.0427059999999999</v>
      </c>
      <c r="R7" s="12">
        <v>4.9056959999999998</v>
      </c>
      <c r="S7" s="12">
        <v>6.7722290000000003</v>
      </c>
      <c r="T7" s="12">
        <v>4.9558580000000001</v>
      </c>
      <c r="U7" s="12">
        <v>6.4067790000000002</v>
      </c>
      <c r="V7" s="12">
        <v>4.8614179999999996</v>
      </c>
      <c r="W7" s="12">
        <v>5.600867</v>
      </c>
      <c r="X7" s="12">
        <v>5.4587649999999996</v>
      </c>
      <c r="Y7" s="12">
        <v>3.6645240000000001</v>
      </c>
      <c r="Z7" s="12">
        <v>4.08371</v>
      </c>
      <c r="AA7" s="12">
        <v>4.3809740000000001</v>
      </c>
      <c r="AB7" s="15">
        <v>2.0127250000000001</v>
      </c>
      <c r="AC7" s="14">
        <v>6.5849099999999998</v>
      </c>
      <c r="AD7" s="14">
        <v>4.3202959999999999</v>
      </c>
      <c r="AE7" s="14">
        <v>6.225562</v>
      </c>
      <c r="AF7" s="14">
        <v>5.6814249999999999</v>
      </c>
      <c r="AG7" s="14">
        <v>5.7781500000000001</v>
      </c>
      <c r="AI7">
        <v>12</v>
      </c>
      <c r="AJ7" s="9">
        <f t="shared" si="1"/>
        <v>7.6125468458550687</v>
      </c>
      <c r="AK7" s="9">
        <f t="shared" si="1"/>
        <v>3.8934523505847483</v>
      </c>
      <c r="AL7" s="9">
        <f t="shared" si="1"/>
        <v>4.8380778571071579</v>
      </c>
      <c r="AM7" s="9">
        <f t="shared" si="1"/>
        <v>7.2020947194235552</v>
      </c>
      <c r="AN7" s="9">
        <f t="shared" si="1"/>
        <v>7.5778173830192754</v>
      </c>
      <c r="AO7" s="9">
        <f t="shared" si="1"/>
        <v>3.6036099910534696</v>
      </c>
      <c r="AQ7">
        <f t="shared" si="0"/>
        <v>5.7879331911738801</v>
      </c>
      <c r="AS7" s="13">
        <f t="shared" si="2"/>
        <v>2.4808821250000008</v>
      </c>
      <c r="AT7">
        <f t="shared" si="3"/>
        <v>4.6605782500000004</v>
      </c>
      <c r="AU7">
        <f t="shared" si="4"/>
        <v>1.4531307499999997</v>
      </c>
      <c r="AV7">
        <f t="shared" si="5"/>
        <v>6.1137090000000001</v>
      </c>
      <c r="AW7" s="13">
        <f t="shared" si="6"/>
        <v>8.2934051249999996</v>
      </c>
    </row>
    <row r="8" spans="1:49" x14ac:dyDescent="0.2">
      <c r="C8" s="12">
        <v>15</v>
      </c>
      <c r="D8" s="12"/>
      <c r="E8" s="12"/>
      <c r="F8" s="12"/>
      <c r="G8" s="12"/>
      <c r="H8" s="12"/>
      <c r="I8" s="12"/>
      <c r="J8" s="12"/>
      <c r="K8" s="12"/>
      <c r="L8" s="12"/>
      <c r="M8" s="12">
        <v>8.8521579999999993</v>
      </c>
      <c r="N8" s="12">
        <v>11.56452</v>
      </c>
      <c r="O8" s="12">
        <v>13.485609999999999</v>
      </c>
      <c r="P8" s="12">
        <v>10.41822</v>
      </c>
      <c r="Q8" s="12">
        <v>13.99497</v>
      </c>
      <c r="R8" s="12">
        <v>6.0244150000000003</v>
      </c>
      <c r="S8" s="12">
        <v>7.3732230000000003</v>
      </c>
      <c r="T8" s="12">
        <v>5.5514640000000002</v>
      </c>
      <c r="U8" s="12">
        <v>12.22832</v>
      </c>
      <c r="V8" s="12">
        <v>13.19862</v>
      </c>
      <c r="W8" s="12">
        <v>14.253209999999999</v>
      </c>
      <c r="X8" s="12">
        <v>5.7666550000000001</v>
      </c>
      <c r="Y8" s="12">
        <v>3.638843</v>
      </c>
      <c r="Z8" s="12">
        <v>10.796670000000001</v>
      </c>
      <c r="AA8" s="12">
        <v>12.55677</v>
      </c>
      <c r="AB8" s="14">
        <v>23.02882</v>
      </c>
      <c r="AC8" s="14">
        <v>12.941599999999999</v>
      </c>
      <c r="AD8" s="14">
        <v>9.9825700000000008</v>
      </c>
      <c r="AE8" s="14">
        <v>13.81692</v>
      </c>
      <c r="AF8" s="14">
        <v>13.13795</v>
      </c>
      <c r="AG8" s="14">
        <v>11.4422</v>
      </c>
      <c r="AI8">
        <v>15</v>
      </c>
      <c r="AJ8" s="9">
        <f t="shared" si="1"/>
        <v>19.465050398244738</v>
      </c>
      <c r="AK8" s="9">
        <f t="shared" si="1"/>
        <v>10.896148361138103</v>
      </c>
      <c r="AL8" s="9">
        <f t="shared" si="1"/>
        <v>13.925903932901695</v>
      </c>
      <c r="AM8" s="9">
        <f t="shared" si="1"/>
        <v>18.118058801142926</v>
      </c>
      <c r="AN8" s="9">
        <f t="shared" si="1"/>
        <v>18.698062945276316</v>
      </c>
      <c r="AO8" s="9">
        <f t="shared" si="1"/>
        <v>14.016842808667986</v>
      </c>
      <c r="AQ8">
        <f t="shared" si="0"/>
        <v>15.853344541228628</v>
      </c>
      <c r="AS8" s="13">
        <f t="shared" si="2"/>
        <v>9.0718587500000005</v>
      </c>
      <c r="AT8">
        <f t="shared" si="3"/>
        <v>11.81705</v>
      </c>
      <c r="AU8">
        <f t="shared" si="4"/>
        <v>1.8301274999999997</v>
      </c>
      <c r="AV8">
        <f t="shared" si="5"/>
        <v>13.6471775</v>
      </c>
      <c r="AW8" s="13">
        <f t="shared" si="6"/>
        <v>16.392368749999999</v>
      </c>
    </row>
    <row r="9" spans="1:49" x14ac:dyDescent="0.2">
      <c r="C9" s="12">
        <v>18</v>
      </c>
      <c r="D9" s="12"/>
      <c r="E9" s="12"/>
      <c r="F9" s="12"/>
      <c r="G9" s="12"/>
      <c r="H9" s="12"/>
      <c r="I9" s="12"/>
      <c r="J9" s="12"/>
      <c r="K9" s="12"/>
      <c r="L9" s="12"/>
      <c r="M9" s="12">
        <v>25.561309999999999</v>
      </c>
      <c r="N9" s="12">
        <v>25.920059999999999</v>
      </c>
      <c r="O9" s="12">
        <v>27.877040000000001</v>
      </c>
      <c r="P9" s="12">
        <v>32.353499999999997</v>
      </c>
      <c r="Q9" s="12">
        <v>35.196730000000002</v>
      </c>
      <c r="R9" s="12">
        <v>6.4829030000000003</v>
      </c>
      <c r="S9" s="12">
        <v>10.212999999999999</v>
      </c>
      <c r="T9" s="12">
        <v>9.48264</v>
      </c>
      <c r="U9" s="12">
        <v>25.1206</v>
      </c>
      <c r="V9" s="12">
        <v>36.566249999999997</v>
      </c>
      <c r="W9" s="12">
        <v>34.243270000000003</v>
      </c>
      <c r="X9" s="12">
        <v>6.9496229999999999</v>
      </c>
      <c r="Y9" s="12">
        <v>22.99005</v>
      </c>
      <c r="Z9" s="12">
        <v>27.57545</v>
      </c>
      <c r="AA9" s="12">
        <v>30.39593</v>
      </c>
      <c r="AB9" s="14">
        <v>36.719859999999997</v>
      </c>
      <c r="AC9" s="14">
        <v>17.66919</v>
      </c>
      <c r="AD9" s="14">
        <v>28.858560000000001</v>
      </c>
      <c r="AE9" s="14">
        <v>36.502099999999999</v>
      </c>
      <c r="AF9" s="14">
        <v>36.12903</v>
      </c>
      <c r="AG9" s="14">
        <v>30.715589999999999</v>
      </c>
      <c r="AI9">
        <v>18</v>
      </c>
      <c r="AJ9" s="9">
        <f t="shared" si="1"/>
        <v>36.114978961711472</v>
      </c>
      <c r="AK9" s="9">
        <f t="shared" si="1"/>
        <v>22.575182469734383</v>
      </c>
      <c r="AL9" s="9">
        <f t="shared" si="1"/>
        <v>28.759083018053918</v>
      </c>
      <c r="AM9" s="9">
        <f t="shared" si="1"/>
        <v>34.346747939321666</v>
      </c>
      <c r="AN9" s="9">
        <f t="shared" si="1"/>
        <v>34.784492027083793</v>
      </c>
      <c r="AO9" s="9">
        <f t="shared" si="1"/>
        <v>30.7691911843655</v>
      </c>
      <c r="AQ9">
        <f t="shared" si="0"/>
        <v>31.224945933378454</v>
      </c>
      <c r="AS9" s="13">
        <f t="shared" si="2"/>
        <v>18.693794999999994</v>
      </c>
      <c r="AT9">
        <f t="shared" si="3"/>
        <v>29.322817499999999</v>
      </c>
      <c r="AU9">
        <f t="shared" si="4"/>
        <v>7.0860150000000033</v>
      </c>
      <c r="AV9">
        <f t="shared" si="5"/>
        <v>36.408832500000003</v>
      </c>
      <c r="AW9" s="13">
        <f t="shared" si="6"/>
        <v>47.037855000000008</v>
      </c>
    </row>
    <row r="10" spans="1:49" x14ac:dyDescent="0.2">
      <c r="C10" s="12">
        <v>21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50.901049999999998</v>
      </c>
      <c r="Q10" s="12">
        <v>53.047629999999998</v>
      </c>
      <c r="R10" s="12">
        <v>6.9889780000000004</v>
      </c>
      <c r="S10" s="12">
        <v>11.101739999999999</v>
      </c>
      <c r="T10" s="12">
        <v>12.392799999999999</v>
      </c>
      <c r="U10" s="12">
        <v>41.408110000000001</v>
      </c>
      <c r="V10" s="12">
        <v>53.526400000000002</v>
      </c>
      <c r="W10" s="12">
        <v>52.097270000000002</v>
      </c>
      <c r="X10" s="12">
        <v>8.5281249999999993</v>
      </c>
      <c r="Y10" s="12">
        <v>42.275649999999999</v>
      </c>
      <c r="Z10" s="12">
        <v>46.733899999999998</v>
      </c>
      <c r="AA10" s="12">
        <v>48.217950000000002</v>
      </c>
      <c r="AB10" s="14">
        <v>55.682560000000002</v>
      </c>
      <c r="AC10" s="14">
        <v>34.459710000000001</v>
      </c>
      <c r="AD10" s="14">
        <v>47.514740000000003</v>
      </c>
      <c r="AE10" s="14">
        <v>54.362400000000001</v>
      </c>
      <c r="AF10" s="14">
        <v>55.079470000000001</v>
      </c>
      <c r="AG10" s="14">
        <v>48.373939999999997</v>
      </c>
      <c r="AI10">
        <v>21</v>
      </c>
      <c r="AJ10" s="9">
        <f t="shared" si="1"/>
        <v>54.251684376222855</v>
      </c>
      <c r="AK10" s="9">
        <f t="shared" si="1"/>
        <v>37.805986755801385</v>
      </c>
      <c r="AL10" s="9">
        <f t="shared" si="1"/>
        <v>47.294896238504684</v>
      </c>
      <c r="AM10" s="9">
        <f t="shared" si="1"/>
        <v>53.513978760658027</v>
      </c>
      <c r="AN10" s="9">
        <f t="shared" si="1"/>
        <v>53.292983927723853</v>
      </c>
      <c r="AO10" s="9">
        <f t="shared" si="1"/>
        <v>48.503240100916784</v>
      </c>
      <c r="AQ10">
        <f t="shared" si="0"/>
        <v>49.110461693304607</v>
      </c>
      <c r="AS10" s="13">
        <f t="shared" si="2"/>
        <v>36.973546249999998</v>
      </c>
      <c r="AT10">
        <f t="shared" si="3"/>
        <v>47.72954</v>
      </c>
      <c r="AU10">
        <f t="shared" si="4"/>
        <v>7.1706624999999988</v>
      </c>
      <c r="AV10">
        <f t="shared" si="5"/>
        <v>54.900202499999999</v>
      </c>
      <c r="AW10" s="13">
        <f t="shared" si="6"/>
        <v>65.656196249999994</v>
      </c>
    </row>
    <row r="11" spans="1:49" x14ac:dyDescent="0.2">
      <c r="C11" s="12">
        <v>24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68.386840000000007</v>
      </c>
      <c r="Q11" s="12">
        <v>77.928060000000002</v>
      </c>
      <c r="R11" s="12">
        <v>8.0518249999999991</v>
      </c>
      <c r="S11" s="12">
        <v>11.64658</v>
      </c>
      <c r="T11" s="12">
        <v>17.038920000000001</v>
      </c>
      <c r="U11" s="12">
        <v>58.846440000000001</v>
      </c>
      <c r="V11" s="12">
        <v>65.111639999999994</v>
      </c>
      <c r="W11" s="12">
        <v>71.853440000000006</v>
      </c>
      <c r="X11" s="12">
        <v>9.5297979999999995</v>
      </c>
      <c r="Y11" s="12">
        <v>55.458210000000001</v>
      </c>
      <c r="Z11" s="12">
        <v>67.001639999999995</v>
      </c>
      <c r="AA11" s="12">
        <v>67.190079999999995</v>
      </c>
      <c r="AB11" s="14">
        <v>66.417000000000002</v>
      </c>
      <c r="AC11" s="14">
        <v>54.171259999999997</v>
      </c>
      <c r="AD11" s="14">
        <v>66.866749999999996</v>
      </c>
      <c r="AE11" s="14">
        <v>71.928210000000007</v>
      </c>
      <c r="AF11" s="14">
        <v>73.218190000000007</v>
      </c>
      <c r="AG11" s="14">
        <v>63.938760000000002</v>
      </c>
      <c r="AI11">
        <v>24</v>
      </c>
      <c r="AJ11" s="9">
        <f t="shared" si="1"/>
        <v>70.919093166422783</v>
      </c>
      <c r="AK11" s="9">
        <f t="shared" si="1"/>
        <v>54.458475536682755</v>
      </c>
      <c r="AL11" s="9">
        <f t="shared" si="1"/>
        <v>66.528102525280744</v>
      </c>
      <c r="AM11" s="9">
        <f t="shared" si="1"/>
        <v>72.77542088829567</v>
      </c>
      <c r="AN11" s="9">
        <f t="shared" si="1"/>
        <v>71.451789968281005</v>
      </c>
      <c r="AO11" s="9">
        <f t="shared" si="1"/>
        <v>63.122109820813982</v>
      </c>
      <c r="AQ11">
        <f t="shared" si="0"/>
        <v>66.542498650962827</v>
      </c>
      <c r="AS11" s="13">
        <f t="shared" si="2"/>
        <v>55.401532500000016</v>
      </c>
      <c r="AT11">
        <f t="shared" si="3"/>
        <v>64.558320000000009</v>
      </c>
      <c r="AU11">
        <f t="shared" si="4"/>
        <v>6.1045249999999953</v>
      </c>
      <c r="AV11">
        <f t="shared" si="5"/>
        <v>70.662845000000004</v>
      </c>
      <c r="AW11" s="13">
        <f t="shared" si="6"/>
        <v>79.819632499999997</v>
      </c>
    </row>
    <row r="12" spans="1:49" x14ac:dyDescent="0.2">
      <c r="C12" s="12">
        <v>27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13.77413</v>
      </c>
      <c r="T12" s="12">
        <v>24.749919999999999</v>
      </c>
      <c r="U12" s="12">
        <v>80.122519999999994</v>
      </c>
      <c r="V12" s="12">
        <v>87.856849999999994</v>
      </c>
      <c r="W12" s="12">
        <v>93.112480000000005</v>
      </c>
      <c r="X12" s="12">
        <v>10.88531</v>
      </c>
      <c r="Y12" s="12">
        <v>74.783910000000006</v>
      </c>
      <c r="Z12" s="12">
        <v>89.317229999999995</v>
      </c>
      <c r="AA12" s="12">
        <v>88.662289999999999</v>
      </c>
      <c r="AB12" s="14">
        <v>87.125169999999997</v>
      </c>
      <c r="AC12" s="14">
        <v>75.279939999999996</v>
      </c>
      <c r="AD12" s="14">
        <v>87.646320000000003</v>
      </c>
      <c r="AE12" s="14">
        <v>91.599720000000005</v>
      </c>
      <c r="AF12" s="14">
        <v>90.872249999999994</v>
      </c>
      <c r="AG12" s="14">
        <v>77.48742</v>
      </c>
      <c r="AI12">
        <v>27</v>
      </c>
      <c r="AJ12" s="9">
        <f t="shared" si="1"/>
        <v>84.598720039632369</v>
      </c>
      <c r="AK12" s="9">
        <f t="shared" si="1"/>
        <v>70.511625478650004</v>
      </c>
      <c r="AL12" s="9">
        <f t="shared" si="1"/>
        <v>84.072854681605207</v>
      </c>
      <c r="AM12" s="9">
        <f t="shared" si="1"/>
        <v>90.064334902817336</v>
      </c>
      <c r="AN12" s="9">
        <f t="shared" si="1"/>
        <v>87.404548524586602</v>
      </c>
      <c r="AO12" s="9">
        <f t="shared" si="1"/>
        <v>73.520290862838635</v>
      </c>
      <c r="AQ12">
        <f t="shared" si="0"/>
        <v>81.695395748355025</v>
      </c>
      <c r="AS12" s="13">
        <f t="shared" si="2"/>
        <v>64.643492500000008</v>
      </c>
      <c r="AT12">
        <f t="shared" si="3"/>
        <v>79.896857499999996</v>
      </c>
      <c r="AU12">
        <f t="shared" si="4"/>
        <v>10.168909999999997</v>
      </c>
      <c r="AV12">
        <f t="shared" si="5"/>
        <v>90.065767499999993</v>
      </c>
      <c r="AW12" s="13">
        <f t="shared" si="6"/>
        <v>105.31913249999999</v>
      </c>
    </row>
    <row r="13" spans="1:49" x14ac:dyDescent="0.2">
      <c r="C13" s="12">
        <v>30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14.200760000000001</v>
      </c>
      <c r="T13" s="12">
        <v>30.420349999999999</v>
      </c>
      <c r="U13" s="12">
        <v>94.852540000000005</v>
      </c>
      <c r="V13" s="12">
        <v>101.6855</v>
      </c>
      <c r="W13" s="12">
        <v>103.0885</v>
      </c>
      <c r="X13" s="12">
        <v>11.651350000000001</v>
      </c>
      <c r="Y13" s="12">
        <v>83.015209999999996</v>
      </c>
      <c r="Z13" s="12">
        <v>103.771</v>
      </c>
      <c r="AA13" s="12">
        <v>103.7597</v>
      </c>
      <c r="AB13" s="14">
        <v>95.139150000000001</v>
      </c>
      <c r="AC13" s="14">
        <v>90.088210000000004</v>
      </c>
      <c r="AD13" s="14">
        <v>101.4624</v>
      </c>
      <c r="AE13" s="14">
        <v>105.8734</v>
      </c>
      <c r="AF13" s="14">
        <v>100.20740000000001</v>
      </c>
      <c r="AG13" s="14">
        <v>78.588399999999993</v>
      </c>
      <c r="AI13">
        <v>30</v>
      </c>
      <c r="AJ13" s="9">
        <f t="shared" si="1"/>
        <v>95.015593021980635</v>
      </c>
      <c r="AK13" s="9">
        <f t="shared" si="1"/>
        <v>84.659636338912321</v>
      </c>
      <c r="AL13" s="9">
        <f t="shared" si="1"/>
        <v>98.71484551567589</v>
      </c>
      <c r="AM13" s="9">
        <f t="shared" si="1"/>
        <v>104.40724479869741</v>
      </c>
      <c r="AN13" s="9">
        <f t="shared" si="1"/>
        <v>100.38892542858962</v>
      </c>
      <c r="AO13" s="9">
        <f t="shared" si="1"/>
        <v>80.304783511271978</v>
      </c>
      <c r="AQ13">
        <f t="shared" si="0"/>
        <v>93.915171435854646</v>
      </c>
      <c r="AS13" s="13">
        <f t="shared" si="2"/>
        <v>76.654387499999984</v>
      </c>
      <c r="AT13">
        <f t="shared" si="3"/>
        <v>91.350944999999996</v>
      </c>
      <c r="AU13">
        <f t="shared" si="4"/>
        <v>9.7977050000000077</v>
      </c>
      <c r="AV13">
        <f t="shared" si="5"/>
        <v>101.14865</v>
      </c>
      <c r="AW13" s="13">
        <f t="shared" si="6"/>
        <v>115.84520750000001</v>
      </c>
    </row>
    <row r="14" spans="1:49" x14ac:dyDescent="0.2">
      <c r="C14" s="12">
        <v>33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v>111.5407</v>
      </c>
      <c r="W14" s="12">
        <v>110.13249999999999</v>
      </c>
      <c r="X14" s="12">
        <v>12.288460000000001</v>
      </c>
      <c r="Y14" s="12">
        <v>92.322479999999999</v>
      </c>
      <c r="Z14" s="12">
        <v>112.8201</v>
      </c>
      <c r="AA14" s="12">
        <v>112.9948</v>
      </c>
      <c r="AB14" s="14">
        <v>102.59050000000001</v>
      </c>
      <c r="AC14" s="14">
        <v>96.212440000000001</v>
      </c>
      <c r="AD14" s="14">
        <v>108.2355</v>
      </c>
      <c r="AE14" s="14">
        <v>115.1221</v>
      </c>
      <c r="AF14" s="14">
        <v>108.3746</v>
      </c>
      <c r="AG14" s="14">
        <v>82.500249999999994</v>
      </c>
      <c r="AI14">
        <v>33</v>
      </c>
      <c r="AJ14" s="9">
        <f t="shared" si="1"/>
        <v>102.56446025111435</v>
      </c>
      <c r="AK14" s="9">
        <f t="shared" si="1"/>
        <v>96.358394533117959</v>
      </c>
      <c r="AL14" s="9">
        <f t="shared" si="1"/>
        <v>110.20748141689889</v>
      </c>
      <c r="AM14" s="9">
        <f t="shared" si="1"/>
        <v>115.67121895593182</v>
      </c>
      <c r="AN14" s="9">
        <f t="shared" si="1"/>
        <v>110.41477336445162</v>
      </c>
      <c r="AO14" s="9">
        <f t="shared" si="1"/>
        <v>84.514426078554848</v>
      </c>
      <c r="AQ14">
        <f t="shared" si="0"/>
        <v>103.28845910001156</v>
      </c>
      <c r="AS14" s="13">
        <f t="shared" si="2"/>
        <v>82.007649999999998</v>
      </c>
      <c r="AT14">
        <f t="shared" si="3"/>
        <v>97.806955000000002</v>
      </c>
      <c r="AU14">
        <f t="shared" si="4"/>
        <v>10.532870000000003</v>
      </c>
      <c r="AV14">
        <f t="shared" si="5"/>
        <v>108.339825</v>
      </c>
      <c r="AW14" s="13">
        <f t="shared" si="6"/>
        <v>124.13913000000001</v>
      </c>
    </row>
    <row r="15" spans="1:49" x14ac:dyDescent="0.2">
      <c r="C15" s="12">
        <v>36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>
        <v>118.40179999999999</v>
      </c>
      <c r="W15" s="12">
        <v>115.66079999999999</v>
      </c>
      <c r="X15" s="12">
        <v>12.74414</v>
      </c>
      <c r="Y15" s="12">
        <v>100.4795</v>
      </c>
      <c r="Z15" s="12">
        <v>119.21299999999999</v>
      </c>
      <c r="AA15" s="12">
        <v>119.9194</v>
      </c>
      <c r="AB15" s="14">
        <v>107.2289</v>
      </c>
      <c r="AC15" s="14">
        <v>103.32550000000001</v>
      </c>
      <c r="AD15" s="14">
        <v>115.9267</v>
      </c>
      <c r="AE15" s="14">
        <v>122.86020000000001</v>
      </c>
      <c r="AF15" s="14">
        <v>115.3257</v>
      </c>
      <c r="AG15" s="15">
        <v>84.425370000000001</v>
      </c>
      <c r="AI15">
        <v>36</v>
      </c>
      <c r="AJ15" s="9">
        <f t="shared" si="1"/>
        <v>107.8588812306028</v>
      </c>
      <c r="AK15" s="9">
        <f t="shared" si="1"/>
        <v>105.603708627424</v>
      </c>
      <c r="AL15" s="9">
        <f t="shared" si="1"/>
        <v>118.8553765021645</v>
      </c>
      <c r="AM15" s="9">
        <f t="shared" si="1"/>
        <v>124.1862809598482</v>
      </c>
      <c r="AN15" s="9">
        <f t="shared" si="1"/>
        <v>117.88009429921655</v>
      </c>
      <c r="AO15" s="9">
        <f t="shared" si="1"/>
        <v>87.051250336385991</v>
      </c>
      <c r="AQ15">
        <f t="shared" si="0"/>
        <v>110.23926532594034</v>
      </c>
      <c r="AS15" s="13">
        <f t="shared" si="2"/>
        <v>87.088700000000003</v>
      </c>
      <c r="AT15">
        <f t="shared" si="3"/>
        <v>104.30135</v>
      </c>
      <c r="AU15">
        <f t="shared" si="4"/>
        <v>11.475099999999998</v>
      </c>
      <c r="AV15">
        <f t="shared" si="5"/>
        <v>115.77645</v>
      </c>
      <c r="AW15" s="13">
        <f t="shared" si="6"/>
        <v>132.98910000000001</v>
      </c>
    </row>
    <row r="16" spans="1:49" x14ac:dyDescent="0.2">
      <c r="C16" s="12">
        <v>39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>
        <v>106.7012</v>
      </c>
      <c r="Z16" s="12">
        <v>124.45910000000001</v>
      </c>
      <c r="AA16" s="12">
        <v>125.83369999999999</v>
      </c>
      <c r="AB16" s="14">
        <v>111.16930000000001</v>
      </c>
      <c r="AC16" s="14">
        <v>108.3998</v>
      </c>
      <c r="AD16" s="14">
        <v>122.2518</v>
      </c>
      <c r="AE16" s="14">
        <v>129.3723</v>
      </c>
      <c r="AF16" s="14">
        <v>120.91459999999999</v>
      </c>
      <c r="AG16" s="15">
        <v>88.247240000000005</v>
      </c>
      <c r="AI16">
        <v>39</v>
      </c>
      <c r="AJ16" s="9">
        <f t="shared" si="1"/>
        <v>111.49287087474795</v>
      </c>
      <c r="AK16" s="9">
        <f t="shared" si="1"/>
        <v>112.67916871464213</v>
      </c>
      <c r="AL16" s="9">
        <f t="shared" si="1"/>
        <v>125.17659107077566</v>
      </c>
      <c r="AM16" s="9">
        <f t="shared" si="1"/>
        <v>130.45503863367486</v>
      </c>
      <c r="AN16" s="9">
        <f t="shared" si="1"/>
        <v>123.30153625553046</v>
      </c>
      <c r="AO16" s="9">
        <f t="shared" si="1"/>
        <v>88.554319901140744</v>
      </c>
      <c r="AQ16">
        <f t="shared" si="0"/>
        <v>115.27658757508529</v>
      </c>
      <c r="AS16" s="13">
        <f t="shared" si="2"/>
        <v>89.854187499999995</v>
      </c>
      <c r="AT16">
        <f t="shared" si="3"/>
        <v>109.092175</v>
      </c>
      <c r="AU16">
        <f t="shared" si="4"/>
        <v>12.825325000000007</v>
      </c>
      <c r="AV16">
        <f t="shared" si="5"/>
        <v>121.9175</v>
      </c>
      <c r="AW16" s="13">
        <f t="shared" si="6"/>
        <v>141.15548750000002</v>
      </c>
    </row>
    <row r="17" spans="3:49" x14ac:dyDescent="0.2">
      <c r="C17" s="12">
        <v>42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v>111.19710000000001</v>
      </c>
      <c r="Z17" s="12">
        <v>130.6515</v>
      </c>
      <c r="AA17" s="12">
        <v>129.91030000000001</v>
      </c>
      <c r="AB17" s="14">
        <v>113.4644</v>
      </c>
      <c r="AC17" s="14">
        <v>114.8707</v>
      </c>
      <c r="AD17" s="14">
        <v>127.8415</v>
      </c>
      <c r="AE17" s="14">
        <v>133.83949999999999</v>
      </c>
      <c r="AF17" s="14">
        <v>125.36790000000001</v>
      </c>
      <c r="AG17" s="15">
        <v>88.574560000000005</v>
      </c>
      <c r="AI17">
        <v>42</v>
      </c>
      <c r="AJ17" s="9">
        <f t="shared" si="1"/>
        <v>113.95194391097893</v>
      </c>
      <c r="AK17" s="9">
        <f t="shared" si="1"/>
        <v>117.97212851253622</v>
      </c>
      <c r="AL17" s="9">
        <f t="shared" si="1"/>
        <v>129.70592213116083</v>
      </c>
      <c r="AM17" s="9">
        <f t="shared" si="1"/>
        <v>134.9859914301145</v>
      </c>
      <c r="AN17" s="9">
        <f t="shared" si="1"/>
        <v>127.17149833677702</v>
      </c>
      <c r="AO17" s="9">
        <f t="shared" si="1"/>
        <v>89.436189686293886</v>
      </c>
      <c r="AQ17">
        <f t="shared" si="0"/>
        <v>118.87061233464357</v>
      </c>
      <c r="AS17" s="13">
        <f t="shared" si="2"/>
        <v>93.705287499999983</v>
      </c>
      <c r="AT17">
        <f t="shared" si="3"/>
        <v>113.81597499999999</v>
      </c>
      <c r="AU17">
        <f t="shared" si="4"/>
        <v>13.407125000000008</v>
      </c>
      <c r="AV17">
        <f t="shared" si="5"/>
        <v>127.2231</v>
      </c>
      <c r="AW17" s="13">
        <f t="shared" si="6"/>
        <v>147.33378750000003</v>
      </c>
    </row>
    <row r="18" spans="3:49" x14ac:dyDescent="0.2">
      <c r="C18" s="12">
        <v>45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>
        <v>114.655</v>
      </c>
      <c r="Z18" s="12">
        <v>134.9665</v>
      </c>
      <c r="AA18" s="12">
        <v>133.02019999999999</v>
      </c>
      <c r="AB18" s="14">
        <v>116.011</v>
      </c>
      <c r="AC18" s="14">
        <v>121.1931</v>
      </c>
      <c r="AD18" s="14">
        <v>132.28</v>
      </c>
      <c r="AE18" s="14">
        <v>137.82820000000001</v>
      </c>
      <c r="AF18" s="14">
        <v>129.47069999999999</v>
      </c>
      <c r="AG18" s="15">
        <v>88.939480000000003</v>
      </c>
      <c r="AI18">
        <v>45</v>
      </c>
      <c r="AJ18" s="9">
        <f t="shared" si="1"/>
        <v>115.60044347062099</v>
      </c>
      <c r="AK18" s="9">
        <f t="shared" si="1"/>
        <v>121.86827104879644</v>
      </c>
      <c r="AL18" s="9">
        <f t="shared" si="1"/>
        <v>132.90720041089867</v>
      </c>
      <c r="AM18" s="9">
        <f t="shared" si="1"/>
        <v>138.21936517321836</v>
      </c>
      <c r="AN18" s="9">
        <f t="shared" si="1"/>
        <v>129.90146228490775</v>
      </c>
      <c r="AO18" s="9">
        <f t="shared" si="1"/>
        <v>89.950660039721072</v>
      </c>
      <c r="AQ18">
        <f t="shared" si="0"/>
        <v>121.40790040469388</v>
      </c>
      <c r="AS18" s="13">
        <f t="shared" si="2"/>
        <v>95.899799999999985</v>
      </c>
      <c r="AT18">
        <f t="shared" si="3"/>
        <v>117.30652499999999</v>
      </c>
      <c r="AU18">
        <f t="shared" si="4"/>
        <v>14.271150000000006</v>
      </c>
      <c r="AV18">
        <f t="shared" si="5"/>
        <v>131.577675</v>
      </c>
      <c r="AW18" s="13">
        <f t="shared" si="6"/>
        <v>152.98439999999999</v>
      </c>
    </row>
    <row r="19" spans="3:49" x14ac:dyDescent="0.2">
      <c r="C19" s="12">
        <v>48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>
        <v>116.20780000000001</v>
      </c>
      <c r="Z19" s="12">
        <v>136.8339</v>
      </c>
      <c r="AA19" s="12">
        <v>134.92009999999999</v>
      </c>
      <c r="AB19" s="14">
        <v>116.7676</v>
      </c>
      <c r="AC19" s="14">
        <v>125.3258</v>
      </c>
      <c r="AD19" s="14">
        <v>135.33449999999999</v>
      </c>
      <c r="AE19" s="14">
        <v>140.3777</v>
      </c>
      <c r="AF19" s="14">
        <v>131.60120000000001</v>
      </c>
      <c r="AG19" s="15">
        <v>89.309290000000004</v>
      </c>
      <c r="AI19">
        <v>48</v>
      </c>
      <c r="AJ19" s="9">
        <f t="shared" si="1"/>
        <v>116.69875374601367</v>
      </c>
      <c r="AK19" s="9">
        <f t="shared" si="1"/>
        <v>124.70362244435728</v>
      </c>
      <c r="AL19" s="9">
        <f t="shared" si="1"/>
        <v>135.14866812146744</v>
      </c>
      <c r="AM19" s="9">
        <f t="shared" si="1"/>
        <v>140.50642587060474</v>
      </c>
      <c r="AN19" s="9">
        <f t="shared" si="1"/>
        <v>131.81162831519791</v>
      </c>
      <c r="AO19" s="9">
        <f t="shared" si="1"/>
        <v>90.249808125194278</v>
      </c>
      <c r="AQ19">
        <f t="shared" si="0"/>
        <v>123.18648443713921</v>
      </c>
      <c r="AS19" s="13">
        <f t="shared" si="2"/>
        <v>95.666112500000011</v>
      </c>
      <c r="AT19">
        <f t="shared" si="3"/>
        <v>118.90715</v>
      </c>
      <c r="AU19">
        <f t="shared" si="4"/>
        <v>15.494024999999993</v>
      </c>
      <c r="AV19">
        <f t="shared" si="5"/>
        <v>134.40117499999999</v>
      </c>
      <c r="AW19" s="13">
        <f t="shared" si="6"/>
        <v>157.64221249999997</v>
      </c>
    </row>
    <row r="20" spans="3:49" x14ac:dyDescent="0.2">
      <c r="C20" s="12">
        <v>51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4">
        <v>117.43429999999999</v>
      </c>
      <c r="AC20" s="14">
        <v>127.6853</v>
      </c>
      <c r="AD20" s="14">
        <v>137.1619</v>
      </c>
      <c r="AE20" s="14">
        <v>141.73099999999999</v>
      </c>
      <c r="AF20" s="14">
        <v>132.91679999999999</v>
      </c>
      <c r="AG20" s="15">
        <v>89.729709999999997</v>
      </c>
      <c r="AI20">
        <v>51</v>
      </c>
      <c r="AJ20" s="9">
        <f t="shared" si="1"/>
        <v>117.42753204648012</v>
      </c>
      <c r="AK20" s="9">
        <f t="shared" si="1"/>
        <v>126.7503647062905</v>
      </c>
      <c r="AL20" s="9">
        <f t="shared" si="1"/>
        <v>136.70800986467188</v>
      </c>
      <c r="AM20" s="9">
        <f t="shared" si="1"/>
        <v>142.114228742287</v>
      </c>
      <c r="AN20" s="9">
        <f t="shared" si="1"/>
        <v>133.14071728444043</v>
      </c>
      <c r="AO20" s="9">
        <f t="shared" si="1"/>
        <v>90.423421891112213</v>
      </c>
      <c r="AQ20">
        <f t="shared" si="0"/>
        <v>124.42737908921367</v>
      </c>
      <c r="AS20" s="13">
        <f t="shared" si="2"/>
        <v>95.841687499999992</v>
      </c>
      <c r="AT20">
        <f t="shared" si="3"/>
        <v>119.99705</v>
      </c>
      <c r="AU20">
        <f t="shared" si="4"/>
        <v>16.103575000000006</v>
      </c>
      <c r="AV20">
        <f t="shared" si="5"/>
        <v>136.10062500000001</v>
      </c>
      <c r="AW20" s="13">
        <f t="shared" si="6"/>
        <v>160.2559875</v>
      </c>
    </row>
    <row r="21" spans="3:49" x14ac:dyDescent="0.2">
      <c r="C21" s="12">
        <v>54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4">
        <v>117.7624</v>
      </c>
      <c r="AC21" s="14">
        <v>129.25579999999999</v>
      </c>
      <c r="AD21" s="14">
        <v>138.71600000000001</v>
      </c>
      <c r="AE21" s="14">
        <v>142.8545</v>
      </c>
      <c r="AF21" s="14">
        <v>133.31059999999999</v>
      </c>
      <c r="AG21" s="15">
        <v>89.876199999999997</v>
      </c>
      <c r="AI21">
        <v>54</v>
      </c>
      <c r="AJ21" s="9">
        <f t="shared" si="1"/>
        <v>117.90981620168263</v>
      </c>
      <c r="AK21" s="9">
        <f t="shared" si="1"/>
        <v>128.21939193316067</v>
      </c>
      <c r="AL21" s="9">
        <f t="shared" si="1"/>
        <v>137.78802207196708</v>
      </c>
      <c r="AM21" s="9">
        <f t="shared" si="1"/>
        <v>143.23971063882095</v>
      </c>
      <c r="AN21" s="9">
        <f t="shared" si="1"/>
        <v>134.0619418860795</v>
      </c>
      <c r="AO21" s="9">
        <f t="shared" si="1"/>
        <v>90.524069340770509</v>
      </c>
      <c r="AQ21">
        <f t="shared" si="0"/>
        <v>125.29049201208022</v>
      </c>
      <c r="AS21" s="13">
        <f t="shared" si="2"/>
        <v>95.542399999999986</v>
      </c>
      <c r="AT21">
        <f t="shared" si="3"/>
        <v>120.63575</v>
      </c>
      <c r="AU21">
        <f t="shared" si="4"/>
        <v>16.72890000000001</v>
      </c>
      <c r="AV21">
        <f t="shared" si="5"/>
        <v>137.36465000000001</v>
      </c>
      <c r="AW21" s="13">
        <f t="shared" si="6"/>
        <v>162.45800000000003</v>
      </c>
    </row>
    <row r="22" spans="3:49" x14ac:dyDescent="0.2">
      <c r="C22" s="12">
        <v>57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4">
        <v>118.447</v>
      </c>
      <c r="AC22" s="14">
        <v>130.3535</v>
      </c>
      <c r="AD22" s="14">
        <v>139.9308</v>
      </c>
      <c r="AE22" s="14">
        <v>143.91800000000001</v>
      </c>
      <c r="AF22" s="14">
        <v>134.56720000000001</v>
      </c>
      <c r="AG22" s="15">
        <v>90.745580000000004</v>
      </c>
      <c r="AI22">
        <v>57</v>
      </c>
      <c r="AJ22" s="9">
        <f t="shared" si="1"/>
        <v>118.22841554475013</v>
      </c>
      <c r="AK22" s="9">
        <f t="shared" si="1"/>
        <v>129.2694996020966</v>
      </c>
      <c r="AL22" s="9">
        <f t="shared" si="1"/>
        <v>138.53377970050238</v>
      </c>
      <c r="AM22" s="9">
        <f t="shared" si="1"/>
        <v>144.02523879396242</v>
      </c>
      <c r="AN22" s="9">
        <f t="shared" si="1"/>
        <v>134.69877846468233</v>
      </c>
      <c r="AO22" s="9">
        <f t="shared" si="1"/>
        <v>90.582379459249736</v>
      </c>
      <c r="AQ22">
        <f t="shared" si="0"/>
        <v>125.88968192754059</v>
      </c>
      <c r="AS22" s="13">
        <f t="shared" si="2"/>
        <v>95.67421250000001</v>
      </c>
      <c r="AT22">
        <f t="shared" si="3"/>
        <v>121.423625</v>
      </c>
      <c r="AU22">
        <f t="shared" si="4"/>
        <v>17.166274999999999</v>
      </c>
      <c r="AV22">
        <f t="shared" si="5"/>
        <v>138.5899</v>
      </c>
      <c r="AW22" s="13">
        <f t="shared" si="6"/>
        <v>164.33931250000001</v>
      </c>
    </row>
    <row r="23" spans="3:49" x14ac:dyDescent="0.2">
      <c r="C23" s="12">
        <v>60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4">
        <v>118.9384</v>
      </c>
      <c r="AC23" s="14">
        <v>131.0607</v>
      </c>
      <c r="AD23" s="14">
        <v>141.16540000000001</v>
      </c>
      <c r="AE23" s="14">
        <v>144.88</v>
      </c>
      <c r="AF23" s="14">
        <v>135.39789999999999</v>
      </c>
      <c r="AG23" s="15">
        <v>91.315560000000005</v>
      </c>
      <c r="AI23">
        <v>60</v>
      </c>
      <c r="AJ23" s="9">
        <f t="shared" si="1"/>
        <v>118.43863969794833</v>
      </c>
      <c r="AK23" s="9">
        <f t="shared" si="1"/>
        <v>130.01799626140274</v>
      </c>
      <c r="AL23" s="9">
        <f t="shared" si="1"/>
        <v>139.04766040128791</v>
      </c>
      <c r="AM23" s="9">
        <f t="shared" si="1"/>
        <v>144.57237533629103</v>
      </c>
      <c r="AN23" s="9">
        <f t="shared" si="1"/>
        <v>135.13821956555796</v>
      </c>
      <c r="AO23" s="9">
        <f t="shared" si="1"/>
        <v>90.616148945687726</v>
      </c>
      <c r="AQ23">
        <f t="shared" si="0"/>
        <v>126.30517336802929</v>
      </c>
      <c r="AS23" s="13">
        <f t="shared" si="2"/>
        <v>95.337150000000008</v>
      </c>
      <c r="AT23">
        <f t="shared" si="3"/>
        <v>121.968975</v>
      </c>
      <c r="AU23">
        <f t="shared" si="4"/>
        <v>17.754549999999995</v>
      </c>
      <c r="AV23">
        <f t="shared" si="5"/>
        <v>139.723525</v>
      </c>
      <c r="AW23" s="13">
        <f t="shared" si="6"/>
        <v>166.35534999999999</v>
      </c>
    </row>
    <row r="24" spans="3:49" x14ac:dyDescent="0.2">
      <c r="C24" s="12">
        <v>63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4"/>
      <c r="AC24" s="14"/>
      <c r="AD24" s="14"/>
      <c r="AE24" s="14">
        <v>145.15430000000001</v>
      </c>
      <c r="AF24" s="14">
        <v>136.07050000000001</v>
      </c>
      <c r="AG24" s="14">
        <v>91.655079999999998</v>
      </c>
      <c r="AI24">
        <v>63</v>
      </c>
      <c r="AJ24" s="9">
        <f t="shared" si="1"/>
        <v>118.57724773524899</v>
      </c>
      <c r="AK24" s="9">
        <f t="shared" si="1"/>
        <v>130.55042616266755</v>
      </c>
      <c r="AL24" s="9">
        <f t="shared" si="1"/>
        <v>139.40125567367542</v>
      </c>
      <c r="AM24" s="9">
        <f t="shared" si="1"/>
        <v>144.95292652644665</v>
      </c>
      <c r="AN24" s="9">
        <f t="shared" si="1"/>
        <v>135.44107158865489</v>
      </c>
      <c r="AO24" s="9">
        <f t="shared" si="1"/>
        <v>90.635701883267345</v>
      </c>
      <c r="AQ24">
        <f t="shared" si="0"/>
        <v>126.59310492832681</v>
      </c>
      <c r="AS24" s="13">
        <f t="shared" si="2"/>
        <v>73.738374999999991</v>
      </c>
      <c r="AT24">
        <f t="shared" si="3"/>
        <v>113.86279</v>
      </c>
      <c r="AU24">
        <f t="shared" si="4"/>
        <v>26.749610000000004</v>
      </c>
      <c r="AV24">
        <f t="shared" si="5"/>
        <v>140.61240000000001</v>
      </c>
      <c r="AW24" s="13">
        <f t="shared" si="6"/>
        <v>180.73681500000001</v>
      </c>
    </row>
    <row r="25" spans="3:49" x14ac:dyDescent="0.2">
      <c r="C25" s="12">
        <v>66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4"/>
      <c r="AC25" s="14"/>
      <c r="AD25" s="14"/>
      <c r="AE25" s="14">
        <v>145.88550000000001</v>
      </c>
      <c r="AF25" s="14">
        <v>137.03909999999999</v>
      </c>
      <c r="AG25" s="14">
        <v>91.961569999999995</v>
      </c>
      <c r="AI25">
        <v>66</v>
      </c>
      <c r="AJ25" s="9">
        <f t="shared" si="1"/>
        <v>118.668590819852</v>
      </c>
      <c r="AK25" s="9">
        <f t="shared" si="1"/>
        <v>130.92861577807076</v>
      </c>
      <c r="AL25" s="9">
        <f t="shared" si="1"/>
        <v>139.64432209026285</v>
      </c>
      <c r="AM25" s="9">
        <f t="shared" si="1"/>
        <v>145.21735177646116</v>
      </c>
      <c r="AN25" s="9">
        <f t="shared" si="1"/>
        <v>135.64961052542924</v>
      </c>
      <c r="AO25" s="9">
        <f t="shared" si="1"/>
        <v>90.647021865716269</v>
      </c>
      <c r="AQ25">
        <f t="shared" si="0"/>
        <v>126.79258547596538</v>
      </c>
      <c r="AS25" s="13">
        <f t="shared" si="2"/>
        <v>74.057387499999976</v>
      </c>
      <c r="AT25">
        <f t="shared" si="3"/>
        <v>114.50033499999999</v>
      </c>
      <c r="AU25">
        <f t="shared" si="4"/>
        <v>26.961965000000006</v>
      </c>
      <c r="AV25">
        <f t="shared" si="5"/>
        <v>141.4623</v>
      </c>
      <c r="AW25" s="13">
        <f t="shared" si="6"/>
        <v>181.9052475</v>
      </c>
    </row>
    <row r="26" spans="3:49" x14ac:dyDescent="0.2">
      <c r="C26" s="12">
        <v>69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4"/>
      <c r="AC26" s="14"/>
      <c r="AD26" s="14"/>
      <c r="AE26" s="14">
        <v>146.12389999999999</v>
      </c>
      <c r="AF26" s="14">
        <v>137.37809999999999</v>
      </c>
      <c r="AG26" s="14">
        <v>92.240589999999997</v>
      </c>
      <c r="AI26">
        <v>69</v>
      </c>
      <c r="AJ26" s="9">
        <f t="shared" si="1"/>
        <v>118.72876622848122</v>
      </c>
      <c r="AK26" s="9">
        <f t="shared" si="1"/>
        <v>131.19697346775098</v>
      </c>
      <c r="AL26" s="9">
        <f t="shared" si="1"/>
        <v>139.81129710531371</v>
      </c>
      <c r="AM26" s="9">
        <f t="shared" si="1"/>
        <v>145.40096178219102</v>
      </c>
      <c r="AN26" s="9">
        <f t="shared" si="1"/>
        <v>135.79312224667706</v>
      </c>
      <c r="AO26" s="9">
        <f t="shared" si="1"/>
        <v>90.653574989034269</v>
      </c>
      <c r="AQ26">
        <f t="shared" si="0"/>
        <v>126.9307826365747</v>
      </c>
      <c r="AS26" s="13">
        <f t="shared" si="2"/>
        <v>74.396862500000026</v>
      </c>
      <c r="AT26">
        <f t="shared" si="3"/>
        <v>114.80934499999999</v>
      </c>
      <c r="AU26">
        <f t="shared" si="4"/>
        <v>26.941654999999983</v>
      </c>
      <c r="AV26">
        <f t="shared" si="5"/>
        <v>141.75099999999998</v>
      </c>
      <c r="AW26" s="13">
        <f t="shared" si="6"/>
        <v>182.16348249999996</v>
      </c>
    </row>
    <row r="27" spans="3:49" x14ac:dyDescent="0.2">
      <c r="C27" s="12">
        <v>72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4"/>
      <c r="AC27" s="14"/>
      <c r="AD27" s="14"/>
      <c r="AE27" s="14">
        <v>146.7321</v>
      </c>
      <c r="AF27" s="14">
        <v>138.23220000000001</v>
      </c>
      <c r="AG27" s="14">
        <v>92.819519999999997</v>
      </c>
      <c r="AI27">
        <v>72</v>
      </c>
      <c r="AJ27" s="9">
        <f>AJ$28*EXP(-EXP((AJ$29*EXP(1))/AJ$28*(AJ$30-$AI27)+1))</f>
        <v>118.7684002090803</v>
      </c>
      <c r="AK27" s="9">
        <f t="shared" si="1"/>
        <v>131.38725870806138</v>
      </c>
      <c r="AL27" s="9">
        <f t="shared" si="1"/>
        <v>139.92594807652193</v>
      </c>
      <c r="AM27" s="9">
        <f t="shared" si="1"/>
        <v>145.52839546944332</v>
      </c>
      <c r="AN27" s="9">
        <f t="shared" si="1"/>
        <v>135.89184365152647</v>
      </c>
      <c r="AO27" s="9">
        <f t="shared" si="1"/>
        <v>90.657368426204997</v>
      </c>
      <c r="AQ27">
        <f>AVERAGE(AJ27:AO27)</f>
        <v>127.02653575680642</v>
      </c>
      <c r="AS27" s="13">
        <f t="shared" si="2"/>
        <v>75.091425000000001</v>
      </c>
      <c r="AT27">
        <f t="shared" si="3"/>
        <v>115.52585999999999</v>
      </c>
      <c r="AU27">
        <f t="shared" si="4"/>
        <v>26.956289999999996</v>
      </c>
      <c r="AV27">
        <f t="shared" si="5"/>
        <v>142.48214999999999</v>
      </c>
      <c r="AW27" s="13">
        <f t="shared" si="6"/>
        <v>182.916585</v>
      </c>
    </row>
    <row r="28" spans="3:49" x14ac:dyDescent="0.3">
      <c r="AI28" t="s">
        <v>4</v>
      </c>
      <c r="AJ28">
        <v>118.84481586069691</v>
      </c>
      <c r="AK28">
        <v>131.84941129015141</v>
      </c>
      <c r="AL28">
        <v>140.1766897213526</v>
      </c>
      <c r="AM28">
        <v>145.81687755862421</v>
      </c>
      <c r="AN28">
        <v>136.10906531127443</v>
      </c>
      <c r="AO28">
        <v>90.662582399742391</v>
      </c>
    </row>
    <row r="29" spans="3:49" x14ac:dyDescent="0.3">
      <c r="AI29" t="s">
        <v>5</v>
      </c>
      <c r="AJ29">
        <v>6.0916923921695583</v>
      </c>
      <c r="AK29">
        <v>5.5868490719254149</v>
      </c>
      <c r="AL29">
        <v>6.4796898253752175</v>
      </c>
      <c r="AM29">
        <v>6.5495928434238406</v>
      </c>
      <c r="AN29">
        <v>6.2590821075460479</v>
      </c>
      <c r="AO29">
        <v>6.0783029235805452</v>
      </c>
    </row>
    <row r="30" spans="3:49" x14ac:dyDescent="0.3">
      <c r="AI30" t="s">
        <v>6</v>
      </c>
      <c r="AJ30">
        <v>12.078093368890571</v>
      </c>
      <c r="AK30">
        <v>14.249771995564725</v>
      </c>
      <c r="AL30">
        <v>13.701828081008943</v>
      </c>
      <c r="AM30">
        <v>12.829419031775819</v>
      </c>
      <c r="AN30">
        <v>12.485145455499376</v>
      </c>
      <c r="AO30">
        <v>12.938299238756349</v>
      </c>
    </row>
    <row r="31" spans="3:49" x14ac:dyDescent="0.3">
      <c r="AI31" t="s">
        <v>7</v>
      </c>
      <c r="AJ31">
        <f>SUMXMY2(AB4:AB27,AJ4:AJ27)</f>
        <v>77.947442146638252</v>
      </c>
      <c r="AK31">
        <f t="shared" ref="AK31:AO31" si="7">SUMXMY2(AC4:AC27,AK4:AK27)</f>
        <v>175.32307031604557</v>
      </c>
      <c r="AL31">
        <f t="shared" si="7"/>
        <v>93.176418227186929</v>
      </c>
      <c r="AM31">
        <f t="shared" si="7"/>
        <v>56.622382648412909</v>
      </c>
      <c r="AN31">
        <f t="shared" si="7"/>
        <v>98.389215269720992</v>
      </c>
      <c r="AO31">
        <f t="shared" si="7"/>
        <v>91.232690826477523</v>
      </c>
    </row>
    <row r="33" spans="1:41" x14ac:dyDescent="0.2">
      <c r="A33" t="s">
        <v>11</v>
      </c>
      <c r="C33" s="12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I33">
        <v>0</v>
      </c>
      <c r="AJ33">
        <f>AI33</f>
        <v>0</v>
      </c>
      <c r="AK33">
        <f t="shared" ref="AK33:AO33" si="8">AJ33</f>
        <v>0</v>
      </c>
      <c r="AL33">
        <v>0</v>
      </c>
      <c r="AM33">
        <f t="shared" si="8"/>
        <v>0</v>
      </c>
      <c r="AN33">
        <f t="shared" si="8"/>
        <v>0</v>
      </c>
      <c r="AO33">
        <f t="shared" si="8"/>
        <v>0</v>
      </c>
    </row>
    <row r="34" spans="1:41" x14ac:dyDescent="0.2">
      <c r="C34" s="12">
        <v>3</v>
      </c>
      <c r="D34">
        <f t="shared" ref="D34:AG34" si="9">D4-D3</f>
        <v>1.108897</v>
      </c>
      <c r="E34">
        <f t="shared" si="9"/>
        <v>1.0205029999999999</v>
      </c>
      <c r="F34">
        <f t="shared" si="9"/>
        <v>1.571218</v>
      </c>
      <c r="G34">
        <f t="shared" si="9"/>
        <v>1.6171690000000001</v>
      </c>
      <c r="H34">
        <f t="shared" si="9"/>
        <v>1.551579</v>
      </c>
      <c r="I34">
        <f t="shared" si="9"/>
        <v>0.84358</v>
      </c>
      <c r="J34">
        <f t="shared" si="9"/>
        <v>1.321609</v>
      </c>
      <c r="K34">
        <f t="shared" si="9"/>
        <v>1.1738919999999999</v>
      </c>
      <c r="L34">
        <f t="shared" si="9"/>
        <v>1.962145</v>
      </c>
      <c r="M34">
        <f t="shared" si="9"/>
        <v>1.1162840000000001</v>
      </c>
      <c r="N34">
        <f t="shared" si="9"/>
        <v>1.012918</v>
      </c>
      <c r="O34">
        <f t="shared" si="9"/>
        <v>1.87822</v>
      </c>
      <c r="P34">
        <f t="shared" si="9"/>
        <v>0</v>
      </c>
      <c r="Q34">
        <f t="shared" si="9"/>
        <v>1.4423980000000001</v>
      </c>
      <c r="R34">
        <f t="shared" si="9"/>
        <v>0</v>
      </c>
      <c r="S34">
        <f t="shared" si="9"/>
        <v>0.53168199999999999</v>
      </c>
      <c r="T34">
        <f t="shared" si="9"/>
        <v>1.0383929999999999</v>
      </c>
      <c r="U34">
        <f t="shared" si="9"/>
        <v>2.0413519999999998</v>
      </c>
      <c r="V34">
        <f t="shared" si="9"/>
        <v>0.92668300000000003</v>
      </c>
      <c r="W34">
        <f t="shared" si="9"/>
        <v>1.099702</v>
      </c>
      <c r="X34">
        <f t="shared" si="9"/>
        <v>0.23683499999999999</v>
      </c>
      <c r="Y34">
        <f t="shared" si="9"/>
        <v>0.124838</v>
      </c>
      <c r="Z34">
        <f t="shared" si="9"/>
        <v>1.549042</v>
      </c>
      <c r="AA34">
        <f t="shared" si="9"/>
        <v>1.9405509999999999</v>
      </c>
      <c r="AB34">
        <f t="shared" si="9"/>
        <v>1.353035</v>
      </c>
      <c r="AC34">
        <f t="shared" si="9"/>
        <v>1.4529209999999999</v>
      </c>
      <c r="AD34">
        <f t="shared" si="9"/>
        <v>2.5691009999999999</v>
      </c>
      <c r="AE34">
        <f t="shared" si="9"/>
        <v>1.3122560000000001</v>
      </c>
      <c r="AF34">
        <f t="shared" si="9"/>
        <v>1.175192</v>
      </c>
      <c r="AG34">
        <f t="shared" si="9"/>
        <v>0.51817199999999997</v>
      </c>
      <c r="AI34">
        <v>3</v>
      </c>
      <c r="AJ34">
        <f t="shared" ref="AJ34:AO56" si="10">AJ$58*(EXP(-(($AI34-AJ$59)^2/(2*(AJ$60^2)))))</f>
        <v>9.1939511830212668E-5</v>
      </c>
      <c r="AK34">
        <f t="shared" si="10"/>
        <v>1.0264169405385904E-2</v>
      </c>
      <c r="AL34">
        <f t="shared" si="10"/>
        <v>0.58873529169506023</v>
      </c>
      <c r="AM34">
        <f t="shared" si="10"/>
        <v>1.5713606474682441E-2</v>
      </c>
      <c r="AN34">
        <f t="shared" si="10"/>
        <v>1.4091948485270751E-3</v>
      </c>
      <c r="AO34">
        <f t="shared" si="10"/>
        <v>3.9020448305607659E-31</v>
      </c>
    </row>
    <row r="35" spans="1:41" x14ac:dyDescent="0.2">
      <c r="C35" s="12">
        <v>6</v>
      </c>
      <c r="G35">
        <f t="shared" ref="G35:AG35" si="11">G5-G4</f>
        <v>1.0823559999999999</v>
      </c>
      <c r="H35">
        <f t="shared" si="11"/>
        <v>2.1539109999999999</v>
      </c>
      <c r="I35">
        <f t="shared" si="11"/>
        <v>1.9325870000000001</v>
      </c>
      <c r="J35">
        <f t="shared" si="11"/>
        <v>0.10484399999999994</v>
      </c>
      <c r="K35">
        <f t="shared" si="11"/>
        <v>2.0272380000000001</v>
      </c>
      <c r="L35">
        <f t="shared" si="11"/>
        <v>1.8756189999999999</v>
      </c>
      <c r="M35">
        <f t="shared" si="11"/>
        <v>2.0362629999999999</v>
      </c>
      <c r="N35">
        <f t="shared" si="11"/>
        <v>1.9650910000000001</v>
      </c>
      <c r="O35">
        <f t="shared" si="11"/>
        <v>1.5863639999999999</v>
      </c>
      <c r="P35">
        <f t="shared" si="11"/>
        <v>1.4701690000000001</v>
      </c>
      <c r="Q35">
        <f t="shared" si="11"/>
        <v>2.2264970000000002</v>
      </c>
      <c r="R35">
        <f t="shared" si="11"/>
        <v>2.4604900000000001</v>
      </c>
      <c r="S35">
        <f t="shared" si="11"/>
        <v>4.5589880000000003</v>
      </c>
      <c r="T35">
        <f t="shared" si="11"/>
        <v>1.7673500000000002</v>
      </c>
      <c r="U35">
        <f t="shared" si="11"/>
        <v>1.9698650000000004</v>
      </c>
      <c r="V35">
        <f t="shared" si="11"/>
        <v>2.0434739999999998</v>
      </c>
      <c r="W35">
        <f t="shared" si="11"/>
        <v>1.8762580000000002</v>
      </c>
      <c r="X35">
        <f t="shared" si="11"/>
        <v>2.4810189999999999</v>
      </c>
      <c r="Y35">
        <f t="shared" si="11"/>
        <v>2.0152770000000002</v>
      </c>
      <c r="Z35">
        <f t="shared" si="11"/>
        <v>0.28187699999999993</v>
      </c>
      <c r="AA35">
        <f t="shared" si="11"/>
        <v>-2.7092999999999812E-2</v>
      </c>
      <c r="AB35">
        <f t="shared" si="11"/>
        <v>0.16873500000000008</v>
      </c>
      <c r="AC35">
        <f t="shared" si="11"/>
        <v>2.4989470000000003</v>
      </c>
      <c r="AD35">
        <f t="shared" si="11"/>
        <v>0.18354500000000007</v>
      </c>
      <c r="AE35">
        <f t="shared" si="11"/>
        <v>1.922221</v>
      </c>
      <c r="AF35">
        <f t="shared" si="11"/>
        <v>1.7434349999999998</v>
      </c>
      <c r="AG35">
        <f t="shared" si="11"/>
        <v>3.3326370000000001</v>
      </c>
      <c r="AI35">
        <v>6</v>
      </c>
      <c r="AJ35">
        <f t="shared" si="10"/>
        <v>3.9670195909134454E-3</v>
      </c>
      <c r="AK35">
        <f t="shared" si="10"/>
        <v>8.7568392276470161E-2</v>
      </c>
      <c r="AL35">
        <f t="shared" si="10"/>
        <v>1.1523491670867956</v>
      </c>
      <c r="AM35">
        <f t="shared" si="10"/>
        <v>8.1022859512587198E-2</v>
      </c>
      <c r="AN35">
        <f t="shared" si="10"/>
        <v>1.459851897782362E-2</v>
      </c>
      <c r="AO35">
        <f t="shared" si="10"/>
        <v>4.9707119105388213E-24</v>
      </c>
    </row>
    <row r="36" spans="1:41" x14ac:dyDescent="0.2">
      <c r="C36" s="12">
        <v>9</v>
      </c>
      <c r="J36">
        <f t="shared" ref="J36:AG36" si="12">J6-J5</f>
        <v>0.33984199999999998</v>
      </c>
      <c r="K36">
        <f t="shared" si="12"/>
        <v>1.1480519999999999</v>
      </c>
      <c r="L36">
        <f t="shared" si="12"/>
        <v>0.55763199999999991</v>
      </c>
      <c r="M36">
        <f t="shared" si="12"/>
        <v>0.21905899999999967</v>
      </c>
      <c r="N36">
        <f t="shared" si="12"/>
        <v>1.5194510000000001</v>
      </c>
      <c r="O36">
        <f t="shared" si="12"/>
        <v>0.29424600000000023</v>
      </c>
      <c r="P36">
        <f t="shared" si="12"/>
        <v>1.5157260000000001</v>
      </c>
      <c r="Q36">
        <f t="shared" si="12"/>
        <v>1.4112419999999997</v>
      </c>
      <c r="R36">
        <f t="shared" si="12"/>
        <v>1.6609829999999999</v>
      </c>
      <c r="S36">
        <f t="shared" si="12"/>
        <v>0.30321299999999951</v>
      </c>
      <c r="T36">
        <f t="shared" si="12"/>
        <v>0.9310719999999999</v>
      </c>
      <c r="U36">
        <f t="shared" si="12"/>
        <v>1.5391149999999998</v>
      </c>
      <c r="V36">
        <f t="shared" si="12"/>
        <v>0.63376900000000003</v>
      </c>
      <c r="W36">
        <f t="shared" si="12"/>
        <v>1.3479519999999998</v>
      </c>
      <c r="X36">
        <f t="shared" si="12"/>
        <v>1.7165340000000002</v>
      </c>
      <c r="Y36">
        <f t="shared" si="12"/>
        <v>0.10060199999999986</v>
      </c>
      <c r="Z36">
        <f t="shared" si="12"/>
        <v>1.0346689999999998</v>
      </c>
      <c r="AA36">
        <f t="shared" si="12"/>
        <v>1.4826499999999998</v>
      </c>
      <c r="AB36">
        <f t="shared" si="12"/>
        <v>0.51913300000000007</v>
      </c>
      <c r="AC36">
        <f t="shared" si="12"/>
        <v>1.5776149999999998</v>
      </c>
      <c r="AD36">
        <f t="shared" si="12"/>
        <v>1.5807540000000002</v>
      </c>
      <c r="AE36">
        <f t="shared" si="12"/>
        <v>1.6004839999999998</v>
      </c>
      <c r="AF36">
        <f t="shared" si="12"/>
        <v>1.2686650000000004</v>
      </c>
      <c r="AG36">
        <f t="shared" si="12"/>
        <v>1.0084619999999997</v>
      </c>
      <c r="AI36">
        <v>9</v>
      </c>
      <c r="AJ36">
        <f t="shared" si="10"/>
        <v>8.614711939106777E-2</v>
      </c>
      <c r="AK36">
        <f t="shared" si="10"/>
        <v>0.52234691034322145</v>
      </c>
      <c r="AL36">
        <f t="shared" si="10"/>
        <v>2.0551485171525634</v>
      </c>
      <c r="AM36">
        <f t="shared" si="10"/>
        <v>0.33307649824541596</v>
      </c>
      <c r="AN36">
        <f t="shared" si="10"/>
        <v>0.10917528883139198</v>
      </c>
      <c r="AO36">
        <f t="shared" si="10"/>
        <v>8.0100341493720097E-18</v>
      </c>
    </row>
    <row r="37" spans="1:41" x14ac:dyDescent="0.2">
      <c r="C37" s="12">
        <v>12</v>
      </c>
      <c r="J37">
        <f t="shared" ref="J37:AG37" si="13">J7-J6</f>
        <v>0.87451100000000004</v>
      </c>
      <c r="K37">
        <f t="shared" si="13"/>
        <v>0.98714100000000027</v>
      </c>
      <c r="L37">
        <f t="shared" si="13"/>
        <v>1.0126759999999999</v>
      </c>
      <c r="M37">
        <f t="shared" si="13"/>
        <v>1.1468970000000001</v>
      </c>
      <c r="N37">
        <f t="shared" si="13"/>
        <v>1.186331</v>
      </c>
      <c r="O37">
        <f t="shared" si="13"/>
        <v>1.8050399999999995</v>
      </c>
      <c r="P37">
        <f t="shared" si="13"/>
        <v>1.1854430000000002</v>
      </c>
      <c r="Q37">
        <f t="shared" si="13"/>
        <v>0.96256900000000023</v>
      </c>
      <c r="R37">
        <f t="shared" si="13"/>
        <v>0.78422299999999989</v>
      </c>
      <c r="S37">
        <f t="shared" si="13"/>
        <v>1.3783460000000005</v>
      </c>
      <c r="T37">
        <f t="shared" si="13"/>
        <v>1.2190430000000001</v>
      </c>
      <c r="U37">
        <f t="shared" si="13"/>
        <v>0.85644700000000018</v>
      </c>
      <c r="V37">
        <f t="shared" si="13"/>
        <v>1.2574919999999996</v>
      </c>
      <c r="W37">
        <f t="shared" si="13"/>
        <v>1.2769550000000001</v>
      </c>
      <c r="X37">
        <f t="shared" si="13"/>
        <v>1.0243769999999994</v>
      </c>
      <c r="Y37">
        <f t="shared" si="13"/>
        <v>1.423807</v>
      </c>
      <c r="Z37">
        <f t="shared" si="13"/>
        <v>1.2181220000000001</v>
      </c>
      <c r="AA37">
        <f t="shared" si="13"/>
        <v>0.98486600000000024</v>
      </c>
      <c r="AB37">
        <f t="shared" si="13"/>
        <v>-2.8178000000000036E-2</v>
      </c>
      <c r="AC37">
        <f t="shared" si="13"/>
        <v>1.0554269999999999</v>
      </c>
      <c r="AD37">
        <f t="shared" si="13"/>
        <v>-1.3104000000000227E-2</v>
      </c>
      <c r="AE37">
        <f t="shared" si="13"/>
        <v>1.3906010000000002</v>
      </c>
      <c r="AF37">
        <f t="shared" si="13"/>
        <v>1.4941329999999997</v>
      </c>
      <c r="AG37">
        <f t="shared" si="13"/>
        <v>0.91887900000000045</v>
      </c>
      <c r="AI37">
        <v>12</v>
      </c>
      <c r="AJ37">
        <f t="shared" si="10"/>
        <v>0.94152409282684657</v>
      </c>
      <c r="AK37">
        <f t="shared" si="10"/>
        <v>2.178506063360885</v>
      </c>
      <c r="AL37">
        <f t="shared" si="10"/>
        <v>3.3396228946234756</v>
      </c>
      <c r="AM37">
        <f t="shared" si="10"/>
        <v>1.0916543342366247</v>
      </c>
      <c r="AN37">
        <f t="shared" si="10"/>
        <v>0.58941027058602924</v>
      </c>
      <c r="AO37">
        <f t="shared" si="10"/>
        <v>1.632824761222505E-12</v>
      </c>
    </row>
    <row r="38" spans="1:41" x14ac:dyDescent="0.2">
      <c r="C38" s="12">
        <v>15</v>
      </c>
      <c r="M38">
        <f t="shared" ref="M38:AG38" si="14">M8-M7</f>
        <v>4.3336549999999994</v>
      </c>
      <c r="N38">
        <f t="shared" si="14"/>
        <v>5.8807289999999997</v>
      </c>
      <c r="O38">
        <f t="shared" si="14"/>
        <v>7.9217399999999998</v>
      </c>
      <c r="P38">
        <f t="shared" si="14"/>
        <v>6.2468819999999994</v>
      </c>
      <c r="Q38">
        <f t="shared" si="14"/>
        <v>7.9522640000000004</v>
      </c>
      <c r="R38">
        <f t="shared" si="14"/>
        <v>1.1187190000000005</v>
      </c>
      <c r="S38">
        <f t="shared" si="14"/>
        <v>0.60099400000000003</v>
      </c>
      <c r="T38">
        <f t="shared" si="14"/>
        <v>0.59560600000000008</v>
      </c>
      <c r="U38">
        <f t="shared" si="14"/>
        <v>5.8215409999999999</v>
      </c>
      <c r="V38">
        <f t="shared" si="14"/>
        <v>8.3372020000000013</v>
      </c>
      <c r="W38">
        <f t="shared" si="14"/>
        <v>8.6523429999999983</v>
      </c>
      <c r="X38">
        <f t="shared" si="14"/>
        <v>0.30789000000000044</v>
      </c>
      <c r="Y38">
        <f t="shared" si="14"/>
        <v>-2.5681000000000065E-2</v>
      </c>
      <c r="Z38">
        <f t="shared" si="14"/>
        <v>6.7129600000000007</v>
      </c>
      <c r="AA38">
        <f t="shared" si="14"/>
        <v>8.1757960000000001</v>
      </c>
      <c r="AB38">
        <f t="shared" si="14"/>
        <v>21.016095</v>
      </c>
      <c r="AC38">
        <f t="shared" si="14"/>
        <v>6.3566899999999995</v>
      </c>
      <c r="AD38">
        <f t="shared" si="14"/>
        <v>5.6622740000000009</v>
      </c>
      <c r="AE38">
        <f t="shared" si="14"/>
        <v>7.5913579999999996</v>
      </c>
      <c r="AF38">
        <f t="shared" si="14"/>
        <v>7.4565250000000001</v>
      </c>
      <c r="AG38">
        <f t="shared" si="14"/>
        <v>5.6640499999999996</v>
      </c>
      <c r="AI38">
        <v>15</v>
      </c>
      <c r="AJ38">
        <f t="shared" si="10"/>
        <v>5.1788863249110291</v>
      </c>
      <c r="AK38">
        <f t="shared" si="10"/>
        <v>6.3525282452378669</v>
      </c>
      <c r="AL38">
        <f t="shared" si="10"/>
        <v>4.9447773948138032</v>
      </c>
      <c r="AM38">
        <f t="shared" si="10"/>
        <v>2.852535292816663</v>
      </c>
      <c r="AN38">
        <f t="shared" si="10"/>
        <v>2.2971473184353686</v>
      </c>
      <c r="AO38">
        <f t="shared" si="10"/>
        <v>4.2105053495051026E-8</v>
      </c>
    </row>
    <row r="39" spans="1:41" x14ac:dyDescent="0.2">
      <c r="C39" s="12">
        <v>18</v>
      </c>
      <c r="M39">
        <f t="shared" ref="M39:AG39" si="15">M9-M8</f>
        <v>16.709152</v>
      </c>
      <c r="N39">
        <f t="shared" si="15"/>
        <v>14.35554</v>
      </c>
      <c r="O39">
        <f t="shared" si="15"/>
        <v>14.391430000000001</v>
      </c>
      <c r="P39">
        <f t="shared" si="15"/>
        <v>21.935279999999999</v>
      </c>
      <c r="Q39">
        <f t="shared" si="15"/>
        <v>21.20176</v>
      </c>
      <c r="R39">
        <f t="shared" si="15"/>
        <v>0.45848800000000001</v>
      </c>
      <c r="S39">
        <f t="shared" si="15"/>
        <v>2.8397769999999989</v>
      </c>
      <c r="T39">
        <f t="shared" si="15"/>
        <v>3.9311759999999998</v>
      </c>
      <c r="U39">
        <f t="shared" si="15"/>
        <v>12.89228</v>
      </c>
      <c r="V39">
        <f t="shared" si="15"/>
        <v>23.367629999999998</v>
      </c>
      <c r="W39">
        <f t="shared" si="15"/>
        <v>19.990060000000003</v>
      </c>
      <c r="X39">
        <f t="shared" si="15"/>
        <v>1.1829679999999998</v>
      </c>
      <c r="Y39">
        <f t="shared" si="15"/>
        <v>19.351206999999999</v>
      </c>
      <c r="Z39">
        <f t="shared" si="15"/>
        <v>16.778779999999998</v>
      </c>
      <c r="AA39">
        <f t="shared" si="15"/>
        <v>17.83916</v>
      </c>
      <c r="AB39">
        <f t="shared" si="15"/>
        <v>13.691039999999997</v>
      </c>
      <c r="AC39">
        <f t="shared" si="15"/>
        <v>4.7275900000000011</v>
      </c>
      <c r="AD39">
        <f t="shared" si="15"/>
        <v>18.875990000000002</v>
      </c>
      <c r="AE39">
        <f t="shared" si="15"/>
        <v>22.685179999999999</v>
      </c>
      <c r="AF39">
        <f t="shared" si="15"/>
        <v>22.99108</v>
      </c>
      <c r="AG39">
        <f t="shared" si="15"/>
        <v>19.273389999999999</v>
      </c>
      <c r="AI39">
        <v>18</v>
      </c>
      <c r="AJ39">
        <f t="shared" si="10"/>
        <v>14.336910767858711</v>
      </c>
      <c r="AK39">
        <f t="shared" si="10"/>
        <v>12.951573225933403</v>
      </c>
      <c r="AL39">
        <f t="shared" si="10"/>
        <v>6.6710033476989361</v>
      </c>
      <c r="AM39">
        <f t="shared" si="10"/>
        <v>5.9426703395227722</v>
      </c>
      <c r="AN39">
        <f t="shared" si="10"/>
        <v>6.4630541607648295</v>
      </c>
      <c r="AO39">
        <f t="shared" si="10"/>
        <v>1.3734672397131388E-4</v>
      </c>
    </row>
    <row r="40" spans="1:41" x14ac:dyDescent="0.2">
      <c r="C40" s="12">
        <v>21</v>
      </c>
      <c r="P40">
        <f t="shared" ref="P40:AG40" si="16">P10-P9</f>
        <v>18.547550000000001</v>
      </c>
      <c r="Q40">
        <f t="shared" si="16"/>
        <v>17.850899999999996</v>
      </c>
      <c r="R40">
        <f t="shared" si="16"/>
        <v>0.50607500000000005</v>
      </c>
      <c r="S40">
        <f t="shared" si="16"/>
        <v>0.88874000000000031</v>
      </c>
      <c r="T40">
        <f t="shared" si="16"/>
        <v>2.9101599999999994</v>
      </c>
      <c r="U40">
        <f t="shared" si="16"/>
        <v>16.287510000000001</v>
      </c>
      <c r="V40">
        <f t="shared" si="16"/>
        <v>16.960150000000006</v>
      </c>
      <c r="W40">
        <f t="shared" si="16"/>
        <v>17.853999999999999</v>
      </c>
      <c r="X40">
        <f t="shared" si="16"/>
        <v>1.5785019999999994</v>
      </c>
      <c r="Y40">
        <f t="shared" si="16"/>
        <v>19.285599999999999</v>
      </c>
      <c r="Z40">
        <f t="shared" si="16"/>
        <v>19.158449999999998</v>
      </c>
      <c r="AA40">
        <f t="shared" si="16"/>
        <v>17.822020000000002</v>
      </c>
      <c r="AB40">
        <f t="shared" si="16"/>
        <v>18.962700000000005</v>
      </c>
      <c r="AC40">
        <f t="shared" si="16"/>
        <v>16.790520000000001</v>
      </c>
      <c r="AD40">
        <f t="shared" si="16"/>
        <v>18.656180000000003</v>
      </c>
      <c r="AE40">
        <f t="shared" si="16"/>
        <v>17.860300000000002</v>
      </c>
      <c r="AF40">
        <f t="shared" si="16"/>
        <v>18.95044</v>
      </c>
      <c r="AG40">
        <f t="shared" si="16"/>
        <v>17.658349999999999</v>
      </c>
      <c r="AI40">
        <v>21</v>
      </c>
      <c r="AJ40">
        <f t="shared" si="10"/>
        <v>19.975103991845479</v>
      </c>
      <c r="AK40">
        <f t="shared" si="10"/>
        <v>18.462331080158688</v>
      </c>
      <c r="AL40">
        <f t="shared" si="10"/>
        <v>8.2003175402667825</v>
      </c>
      <c r="AM40">
        <f t="shared" si="10"/>
        <v>9.8704506509414038</v>
      </c>
      <c r="AN40">
        <f t="shared" si="10"/>
        <v>13.126971482492911</v>
      </c>
      <c r="AO40">
        <f t="shared" si="10"/>
        <v>5.6675038290783762E-2</v>
      </c>
    </row>
    <row r="41" spans="1:41" x14ac:dyDescent="0.2">
      <c r="C41" s="12">
        <v>24</v>
      </c>
      <c r="P41">
        <f t="shared" ref="P41:AG41" si="17">P11-P10</f>
        <v>17.485790000000009</v>
      </c>
      <c r="Q41">
        <f t="shared" si="17"/>
        <v>24.880430000000004</v>
      </c>
      <c r="R41">
        <f t="shared" si="17"/>
        <v>1.0628469999999988</v>
      </c>
      <c r="S41">
        <f t="shared" si="17"/>
        <v>0.54484000000000066</v>
      </c>
      <c r="T41">
        <f t="shared" si="17"/>
        <v>4.6461200000000016</v>
      </c>
      <c r="U41">
        <f t="shared" si="17"/>
        <v>17.438330000000001</v>
      </c>
      <c r="V41">
        <f t="shared" si="17"/>
        <v>11.585239999999992</v>
      </c>
      <c r="W41">
        <f t="shared" si="17"/>
        <v>19.756170000000004</v>
      </c>
      <c r="X41">
        <f t="shared" si="17"/>
        <v>1.0016730000000003</v>
      </c>
      <c r="Y41">
        <f t="shared" si="17"/>
        <v>13.182560000000002</v>
      </c>
      <c r="Z41">
        <f t="shared" si="17"/>
        <v>20.267739999999996</v>
      </c>
      <c r="AA41">
        <f t="shared" si="17"/>
        <v>18.972129999999993</v>
      </c>
      <c r="AB41">
        <f t="shared" si="17"/>
        <v>10.734439999999999</v>
      </c>
      <c r="AC41">
        <f t="shared" si="17"/>
        <v>19.711549999999995</v>
      </c>
      <c r="AD41">
        <f t="shared" si="17"/>
        <v>19.352009999999993</v>
      </c>
      <c r="AE41">
        <f t="shared" si="17"/>
        <v>17.565810000000006</v>
      </c>
      <c r="AF41">
        <f t="shared" si="17"/>
        <v>18.138720000000006</v>
      </c>
      <c r="AG41">
        <f t="shared" si="17"/>
        <v>15.564820000000005</v>
      </c>
      <c r="AI41">
        <v>24</v>
      </c>
      <c r="AJ41">
        <f t="shared" si="10"/>
        <v>14.006730697125999</v>
      </c>
      <c r="AK41">
        <f t="shared" si="10"/>
        <v>18.400881696191743</v>
      </c>
      <c r="AL41">
        <f t="shared" si="10"/>
        <v>9.1847064184808342</v>
      </c>
      <c r="AM41">
        <f t="shared" si="10"/>
        <v>13.070646032325199</v>
      </c>
      <c r="AN41">
        <f t="shared" si="10"/>
        <v>19.247267716243154</v>
      </c>
      <c r="AO41">
        <f t="shared" si="10"/>
        <v>2.9583855679721469</v>
      </c>
    </row>
    <row r="42" spans="1:41" x14ac:dyDescent="0.2">
      <c r="C42" s="12">
        <v>27</v>
      </c>
      <c r="S42">
        <f t="shared" ref="S42:AG42" si="18">S12-S11</f>
        <v>2.1275499999999994</v>
      </c>
      <c r="T42">
        <f t="shared" si="18"/>
        <v>7.7109999999999985</v>
      </c>
      <c r="U42">
        <f t="shared" si="18"/>
        <v>21.276079999999993</v>
      </c>
      <c r="V42">
        <f t="shared" si="18"/>
        <v>22.74521</v>
      </c>
      <c r="W42">
        <f t="shared" si="18"/>
        <v>21.259039999999999</v>
      </c>
      <c r="X42">
        <f t="shared" si="18"/>
        <v>1.3555120000000009</v>
      </c>
      <c r="Y42">
        <f t="shared" si="18"/>
        <v>19.325700000000005</v>
      </c>
      <c r="Z42">
        <f t="shared" si="18"/>
        <v>22.31559</v>
      </c>
      <c r="AA42">
        <f t="shared" si="18"/>
        <v>21.472210000000004</v>
      </c>
      <c r="AB42">
        <f t="shared" si="18"/>
        <v>20.708169999999996</v>
      </c>
      <c r="AC42">
        <f t="shared" si="18"/>
        <v>21.10868</v>
      </c>
      <c r="AD42">
        <f t="shared" si="18"/>
        <v>20.779570000000007</v>
      </c>
      <c r="AE42">
        <f t="shared" si="18"/>
        <v>19.671509999999998</v>
      </c>
      <c r="AF42">
        <f t="shared" si="18"/>
        <v>17.654059999999987</v>
      </c>
      <c r="AG42">
        <f t="shared" si="18"/>
        <v>13.548659999999998</v>
      </c>
      <c r="AI42">
        <v>27</v>
      </c>
      <c r="AJ42">
        <f t="shared" si="10"/>
        <v>4.9430928862429537</v>
      </c>
      <c r="AK42">
        <f t="shared" si="10"/>
        <v>12.822680477007736</v>
      </c>
      <c r="AL42">
        <f t="shared" si="10"/>
        <v>9.3733532842612846</v>
      </c>
      <c r="AM42">
        <f t="shared" si="10"/>
        <v>13.799452486007281</v>
      </c>
      <c r="AN42">
        <f t="shared" si="10"/>
        <v>20.372833287095066</v>
      </c>
      <c r="AO42">
        <f t="shared" si="10"/>
        <v>19.534718794878408</v>
      </c>
    </row>
    <row r="43" spans="1:41" x14ac:dyDescent="0.2">
      <c r="C43" s="12">
        <v>30</v>
      </c>
      <c r="S43">
        <f t="shared" ref="S43:AG43" si="19">S13-S12</f>
        <v>0.42663000000000117</v>
      </c>
      <c r="T43">
        <f t="shared" si="19"/>
        <v>5.6704299999999996</v>
      </c>
      <c r="U43">
        <f t="shared" si="19"/>
        <v>14.73002000000001</v>
      </c>
      <c r="V43">
        <f t="shared" si="19"/>
        <v>13.82865000000001</v>
      </c>
      <c r="W43">
        <f t="shared" si="19"/>
        <v>9.9760199999999912</v>
      </c>
      <c r="X43">
        <f t="shared" si="19"/>
        <v>0.76604000000000028</v>
      </c>
      <c r="Y43">
        <f t="shared" si="19"/>
        <v>8.2312999999999903</v>
      </c>
      <c r="Z43">
        <f t="shared" si="19"/>
        <v>14.453770000000006</v>
      </c>
      <c r="AA43">
        <f t="shared" si="19"/>
        <v>15.097409999999996</v>
      </c>
      <c r="AB43">
        <f t="shared" si="19"/>
        <v>8.0139800000000037</v>
      </c>
      <c r="AC43">
        <f t="shared" si="19"/>
        <v>14.808270000000007</v>
      </c>
      <c r="AD43">
        <f t="shared" si="19"/>
        <v>13.816079999999999</v>
      </c>
      <c r="AE43">
        <f t="shared" si="19"/>
        <v>14.273679999999999</v>
      </c>
      <c r="AF43">
        <f t="shared" si="19"/>
        <v>9.3351500000000129</v>
      </c>
      <c r="AG43">
        <f t="shared" si="19"/>
        <v>1.1009799999999927</v>
      </c>
      <c r="AI43">
        <v>30</v>
      </c>
      <c r="AJ43">
        <f t="shared" si="10"/>
        <v>0.87796060102700701</v>
      </c>
      <c r="AK43">
        <f t="shared" si="10"/>
        <v>6.247511964895649</v>
      </c>
      <c r="AL43">
        <f t="shared" si="10"/>
        <v>8.7160515647584109</v>
      </c>
      <c r="AM43">
        <f t="shared" si="10"/>
        <v>11.615325561639052</v>
      </c>
      <c r="AN43">
        <f t="shared" si="10"/>
        <v>15.567238332807788</v>
      </c>
      <c r="AO43">
        <f t="shared" si="10"/>
        <v>16.317325925006529</v>
      </c>
    </row>
    <row r="44" spans="1:41" x14ac:dyDescent="0.2">
      <c r="C44" s="12">
        <v>33</v>
      </c>
      <c r="V44">
        <f t="shared" ref="V44:AG44" si="20">V14-V13</f>
        <v>9.8551999999999964</v>
      </c>
      <c r="W44">
        <f t="shared" si="20"/>
        <v>7.0439999999999969</v>
      </c>
      <c r="X44">
        <f t="shared" si="20"/>
        <v>0.63710999999999984</v>
      </c>
      <c r="Y44">
        <f t="shared" si="20"/>
        <v>9.3072700000000026</v>
      </c>
      <c r="Z44">
        <f t="shared" si="20"/>
        <v>9.0490999999999957</v>
      </c>
      <c r="AA44">
        <f t="shared" si="20"/>
        <v>9.2351000000000028</v>
      </c>
      <c r="AB44">
        <f t="shared" si="20"/>
        <v>7.451350000000005</v>
      </c>
      <c r="AC44">
        <f t="shared" si="20"/>
        <v>6.1242299999999972</v>
      </c>
      <c r="AD44">
        <f t="shared" si="20"/>
        <v>6.7730999999999995</v>
      </c>
      <c r="AE44">
        <f t="shared" si="20"/>
        <v>9.2486999999999995</v>
      </c>
      <c r="AF44">
        <f t="shared" si="20"/>
        <v>8.167199999999994</v>
      </c>
      <c r="AG44">
        <f t="shared" si="20"/>
        <v>3.9118500000000012</v>
      </c>
      <c r="AI44">
        <v>33</v>
      </c>
      <c r="AJ44">
        <f t="shared" si="10"/>
        <v>7.8481183905906943E-2</v>
      </c>
      <c r="AK44">
        <f t="shared" si="10"/>
        <v>2.1282540159222174</v>
      </c>
      <c r="AL44">
        <f t="shared" si="10"/>
        <v>7.3848162507927961</v>
      </c>
      <c r="AM44">
        <f t="shared" si="10"/>
        <v>7.79481205645265</v>
      </c>
      <c r="AN44">
        <f t="shared" si="10"/>
        <v>8.5871592400877734</v>
      </c>
      <c r="AO44">
        <f t="shared" si="10"/>
        <v>1.7241706518773707</v>
      </c>
    </row>
    <row r="45" spans="1:41" x14ac:dyDescent="0.2">
      <c r="C45" s="12">
        <v>36</v>
      </c>
      <c r="V45">
        <f t="shared" ref="V45:AG45" si="21">V15-V14</f>
        <v>6.8610999999999933</v>
      </c>
      <c r="W45">
        <f t="shared" si="21"/>
        <v>5.5283000000000015</v>
      </c>
      <c r="X45">
        <f t="shared" si="21"/>
        <v>0.4556799999999992</v>
      </c>
      <c r="Y45">
        <f t="shared" si="21"/>
        <v>8.1570200000000028</v>
      </c>
      <c r="Z45">
        <f t="shared" si="21"/>
        <v>6.3928999999999974</v>
      </c>
      <c r="AA45">
        <f t="shared" si="21"/>
        <v>6.9245999999999981</v>
      </c>
      <c r="AB45">
        <f t="shared" si="21"/>
        <v>4.6383999999999901</v>
      </c>
      <c r="AC45">
        <f t="shared" si="21"/>
        <v>7.1130600000000044</v>
      </c>
      <c r="AD45">
        <f t="shared" si="21"/>
        <v>7.6911999999999949</v>
      </c>
      <c r="AE45">
        <f t="shared" si="21"/>
        <v>7.7381000000000029</v>
      </c>
      <c r="AF45">
        <f t="shared" si="21"/>
        <v>6.9510999999999967</v>
      </c>
      <c r="AG45">
        <f t="shared" si="21"/>
        <v>1.9251200000000068</v>
      </c>
      <c r="AI45">
        <v>36</v>
      </c>
      <c r="AJ45">
        <f t="shared" si="10"/>
        <v>3.5307773145474594E-3</v>
      </c>
      <c r="AK45">
        <f t="shared" si="10"/>
        <v>0.50690656455349092</v>
      </c>
      <c r="AL45">
        <f t="shared" si="10"/>
        <v>5.7010479569480186</v>
      </c>
      <c r="AM45">
        <f t="shared" si="10"/>
        <v>4.1704665207392813</v>
      </c>
      <c r="AN45">
        <f t="shared" si="10"/>
        <v>3.4195208607086465</v>
      </c>
      <c r="AO45">
        <f t="shared" si="10"/>
        <v>2.3046285852326653E-2</v>
      </c>
    </row>
    <row r="46" spans="1:41" x14ac:dyDescent="0.2">
      <c r="C46" s="12">
        <v>39</v>
      </c>
      <c r="Y46">
        <f t="shared" ref="Y46:AG46" si="22">Y16-Y15</f>
        <v>6.2216999999999985</v>
      </c>
      <c r="Z46">
        <f t="shared" si="22"/>
        <v>5.2461000000000126</v>
      </c>
      <c r="AA46">
        <f t="shared" si="22"/>
        <v>5.9142999999999972</v>
      </c>
      <c r="AB46">
        <f t="shared" si="22"/>
        <v>3.940400000000011</v>
      </c>
      <c r="AC46">
        <f t="shared" si="22"/>
        <v>5.0742999999999938</v>
      </c>
      <c r="AD46">
        <f t="shared" si="22"/>
        <v>6.3251000000000062</v>
      </c>
      <c r="AE46">
        <f t="shared" si="22"/>
        <v>6.5120999999999896</v>
      </c>
      <c r="AF46">
        <f t="shared" si="22"/>
        <v>5.5888999999999953</v>
      </c>
      <c r="AG46">
        <f t="shared" si="22"/>
        <v>3.8218700000000041</v>
      </c>
      <c r="AI46">
        <v>39</v>
      </c>
      <c r="AJ46">
        <f t="shared" si="10"/>
        <v>7.9944643880374791E-5</v>
      </c>
      <c r="AK46">
        <f t="shared" si="10"/>
        <v>8.4415162002582991E-2</v>
      </c>
      <c r="AL46">
        <f t="shared" si="10"/>
        <v>4.0101885513044984</v>
      </c>
      <c r="AM46">
        <f t="shared" si="10"/>
        <v>1.7789689164083109</v>
      </c>
      <c r="AN46">
        <f t="shared" si="10"/>
        <v>0.98301194994960883</v>
      </c>
      <c r="AO46">
        <f t="shared" si="10"/>
        <v>3.896826553462115E-5</v>
      </c>
    </row>
    <row r="47" spans="1:41" x14ac:dyDescent="0.2">
      <c r="C47" s="12">
        <v>42</v>
      </c>
      <c r="Y47">
        <f t="shared" ref="Y47:AG47" si="23">Y17-Y16</f>
        <v>4.495900000000006</v>
      </c>
      <c r="Z47">
        <f t="shared" si="23"/>
        <v>6.1923999999999921</v>
      </c>
      <c r="AA47">
        <f t="shared" si="23"/>
        <v>4.0766000000000133</v>
      </c>
      <c r="AB47">
        <f t="shared" si="23"/>
        <v>2.2950999999999908</v>
      </c>
      <c r="AC47">
        <f t="shared" si="23"/>
        <v>6.4709000000000003</v>
      </c>
      <c r="AD47">
        <f t="shared" si="23"/>
        <v>5.5896999999999935</v>
      </c>
      <c r="AE47">
        <f t="shared" si="23"/>
        <v>4.4671999999999912</v>
      </c>
      <c r="AF47">
        <f t="shared" si="23"/>
        <v>4.4533000000000129</v>
      </c>
      <c r="AG47">
        <f t="shared" si="23"/>
        <v>0.32732000000000028</v>
      </c>
      <c r="AI47">
        <v>42</v>
      </c>
      <c r="AJ47">
        <f t="shared" si="10"/>
        <v>9.1100902621515025E-7</v>
      </c>
      <c r="AK47">
        <f t="shared" si="10"/>
        <v>9.8288133974593125E-3</v>
      </c>
      <c r="AL47">
        <f t="shared" si="10"/>
        <v>2.5702181681021705</v>
      </c>
      <c r="AM47">
        <f t="shared" si="10"/>
        <v>0.60500199975027702</v>
      </c>
      <c r="AN47">
        <f t="shared" si="10"/>
        <v>0.20399998529813967</v>
      </c>
      <c r="AO47">
        <f t="shared" si="10"/>
        <v>8.3350967106888916E-9</v>
      </c>
    </row>
    <row r="48" spans="1:41" x14ac:dyDescent="0.2">
      <c r="C48" s="12">
        <v>45</v>
      </c>
      <c r="Y48">
        <f t="shared" ref="Y48:AG48" si="24">Y18-Y17</f>
        <v>3.4578999999999951</v>
      </c>
      <c r="Z48">
        <f t="shared" si="24"/>
        <v>4.3149999999999977</v>
      </c>
      <c r="AA48">
        <f t="shared" si="24"/>
        <v>3.1098999999999819</v>
      </c>
      <c r="AB48">
        <f t="shared" si="24"/>
        <v>2.546599999999998</v>
      </c>
      <c r="AC48">
        <f t="shared" si="24"/>
        <v>6.3224000000000018</v>
      </c>
      <c r="AD48">
        <f t="shared" si="24"/>
        <v>4.4385000000000048</v>
      </c>
      <c r="AE48">
        <f t="shared" si="24"/>
        <v>3.9887000000000228</v>
      </c>
      <c r="AF48">
        <f t="shared" si="24"/>
        <v>4.1027999999999878</v>
      </c>
      <c r="AG48">
        <f t="shared" si="24"/>
        <v>0.36491999999999791</v>
      </c>
      <c r="AI48">
        <v>45</v>
      </c>
      <c r="AJ48">
        <f t="shared" si="10"/>
        <v>5.2248069764201994E-9</v>
      </c>
      <c r="AK48">
        <f t="shared" si="10"/>
        <v>8.0014705389894365E-4</v>
      </c>
      <c r="AL48">
        <f t="shared" si="10"/>
        <v>1.5009640256187951</v>
      </c>
      <c r="AM48">
        <f t="shared" si="10"/>
        <v>0.16404008672239595</v>
      </c>
      <c r="AN48">
        <f t="shared" si="10"/>
        <v>3.0561824242224606E-2</v>
      </c>
      <c r="AO48">
        <f t="shared" si="10"/>
        <v>2.2552757299451463E-13</v>
      </c>
    </row>
    <row r="49" spans="3:41" x14ac:dyDescent="0.2">
      <c r="C49" s="12">
        <v>48</v>
      </c>
      <c r="Y49">
        <f t="shared" ref="Y49:AG49" si="25">Y19-Y18</f>
        <v>1.5528000000000048</v>
      </c>
      <c r="Z49">
        <f t="shared" si="25"/>
        <v>1.8674000000000035</v>
      </c>
      <c r="AA49">
        <f t="shared" si="25"/>
        <v>1.8999000000000024</v>
      </c>
      <c r="AB49">
        <f t="shared" si="25"/>
        <v>0.75660000000000593</v>
      </c>
      <c r="AC49">
        <f t="shared" si="25"/>
        <v>4.1326999999999998</v>
      </c>
      <c r="AD49">
        <f t="shared" si="25"/>
        <v>3.0544999999999902</v>
      </c>
      <c r="AE49">
        <f t="shared" si="25"/>
        <v>2.5494999999999948</v>
      </c>
      <c r="AF49">
        <f t="shared" si="25"/>
        <v>2.1305000000000121</v>
      </c>
      <c r="AG49">
        <f t="shared" si="25"/>
        <v>0.36981000000000108</v>
      </c>
      <c r="AI49">
        <v>48</v>
      </c>
      <c r="AJ49">
        <f t="shared" si="10"/>
        <v>1.5081067519341997E-11</v>
      </c>
      <c r="AK49">
        <f t="shared" si="10"/>
        <v>4.5543522763201245E-5</v>
      </c>
      <c r="AL49">
        <f t="shared" si="10"/>
        <v>0.79866688096364369</v>
      </c>
      <c r="AM49">
        <f t="shared" si="10"/>
        <v>3.5460748630045204E-2</v>
      </c>
      <c r="AN49">
        <f t="shared" si="10"/>
        <v>3.3052644336245274E-3</v>
      </c>
      <c r="AO49">
        <f t="shared" si="10"/>
        <v>7.7193029426204532E-19</v>
      </c>
    </row>
    <row r="50" spans="3:41" x14ac:dyDescent="0.2">
      <c r="C50" s="12">
        <v>51</v>
      </c>
      <c r="AB50">
        <f t="shared" ref="AB50:AG53" si="26">AB20-AB19</f>
        <v>0.66669999999999163</v>
      </c>
      <c r="AC50">
        <f t="shared" si="26"/>
        <v>2.359499999999997</v>
      </c>
      <c r="AD50">
        <f t="shared" si="26"/>
        <v>1.8274000000000115</v>
      </c>
      <c r="AE50">
        <f t="shared" si="26"/>
        <v>1.3532999999999902</v>
      </c>
      <c r="AF50">
        <f t="shared" si="26"/>
        <v>1.3155999999999892</v>
      </c>
      <c r="AG50">
        <f t="shared" si="26"/>
        <v>0.42041999999999291</v>
      </c>
      <c r="AI50">
        <v>51</v>
      </c>
      <c r="AJ50">
        <f t="shared" si="10"/>
        <v>2.1908274864139118E-14</v>
      </c>
      <c r="AK50">
        <f t="shared" si="10"/>
        <v>1.812472885773113E-6</v>
      </c>
      <c r="AL50">
        <f t="shared" si="10"/>
        <v>0.38721855996402704</v>
      </c>
      <c r="AM50">
        <f t="shared" si="10"/>
        <v>6.111538323734178E-3</v>
      </c>
      <c r="AN50">
        <f t="shared" si="10"/>
        <v>2.5805420833276691E-4</v>
      </c>
      <c r="AO50">
        <f t="shared" si="10"/>
        <v>3.3423040836869468E-25</v>
      </c>
    </row>
    <row r="51" spans="3:41" x14ac:dyDescent="0.2">
      <c r="C51" s="12">
        <v>54</v>
      </c>
      <c r="AB51">
        <f t="shared" si="26"/>
        <v>0.32810000000000628</v>
      </c>
      <c r="AC51">
        <f t="shared" si="26"/>
        <v>1.5704999999999956</v>
      </c>
      <c r="AD51">
        <f t="shared" si="26"/>
        <v>1.5541000000000054</v>
      </c>
      <c r="AE51">
        <f t="shared" si="26"/>
        <v>1.123500000000007</v>
      </c>
      <c r="AF51">
        <f t="shared" si="26"/>
        <v>0.39379999999999882</v>
      </c>
      <c r="AG51">
        <f t="shared" si="26"/>
        <v>0.14649000000000001</v>
      </c>
      <c r="AI51">
        <v>54</v>
      </c>
      <c r="AJ51">
        <f t="shared" si="10"/>
        <v>1.601764044656524E-17</v>
      </c>
      <c r="AK51">
        <f t="shared" si="10"/>
        <v>5.0431804226457787E-8</v>
      </c>
      <c r="AL51">
        <f t="shared" si="10"/>
        <v>0.17105735538648878</v>
      </c>
      <c r="AM51">
        <f t="shared" si="10"/>
        <v>8.3976526801451891E-4</v>
      </c>
      <c r="AN51">
        <f t="shared" si="10"/>
        <v>1.4544321979836868E-5</v>
      </c>
      <c r="AO51">
        <f t="shared" si="10"/>
        <v>1.8306413582516751E-32</v>
      </c>
    </row>
    <row r="52" spans="3:41" x14ac:dyDescent="0.2">
      <c r="C52" s="12">
        <v>57</v>
      </c>
      <c r="AB52">
        <f t="shared" si="26"/>
        <v>0.68460000000000321</v>
      </c>
      <c r="AC52">
        <f t="shared" si="26"/>
        <v>1.0977000000000032</v>
      </c>
      <c r="AD52">
        <f t="shared" si="26"/>
        <v>1.2147999999999968</v>
      </c>
      <c r="AE52">
        <f t="shared" si="26"/>
        <v>1.0635000000000048</v>
      </c>
      <c r="AF52">
        <f t="shared" si="26"/>
        <v>1.2566000000000201</v>
      </c>
      <c r="AG52">
        <f t="shared" si="26"/>
        <v>0.8693800000000067</v>
      </c>
      <c r="AI52">
        <v>57</v>
      </c>
      <c r="AJ52">
        <f t="shared" si="10"/>
        <v>5.8939054327253859E-21</v>
      </c>
      <c r="AK52">
        <f t="shared" si="10"/>
        <v>9.8112780041318046E-10</v>
      </c>
      <c r="AL52">
        <f t="shared" si="10"/>
        <v>6.8852932054884283E-2</v>
      </c>
      <c r="AM52">
        <f t="shared" si="10"/>
        <v>9.199622515990471E-5</v>
      </c>
      <c r="AN52">
        <f t="shared" si="10"/>
        <v>5.9177118407905906E-7</v>
      </c>
      <c r="AO52">
        <f t="shared" si="10"/>
        <v>1.2683818410711515E-40</v>
      </c>
    </row>
    <row r="53" spans="3:41" x14ac:dyDescent="0.2">
      <c r="C53" s="12">
        <v>60</v>
      </c>
      <c r="AB53">
        <f t="shared" si="26"/>
        <v>0.49139999999999873</v>
      </c>
      <c r="AC53">
        <f t="shared" si="26"/>
        <v>0.70720000000000027</v>
      </c>
      <c r="AD53">
        <f t="shared" si="26"/>
        <v>1.2346000000000004</v>
      </c>
      <c r="AE53">
        <f t="shared" si="26"/>
        <v>0.96199999999998909</v>
      </c>
      <c r="AF53">
        <f t="shared" si="26"/>
        <v>0.8306999999999789</v>
      </c>
      <c r="AG53">
        <f t="shared" si="26"/>
        <v>0.56998000000000104</v>
      </c>
      <c r="AI53">
        <v>60</v>
      </c>
      <c r="AJ53">
        <f t="shared" si="10"/>
        <v>1.0914957499732183E-24</v>
      </c>
      <c r="AK53">
        <f t="shared" si="10"/>
        <v>1.3345496837249697E-11</v>
      </c>
      <c r="AL53">
        <f t="shared" si="10"/>
        <v>2.525214199444447E-2</v>
      </c>
      <c r="AM53">
        <f t="shared" si="10"/>
        <v>8.0350176684811311E-6</v>
      </c>
      <c r="AN53">
        <f t="shared" si="10"/>
        <v>1.7381687830798736E-8</v>
      </c>
      <c r="AO53">
        <f t="shared" si="10"/>
        <v>1.1116963953232213E-49</v>
      </c>
    </row>
    <row r="54" spans="3:41" x14ac:dyDescent="0.2">
      <c r="C54" s="12">
        <v>63</v>
      </c>
      <c r="AE54">
        <f t="shared" ref="AE54:AG57" si="27">AE24-AE23</f>
        <v>0.27430000000001087</v>
      </c>
      <c r="AF54">
        <f t="shared" si="27"/>
        <v>0.67260000000001696</v>
      </c>
      <c r="AG54">
        <f t="shared" si="27"/>
        <v>0.33951999999999316</v>
      </c>
      <c r="AI54">
        <v>63</v>
      </c>
      <c r="AJ54">
        <f t="shared" si="10"/>
        <v>1.0173144133996918E-28</v>
      </c>
      <c r="AK54">
        <f t="shared" si="10"/>
        <v>1.2692056612743298E-13</v>
      </c>
      <c r="AL54">
        <f t="shared" si="10"/>
        <v>8.4385747971734999E-3</v>
      </c>
      <c r="AM54">
        <f t="shared" si="10"/>
        <v>5.5951069748869592E-7</v>
      </c>
      <c r="AN54">
        <f t="shared" si="10"/>
        <v>3.6855972654291175E-10</v>
      </c>
      <c r="AO54">
        <f t="shared" si="10"/>
        <v>1.2325706295383364E-59</v>
      </c>
    </row>
    <row r="55" spans="3:41" x14ac:dyDescent="0.2">
      <c r="C55" s="12">
        <v>66</v>
      </c>
      <c r="AE55">
        <f t="shared" si="27"/>
        <v>0.73120000000000118</v>
      </c>
      <c r="AF55">
        <f t="shared" si="27"/>
        <v>0.96859999999998081</v>
      </c>
      <c r="AG55">
        <f t="shared" si="27"/>
        <v>0.3064899999999966</v>
      </c>
      <c r="AI55">
        <v>66</v>
      </c>
      <c r="AJ55">
        <f t="shared" si="10"/>
        <v>4.7720238912919284E-33</v>
      </c>
      <c r="AK55">
        <f t="shared" si="10"/>
        <v>8.4395121622131388E-16</v>
      </c>
      <c r="AL55">
        <f t="shared" si="10"/>
        <v>2.5694199010689875E-3</v>
      </c>
      <c r="AM55">
        <f t="shared" si="10"/>
        <v>3.106237671415532E-8</v>
      </c>
      <c r="AN55">
        <f t="shared" si="10"/>
        <v>5.6415911204241857E-12</v>
      </c>
      <c r="AO55">
        <f t="shared" si="10"/>
        <v>1.7287288030810505E-70</v>
      </c>
    </row>
    <row r="56" spans="3:41" x14ac:dyDescent="0.2">
      <c r="C56" s="12">
        <v>69</v>
      </c>
      <c r="AE56">
        <f t="shared" si="27"/>
        <v>0.2383999999999844</v>
      </c>
      <c r="AF56">
        <f t="shared" si="27"/>
        <v>0.33899999999999864</v>
      </c>
      <c r="AG56">
        <f t="shared" si="27"/>
        <v>0.27902000000000271</v>
      </c>
      <c r="AI56">
        <v>69</v>
      </c>
      <c r="AJ56">
        <f t="shared" si="10"/>
        <v>1.1265858287116944E-37</v>
      </c>
      <c r="AK56">
        <f t="shared" si="10"/>
        <v>3.9236546513283184E-18</v>
      </c>
      <c r="AL56">
        <f t="shared" si="10"/>
        <v>7.128467284573507E-4</v>
      </c>
      <c r="AM56">
        <f t="shared" si="10"/>
        <v>1.3748828670325783E-9</v>
      </c>
      <c r="AN56">
        <f t="shared" si="10"/>
        <v>6.2340909794326988E-14</v>
      </c>
      <c r="AO56">
        <f t="shared" si="10"/>
        <v>3.067124159379586E-82</v>
      </c>
    </row>
    <row r="57" spans="3:41" x14ac:dyDescent="0.2">
      <c r="C57" s="12">
        <v>72</v>
      </c>
      <c r="AE57">
        <f t="shared" si="27"/>
        <v>0.60820000000001073</v>
      </c>
      <c r="AF57">
        <f t="shared" si="27"/>
        <v>0.85410000000001673</v>
      </c>
      <c r="AG57">
        <f t="shared" si="27"/>
        <v>0.57892999999999972</v>
      </c>
      <c r="AI57">
        <v>72</v>
      </c>
      <c r="AJ57">
        <f>AJ$58*(EXP(-(($AI57-AJ$59)^2/(2*(AJ$60^2)))))</f>
        <v>1.3385673315083692E-42</v>
      </c>
      <c r="AK57">
        <f t="shared" ref="AK57:AO57" si="28">AK$58*(EXP(-(($AI57-AK$59)^2/(2*(AK$60^2)))))</f>
        <v>1.2754172767066944E-20</v>
      </c>
      <c r="AL57">
        <f t="shared" si="28"/>
        <v>1.8019898312178413E-4</v>
      </c>
      <c r="AM57">
        <f t="shared" si="28"/>
        <v>4.8517838830123505E-11</v>
      </c>
      <c r="AN57">
        <f t="shared" si="28"/>
        <v>4.9730458564957221E-16</v>
      </c>
      <c r="AO57">
        <f t="shared" si="28"/>
        <v>6.8837530432233749E-95</v>
      </c>
    </row>
    <row r="58" spans="3:41" x14ac:dyDescent="0.3">
      <c r="AI58" t="s">
        <v>8</v>
      </c>
      <c r="AJ58">
        <v>19.977078266968178</v>
      </c>
      <c r="AK58">
        <v>19.275063504805143</v>
      </c>
      <c r="AL58" s="10">
        <v>9.4079613770229091</v>
      </c>
      <c r="AM58">
        <v>13.905949398402361</v>
      </c>
      <c r="AN58">
        <v>20.727785743410969</v>
      </c>
      <c r="AO58">
        <v>23.300675746556848</v>
      </c>
    </row>
    <row r="59" spans="3:41" x14ac:dyDescent="0.3">
      <c r="AI59" t="s">
        <v>9</v>
      </c>
      <c r="AJ59">
        <v>20.949098151201781</v>
      </c>
      <c r="AK59">
        <v>22.472050373199764</v>
      </c>
      <c r="AL59" s="10">
        <v>26.155591763417497</v>
      </c>
      <c r="AM59">
        <v>26.218473614172545</v>
      </c>
      <c r="AN59">
        <v>26.023218492441192</v>
      </c>
      <c r="AO59">
        <v>28.238866501773149</v>
      </c>
    </row>
    <row r="60" spans="3:41" x14ac:dyDescent="0.3">
      <c r="AI60" t="s">
        <v>10</v>
      </c>
      <c r="AJ60">
        <v>3.6205118833801828</v>
      </c>
      <c r="AK60">
        <v>5.0150037240394374</v>
      </c>
      <c r="AL60" s="10">
        <v>9.8354985979207328</v>
      </c>
      <c r="AM60">
        <v>6.3026951099034676</v>
      </c>
      <c r="AN60">
        <v>5.2553436868326493</v>
      </c>
      <c r="AO60">
        <v>2.0863966164653052</v>
      </c>
    </row>
    <row r="61" spans="3:41" x14ac:dyDescent="0.3">
      <c r="AB61" s="8" t="s">
        <v>13</v>
      </c>
      <c r="AI61" t="s">
        <v>7</v>
      </c>
      <c r="AJ61">
        <f>SUMXMY2(AJ34:AJ57,AB34:AB57)</f>
        <v>670.36772148646992</v>
      </c>
      <c r="AK61">
        <f t="shared" ref="AK61:AO61" si="29">SUMXMY2(AK34:AK57,AC34:AC57)</f>
        <v>417.39570551245697</v>
      </c>
      <c r="AL61">
        <f t="shared" si="29"/>
        <v>573.90548450160645</v>
      </c>
      <c r="AM61">
        <f t="shared" si="29"/>
        <v>514.40439562704091</v>
      </c>
      <c r="AN61">
        <f t="shared" si="29"/>
        <v>467.11324826169829</v>
      </c>
      <c r="AO61">
        <f t="shared" si="29"/>
        <v>1178.1756846677845</v>
      </c>
    </row>
    <row r="62" spans="3:41" x14ac:dyDescent="0.2">
      <c r="C62" s="12">
        <v>0</v>
      </c>
    </row>
    <row r="63" spans="3:41" x14ac:dyDescent="0.2">
      <c r="C63" s="12">
        <v>3</v>
      </c>
      <c r="V63">
        <f t="shared" ref="V63:AG63" si="30">V34/V4*100</f>
        <v>100</v>
      </c>
      <c r="W63">
        <f t="shared" si="30"/>
        <v>100</v>
      </c>
      <c r="X63">
        <f t="shared" si="30"/>
        <v>100</v>
      </c>
      <c r="Y63">
        <f t="shared" si="30"/>
        <v>100</v>
      </c>
      <c r="Z63">
        <f t="shared" si="30"/>
        <v>100</v>
      </c>
      <c r="AA63">
        <f t="shared" si="30"/>
        <v>100</v>
      </c>
      <c r="AB63" s="8">
        <f t="shared" si="30"/>
        <v>100</v>
      </c>
      <c r="AC63" s="8">
        <f t="shared" si="30"/>
        <v>100</v>
      </c>
      <c r="AD63" s="8">
        <f t="shared" si="30"/>
        <v>100</v>
      </c>
      <c r="AE63" s="8">
        <f t="shared" si="30"/>
        <v>100</v>
      </c>
      <c r="AF63" s="8">
        <f t="shared" si="30"/>
        <v>100</v>
      </c>
      <c r="AG63" s="8">
        <f t="shared" si="30"/>
        <v>100</v>
      </c>
    </row>
    <row r="64" spans="3:41" x14ac:dyDescent="0.2">
      <c r="C64" s="12">
        <v>6</v>
      </c>
      <c r="V64">
        <f t="shared" ref="V64:AG64" si="31">V35/V5*100</f>
        <v>68.80020147083134</v>
      </c>
      <c r="W64">
        <f t="shared" si="31"/>
        <v>63.047151171386716</v>
      </c>
      <c r="X64">
        <f t="shared" si="31"/>
        <v>91.285955757741206</v>
      </c>
      <c r="Y64">
        <f t="shared" si="31"/>
        <v>94.16676206652447</v>
      </c>
      <c r="Z64">
        <f t="shared" si="31"/>
        <v>15.395383411281435</v>
      </c>
      <c r="AA64">
        <f t="shared" si="31"/>
        <v>-1.4159181962708254</v>
      </c>
      <c r="AB64" s="8">
        <f t="shared" si="31"/>
        <v>11.088075070477146</v>
      </c>
      <c r="AC64" s="8">
        <f t="shared" si="31"/>
        <v>63.234576660961352</v>
      </c>
      <c r="AD64" s="8">
        <f t="shared" si="31"/>
        <v>6.6679478581699234</v>
      </c>
      <c r="AE64" s="8">
        <f t="shared" si="31"/>
        <v>59.429113269316801</v>
      </c>
      <c r="AF64" s="8">
        <f t="shared" si="31"/>
        <v>59.734765696335977</v>
      </c>
      <c r="AG64" s="8">
        <f t="shared" si="31"/>
        <v>86.54381455948608</v>
      </c>
    </row>
    <row r="65" spans="3:33" x14ac:dyDescent="0.2">
      <c r="C65" s="12">
        <v>9</v>
      </c>
      <c r="V65">
        <f t="shared" ref="V65:AG65" si="32">V36/V6*100</f>
        <v>17.58551646176975</v>
      </c>
      <c r="W65">
        <f t="shared" si="32"/>
        <v>31.174362475462029</v>
      </c>
      <c r="X65">
        <f t="shared" si="32"/>
        <v>38.709603219204098</v>
      </c>
      <c r="Y65">
        <f t="shared" si="32"/>
        <v>4.4897236018649327</v>
      </c>
      <c r="Z65">
        <f t="shared" si="32"/>
        <v>36.106690843205655</v>
      </c>
      <c r="AA65">
        <f t="shared" si="32"/>
        <v>43.657327741049457</v>
      </c>
      <c r="AB65" s="8">
        <f t="shared" si="32"/>
        <v>25.436436714532736</v>
      </c>
      <c r="AC65" s="8">
        <f t="shared" si="32"/>
        <v>28.530967542535169</v>
      </c>
      <c r="AD65" s="8">
        <f t="shared" si="32"/>
        <v>36.478377255734529</v>
      </c>
      <c r="AE65" s="8">
        <f t="shared" si="32"/>
        <v>33.102314579166197</v>
      </c>
      <c r="AF65" s="8">
        <f t="shared" si="32"/>
        <v>30.297982562477138</v>
      </c>
      <c r="AG65" s="8">
        <f t="shared" si="32"/>
        <v>20.753359917567877</v>
      </c>
    </row>
    <row r="66" spans="3:33" x14ac:dyDescent="0.2">
      <c r="C66" s="12">
        <v>12</v>
      </c>
      <c r="V66">
        <f t="shared" ref="V66:AG66" si="33">V37/V7*100</f>
        <v>25.86677385075712</v>
      </c>
      <c r="W66">
        <f t="shared" si="33"/>
        <v>22.799238046538154</v>
      </c>
      <c r="X66">
        <f t="shared" si="33"/>
        <v>18.765728145468792</v>
      </c>
      <c r="Y66">
        <f t="shared" si="33"/>
        <v>38.853804750630644</v>
      </c>
      <c r="Z66">
        <f t="shared" si="33"/>
        <v>29.828807628357552</v>
      </c>
      <c r="AA66">
        <f t="shared" si="33"/>
        <v>22.480526020012906</v>
      </c>
      <c r="AB66" s="8">
        <f t="shared" si="33"/>
        <v>-1.3999925474170607</v>
      </c>
      <c r="AC66" s="8">
        <f t="shared" si="33"/>
        <v>16.027963935725772</v>
      </c>
      <c r="AD66" s="8">
        <f t="shared" si="33"/>
        <v>-0.30331255080670927</v>
      </c>
      <c r="AE66" s="8">
        <f t="shared" si="33"/>
        <v>22.336955282109475</v>
      </c>
      <c r="AF66" s="8">
        <f t="shared" si="33"/>
        <v>26.298560660397698</v>
      </c>
      <c r="AG66" s="8">
        <f t="shared" si="33"/>
        <v>15.902650502323414</v>
      </c>
    </row>
    <row r="67" spans="3:33" x14ac:dyDescent="0.2">
      <c r="C67" s="12">
        <v>15</v>
      </c>
      <c r="V67">
        <f t="shared" ref="V67:AG67" si="34">V38/V8*100</f>
        <v>63.167225058377326</v>
      </c>
      <c r="W67">
        <f t="shared" si="34"/>
        <v>60.704521998904092</v>
      </c>
      <c r="X67">
        <f t="shared" si="34"/>
        <v>5.3391437497127958</v>
      </c>
      <c r="Y67">
        <f t="shared" si="34"/>
        <v>-0.70574630452591836</v>
      </c>
      <c r="Z67">
        <f t="shared" si="34"/>
        <v>62.176208034514346</v>
      </c>
      <c r="AA67">
        <f t="shared" si="34"/>
        <v>65.110661420094502</v>
      </c>
      <c r="AB67" s="8">
        <f t="shared" si="34"/>
        <v>91.259973372495864</v>
      </c>
      <c r="AC67" s="8">
        <f t="shared" si="34"/>
        <v>49.118269765716754</v>
      </c>
      <c r="AD67" s="8">
        <f t="shared" si="34"/>
        <v>56.721605758837654</v>
      </c>
      <c r="AE67" s="8">
        <f t="shared" si="34"/>
        <v>54.942476326127675</v>
      </c>
      <c r="AF67" s="8">
        <f t="shared" si="34"/>
        <v>56.755620169052243</v>
      </c>
      <c r="AG67" s="8">
        <f t="shared" si="34"/>
        <v>49.501407072066556</v>
      </c>
    </row>
    <row r="68" spans="3:33" x14ac:dyDescent="0.2">
      <c r="C68" s="12">
        <v>18</v>
      </c>
      <c r="V68">
        <f t="shared" ref="V68:AG68" si="35">V39/V9*100</f>
        <v>63.904912316685468</v>
      </c>
      <c r="W68">
        <f t="shared" si="35"/>
        <v>58.376609476840272</v>
      </c>
      <c r="X68">
        <f t="shared" si="35"/>
        <v>17.022045656289556</v>
      </c>
      <c r="Y68">
        <f t="shared" si="35"/>
        <v>84.172096189438477</v>
      </c>
      <c r="Z68">
        <f t="shared" si="35"/>
        <v>60.846803950615481</v>
      </c>
      <c r="AA68">
        <f t="shared" si="35"/>
        <v>58.689304785213011</v>
      </c>
      <c r="AB68" s="8">
        <f t="shared" si="35"/>
        <v>37.285109474818256</v>
      </c>
      <c r="AC68" s="8">
        <f t="shared" si="35"/>
        <v>26.756121814299362</v>
      </c>
      <c r="AD68" s="8">
        <f t="shared" si="35"/>
        <v>65.408634387855813</v>
      </c>
      <c r="AE68" s="8">
        <f t="shared" si="35"/>
        <v>62.147602466707397</v>
      </c>
      <c r="AF68" s="8">
        <f t="shared" si="35"/>
        <v>63.636028977251812</v>
      </c>
      <c r="AG68" s="8">
        <f t="shared" si="35"/>
        <v>62.747907495835179</v>
      </c>
    </row>
    <row r="69" spans="3:33" x14ac:dyDescent="0.2">
      <c r="C69" s="12">
        <v>21</v>
      </c>
      <c r="V69">
        <f t="shared" ref="V69:AG69" si="36">V40/V10*100</f>
        <v>31.685579452382385</v>
      </c>
      <c r="W69">
        <f t="shared" si="36"/>
        <v>34.270509759916401</v>
      </c>
      <c r="X69">
        <f t="shared" si="36"/>
        <v>18.509367533895194</v>
      </c>
      <c r="Y69">
        <f t="shared" si="36"/>
        <v>45.618695395576417</v>
      </c>
      <c r="Z69">
        <f t="shared" si="36"/>
        <v>40.994759692642816</v>
      </c>
      <c r="AA69">
        <f t="shared" si="36"/>
        <v>36.961380564706715</v>
      </c>
      <c r="AB69" s="8">
        <f t="shared" si="36"/>
        <v>34.05500752838951</v>
      </c>
      <c r="AC69" s="8">
        <f t="shared" si="36"/>
        <v>48.725076328268578</v>
      </c>
      <c r="AD69" s="8">
        <f t="shared" si="36"/>
        <v>39.263984186801828</v>
      </c>
      <c r="AE69" s="8">
        <f t="shared" si="36"/>
        <v>32.854141833325976</v>
      </c>
      <c r="AF69" s="8">
        <f t="shared" si="36"/>
        <v>34.405632443449434</v>
      </c>
      <c r="AG69" s="8">
        <f t="shared" si="36"/>
        <v>36.503848973228145</v>
      </c>
    </row>
    <row r="70" spans="3:33" x14ac:dyDescent="0.2">
      <c r="C70" s="12">
        <v>24</v>
      </c>
      <c r="V70">
        <f t="shared" ref="V70:AG70" si="37">V41/V11*100</f>
        <v>17.792886187477375</v>
      </c>
      <c r="W70">
        <f t="shared" si="37"/>
        <v>27.495092788876917</v>
      </c>
      <c r="X70">
        <f t="shared" si="37"/>
        <v>10.51095731514981</v>
      </c>
      <c r="Y70">
        <f t="shared" si="37"/>
        <v>23.770258722739161</v>
      </c>
      <c r="Z70">
        <f t="shared" si="37"/>
        <v>30.249617770550092</v>
      </c>
      <c r="AA70">
        <f t="shared" si="37"/>
        <v>28.236504555434365</v>
      </c>
      <c r="AB70" s="8">
        <f t="shared" si="37"/>
        <v>16.162187391782222</v>
      </c>
      <c r="AC70" s="8">
        <f t="shared" si="37"/>
        <v>36.387468188851422</v>
      </c>
      <c r="AD70" s="8">
        <f t="shared" si="37"/>
        <v>28.941155357483346</v>
      </c>
      <c r="AE70" s="8">
        <f t="shared" si="37"/>
        <v>24.421308412930067</v>
      </c>
      <c r="AF70" s="8">
        <f t="shared" si="37"/>
        <v>24.773515980113693</v>
      </c>
      <c r="AG70" s="8">
        <f t="shared" si="37"/>
        <v>24.343324768888237</v>
      </c>
    </row>
    <row r="71" spans="3:33" x14ac:dyDescent="0.2">
      <c r="C71" s="12">
        <v>27</v>
      </c>
      <c r="V71">
        <f t="shared" ref="V71:AG71" si="38">V42/V12*100</f>
        <v>25.888943207046466</v>
      </c>
      <c r="W71">
        <f t="shared" si="38"/>
        <v>22.831568872400346</v>
      </c>
      <c r="X71">
        <f t="shared" si="38"/>
        <v>12.452672454895643</v>
      </c>
      <c r="Y71">
        <f t="shared" si="38"/>
        <v>25.842056132127887</v>
      </c>
      <c r="Z71">
        <f t="shared" si="38"/>
        <v>24.984641821068568</v>
      </c>
      <c r="AA71">
        <f t="shared" si="38"/>
        <v>24.217973616517241</v>
      </c>
      <c r="AB71" s="8">
        <f t="shared" si="38"/>
        <v>23.768297955688347</v>
      </c>
      <c r="AC71" s="8">
        <f t="shared" si="38"/>
        <v>28.040245515604823</v>
      </c>
      <c r="AD71" s="8">
        <f t="shared" si="38"/>
        <v>23.708434079149026</v>
      </c>
      <c r="AE71" s="8">
        <f t="shared" si="38"/>
        <v>21.475513243926944</v>
      </c>
      <c r="AF71" s="8">
        <f t="shared" si="38"/>
        <v>19.427338929101005</v>
      </c>
      <c r="AG71" s="8">
        <f t="shared" si="38"/>
        <v>17.484980142583144</v>
      </c>
    </row>
    <row r="72" spans="3:33" x14ac:dyDescent="0.2">
      <c r="C72" s="12">
        <v>30</v>
      </c>
      <c r="V72">
        <f t="shared" ref="V72:AG72" si="39">V43/V13*100</f>
        <v>13.599431580707192</v>
      </c>
      <c r="W72">
        <f t="shared" si="39"/>
        <v>9.6771414852287041</v>
      </c>
      <c r="X72">
        <f t="shared" si="39"/>
        <v>6.574688769970864</v>
      </c>
      <c r="Y72">
        <f t="shared" si="39"/>
        <v>9.9154118865687266</v>
      </c>
      <c r="Z72">
        <f t="shared" si="39"/>
        <v>13.928525310539557</v>
      </c>
      <c r="AA72">
        <f t="shared" si="39"/>
        <v>14.550360110910109</v>
      </c>
      <c r="AB72" s="8">
        <f t="shared" si="39"/>
        <v>8.4234303123372491</v>
      </c>
      <c r="AC72" s="8">
        <f t="shared" si="39"/>
        <v>16.437522734661957</v>
      </c>
      <c r="AD72" s="8">
        <f t="shared" si="39"/>
        <v>13.616945784842462</v>
      </c>
      <c r="AE72" s="8">
        <f t="shared" si="39"/>
        <v>13.481837742057964</v>
      </c>
      <c r="AF72" s="8">
        <f t="shared" si="39"/>
        <v>9.3158289707147492</v>
      </c>
      <c r="AG72" s="8">
        <f t="shared" si="39"/>
        <v>1.4009446686788289</v>
      </c>
    </row>
    <row r="73" spans="3:33" x14ac:dyDescent="0.2">
      <c r="C73" s="12">
        <v>33</v>
      </c>
      <c r="V73">
        <f t="shared" ref="V73:AG73" si="40">V44/V14*100</f>
        <v>8.8355192319933415</v>
      </c>
      <c r="W73">
        <f t="shared" si="40"/>
        <v>6.3959321726102623</v>
      </c>
      <c r="X73">
        <f t="shared" si="40"/>
        <v>5.1846203674016094</v>
      </c>
      <c r="Y73">
        <f t="shared" si="40"/>
        <v>10.081260815350717</v>
      </c>
      <c r="Z73">
        <f t="shared" si="40"/>
        <v>8.020822530736984</v>
      </c>
      <c r="AA73">
        <f t="shared" si="40"/>
        <v>8.1730309713367362</v>
      </c>
      <c r="AB73" s="8">
        <f t="shared" si="40"/>
        <v>7.263196884701804</v>
      </c>
      <c r="AC73" s="8">
        <f t="shared" si="40"/>
        <v>6.3653203265606795</v>
      </c>
      <c r="AD73" s="8">
        <f t="shared" si="40"/>
        <v>6.2577435314661072</v>
      </c>
      <c r="AE73" s="8">
        <f t="shared" si="40"/>
        <v>8.0338180071419814</v>
      </c>
      <c r="AF73" s="8">
        <f t="shared" si="40"/>
        <v>7.5360831781616664</v>
      </c>
      <c r="AG73" s="8">
        <f t="shared" si="40"/>
        <v>4.7416219950848655</v>
      </c>
    </row>
    <row r="74" spans="3:33" x14ac:dyDescent="0.2">
      <c r="C74" s="12">
        <v>36</v>
      </c>
      <c r="V74">
        <f t="shared" ref="V74:AG74" si="41">V45/V15*100</f>
        <v>5.794759876961324</v>
      </c>
      <c r="W74">
        <f t="shared" si="41"/>
        <v>4.7797525177069513</v>
      </c>
      <c r="X74">
        <f t="shared" si="41"/>
        <v>3.5756041600296231</v>
      </c>
      <c r="Y74">
        <f t="shared" si="41"/>
        <v>8.1180937405142366</v>
      </c>
      <c r="Z74">
        <f t="shared" si="41"/>
        <v>5.3625862951188186</v>
      </c>
      <c r="AA74">
        <f t="shared" si="41"/>
        <v>5.7743784575306396</v>
      </c>
      <c r="AB74" s="8">
        <f t="shared" si="41"/>
        <v>4.3256995082482339</v>
      </c>
      <c r="AC74" s="8">
        <f t="shared" si="41"/>
        <v>6.8841283129527602</v>
      </c>
      <c r="AD74" s="8">
        <f t="shared" si="41"/>
        <v>6.6345371687454193</v>
      </c>
      <c r="AE74" s="8">
        <f t="shared" si="41"/>
        <v>6.2982967633131004</v>
      </c>
      <c r="AF74" s="8">
        <f t="shared" si="41"/>
        <v>6.0273642388470199</v>
      </c>
      <c r="AG74" s="8">
        <f t="shared" si="41"/>
        <v>2.2802624377009026</v>
      </c>
    </row>
    <row r="75" spans="3:33" x14ac:dyDescent="0.2">
      <c r="C75" s="12">
        <v>39</v>
      </c>
      <c r="Y75">
        <f t="shared" ref="Y75:AG75" si="42">Y46/Y16*100</f>
        <v>5.8309559780021205</v>
      </c>
      <c r="Z75">
        <f t="shared" si="42"/>
        <v>4.2151196658179373</v>
      </c>
      <c r="AA75">
        <f t="shared" si="42"/>
        <v>4.7000922646318095</v>
      </c>
      <c r="AB75" s="8">
        <f t="shared" si="42"/>
        <v>3.5445037433895967</v>
      </c>
      <c r="AC75" s="8">
        <f t="shared" si="42"/>
        <v>4.6810971975962996</v>
      </c>
      <c r="AD75" s="8">
        <f t="shared" si="42"/>
        <v>5.1738297513819882</v>
      </c>
      <c r="AE75" s="8">
        <f t="shared" si="42"/>
        <v>5.0336122956768881</v>
      </c>
      <c r="AF75" s="8">
        <f t="shared" si="42"/>
        <v>4.6221878912885588</v>
      </c>
      <c r="AG75" s="8">
        <f t="shared" si="42"/>
        <v>4.3308663251111348</v>
      </c>
    </row>
    <row r="76" spans="3:33" x14ac:dyDescent="0.2">
      <c r="C76" s="12">
        <v>42</v>
      </c>
      <c r="Y76">
        <f t="shared" ref="Y76:AG76" si="43">Y47/Y17*100</f>
        <v>4.0431809822378515</v>
      </c>
      <c r="Z76">
        <f t="shared" si="43"/>
        <v>4.739631768483326</v>
      </c>
      <c r="AA76">
        <f t="shared" si="43"/>
        <v>3.138011381699537</v>
      </c>
      <c r="AB76" s="8">
        <f t="shared" si="43"/>
        <v>2.0227489855848981</v>
      </c>
      <c r="AC76" s="8">
        <f t="shared" si="43"/>
        <v>5.6332032450398586</v>
      </c>
      <c r="AD76" s="8">
        <f t="shared" si="43"/>
        <v>4.3723673455020418</v>
      </c>
      <c r="AE76" s="8">
        <f t="shared" si="43"/>
        <v>3.3377291457305143</v>
      </c>
      <c r="AF76" s="8">
        <f t="shared" si="43"/>
        <v>3.5521852084943699</v>
      </c>
      <c r="AG76" s="8">
        <f t="shared" si="43"/>
        <v>0.36954177361987489</v>
      </c>
    </row>
    <row r="77" spans="3:33" x14ac:dyDescent="0.2">
      <c r="C77" s="12">
        <v>45</v>
      </c>
      <c r="Y77">
        <f t="shared" ref="Y77:AG77" si="44">Y48/Y18*100</f>
        <v>3.0159173171688938</v>
      </c>
      <c r="Z77">
        <f t="shared" si="44"/>
        <v>3.1970896481719526</v>
      </c>
      <c r="AA77">
        <f t="shared" si="44"/>
        <v>2.337915594774314</v>
      </c>
      <c r="AB77" s="8">
        <f t="shared" si="44"/>
        <v>2.1951366680745776</v>
      </c>
      <c r="AC77" s="8">
        <f t="shared" si="44"/>
        <v>5.2167986461275451</v>
      </c>
      <c r="AD77" s="8">
        <f t="shared" si="44"/>
        <v>3.3553825219231967</v>
      </c>
      <c r="AE77" s="8">
        <f t="shared" si="44"/>
        <v>2.8939650956770984</v>
      </c>
      <c r="AF77" s="8">
        <f t="shared" si="44"/>
        <v>3.1689023076263494</v>
      </c>
      <c r="AG77" s="8">
        <f t="shared" si="44"/>
        <v>0.41030147691441177</v>
      </c>
    </row>
    <row r="78" spans="3:33" x14ac:dyDescent="0.2">
      <c r="C78" s="12">
        <v>48</v>
      </c>
      <c r="Y78">
        <f t="shared" ref="Y78:AG78" si="45">Y49/Y19*100</f>
        <v>1.336227000252999</v>
      </c>
      <c r="Z78">
        <f t="shared" si="45"/>
        <v>1.3647202922667581</v>
      </c>
      <c r="AA78">
        <f t="shared" si="45"/>
        <v>1.4081667594376246</v>
      </c>
      <c r="AB78" s="8">
        <f t="shared" si="45"/>
        <v>0.64795371318756745</v>
      </c>
      <c r="AC78" s="8">
        <f t="shared" si="45"/>
        <v>3.2975652259949668</v>
      </c>
      <c r="AD78" s="8">
        <f t="shared" si="45"/>
        <v>2.2570002475348048</v>
      </c>
      <c r="AE78" s="8">
        <f t="shared" si="45"/>
        <v>1.8161716568942179</v>
      </c>
      <c r="AF78" s="8">
        <f t="shared" si="45"/>
        <v>1.6189062105816756</v>
      </c>
      <c r="AG78" s="8">
        <f t="shared" si="45"/>
        <v>0.41407786356828175</v>
      </c>
    </row>
    <row r="79" spans="3:33" x14ac:dyDescent="0.2">
      <c r="C79" s="12">
        <v>51</v>
      </c>
      <c r="AB79" s="8">
        <f t="shared" ref="AB79:AG82" si="46">AB50/AB20*100</f>
        <v>0.56772169630166969</v>
      </c>
      <c r="AC79" s="8">
        <f t="shared" si="46"/>
        <v>1.8479026168243307</v>
      </c>
      <c r="AD79" s="8">
        <f t="shared" si="46"/>
        <v>1.3322941720696573</v>
      </c>
      <c r="AE79" s="8">
        <f t="shared" si="46"/>
        <v>0.95483697991264449</v>
      </c>
      <c r="AF79" s="8">
        <f t="shared" si="46"/>
        <v>0.98979211055336069</v>
      </c>
      <c r="AG79" s="8">
        <f t="shared" si="46"/>
        <v>0.46854046446822673</v>
      </c>
    </row>
    <row r="80" spans="3:33" x14ac:dyDescent="0.2">
      <c r="C80" s="12">
        <v>54</v>
      </c>
      <c r="AB80" s="8">
        <f t="shared" si="46"/>
        <v>0.27861184894330132</v>
      </c>
      <c r="AC80" s="8">
        <f t="shared" si="46"/>
        <v>1.2150325169160654</v>
      </c>
      <c r="AD80" s="8">
        <f t="shared" si="46"/>
        <v>1.1203466074569661</v>
      </c>
      <c r="AE80" s="8">
        <f t="shared" si="46"/>
        <v>0.78646454959417234</v>
      </c>
      <c r="AF80" s="8">
        <f t="shared" si="46"/>
        <v>0.29540036576236162</v>
      </c>
      <c r="AG80" s="8">
        <f t="shared" si="46"/>
        <v>0.16299086966293636</v>
      </c>
    </row>
    <row r="81" spans="3:33" x14ac:dyDescent="0.2">
      <c r="C81" s="12">
        <v>57</v>
      </c>
      <c r="AB81" s="8">
        <f t="shared" si="46"/>
        <v>0.57798002482123079</v>
      </c>
      <c r="AC81" s="8">
        <f t="shared" si="46"/>
        <v>0.84209476538796668</v>
      </c>
      <c r="AD81" s="8">
        <f t="shared" si="46"/>
        <v>0.86814339659317086</v>
      </c>
      <c r="AE81" s="8">
        <f t="shared" si="46"/>
        <v>0.73896246473686733</v>
      </c>
      <c r="AF81" s="8">
        <f t="shared" si="46"/>
        <v>0.93380853580963263</v>
      </c>
      <c r="AG81" s="8">
        <f t="shared" si="46"/>
        <v>0.95804115197677586</v>
      </c>
    </row>
    <row r="82" spans="3:33" x14ac:dyDescent="0.2">
      <c r="C82" s="12">
        <v>60</v>
      </c>
      <c r="AB82" s="8">
        <f t="shared" si="46"/>
        <v>0.4131550449644511</v>
      </c>
      <c r="AC82" s="8">
        <f t="shared" si="46"/>
        <v>0.5395973010978885</v>
      </c>
      <c r="AD82" s="8">
        <f t="shared" si="46"/>
        <v>0.87457691473973098</v>
      </c>
      <c r="AE82" s="8">
        <f t="shared" si="46"/>
        <v>0.66399779127553094</v>
      </c>
      <c r="AF82" s="8">
        <f t="shared" si="46"/>
        <v>0.61352502512962093</v>
      </c>
      <c r="AG82" s="8">
        <f t="shared" si="46"/>
        <v>0.62418715934064362</v>
      </c>
    </row>
    <row r="83" spans="3:33" x14ac:dyDescent="0.2">
      <c r="C83" s="12">
        <v>63</v>
      </c>
      <c r="AB83" s="8"/>
      <c r="AC83" s="8"/>
      <c r="AD83" s="8"/>
      <c r="AE83" s="8">
        <f t="shared" ref="AE83:AG86" si="47">AE54/AE24*100</f>
        <v>0.18897132224123631</v>
      </c>
      <c r="AF83" s="8">
        <f t="shared" si="47"/>
        <v>0.49430258579193653</v>
      </c>
      <c r="AG83" s="8">
        <f t="shared" si="47"/>
        <v>0.37043227718528332</v>
      </c>
    </row>
    <row r="84" spans="3:33" x14ac:dyDescent="0.2">
      <c r="C84" s="12">
        <v>66</v>
      </c>
      <c r="AB84" s="8"/>
      <c r="AC84" s="8"/>
      <c r="AD84" s="8"/>
      <c r="AE84" s="8">
        <f t="shared" si="47"/>
        <v>0.5012149939507361</v>
      </c>
      <c r="AF84" s="8">
        <f t="shared" si="47"/>
        <v>0.70680557592685656</v>
      </c>
      <c r="AG84" s="8">
        <f t="shared" si="47"/>
        <v>0.33328052141780157</v>
      </c>
    </row>
    <row r="85" spans="3:33" x14ac:dyDescent="0.2">
      <c r="C85" s="12">
        <v>69</v>
      </c>
      <c r="AB85" s="8"/>
      <c r="AC85" s="8"/>
      <c r="AD85" s="8"/>
      <c r="AE85" s="8">
        <f t="shared" si="47"/>
        <v>0.16314921788973907</v>
      </c>
      <c r="AF85" s="8">
        <f t="shared" si="47"/>
        <v>0.24676422224502934</v>
      </c>
      <c r="AG85" s="8">
        <f t="shared" si="47"/>
        <v>0.302491560385729</v>
      </c>
    </row>
    <row r="86" spans="3:33" x14ac:dyDescent="0.2">
      <c r="C86" s="12">
        <v>72</v>
      </c>
      <c r="AB86" s="8"/>
      <c r="AC86" s="8"/>
      <c r="AD86" s="8"/>
      <c r="AE86" s="8">
        <f t="shared" si="47"/>
        <v>0.41449689604388595</v>
      </c>
      <c r="AF86" s="8">
        <f t="shared" si="47"/>
        <v>0.61787340431535975</v>
      </c>
      <c r="AG86" s="8">
        <f t="shared" si="47"/>
        <v>0.62371578736886357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EDD3-1CFE-47ED-A253-C5A6D2691CF7}">
  <dimension ref="A1:BF89"/>
  <sheetViews>
    <sheetView tabSelected="1" topLeftCell="AG1" zoomScale="55" zoomScaleNormal="55" workbookViewId="0">
      <selection activeCell="BG26" sqref="BG3:BG26"/>
    </sheetView>
  </sheetViews>
  <sheetFormatPr defaultRowHeight="16.5" x14ac:dyDescent="0.3"/>
  <cols>
    <col min="1" max="1" width="30.75" bestFit="1" customWidth="1"/>
    <col min="36" max="36" width="14.25" bestFit="1" customWidth="1"/>
    <col min="46" max="46" width="12.75" bestFit="1" customWidth="1"/>
    <col min="49" max="49" width="12.75" bestFit="1" customWidth="1"/>
  </cols>
  <sheetData>
    <row r="1" spans="1:58" x14ac:dyDescent="0.3">
      <c r="AG1" s="11" t="s">
        <v>15</v>
      </c>
    </row>
    <row r="2" spans="1:58" x14ac:dyDescent="0.3">
      <c r="AW2" s="7" t="s">
        <v>2</v>
      </c>
      <c r="AX2" s="18" t="s">
        <v>1</v>
      </c>
      <c r="AY2" s="18"/>
      <c r="AZ2" s="18"/>
      <c r="BA2" s="18" t="s">
        <v>3</v>
      </c>
      <c r="BB2" s="18"/>
      <c r="BC2" s="18"/>
    </row>
    <row r="3" spans="1:58" x14ac:dyDescent="0.2"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/>
      <c r="AI3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/>
      <c r="AS3" s="17">
        <f t="shared" ref="AS3:AS26" si="0">AVERAGE(AB3:AG3)</f>
        <v>0</v>
      </c>
      <c r="AT3" s="4"/>
      <c r="AU3" s="4">
        <v>0</v>
      </c>
      <c r="AW3" s="6">
        <v>0</v>
      </c>
      <c r="AX3" s="4">
        <v>0</v>
      </c>
      <c r="AY3" s="5" t="s">
        <v>0</v>
      </c>
      <c r="AZ3" s="4">
        <v>0</v>
      </c>
      <c r="BA3" s="4">
        <v>0</v>
      </c>
      <c r="BB3" s="17"/>
      <c r="BC3" s="4">
        <v>0</v>
      </c>
      <c r="BD3">
        <v>3</v>
      </c>
      <c r="BE3" s="19">
        <f>AVERAGE(AJ4:AN4)</f>
        <v>1.4720560485553428E-2</v>
      </c>
    </row>
    <row r="4" spans="1:58" x14ac:dyDescent="0.2">
      <c r="A4" t="s">
        <v>12</v>
      </c>
      <c r="C4" s="12">
        <v>3</v>
      </c>
      <c r="D4" s="12">
        <v>1.108897</v>
      </c>
      <c r="E4" s="12">
        <v>1.0205029999999999</v>
      </c>
      <c r="F4" s="12">
        <v>1.571218</v>
      </c>
      <c r="G4" s="12">
        <v>1.6171690000000001</v>
      </c>
      <c r="H4" s="12">
        <v>1.551579</v>
      </c>
      <c r="I4" s="12">
        <v>0.84358</v>
      </c>
      <c r="J4" s="12">
        <v>1.321609</v>
      </c>
      <c r="K4" s="12">
        <v>1.1738919999999999</v>
      </c>
      <c r="L4" s="12">
        <v>1.962145</v>
      </c>
      <c r="M4" s="12">
        <v>1.1162840000000001</v>
      </c>
      <c r="N4" s="12">
        <v>1.012918</v>
      </c>
      <c r="O4" s="12">
        <v>1.87822</v>
      </c>
      <c r="P4" s="12"/>
      <c r="Q4" s="12">
        <v>1.4423980000000001</v>
      </c>
      <c r="R4" s="12"/>
      <c r="S4" s="12">
        <v>0.53168199999999999</v>
      </c>
      <c r="T4" s="12">
        <v>1.0383929999999999</v>
      </c>
      <c r="U4" s="12">
        <v>2.0413519999999998</v>
      </c>
      <c r="V4" s="12">
        <v>0.92668300000000003</v>
      </c>
      <c r="W4" s="12">
        <v>1.099702</v>
      </c>
      <c r="X4" s="12">
        <v>0.23683499999999999</v>
      </c>
      <c r="Y4" s="12">
        <v>0.124838</v>
      </c>
      <c r="Z4" s="12">
        <v>1.549042</v>
      </c>
      <c r="AA4" s="12">
        <v>1.9405509999999999</v>
      </c>
      <c r="AB4" s="14">
        <v>1.353035</v>
      </c>
      <c r="AC4" s="14">
        <v>1.4529209999999999</v>
      </c>
      <c r="AD4" s="15"/>
      <c r="AE4" s="14">
        <v>1.3122560000000001</v>
      </c>
      <c r="AF4" s="14">
        <v>1.175192</v>
      </c>
      <c r="AG4" s="15"/>
      <c r="AI4">
        <v>3</v>
      </c>
      <c r="AJ4" s="9">
        <f t="shared" ref="AJ4:AN27" si="1">AJ$28*EXP(-EXP((AJ$29*EXP(1))/AJ$28*(AJ$30-$AI4)+1))</f>
        <v>2.6907420967061023E-2</v>
      </c>
      <c r="AK4" s="9">
        <f t="shared" si="1"/>
        <v>6.4068239121037509E-3</v>
      </c>
      <c r="AL4" s="9">
        <f t="shared" si="1"/>
        <v>4.1310334496811102E-3</v>
      </c>
      <c r="AM4" s="9">
        <f t="shared" si="1"/>
        <v>1.7529871237018109E-2</v>
      </c>
      <c r="AN4" s="9">
        <f t="shared" si="1"/>
        <v>1.8627652861903137E-2</v>
      </c>
      <c r="AS4" s="17">
        <f t="shared" si="0"/>
        <v>1.3233509999999999</v>
      </c>
      <c r="AT4" s="17" t="s">
        <v>21</v>
      </c>
      <c r="AU4" s="17">
        <f>STDEV(AB4:AF4)</f>
        <v>0.115099541067721</v>
      </c>
      <c r="AW4" s="6">
        <v>3</v>
      </c>
      <c r="AX4" s="4">
        <v>1.211111111111111</v>
      </c>
      <c r="AY4" s="5" t="s">
        <v>0</v>
      </c>
      <c r="AZ4" s="4">
        <v>0.52801757934993443</v>
      </c>
      <c r="BA4" s="17">
        <f t="shared" ref="BA4:BA27" si="2">AS4</f>
        <v>1.3233509999999999</v>
      </c>
      <c r="BB4" s="17" t="s">
        <v>0</v>
      </c>
      <c r="BC4" s="17">
        <v>0.115099541067721</v>
      </c>
      <c r="BD4">
        <v>6</v>
      </c>
      <c r="BE4" s="19">
        <f>AVERAGE(AJ5:AN5)</f>
        <v>0.2455497493826479</v>
      </c>
      <c r="BF4">
        <f t="shared" ref="BF4:BF24" si="3">BE4/$BE$26*100</f>
        <v>0.18268734504500891</v>
      </c>
    </row>
    <row r="5" spans="1:58" x14ac:dyDescent="0.2">
      <c r="C5" s="12">
        <v>6</v>
      </c>
      <c r="D5" s="12"/>
      <c r="E5" s="12"/>
      <c r="F5" s="12"/>
      <c r="G5" s="12">
        <v>2.699525</v>
      </c>
      <c r="H5" s="12">
        <v>3.7054900000000002</v>
      </c>
      <c r="I5" s="12">
        <v>2.7761670000000001</v>
      </c>
      <c r="J5" s="12">
        <v>1.426453</v>
      </c>
      <c r="K5" s="12">
        <v>3.20113</v>
      </c>
      <c r="L5" s="12">
        <v>3.837764</v>
      </c>
      <c r="M5" s="12">
        <v>3.1525470000000002</v>
      </c>
      <c r="N5" s="12">
        <v>2.9780090000000001</v>
      </c>
      <c r="O5" s="12">
        <v>3.4645839999999999</v>
      </c>
      <c r="P5" s="12">
        <v>1.4701690000000001</v>
      </c>
      <c r="Q5" s="12">
        <v>3.668895</v>
      </c>
      <c r="R5" s="12">
        <v>2.4604900000000001</v>
      </c>
      <c r="S5" s="12">
        <v>5.0906700000000003</v>
      </c>
      <c r="T5" s="12">
        <v>2.8057430000000001</v>
      </c>
      <c r="U5" s="12">
        <v>4.0112170000000003</v>
      </c>
      <c r="V5" s="12">
        <v>2.9701569999999999</v>
      </c>
      <c r="W5" s="12">
        <v>2.9759600000000002</v>
      </c>
      <c r="X5" s="12">
        <v>2.717854</v>
      </c>
      <c r="Y5" s="12">
        <v>2.1401150000000002</v>
      </c>
      <c r="Z5" s="12">
        <v>1.830919</v>
      </c>
      <c r="AA5" s="12">
        <v>1.9134580000000001</v>
      </c>
      <c r="AB5" s="14">
        <v>1.5217700000000001</v>
      </c>
      <c r="AC5" s="14">
        <v>3.9518680000000002</v>
      </c>
      <c r="AD5" s="14">
        <v>2.7526459999999999</v>
      </c>
      <c r="AE5" s="14">
        <v>3.234477</v>
      </c>
      <c r="AF5" s="14">
        <v>2.9186269999999999</v>
      </c>
      <c r="AG5" s="14"/>
      <c r="AI5">
        <v>6</v>
      </c>
      <c r="AJ5" s="9">
        <f t="shared" si="1"/>
        <v>0.42153482657295438</v>
      </c>
      <c r="AK5" s="9">
        <f t="shared" si="1"/>
        <v>0.11664861177302342</v>
      </c>
      <c r="AL5" s="9">
        <f t="shared" si="1"/>
        <v>0.10939734672553628</v>
      </c>
      <c r="AM5" s="9">
        <f t="shared" si="1"/>
        <v>0.27927911716117104</v>
      </c>
      <c r="AN5" s="9">
        <f t="shared" si="1"/>
        <v>0.30088884468055443</v>
      </c>
      <c r="AS5" s="17">
        <f t="shared" si="0"/>
        <v>2.8758775999999999</v>
      </c>
      <c r="AT5" s="17" t="s">
        <v>21</v>
      </c>
      <c r="AU5" s="17">
        <f t="shared" ref="AU5:AU27" si="4">STDEV(AB5:AF5)</f>
        <v>0.88557464414204046</v>
      </c>
      <c r="AW5" s="6">
        <v>6</v>
      </c>
      <c r="AX5" s="4">
        <v>1.6984615384615382</v>
      </c>
      <c r="AY5" s="5" t="s">
        <v>0</v>
      </c>
      <c r="AZ5" s="4">
        <v>0.98255052717991986</v>
      </c>
      <c r="BA5" s="17">
        <f t="shared" si="2"/>
        <v>2.8758775999999999</v>
      </c>
      <c r="BB5" s="17" t="s">
        <v>0</v>
      </c>
      <c r="BC5" s="17">
        <v>0.88557464414204046</v>
      </c>
      <c r="BD5">
        <v>9</v>
      </c>
      <c r="BE5" s="19">
        <f>AVERAGE(AJ6:AN6)</f>
        <v>1.7131308735417252</v>
      </c>
      <c r="BF5">
        <f t="shared" si="3"/>
        <v>1.2745577292944732</v>
      </c>
    </row>
    <row r="6" spans="1:58" x14ac:dyDescent="0.2">
      <c r="C6" s="12">
        <v>9</v>
      </c>
      <c r="D6" s="12"/>
      <c r="E6" s="12"/>
      <c r="F6" s="12"/>
      <c r="G6" s="12"/>
      <c r="H6" s="12"/>
      <c r="I6" s="12"/>
      <c r="J6" s="12">
        <v>1.7662949999999999</v>
      </c>
      <c r="K6" s="12">
        <v>4.3491819999999999</v>
      </c>
      <c r="L6" s="12">
        <v>4.3953959999999999</v>
      </c>
      <c r="M6" s="12">
        <v>3.3716059999999999</v>
      </c>
      <c r="N6" s="12">
        <v>4.4974600000000002</v>
      </c>
      <c r="O6" s="12">
        <v>3.7588300000000001</v>
      </c>
      <c r="P6" s="12">
        <v>2.9858950000000002</v>
      </c>
      <c r="Q6" s="12">
        <v>5.0801369999999997</v>
      </c>
      <c r="R6" s="12">
        <v>4.1214729999999999</v>
      </c>
      <c r="S6" s="12">
        <v>5.3938829999999998</v>
      </c>
      <c r="T6" s="12">
        <v>3.736815</v>
      </c>
      <c r="U6" s="12">
        <v>5.550332</v>
      </c>
      <c r="V6" s="12">
        <v>3.603926</v>
      </c>
      <c r="W6" s="12">
        <v>4.323912</v>
      </c>
      <c r="X6" s="12">
        <v>4.4343880000000002</v>
      </c>
      <c r="Y6" s="12">
        <v>2.2407170000000001</v>
      </c>
      <c r="Z6" s="12">
        <v>2.8655879999999998</v>
      </c>
      <c r="AA6" s="12">
        <v>3.3961079999999999</v>
      </c>
      <c r="AB6" s="15"/>
      <c r="AC6" s="14">
        <v>5.5294829999999999</v>
      </c>
      <c r="AD6" s="14">
        <v>4.3334000000000001</v>
      </c>
      <c r="AE6" s="14">
        <v>4.8349609999999998</v>
      </c>
      <c r="AF6" s="14">
        <v>4.1872920000000002</v>
      </c>
      <c r="AG6" s="14"/>
      <c r="AI6">
        <v>9</v>
      </c>
      <c r="AJ6" s="9">
        <f t="shared" si="1"/>
        <v>2.6809135249943274</v>
      </c>
      <c r="AK6" s="9">
        <f t="shared" si="1"/>
        <v>0.90974298403841236</v>
      </c>
      <c r="AL6" s="9">
        <f t="shared" si="1"/>
        <v>1.0352464261315417</v>
      </c>
      <c r="AM6" s="9">
        <f t="shared" si="1"/>
        <v>1.9035714399331509</v>
      </c>
      <c r="AN6" s="9">
        <f t="shared" si="1"/>
        <v>2.0361799926111952</v>
      </c>
      <c r="AS6" s="17">
        <f t="shared" si="0"/>
        <v>4.7212839999999998</v>
      </c>
      <c r="AT6" s="17" t="s">
        <v>21</v>
      </c>
      <c r="AU6" s="17">
        <f t="shared" si="4"/>
        <v>0.60600042284088818</v>
      </c>
      <c r="AW6" s="6">
        <v>9</v>
      </c>
      <c r="AX6" s="4">
        <v>1.0021739130434781</v>
      </c>
      <c r="AY6" s="5" t="s">
        <v>0</v>
      </c>
      <c r="AZ6" s="4">
        <v>0.5318830743152887</v>
      </c>
      <c r="BA6" s="17">
        <f t="shared" si="2"/>
        <v>4.7212839999999998</v>
      </c>
      <c r="BB6" s="17" t="s">
        <v>0</v>
      </c>
      <c r="BC6" s="17">
        <v>0.60600042284088818</v>
      </c>
      <c r="BD6">
        <v>12</v>
      </c>
      <c r="BE6" s="19">
        <f>AVERAGE(AJ7:AN7)</f>
        <v>6.5620212961703119</v>
      </c>
      <c r="BF6">
        <f t="shared" si="3"/>
        <v>4.8820992558132783</v>
      </c>
    </row>
    <row r="7" spans="1:58" x14ac:dyDescent="0.2">
      <c r="C7" s="12">
        <v>12</v>
      </c>
      <c r="D7" s="12"/>
      <c r="E7" s="12"/>
      <c r="F7" s="12"/>
      <c r="G7" s="12"/>
      <c r="H7" s="12"/>
      <c r="I7" s="12"/>
      <c r="J7" s="12">
        <v>2.640806</v>
      </c>
      <c r="K7" s="12">
        <v>5.3363230000000001</v>
      </c>
      <c r="L7" s="12">
        <v>5.4080719999999998</v>
      </c>
      <c r="M7" s="12">
        <v>4.5185029999999999</v>
      </c>
      <c r="N7" s="12">
        <v>5.6837910000000003</v>
      </c>
      <c r="O7" s="12">
        <v>5.5638699999999996</v>
      </c>
      <c r="P7" s="12">
        <v>4.1713380000000004</v>
      </c>
      <c r="Q7" s="12">
        <v>6.0427059999999999</v>
      </c>
      <c r="R7" s="12">
        <v>4.9056959999999998</v>
      </c>
      <c r="S7" s="12">
        <v>6.7722290000000003</v>
      </c>
      <c r="T7" s="12">
        <v>4.9558580000000001</v>
      </c>
      <c r="U7" s="12">
        <v>6.4067790000000002</v>
      </c>
      <c r="V7" s="12">
        <v>4.8614179999999996</v>
      </c>
      <c r="W7" s="12">
        <v>5.600867</v>
      </c>
      <c r="X7" s="12">
        <v>5.4587649999999996</v>
      </c>
      <c r="Y7" s="12">
        <v>3.6645240000000001</v>
      </c>
      <c r="Z7" s="12">
        <v>4.08371</v>
      </c>
      <c r="AA7" s="12">
        <v>4.3809740000000001</v>
      </c>
      <c r="AB7" s="15"/>
      <c r="AC7" s="14">
        <v>6.5849099999999998</v>
      </c>
      <c r="AD7" s="14">
        <v>4.3202959999999999</v>
      </c>
      <c r="AE7" s="14">
        <v>6.225562</v>
      </c>
      <c r="AF7" s="14">
        <v>5.6814249999999999</v>
      </c>
      <c r="AG7" s="14"/>
      <c r="AI7">
        <v>12</v>
      </c>
      <c r="AJ7" s="9">
        <f t="shared" si="1"/>
        <v>9.3002246644046291</v>
      </c>
      <c r="AK7" s="9">
        <f t="shared" si="1"/>
        <v>3.8934521304902141</v>
      </c>
      <c r="AL7" s="9">
        <f t="shared" si="1"/>
        <v>4.8365175835138849</v>
      </c>
      <c r="AM7" s="9">
        <f t="shared" si="1"/>
        <v>7.2020947194235552</v>
      </c>
      <c r="AN7" s="9">
        <f t="shared" si="1"/>
        <v>7.5778173830192754</v>
      </c>
      <c r="AS7" s="17">
        <f t="shared" si="0"/>
        <v>5.7030482500000002</v>
      </c>
      <c r="AT7" s="17" t="s">
        <v>21</v>
      </c>
      <c r="AU7" s="17">
        <f t="shared" si="4"/>
        <v>0.99384306522252619</v>
      </c>
      <c r="AW7" s="6">
        <v>12</v>
      </c>
      <c r="AX7" s="4">
        <v>1.0243478260869563</v>
      </c>
      <c r="AY7" s="5" t="s">
        <v>0</v>
      </c>
      <c r="AZ7" s="4">
        <v>0.39771879155271372</v>
      </c>
      <c r="BA7" s="17">
        <f t="shared" si="2"/>
        <v>5.7030482500000002</v>
      </c>
      <c r="BB7" s="17" t="s">
        <v>0</v>
      </c>
      <c r="BC7" s="17">
        <v>0.99384306522252619</v>
      </c>
      <c r="BD7">
        <v>15</v>
      </c>
      <c r="BE7" s="19">
        <f>AVERAGE(AJ8:AN8)</f>
        <v>16.61999197746389</v>
      </c>
      <c r="BF7">
        <f t="shared" si="3"/>
        <v>12.365161099393845</v>
      </c>
    </row>
    <row r="8" spans="1:58" x14ac:dyDescent="0.2">
      <c r="C8" s="12">
        <v>15</v>
      </c>
      <c r="D8" s="12"/>
      <c r="E8" s="12"/>
      <c r="F8" s="12"/>
      <c r="G8" s="12"/>
      <c r="H8" s="12"/>
      <c r="I8" s="12"/>
      <c r="J8" s="12"/>
      <c r="K8" s="12"/>
      <c r="L8" s="12"/>
      <c r="M8" s="12">
        <v>8.8521579999999993</v>
      </c>
      <c r="N8" s="12">
        <v>11.56452</v>
      </c>
      <c r="O8" s="12">
        <v>13.485609999999999</v>
      </c>
      <c r="P8" s="12">
        <v>10.41822</v>
      </c>
      <c r="Q8" s="12">
        <v>13.99497</v>
      </c>
      <c r="R8" s="12">
        <v>6.0244150000000003</v>
      </c>
      <c r="S8" s="12">
        <v>7.3732230000000003</v>
      </c>
      <c r="T8" s="12">
        <v>5.5514640000000002</v>
      </c>
      <c r="U8" s="12">
        <v>12.22832</v>
      </c>
      <c r="V8" s="12">
        <v>13.19862</v>
      </c>
      <c r="W8" s="12">
        <v>14.253209999999999</v>
      </c>
      <c r="X8" s="12">
        <v>5.7666550000000001</v>
      </c>
      <c r="Y8" s="12">
        <v>3.638843</v>
      </c>
      <c r="Z8" s="12">
        <v>10.796670000000001</v>
      </c>
      <c r="AA8" s="12">
        <v>12.55677</v>
      </c>
      <c r="AB8" s="14">
        <v>23.02882</v>
      </c>
      <c r="AC8" s="14">
        <v>12.941599999999999</v>
      </c>
      <c r="AD8" s="14">
        <v>9.9825700000000008</v>
      </c>
      <c r="AE8" s="14">
        <v>13.81692</v>
      </c>
      <c r="AF8" s="14">
        <v>13.13795</v>
      </c>
      <c r="AG8" s="14"/>
      <c r="AI8">
        <v>15</v>
      </c>
      <c r="AJ8" s="9">
        <f t="shared" si="1"/>
        <v>21.464054878628321</v>
      </c>
      <c r="AK8" s="9">
        <f t="shared" si="1"/>
        <v>10.896147874230836</v>
      </c>
      <c r="AL8" s="9">
        <f t="shared" si="1"/>
        <v>13.923635388041051</v>
      </c>
      <c r="AM8" s="9">
        <f t="shared" si="1"/>
        <v>18.118058801142926</v>
      </c>
      <c r="AN8" s="9">
        <f t="shared" si="1"/>
        <v>18.698062945276316</v>
      </c>
      <c r="AS8" s="17">
        <f t="shared" si="0"/>
        <v>14.581572</v>
      </c>
      <c r="AT8" s="17" t="s">
        <v>21</v>
      </c>
      <c r="AU8" s="17">
        <f t="shared" si="4"/>
        <v>4.946338633026456</v>
      </c>
      <c r="AW8" s="6">
        <v>15</v>
      </c>
      <c r="AX8" s="4">
        <v>5.4734999999999996</v>
      </c>
      <c r="AY8" s="5" t="s">
        <v>0</v>
      </c>
      <c r="AZ8" s="4">
        <v>4.1794374778884951</v>
      </c>
      <c r="BA8" s="17">
        <f t="shared" si="2"/>
        <v>14.581572</v>
      </c>
      <c r="BB8" s="17" t="s">
        <v>0</v>
      </c>
      <c r="BC8" s="17">
        <v>4.946338633026456</v>
      </c>
      <c r="BD8">
        <v>18</v>
      </c>
      <c r="BE8" s="19">
        <f>AVERAGE(AJ9:AN9)</f>
        <v>31.625488807903878</v>
      </c>
      <c r="BF8">
        <f t="shared" si="3"/>
        <v>23.529148779798685</v>
      </c>
    </row>
    <row r="9" spans="1:58" x14ac:dyDescent="0.2">
      <c r="C9" s="12">
        <v>18</v>
      </c>
      <c r="D9" s="12"/>
      <c r="E9" s="12"/>
      <c r="F9" s="12"/>
      <c r="G9" s="12"/>
      <c r="H9" s="12"/>
      <c r="I9" s="12"/>
      <c r="J9" s="12"/>
      <c r="K9" s="12"/>
      <c r="L9" s="12"/>
      <c r="M9" s="12">
        <v>25.561309999999999</v>
      </c>
      <c r="N9" s="12">
        <v>25.920059999999999</v>
      </c>
      <c r="O9" s="12">
        <v>27.877040000000001</v>
      </c>
      <c r="P9" s="12">
        <v>32.353499999999997</v>
      </c>
      <c r="Q9" s="12">
        <v>35.196730000000002</v>
      </c>
      <c r="R9" s="12">
        <v>6.4829030000000003</v>
      </c>
      <c r="S9" s="12">
        <v>10.212999999999999</v>
      </c>
      <c r="T9" s="12">
        <v>9.48264</v>
      </c>
      <c r="U9" s="12">
        <v>25.1206</v>
      </c>
      <c r="V9" s="12">
        <v>36.566249999999997</v>
      </c>
      <c r="W9" s="12">
        <v>34.243270000000003</v>
      </c>
      <c r="X9" s="12">
        <v>6.9496229999999999</v>
      </c>
      <c r="Y9" s="12">
        <v>22.99005</v>
      </c>
      <c r="Z9" s="12">
        <v>27.57545</v>
      </c>
      <c r="AA9" s="12">
        <v>30.39593</v>
      </c>
      <c r="AB9" s="14">
        <v>36.719859999999997</v>
      </c>
      <c r="AC9" s="14">
        <v>17.66919</v>
      </c>
      <c r="AD9" s="14">
        <v>28.858560000000001</v>
      </c>
      <c r="AE9" s="14">
        <v>36.502099999999999</v>
      </c>
      <c r="AF9" s="14">
        <v>36.12903</v>
      </c>
      <c r="AG9" s="14"/>
      <c r="AI9">
        <v>18</v>
      </c>
      <c r="AJ9" s="9">
        <f t="shared" si="1"/>
        <v>37.664030987013696</v>
      </c>
      <c r="AK9" s="9">
        <f t="shared" si="1"/>
        <v>22.575181604065772</v>
      </c>
      <c r="AL9" s="9">
        <f t="shared" si="1"/>
        <v>28.756991482034476</v>
      </c>
      <c r="AM9" s="9">
        <f t="shared" si="1"/>
        <v>34.346747939321666</v>
      </c>
      <c r="AN9" s="9">
        <f t="shared" si="1"/>
        <v>34.784492027083793</v>
      </c>
      <c r="AS9" s="17">
        <f t="shared" si="0"/>
        <v>31.175747999999999</v>
      </c>
      <c r="AT9" s="17" t="s">
        <v>21</v>
      </c>
      <c r="AU9" s="17">
        <f t="shared" si="4"/>
        <v>8.2376980295268201</v>
      </c>
      <c r="AW9" s="6">
        <v>18</v>
      </c>
      <c r="AX9" s="4">
        <v>13.727500000000001</v>
      </c>
      <c r="AY9" s="5" t="s">
        <v>0</v>
      </c>
      <c r="AZ9" s="4">
        <v>7.2279697047394702</v>
      </c>
      <c r="BA9" s="17">
        <f t="shared" si="2"/>
        <v>31.175747999999999</v>
      </c>
      <c r="BB9" s="17" t="s">
        <v>0</v>
      </c>
      <c r="BC9" s="17">
        <v>8.2376980295268201</v>
      </c>
      <c r="BD9">
        <v>21</v>
      </c>
      <c r="BE9" s="19">
        <f>AVERAGE(AJ10:AN10)</f>
        <v>49.375404591761935</v>
      </c>
      <c r="BF9">
        <f t="shared" si="3"/>
        <v>36.734965513385937</v>
      </c>
    </row>
    <row r="10" spans="1:58" x14ac:dyDescent="0.2">
      <c r="C10" s="12">
        <v>21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50.901049999999998</v>
      </c>
      <c r="Q10" s="12">
        <v>53.047629999999998</v>
      </c>
      <c r="R10" s="12">
        <v>6.9889780000000004</v>
      </c>
      <c r="S10" s="12">
        <v>11.101739999999999</v>
      </c>
      <c r="T10" s="12">
        <v>12.392799999999999</v>
      </c>
      <c r="U10" s="12">
        <v>41.408110000000001</v>
      </c>
      <c r="V10" s="12">
        <v>53.526400000000002</v>
      </c>
      <c r="W10" s="12">
        <v>52.097270000000002</v>
      </c>
      <c r="X10" s="12">
        <v>8.5281249999999993</v>
      </c>
      <c r="Y10" s="12">
        <v>42.275649999999999</v>
      </c>
      <c r="Z10" s="12">
        <v>46.733899999999998</v>
      </c>
      <c r="AA10" s="12">
        <v>48.217950000000002</v>
      </c>
      <c r="AB10" s="14">
        <v>55.682560000000002</v>
      </c>
      <c r="AC10" s="14">
        <v>34.459710000000001</v>
      </c>
      <c r="AD10" s="14">
        <v>47.514740000000003</v>
      </c>
      <c r="AE10" s="14">
        <v>54.362400000000001</v>
      </c>
      <c r="AF10" s="14">
        <v>55.079470000000001</v>
      </c>
      <c r="AG10" s="14"/>
      <c r="AI10">
        <v>21</v>
      </c>
      <c r="AJ10" s="9">
        <f t="shared" si="1"/>
        <v>54.970319151031923</v>
      </c>
      <c r="AK10" s="9">
        <f t="shared" si="1"/>
        <v>37.805985421088316</v>
      </c>
      <c r="AL10" s="9">
        <f t="shared" si="1"/>
        <v>47.293755698307535</v>
      </c>
      <c r="AM10" s="9">
        <f t="shared" si="1"/>
        <v>53.513978760658027</v>
      </c>
      <c r="AN10" s="9">
        <f t="shared" si="1"/>
        <v>53.292983927723853</v>
      </c>
      <c r="AS10" s="17">
        <f t="shared" si="0"/>
        <v>49.419775999999999</v>
      </c>
      <c r="AT10" s="17" t="s">
        <v>21</v>
      </c>
      <c r="AU10" s="17">
        <f t="shared" si="4"/>
        <v>8.9877259150371156</v>
      </c>
      <c r="AW10" s="6">
        <v>21</v>
      </c>
      <c r="AX10" s="4">
        <v>12.952352941176471</v>
      </c>
      <c r="AY10" s="5" t="s">
        <v>0</v>
      </c>
      <c r="AZ10" s="4">
        <v>6.6828348488981124</v>
      </c>
      <c r="BA10" s="17">
        <f t="shared" si="2"/>
        <v>49.419775999999999</v>
      </c>
      <c r="BB10" s="17" t="s">
        <v>0</v>
      </c>
      <c r="BC10" s="17">
        <v>8.9877259150371156</v>
      </c>
      <c r="BD10">
        <v>24</v>
      </c>
      <c r="BE10" s="19">
        <f>AVERAGE(AJ11:AN11)</f>
        <v>67.219012102414794</v>
      </c>
      <c r="BF10">
        <f t="shared" si="3"/>
        <v>50.010488255078897</v>
      </c>
    </row>
    <row r="11" spans="1:58" x14ac:dyDescent="0.2">
      <c r="C11" s="12">
        <v>24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68.386840000000007</v>
      </c>
      <c r="Q11" s="12">
        <v>77.928060000000002</v>
      </c>
      <c r="R11" s="12">
        <v>8.0518249999999991</v>
      </c>
      <c r="S11" s="12">
        <v>11.64658</v>
      </c>
      <c r="T11" s="12">
        <v>17.038920000000001</v>
      </c>
      <c r="U11" s="12">
        <v>58.846440000000001</v>
      </c>
      <c r="V11" s="12">
        <v>65.111639999999994</v>
      </c>
      <c r="W11" s="12">
        <v>71.853440000000006</v>
      </c>
      <c r="X11" s="12">
        <v>9.5297979999999995</v>
      </c>
      <c r="Y11" s="12">
        <v>55.458210000000001</v>
      </c>
      <c r="Z11" s="12">
        <v>67.001639999999995</v>
      </c>
      <c r="AA11" s="12">
        <v>67.190079999999995</v>
      </c>
      <c r="AB11" s="14">
        <v>66.417000000000002</v>
      </c>
      <c r="AC11" s="14">
        <v>54.171259999999997</v>
      </c>
      <c r="AD11" s="14">
        <v>66.866749999999996</v>
      </c>
      <c r="AE11" s="14">
        <v>71.928210000000007</v>
      </c>
      <c r="AF11" s="14">
        <v>73.218190000000007</v>
      </c>
      <c r="AG11" s="14"/>
      <c r="AI11">
        <v>24</v>
      </c>
      <c r="AJ11" s="9">
        <f t="shared" si="1"/>
        <v>70.881264013343426</v>
      </c>
      <c r="AK11" s="9">
        <f t="shared" si="1"/>
        <v>54.458473675576933</v>
      </c>
      <c r="AL11" s="9">
        <f t="shared" si="1"/>
        <v>66.528111966576972</v>
      </c>
      <c r="AM11" s="9">
        <f t="shared" si="1"/>
        <v>72.77542088829567</v>
      </c>
      <c r="AN11" s="9">
        <f t="shared" si="1"/>
        <v>71.451789968281005</v>
      </c>
      <c r="AS11" s="17">
        <f t="shared" si="0"/>
        <v>66.520281999999995</v>
      </c>
      <c r="AT11" s="17" t="s">
        <v>21</v>
      </c>
      <c r="AU11" s="17">
        <f t="shared" si="4"/>
        <v>7.5288895003294369</v>
      </c>
      <c r="AW11" s="6">
        <v>24</v>
      </c>
      <c r="AX11" s="4">
        <v>12.785882352941176</v>
      </c>
      <c r="AY11" s="5" t="s">
        <v>0</v>
      </c>
      <c r="AZ11" s="4">
        <v>6.9612355753338875</v>
      </c>
      <c r="BA11" s="17">
        <f t="shared" si="2"/>
        <v>66.520281999999995</v>
      </c>
      <c r="BB11" s="17" t="s">
        <v>0</v>
      </c>
      <c r="BC11" s="17">
        <v>7.5288895003294369</v>
      </c>
      <c r="BD11">
        <v>27</v>
      </c>
      <c r="BE11" s="19">
        <f>AVERAGE(AJ12:AN12)</f>
        <v>83.229556924454187</v>
      </c>
      <c r="BF11">
        <f t="shared" si="3"/>
        <v>61.922224811993452</v>
      </c>
    </row>
    <row r="12" spans="1:58" x14ac:dyDescent="0.2">
      <c r="C12" s="12">
        <v>27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13.77413</v>
      </c>
      <c r="T12" s="12">
        <v>24.749919999999999</v>
      </c>
      <c r="U12" s="12">
        <v>80.122519999999994</v>
      </c>
      <c r="V12" s="12">
        <v>87.856849999999994</v>
      </c>
      <c r="W12" s="12">
        <v>93.112480000000005</v>
      </c>
      <c r="X12" s="12">
        <v>10.88531</v>
      </c>
      <c r="Y12" s="12">
        <v>74.783910000000006</v>
      </c>
      <c r="Z12" s="12">
        <v>89.317229999999995</v>
      </c>
      <c r="AA12" s="12">
        <v>88.662289999999999</v>
      </c>
      <c r="AB12" s="14">
        <v>87.125169999999997</v>
      </c>
      <c r="AC12" s="14">
        <v>75.279939999999996</v>
      </c>
      <c r="AD12" s="14">
        <v>87.646320000000003</v>
      </c>
      <c r="AE12" s="14">
        <v>91.599720000000005</v>
      </c>
      <c r="AF12" s="14">
        <v>90.872249999999994</v>
      </c>
      <c r="AG12" s="14"/>
      <c r="AI12">
        <v>27</v>
      </c>
      <c r="AJ12" s="9">
        <f t="shared" si="1"/>
        <v>84.093536666776785</v>
      </c>
      <c r="AK12" s="9">
        <f t="shared" si="1"/>
        <v>70.511623074220026</v>
      </c>
      <c r="AL12" s="9">
        <f t="shared" si="1"/>
        <v>84.073741453870227</v>
      </c>
      <c r="AM12" s="9">
        <f t="shared" si="1"/>
        <v>90.064334902817336</v>
      </c>
      <c r="AN12" s="9">
        <f t="shared" si="1"/>
        <v>87.404548524586602</v>
      </c>
      <c r="AS12" s="17">
        <f t="shared" si="0"/>
        <v>86.504679999999993</v>
      </c>
      <c r="AT12" s="17" t="s">
        <v>21</v>
      </c>
      <c r="AU12" s="17">
        <f t="shared" si="4"/>
        <v>6.5711155465377429</v>
      </c>
      <c r="AW12" s="6">
        <v>27</v>
      </c>
      <c r="AX12" s="4">
        <v>16.684285714285714</v>
      </c>
      <c r="AY12" s="5" t="s">
        <v>0</v>
      </c>
      <c r="AZ12" s="4">
        <v>6.7219201861529827</v>
      </c>
      <c r="BA12" s="17">
        <f t="shared" si="2"/>
        <v>86.504679999999993</v>
      </c>
      <c r="BB12" s="17" t="s">
        <v>0</v>
      </c>
      <c r="BC12" s="17">
        <v>6.5711155465377429</v>
      </c>
      <c r="BD12">
        <v>30</v>
      </c>
      <c r="BE12" s="19">
        <f>AVERAGE(AJ13:AN13)</f>
        <v>96.501400942046814</v>
      </c>
      <c r="BF12">
        <f t="shared" si="3"/>
        <v>71.796386579705768</v>
      </c>
    </row>
    <row r="13" spans="1:58" x14ac:dyDescent="0.2">
      <c r="C13" s="12">
        <v>30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14.200760000000001</v>
      </c>
      <c r="T13" s="12">
        <v>30.420349999999999</v>
      </c>
      <c r="U13" s="12">
        <v>94.852540000000005</v>
      </c>
      <c r="V13" s="12">
        <v>101.6855</v>
      </c>
      <c r="W13" s="12">
        <v>103.0885</v>
      </c>
      <c r="X13" s="12">
        <v>11.651350000000001</v>
      </c>
      <c r="Y13" s="12">
        <v>83.015209999999996</v>
      </c>
      <c r="Z13" s="12">
        <v>103.771</v>
      </c>
      <c r="AA13" s="12">
        <v>103.7597</v>
      </c>
      <c r="AB13" s="14">
        <v>95.139150000000001</v>
      </c>
      <c r="AC13" s="14">
        <v>90.088210000000004</v>
      </c>
      <c r="AD13" s="14">
        <v>101.4624</v>
      </c>
      <c r="AE13" s="14">
        <v>105.8734</v>
      </c>
      <c r="AF13" s="14">
        <v>100.20740000000001</v>
      </c>
      <c r="AG13" s="14"/>
      <c r="AI13">
        <v>30</v>
      </c>
      <c r="AJ13" s="9">
        <f t="shared" si="1"/>
        <v>94.335031833358968</v>
      </c>
      <c r="AK13" s="9">
        <f t="shared" si="1"/>
        <v>84.659633413117191</v>
      </c>
      <c r="AL13" s="9">
        <f t="shared" si="1"/>
        <v>98.716169236470918</v>
      </c>
      <c r="AM13" s="9">
        <f t="shared" si="1"/>
        <v>104.40724479869741</v>
      </c>
      <c r="AN13" s="9">
        <f t="shared" si="1"/>
        <v>100.38892542858962</v>
      </c>
      <c r="AS13" s="17">
        <f t="shared" si="0"/>
        <v>98.554112000000003</v>
      </c>
      <c r="AT13" s="17" t="s">
        <v>21</v>
      </c>
      <c r="AU13" s="17">
        <f t="shared" si="4"/>
        <v>6.0847542938043118</v>
      </c>
      <c r="AW13" s="6">
        <v>30</v>
      </c>
      <c r="AX13" s="4">
        <v>9.4971428571428564</v>
      </c>
      <c r="AY13" s="5" t="s">
        <v>0</v>
      </c>
      <c r="AZ13" s="4">
        <v>5.351661752809453</v>
      </c>
      <c r="BA13" s="17">
        <f t="shared" si="2"/>
        <v>98.554112000000003</v>
      </c>
      <c r="BB13" s="17" t="s">
        <v>0</v>
      </c>
      <c r="BC13" s="17">
        <v>6.0847542938043118</v>
      </c>
      <c r="BD13">
        <v>33</v>
      </c>
      <c r="BE13" s="19">
        <f>AVERAGE(AJ14:AN14)</f>
        <v>106.91331157432118</v>
      </c>
      <c r="BF13">
        <f t="shared" si="3"/>
        <v>79.542777341815494</v>
      </c>
    </row>
    <row r="14" spans="1:58" x14ac:dyDescent="0.2">
      <c r="C14" s="12">
        <v>33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v>111.5407</v>
      </c>
      <c r="W14" s="12">
        <v>110.13249999999999</v>
      </c>
      <c r="X14" s="12">
        <v>12.288460000000001</v>
      </c>
      <c r="Y14" s="12">
        <v>92.322479999999999</v>
      </c>
      <c r="Z14" s="12">
        <v>112.8201</v>
      </c>
      <c r="AA14" s="12">
        <v>112.9948</v>
      </c>
      <c r="AB14" s="14">
        <v>102.59050000000001</v>
      </c>
      <c r="AC14" s="14">
        <v>96.212440000000001</v>
      </c>
      <c r="AD14" s="14">
        <v>108.2355</v>
      </c>
      <c r="AE14" s="14">
        <v>115.1221</v>
      </c>
      <c r="AF14" s="14">
        <v>108.3746</v>
      </c>
      <c r="AG14" s="14"/>
      <c r="AI14">
        <v>33</v>
      </c>
      <c r="AJ14" s="9">
        <f t="shared" si="1"/>
        <v>101.91332205470444</v>
      </c>
      <c r="AK14" s="9">
        <f t="shared" si="1"/>
        <v>96.35839113668483</v>
      </c>
      <c r="AL14" s="9">
        <f t="shared" si="1"/>
        <v>110.20885235983319</v>
      </c>
      <c r="AM14" s="9">
        <f t="shared" si="1"/>
        <v>115.67121895593182</v>
      </c>
      <c r="AN14" s="9">
        <f t="shared" si="1"/>
        <v>110.41477336445162</v>
      </c>
      <c r="AS14" s="17">
        <f t="shared" si="0"/>
        <v>106.10702800000001</v>
      </c>
      <c r="AT14" s="17" t="s">
        <v>21</v>
      </c>
      <c r="AU14" s="17">
        <f t="shared" si="4"/>
        <v>7.0924720630341573</v>
      </c>
      <c r="AW14" s="6">
        <v>33</v>
      </c>
      <c r="AX14" s="4">
        <v>6.8463636363636367</v>
      </c>
      <c r="AY14" s="5" t="s">
        <v>0</v>
      </c>
      <c r="AZ14" s="4">
        <v>2.6699186232066041</v>
      </c>
      <c r="BA14" s="17">
        <f t="shared" si="2"/>
        <v>106.10702800000001</v>
      </c>
      <c r="BB14" s="17" t="s">
        <v>0</v>
      </c>
      <c r="BC14" s="17">
        <v>7.0924720630341573</v>
      </c>
      <c r="BD14">
        <v>36</v>
      </c>
      <c r="BE14" s="19">
        <f>AVERAGE(AJ15:AN15)</f>
        <v>114.77493193934917</v>
      </c>
      <c r="BF14">
        <f t="shared" si="3"/>
        <v>85.39176947416189</v>
      </c>
    </row>
    <row r="15" spans="1:58" x14ac:dyDescent="0.2">
      <c r="C15" s="12">
        <v>36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>
        <v>118.40179999999999</v>
      </c>
      <c r="W15" s="12">
        <v>115.66079999999999</v>
      </c>
      <c r="X15" s="12">
        <v>12.74414</v>
      </c>
      <c r="Y15" s="12">
        <v>100.4795</v>
      </c>
      <c r="Z15" s="12">
        <v>119.21299999999999</v>
      </c>
      <c r="AA15" s="12">
        <v>119.9194</v>
      </c>
      <c r="AB15" s="14">
        <v>107.2289</v>
      </c>
      <c r="AC15" s="14">
        <v>103.32550000000001</v>
      </c>
      <c r="AD15" s="14">
        <v>115.9267</v>
      </c>
      <c r="AE15" s="14">
        <v>122.86020000000001</v>
      </c>
      <c r="AF15" s="14">
        <v>115.3257</v>
      </c>
      <c r="AG15" s="15"/>
      <c r="AI15">
        <v>36</v>
      </c>
      <c r="AJ15" s="9">
        <f t="shared" si="1"/>
        <v>107.34804277559786</v>
      </c>
      <c r="AK15" s="9">
        <f t="shared" si="1"/>
        <v>105.60370482651963</v>
      </c>
      <c r="AL15" s="9">
        <f t="shared" si="1"/>
        <v>118.85653683556356</v>
      </c>
      <c r="AM15" s="9">
        <f t="shared" si="1"/>
        <v>124.1862809598482</v>
      </c>
      <c r="AN15" s="9">
        <f t="shared" si="1"/>
        <v>117.88009429921655</v>
      </c>
      <c r="AS15" s="17">
        <f t="shared" si="0"/>
        <v>112.93340000000001</v>
      </c>
      <c r="AT15" s="17" t="s">
        <v>21</v>
      </c>
      <c r="AU15" s="17">
        <f t="shared" si="4"/>
        <v>7.7148779167268753</v>
      </c>
      <c r="AW15" s="6">
        <v>36</v>
      </c>
      <c r="AX15" s="4">
        <v>5.6518181818181823</v>
      </c>
      <c r="AY15" s="5" t="s">
        <v>0</v>
      </c>
      <c r="AZ15" s="4">
        <v>2.4183747359820744</v>
      </c>
      <c r="BA15" s="17">
        <f t="shared" si="2"/>
        <v>112.93340000000001</v>
      </c>
      <c r="BB15" s="17" t="s">
        <v>0</v>
      </c>
      <c r="BC15" s="17">
        <v>7.7148779167268753</v>
      </c>
      <c r="BD15">
        <v>39</v>
      </c>
      <c r="BE15" s="19">
        <f>AVERAGE(AJ16:AN16)</f>
        <v>120.55546254593598</v>
      </c>
      <c r="BF15">
        <f t="shared" si="3"/>
        <v>89.692444967106965</v>
      </c>
    </row>
    <row r="16" spans="1:58" x14ac:dyDescent="0.2">
      <c r="C16" s="12">
        <v>39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>
        <v>106.7012</v>
      </c>
      <c r="Z16" s="12">
        <v>124.45910000000001</v>
      </c>
      <c r="AA16" s="12">
        <v>125.83369999999999</v>
      </c>
      <c r="AB16" s="14">
        <v>111.16930000000001</v>
      </c>
      <c r="AC16" s="14">
        <v>108.3998</v>
      </c>
      <c r="AD16" s="14">
        <v>122.2518</v>
      </c>
      <c r="AE16" s="14">
        <v>129.3723</v>
      </c>
      <c r="AF16" s="14">
        <v>120.91459999999999</v>
      </c>
      <c r="AG16" s="15"/>
      <c r="AI16">
        <v>39</v>
      </c>
      <c r="AJ16" s="9">
        <f t="shared" si="1"/>
        <v>111.16416274755331</v>
      </c>
      <c r="AK16" s="9">
        <f t="shared" si="1"/>
        <v>112.67916457922533</v>
      </c>
      <c r="AL16" s="9">
        <f t="shared" si="1"/>
        <v>125.17741051369589</v>
      </c>
      <c r="AM16" s="9">
        <f t="shared" si="1"/>
        <v>130.45503863367486</v>
      </c>
      <c r="AN16" s="9">
        <f t="shared" si="1"/>
        <v>123.30153625553046</v>
      </c>
      <c r="AS16" s="17">
        <f t="shared" si="0"/>
        <v>118.42156</v>
      </c>
      <c r="AT16" s="17" t="s">
        <v>21</v>
      </c>
      <c r="AU16" s="17">
        <f t="shared" si="4"/>
        <v>8.5708173771817098</v>
      </c>
      <c r="AW16" s="6">
        <v>39</v>
      </c>
      <c r="AX16" s="4">
        <v>5.1025</v>
      </c>
      <c r="AY16" s="5" t="s">
        <v>0</v>
      </c>
      <c r="AZ16" s="4">
        <v>1.0139843616714632</v>
      </c>
      <c r="BA16" s="17">
        <f t="shared" si="2"/>
        <v>118.42156</v>
      </c>
      <c r="BB16" s="17" t="s">
        <v>0</v>
      </c>
      <c r="BC16" s="17">
        <v>8.5708173771817098</v>
      </c>
      <c r="BD16">
        <v>42</v>
      </c>
      <c r="BE16" s="19">
        <f>AVERAGE(AJ17:AN17)</f>
        <v>124.72838785461958</v>
      </c>
      <c r="BF16">
        <f t="shared" si="3"/>
        <v>92.797073041992732</v>
      </c>
    </row>
    <row r="17" spans="3:58" x14ac:dyDescent="0.2">
      <c r="C17" s="12">
        <v>42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v>111.19710000000001</v>
      </c>
      <c r="Z17" s="12">
        <v>130.6515</v>
      </c>
      <c r="AA17" s="12">
        <v>129.91030000000001</v>
      </c>
      <c r="AB17" s="14">
        <v>113.4644</v>
      </c>
      <c r="AC17" s="14">
        <v>114.8707</v>
      </c>
      <c r="AD17" s="14">
        <v>127.8415</v>
      </c>
      <c r="AE17" s="14">
        <v>133.83949999999999</v>
      </c>
      <c r="AF17" s="14">
        <v>125.36790000000001</v>
      </c>
      <c r="AG17" s="15"/>
      <c r="AI17">
        <v>42</v>
      </c>
      <c r="AJ17" s="9">
        <f t="shared" si="1"/>
        <v>113.8059630984591</v>
      </c>
      <c r="AK17" s="9">
        <f t="shared" si="1"/>
        <v>117.97212410849963</v>
      </c>
      <c r="AL17" s="9">
        <f t="shared" si="1"/>
        <v>129.7063622992477</v>
      </c>
      <c r="AM17" s="9">
        <f t="shared" si="1"/>
        <v>134.9859914301145</v>
      </c>
      <c r="AN17" s="9">
        <f t="shared" si="1"/>
        <v>127.17149833677702</v>
      </c>
      <c r="AS17" s="17">
        <f t="shared" si="0"/>
        <v>123.07680000000001</v>
      </c>
      <c r="AT17" s="17" t="s">
        <v>21</v>
      </c>
      <c r="AU17" s="17">
        <f t="shared" si="4"/>
        <v>8.7109920152643898</v>
      </c>
      <c r="AW17" s="6">
        <v>42</v>
      </c>
      <c r="AX17" s="4">
        <v>3.8374999999999995</v>
      </c>
      <c r="AY17" s="5" t="s">
        <v>0</v>
      </c>
      <c r="AZ17" s="4">
        <v>1.9016590501078643</v>
      </c>
      <c r="BA17" s="17">
        <f t="shared" si="2"/>
        <v>123.07680000000001</v>
      </c>
      <c r="BB17" s="17" t="s">
        <v>0</v>
      </c>
      <c r="BC17" s="17">
        <v>8.7109920152643898</v>
      </c>
      <c r="BD17">
        <v>45</v>
      </c>
      <c r="BE17" s="19">
        <f>AVERAGE(AJ18:AN18)</f>
        <v>127.70275864656466</v>
      </c>
      <c r="BF17">
        <f t="shared" si="3"/>
        <v>95.00998470053041</v>
      </c>
    </row>
    <row r="18" spans="3:58" x14ac:dyDescent="0.2">
      <c r="C18" s="12">
        <v>45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>
        <v>114.655</v>
      </c>
      <c r="Z18" s="12">
        <v>134.9665</v>
      </c>
      <c r="AA18" s="12">
        <v>133.02019999999999</v>
      </c>
      <c r="AB18" s="14">
        <v>116.011</v>
      </c>
      <c r="AC18" s="14">
        <v>121.1931</v>
      </c>
      <c r="AD18" s="14">
        <v>132.28</v>
      </c>
      <c r="AE18" s="14">
        <v>137.82820000000001</v>
      </c>
      <c r="AF18" s="14">
        <v>129.47069999999999</v>
      </c>
      <c r="AG18" s="15"/>
      <c r="AI18">
        <v>45</v>
      </c>
      <c r="AJ18" s="9">
        <f t="shared" si="1"/>
        <v>115.61742161023191</v>
      </c>
      <c r="AK18" s="9">
        <f t="shared" si="1"/>
        <v>121.86826643383154</v>
      </c>
      <c r="AL18" s="9">
        <f t="shared" si="1"/>
        <v>132.90727773063372</v>
      </c>
      <c r="AM18" s="9">
        <f t="shared" si="1"/>
        <v>138.21936517321836</v>
      </c>
      <c r="AN18" s="9">
        <f t="shared" si="1"/>
        <v>129.90146228490775</v>
      </c>
      <c r="AS18" s="17">
        <f t="shared" si="0"/>
        <v>127.3566</v>
      </c>
      <c r="AT18" s="17" t="s">
        <v>21</v>
      </c>
      <c r="AU18" s="17">
        <f t="shared" si="4"/>
        <v>8.7331990779438939</v>
      </c>
      <c r="AW18" s="6">
        <v>45</v>
      </c>
      <c r="AX18" s="4">
        <v>3.36625</v>
      </c>
      <c r="AY18" s="5" t="s">
        <v>0</v>
      </c>
      <c r="AZ18" s="4">
        <v>1.6894541595269341</v>
      </c>
      <c r="BA18" s="17">
        <f t="shared" si="2"/>
        <v>127.3566</v>
      </c>
      <c r="BB18" s="17" t="s">
        <v>0</v>
      </c>
      <c r="BC18" s="17">
        <v>8.7331990779438939</v>
      </c>
      <c r="BD18">
        <v>48</v>
      </c>
      <c r="BE18" s="19">
        <f>AVERAGE(AJ19:AN19)</f>
        <v>129.80433236770602</v>
      </c>
      <c r="BF18">
        <f t="shared" si="3"/>
        <v>96.573541268993381</v>
      </c>
    </row>
    <row r="19" spans="3:58" x14ac:dyDescent="0.2">
      <c r="C19" s="12">
        <v>48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>
        <v>116.20780000000001</v>
      </c>
      <c r="Z19" s="12">
        <v>136.8339</v>
      </c>
      <c r="AA19" s="12">
        <v>134.92009999999999</v>
      </c>
      <c r="AB19" s="14">
        <v>116.7676</v>
      </c>
      <c r="AC19" s="14">
        <v>125.3258</v>
      </c>
      <c r="AD19" s="14">
        <v>135.33449999999999</v>
      </c>
      <c r="AE19" s="14">
        <v>140.3777</v>
      </c>
      <c r="AF19" s="14">
        <v>131.60120000000001</v>
      </c>
      <c r="AG19" s="15"/>
      <c r="AI19">
        <v>48</v>
      </c>
      <c r="AJ19" s="9">
        <f t="shared" si="1"/>
        <v>116.85156409593921</v>
      </c>
      <c r="AK19" s="9">
        <f t="shared" si="1"/>
        <v>124.70361766655064</v>
      </c>
      <c r="AL19" s="9">
        <f t="shared" si="1"/>
        <v>135.14842589023758</v>
      </c>
      <c r="AM19" s="9">
        <f t="shared" si="1"/>
        <v>140.50642587060474</v>
      </c>
      <c r="AN19" s="9">
        <f t="shared" si="1"/>
        <v>131.81162831519791</v>
      </c>
      <c r="AS19" s="17">
        <f t="shared" si="0"/>
        <v>129.88136</v>
      </c>
      <c r="AT19" s="17" t="s">
        <v>21</v>
      </c>
      <c r="AU19" s="17">
        <f t="shared" si="4"/>
        <v>9.1595792361330659</v>
      </c>
      <c r="AW19" s="6">
        <v>48</v>
      </c>
      <c r="AX19" s="4">
        <v>1.9437499999999999</v>
      </c>
      <c r="AY19" s="5" t="s">
        <v>0</v>
      </c>
      <c r="AZ19" s="4">
        <v>1.193146350740643</v>
      </c>
      <c r="BA19" s="17">
        <f t="shared" si="2"/>
        <v>129.88136</v>
      </c>
      <c r="BB19" s="17" t="s">
        <v>0</v>
      </c>
      <c r="BC19" s="17">
        <v>9.1595792361330659</v>
      </c>
      <c r="BD19">
        <v>51</v>
      </c>
      <c r="BE19" s="19">
        <f>AVERAGE(AJ20:AN20)</f>
        <v>131.28031231722503</v>
      </c>
      <c r="BF19">
        <f t="shared" si="3"/>
        <v>97.671660322241109</v>
      </c>
    </row>
    <row r="20" spans="3:58" x14ac:dyDescent="0.2">
      <c r="C20" s="12">
        <v>51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4">
        <v>117.43429999999999</v>
      </c>
      <c r="AC20" s="14">
        <v>127.6853</v>
      </c>
      <c r="AD20" s="14">
        <v>137.1619</v>
      </c>
      <c r="AE20" s="14">
        <v>141.73099999999999</v>
      </c>
      <c r="AF20" s="14">
        <v>132.91679999999999</v>
      </c>
      <c r="AG20" s="15"/>
      <c r="AI20">
        <v>51</v>
      </c>
      <c r="AJ20" s="9">
        <f t="shared" si="1"/>
        <v>117.68875530378573</v>
      </c>
      <c r="AK20" s="9">
        <f t="shared" si="1"/>
        <v>126.75035980437055</v>
      </c>
      <c r="AL20" s="9">
        <f t="shared" si="1"/>
        <v>136.70750045124137</v>
      </c>
      <c r="AM20" s="9">
        <f t="shared" si="1"/>
        <v>142.114228742287</v>
      </c>
      <c r="AN20" s="9">
        <f t="shared" si="1"/>
        <v>133.14071728444043</v>
      </c>
      <c r="AS20" s="17">
        <f t="shared" si="0"/>
        <v>131.38586000000001</v>
      </c>
      <c r="AT20" s="17" t="s">
        <v>21</v>
      </c>
      <c r="AU20" s="17">
        <f t="shared" si="4"/>
        <v>9.3684111210492897</v>
      </c>
      <c r="AW20" s="6">
        <v>51</v>
      </c>
      <c r="AX20" s="4">
        <v>1.018</v>
      </c>
      <c r="AY20" s="5" t="s">
        <v>0</v>
      </c>
      <c r="AZ20" s="4">
        <v>0.51794787382515628</v>
      </c>
      <c r="BA20" s="17">
        <f t="shared" si="2"/>
        <v>131.38586000000001</v>
      </c>
      <c r="BB20" s="17" t="s">
        <v>0</v>
      </c>
      <c r="BC20" s="17">
        <v>9.3684111210492897</v>
      </c>
      <c r="BD20">
        <v>54</v>
      </c>
      <c r="BE20" s="19">
        <f>AVERAGE(AJ21:AN21)</f>
        <v>132.31267176439144</v>
      </c>
      <c r="BF20">
        <f t="shared" si="3"/>
        <v>98.439728736112983</v>
      </c>
    </row>
    <row r="21" spans="3:58" x14ac:dyDescent="0.2">
      <c r="C21" s="12">
        <v>54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4">
        <v>117.7624</v>
      </c>
      <c r="AC21" s="14">
        <v>129.25579999999999</v>
      </c>
      <c r="AD21" s="14">
        <v>138.71600000000001</v>
      </c>
      <c r="AE21" s="14">
        <v>142.8545</v>
      </c>
      <c r="AF21" s="14">
        <v>133.31059999999999</v>
      </c>
      <c r="AG21" s="15"/>
      <c r="AI21">
        <v>54</v>
      </c>
      <c r="AJ21" s="9">
        <f t="shared" si="1"/>
        <v>118.25502238317458</v>
      </c>
      <c r="AK21" s="9">
        <f t="shared" si="1"/>
        <v>128.21938693756425</v>
      </c>
      <c r="AL21" s="9">
        <f t="shared" si="1"/>
        <v>137.78729697631792</v>
      </c>
      <c r="AM21" s="9">
        <f t="shared" si="1"/>
        <v>143.23971063882095</v>
      </c>
      <c r="AN21" s="9">
        <f t="shared" si="1"/>
        <v>134.0619418860795</v>
      </c>
      <c r="AS21" s="17">
        <f t="shared" si="0"/>
        <v>132.37986000000001</v>
      </c>
      <c r="AT21" s="17" t="s">
        <v>21</v>
      </c>
      <c r="AU21" s="17">
        <f t="shared" si="4"/>
        <v>9.6716197959804049</v>
      </c>
      <c r="AW21" s="6">
        <v>54</v>
      </c>
      <c r="AX21" s="4">
        <v>0.64200000000000013</v>
      </c>
      <c r="AY21" s="5" t="s">
        <v>0</v>
      </c>
      <c r="AZ21" s="4">
        <v>0.5390918289122919</v>
      </c>
      <c r="BA21" s="17">
        <f t="shared" si="2"/>
        <v>132.37986000000001</v>
      </c>
      <c r="BB21" s="17" t="s">
        <v>0</v>
      </c>
      <c r="BC21" s="17">
        <v>9.6716197959804049</v>
      </c>
      <c r="BD21">
        <v>57</v>
      </c>
      <c r="BE21" s="19">
        <f>AVERAGE(AJ22:AN22)</f>
        <v>133.03273755317952</v>
      </c>
      <c r="BF21">
        <f t="shared" si="3"/>
        <v>98.975452790167878</v>
      </c>
    </row>
    <row r="22" spans="3:58" x14ac:dyDescent="0.2">
      <c r="C22" s="12">
        <v>57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4">
        <v>118.447</v>
      </c>
      <c r="AC22" s="14">
        <v>130.3535</v>
      </c>
      <c r="AD22" s="14">
        <v>139.9308</v>
      </c>
      <c r="AE22" s="14">
        <v>143.91800000000001</v>
      </c>
      <c r="AF22" s="14">
        <v>134.56720000000001</v>
      </c>
      <c r="AG22" s="15"/>
      <c r="AI22">
        <v>57</v>
      </c>
      <c r="AJ22" s="9">
        <f t="shared" si="1"/>
        <v>118.63729117168678</v>
      </c>
      <c r="AK22" s="9">
        <f t="shared" si="1"/>
        <v>129.26949453632258</v>
      </c>
      <c r="AL22" s="9">
        <f t="shared" si="1"/>
        <v>138.53288479924342</v>
      </c>
      <c r="AM22" s="9">
        <f t="shared" si="1"/>
        <v>144.02523879396242</v>
      </c>
      <c r="AN22" s="9">
        <f t="shared" si="1"/>
        <v>134.69877846468233</v>
      </c>
      <c r="AS22" s="17">
        <f t="shared" si="0"/>
        <v>133.44329999999999</v>
      </c>
      <c r="AT22" s="17" t="s">
        <v>21</v>
      </c>
      <c r="AU22" s="17">
        <f t="shared" si="4"/>
        <v>9.8425863633498309</v>
      </c>
      <c r="AW22" s="6">
        <v>57</v>
      </c>
      <c r="AX22" s="4">
        <v>0.93</v>
      </c>
      <c r="AY22" s="5" t="s">
        <v>0</v>
      </c>
      <c r="AZ22" s="4">
        <v>0.22660538387249321</v>
      </c>
      <c r="BA22" s="17">
        <f t="shared" si="2"/>
        <v>133.44329999999999</v>
      </c>
      <c r="BB22" s="17" t="s">
        <v>0</v>
      </c>
      <c r="BC22" s="17">
        <v>9.8425863633498309</v>
      </c>
      <c r="BD22">
        <v>60</v>
      </c>
      <c r="BE22" s="19">
        <f>AVERAGE(AJ23:AN23)</f>
        <v>133.53404597114584</v>
      </c>
      <c r="BF22">
        <f t="shared" si="3"/>
        <v>99.348422846774469</v>
      </c>
    </row>
    <row r="23" spans="3:58" x14ac:dyDescent="0.2">
      <c r="C23" s="12">
        <v>60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4">
        <v>118.9384</v>
      </c>
      <c r="AC23" s="14">
        <v>131.0607</v>
      </c>
      <c r="AD23" s="14">
        <v>141.16540000000001</v>
      </c>
      <c r="AE23" s="14">
        <v>144.88</v>
      </c>
      <c r="AF23" s="14">
        <v>135.39789999999999</v>
      </c>
      <c r="AG23" s="15"/>
      <c r="AI23">
        <v>60</v>
      </c>
      <c r="AJ23" s="9">
        <f t="shared" si="1"/>
        <v>118.89500954472774</v>
      </c>
      <c r="AK23" s="9">
        <f t="shared" si="1"/>
        <v>130.01799114335762</v>
      </c>
      <c r="AL23" s="9">
        <f t="shared" si="1"/>
        <v>139.04663426579486</v>
      </c>
      <c r="AM23" s="9">
        <f t="shared" si="1"/>
        <v>144.57237533629103</v>
      </c>
      <c r="AN23" s="9">
        <f t="shared" si="1"/>
        <v>135.13821956555796</v>
      </c>
      <c r="AS23" s="17">
        <f t="shared" si="0"/>
        <v>134.28847999999999</v>
      </c>
      <c r="AT23" s="17" t="s">
        <v>21</v>
      </c>
      <c r="AU23" s="17">
        <f t="shared" si="4"/>
        <v>10.083980576488631</v>
      </c>
      <c r="AW23" s="6">
        <v>60</v>
      </c>
      <c r="AX23" s="4">
        <v>0.74399999999999999</v>
      </c>
      <c r="AY23" s="5" t="s">
        <v>0</v>
      </c>
      <c r="AZ23" s="4">
        <v>0.27281862106535176</v>
      </c>
      <c r="BA23" s="17">
        <f t="shared" si="2"/>
        <v>134.28847999999999</v>
      </c>
      <c r="BB23" s="17" t="s">
        <v>0</v>
      </c>
      <c r="BC23" s="17">
        <v>10.083980576488631</v>
      </c>
      <c r="BD23">
        <v>63</v>
      </c>
      <c r="BE23" s="19">
        <f>AVERAGE(AJ24:AN24)</f>
        <v>133.88263070228223</v>
      </c>
      <c r="BF23">
        <f t="shared" si="3"/>
        <v>99.607767518127801</v>
      </c>
    </row>
    <row r="24" spans="3:58" x14ac:dyDescent="0.2">
      <c r="C24" s="12">
        <v>63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4"/>
      <c r="AC24" s="14"/>
      <c r="AD24" s="14"/>
      <c r="AE24" s="14">
        <v>145.15430000000001</v>
      </c>
      <c r="AF24" s="14">
        <v>136.07050000000001</v>
      </c>
      <c r="AG24" s="14"/>
      <c r="AI24">
        <v>63</v>
      </c>
      <c r="AJ24" s="9">
        <f t="shared" si="1"/>
        <v>119.0686048533175</v>
      </c>
      <c r="AK24" s="9">
        <f t="shared" si="1"/>
        <v>130.55042100586385</v>
      </c>
      <c r="AL24" s="9">
        <f t="shared" si="1"/>
        <v>139.40012953712829</v>
      </c>
      <c r="AM24" s="9">
        <f t="shared" si="1"/>
        <v>144.95292652644665</v>
      </c>
      <c r="AN24" s="9">
        <f t="shared" si="1"/>
        <v>135.44107158865489</v>
      </c>
      <c r="AS24" s="17">
        <f t="shared" si="0"/>
        <v>140.61240000000001</v>
      </c>
      <c r="AT24" s="17" t="s">
        <v>21</v>
      </c>
      <c r="AU24" s="17">
        <f t="shared" si="4"/>
        <v>6.4232165789423581</v>
      </c>
      <c r="AW24" s="6">
        <v>63</v>
      </c>
      <c r="AX24" s="4">
        <v>0.28000000000000003</v>
      </c>
      <c r="AY24" s="5" t="s">
        <v>0</v>
      </c>
      <c r="AZ24" s="4">
        <v>4.2426406871192805E-2</v>
      </c>
      <c r="BA24" s="17">
        <f t="shared" si="2"/>
        <v>140.61240000000001</v>
      </c>
      <c r="BB24" s="17" t="s">
        <v>0</v>
      </c>
      <c r="BC24" s="17">
        <v>6.4232165789423581</v>
      </c>
      <c r="BD24">
        <v>66</v>
      </c>
      <c r="BE24" s="19">
        <f>AVERAGE(AJ25:AN25)</f>
        <v>134.1248320202051</v>
      </c>
      <c r="BF24">
        <f t="shared" si="3"/>
        <v>99.787963652919132</v>
      </c>
    </row>
    <row r="25" spans="3:58" x14ac:dyDescent="0.2">
      <c r="C25" s="12">
        <v>66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4"/>
      <c r="AC25" s="14"/>
      <c r="AD25" s="14"/>
      <c r="AE25" s="14">
        <v>145.88550000000001</v>
      </c>
      <c r="AF25" s="14">
        <v>137.03909999999999</v>
      </c>
      <c r="AG25" s="14"/>
      <c r="AI25">
        <v>66</v>
      </c>
      <c r="AJ25" s="9">
        <f t="shared" si="1"/>
        <v>119.18546661499664</v>
      </c>
      <c r="AK25" s="9">
        <f t="shared" si="1"/>
        <v>130.92861059263035</v>
      </c>
      <c r="AL25" s="9">
        <f t="shared" si="1"/>
        <v>139.64312059150805</v>
      </c>
      <c r="AM25" s="9">
        <f t="shared" si="1"/>
        <v>145.21735177646116</v>
      </c>
      <c r="AN25" s="9">
        <f t="shared" si="1"/>
        <v>135.64961052542924</v>
      </c>
      <c r="AS25" s="17">
        <f t="shared" si="0"/>
        <v>141.4623</v>
      </c>
      <c r="AT25" s="17" t="s">
        <v>21</v>
      </c>
      <c r="AU25" s="17">
        <f t="shared" si="4"/>
        <v>6.2553494290886853</v>
      </c>
      <c r="AW25" s="6">
        <v>66</v>
      </c>
      <c r="AX25" s="4">
        <v>0.47500000000000003</v>
      </c>
      <c r="AY25" s="5" t="s">
        <v>0</v>
      </c>
      <c r="AZ25" s="4">
        <v>0.27577164466275367</v>
      </c>
      <c r="BA25" s="17">
        <f t="shared" si="2"/>
        <v>141.4623</v>
      </c>
      <c r="BB25" s="17" t="s">
        <v>0</v>
      </c>
      <c r="BC25" s="17">
        <v>6.2553494290886853</v>
      </c>
      <c r="BD25">
        <v>69</v>
      </c>
      <c r="BE25" s="19">
        <f>AVERAGE(AJ26:AN26)</f>
        <v>134.29303927401526</v>
      </c>
      <c r="BF25">
        <f>BE25/$BE$26*100</f>
        <v>99.913108706795768</v>
      </c>
    </row>
    <row r="26" spans="3:58" x14ac:dyDescent="0.2">
      <c r="C26" s="12">
        <v>69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4"/>
      <c r="AC26" s="14"/>
      <c r="AD26" s="14"/>
      <c r="AE26" s="14">
        <v>146.12389999999999</v>
      </c>
      <c r="AF26" s="14">
        <v>137.37809999999999</v>
      </c>
      <c r="AG26" s="14"/>
      <c r="AI26">
        <v>69</v>
      </c>
      <c r="AJ26" s="9">
        <f t="shared" si="1"/>
        <v>119.26410476565725</v>
      </c>
      <c r="AK26" s="9">
        <f t="shared" si="1"/>
        <v>131.19696826121307</v>
      </c>
      <c r="AL26" s="9">
        <f t="shared" si="1"/>
        <v>139.81003931433787</v>
      </c>
      <c r="AM26" s="9">
        <f t="shared" si="1"/>
        <v>145.40096178219102</v>
      </c>
      <c r="AN26" s="9">
        <f t="shared" si="1"/>
        <v>135.79312224667706</v>
      </c>
      <c r="AP26" t="s">
        <v>17</v>
      </c>
      <c r="AQ26" t="s">
        <v>18</v>
      </c>
      <c r="AS26" s="17">
        <f t="shared" si="0"/>
        <v>141.75099999999998</v>
      </c>
      <c r="AT26" s="17" t="s">
        <v>21</v>
      </c>
      <c r="AU26" s="17">
        <f t="shared" si="4"/>
        <v>6.1842144869013094</v>
      </c>
      <c r="AW26" s="6">
        <v>69</v>
      </c>
      <c r="AX26" s="4">
        <v>0.23499999999999999</v>
      </c>
      <c r="AY26" s="5" t="s">
        <v>0</v>
      </c>
      <c r="AZ26" s="4">
        <v>2.1213203435596427E-2</v>
      </c>
      <c r="BA26" s="17">
        <f t="shared" si="2"/>
        <v>141.75099999999998</v>
      </c>
      <c r="BB26" s="17" t="s">
        <v>0</v>
      </c>
      <c r="BC26" s="17">
        <v>6.1842144869013094</v>
      </c>
      <c r="BD26">
        <v>72</v>
      </c>
      <c r="BE26" s="19">
        <f>AVERAGE(AJ27:AN27)</f>
        <v>134.40982971324669</v>
      </c>
    </row>
    <row r="27" spans="3:58" x14ac:dyDescent="0.2">
      <c r="C27" s="12">
        <v>72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4"/>
      <c r="AC27" s="14"/>
      <c r="AD27" s="14"/>
      <c r="AE27" s="14">
        <v>146.7321</v>
      </c>
      <c r="AF27" s="14">
        <v>138.23220000000001</v>
      </c>
      <c r="AG27" s="14"/>
      <c r="AI27">
        <v>72</v>
      </c>
      <c r="AJ27" s="9">
        <f>AJ$28*EXP(-EXP((AJ$29*EXP(1))/AJ$28*(AJ$30-$AI27)+1))</f>
        <v>119.31700741736414</v>
      </c>
      <c r="AK27" s="9">
        <f t="shared" si="1"/>
        <v>131.38725348601679</v>
      </c>
      <c r="AL27" s="9">
        <f t="shared" si="1"/>
        <v>139.92464854188285</v>
      </c>
      <c r="AM27" s="9">
        <f t="shared" si="1"/>
        <v>145.52839546944332</v>
      </c>
      <c r="AN27" s="9">
        <f t="shared" si="1"/>
        <v>135.89184365152647</v>
      </c>
      <c r="AP27" s="4">
        <f>AVERAGE(AE27:AF27)</f>
        <v>142.48214999999999</v>
      </c>
      <c r="AQ27">
        <f>STDEV(AE27:AF27)</f>
        <v>6.0103369294075328</v>
      </c>
      <c r="AS27" s="17">
        <f>AVERAGE(AB27:AG27)</f>
        <v>142.48214999999999</v>
      </c>
      <c r="AT27" s="17" t="s">
        <v>21</v>
      </c>
      <c r="AU27" s="17">
        <f t="shared" si="4"/>
        <v>6.0103369294075328</v>
      </c>
      <c r="AW27" s="3">
        <v>72</v>
      </c>
      <c r="AX27" s="1">
        <v>0.54</v>
      </c>
      <c r="AY27" s="2" t="s">
        <v>0</v>
      </c>
      <c r="AZ27" s="1">
        <v>1.4142135623730963E-2</v>
      </c>
      <c r="BA27" s="17">
        <f>AS27</f>
        <v>142.48214999999999</v>
      </c>
      <c r="BB27" s="17" t="s">
        <v>0</v>
      </c>
      <c r="BC27" s="17">
        <v>6.0103369294075328</v>
      </c>
    </row>
    <row r="28" spans="3:58" x14ac:dyDescent="0.3">
      <c r="AI28" t="s">
        <v>4</v>
      </c>
      <c r="AJ28">
        <v>119.42564616513442</v>
      </c>
      <c r="AK28">
        <v>131.8494060259533</v>
      </c>
      <c r="AL28">
        <v>140.17527750481034</v>
      </c>
      <c r="AM28">
        <v>145.81687755862421</v>
      </c>
      <c r="AN28">
        <v>136.10906531127443</v>
      </c>
      <c r="AP28">
        <f>AVERAGE(AJ28:AO28)</f>
        <v>134.67525451315936</v>
      </c>
      <c r="AQ28">
        <f>STDEV(AJ28:AN28)</f>
        <v>9.9621509329249633</v>
      </c>
    </row>
    <row r="29" spans="3:58" x14ac:dyDescent="0.3">
      <c r="AI29" t="s">
        <v>5</v>
      </c>
      <c r="AJ29">
        <v>5.8133055970907668</v>
      </c>
      <c r="AK29">
        <v>5.5868488942090071</v>
      </c>
      <c r="AL29">
        <v>6.4800823217650825</v>
      </c>
      <c r="AM29">
        <v>6.5495928434238406</v>
      </c>
      <c r="AN29">
        <v>6.2590821075460479</v>
      </c>
      <c r="AP29">
        <f>AVERAGE(AJ29:AO29)</f>
        <v>6.1377823528069486</v>
      </c>
      <c r="AQ29">
        <f>STDEV(AJ29:AN29)</f>
        <v>0.42139162907959471</v>
      </c>
    </row>
    <row r="30" spans="3:58" x14ac:dyDescent="0.3">
      <c r="AI30" t="s">
        <v>6</v>
      </c>
      <c r="AJ30">
        <v>11.524889402910887</v>
      </c>
      <c r="AK30">
        <v>14.249772018229983</v>
      </c>
      <c r="AL30">
        <v>13.702446491406088</v>
      </c>
      <c r="AM30">
        <v>12.829419031775819</v>
      </c>
      <c r="AN30">
        <v>12.485145455499376</v>
      </c>
      <c r="AP30">
        <f>AVERAGE(AJ30:AO30)</f>
        <v>12.95833447996443</v>
      </c>
      <c r="AQ30">
        <f>STDEV(AJ30:AN30)</f>
        <v>1.062638865678039</v>
      </c>
    </row>
    <row r="31" spans="3:58" x14ac:dyDescent="0.3">
      <c r="AI31" t="s">
        <v>7</v>
      </c>
      <c r="AJ31">
        <f>SUMXMY2(AB4:AB27,AJ4:AJ27)</f>
        <v>37.680355837424514</v>
      </c>
      <c r="AK31">
        <f t="shared" ref="AK31:AN31" si="5">SUMXMY2(AC4:AC27,AK4:AK27)</f>
        <v>175.32307031581718</v>
      </c>
      <c r="AL31">
        <f t="shared" si="5"/>
        <v>86.597364392713416</v>
      </c>
      <c r="AM31">
        <f t="shared" si="5"/>
        <v>56.622382648412909</v>
      </c>
      <c r="AN31">
        <f t="shared" si="5"/>
        <v>98.389215269720992</v>
      </c>
    </row>
    <row r="33" spans="1:47" x14ac:dyDescent="0.2">
      <c r="A33" t="s">
        <v>11</v>
      </c>
      <c r="C33" s="12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I33">
        <v>0</v>
      </c>
      <c r="AJ33">
        <f>AI33</f>
        <v>0</v>
      </c>
      <c r="AK33">
        <f t="shared" ref="AK33:AN33" si="6">AJ33</f>
        <v>0</v>
      </c>
      <c r="AL33">
        <v>0</v>
      </c>
      <c r="AM33">
        <f t="shared" si="6"/>
        <v>0</v>
      </c>
      <c r="AN33">
        <f t="shared" si="6"/>
        <v>0</v>
      </c>
      <c r="AS33" s="4">
        <v>0</v>
      </c>
      <c r="AT33" s="17" t="s">
        <v>21</v>
      </c>
      <c r="AU33" s="4">
        <v>0</v>
      </c>
    </row>
    <row r="34" spans="1:47" x14ac:dyDescent="0.2">
      <c r="C34" s="12">
        <v>3</v>
      </c>
      <c r="D34">
        <f t="shared" ref="D34:AC34" si="7">D4-D3</f>
        <v>1.108897</v>
      </c>
      <c r="E34">
        <f t="shared" si="7"/>
        <v>1.0205029999999999</v>
      </c>
      <c r="F34">
        <f t="shared" si="7"/>
        <v>1.571218</v>
      </c>
      <c r="G34">
        <f t="shared" si="7"/>
        <v>1.6171690000000001</v>
      </c>
      <c r="H34">
        <f t="shared" si="7"/>
        <v>1.551579</v>
      </c>
      <c r="I34">
        <f t="shared" si="7"/>
        <v>0.84358</v>
      </c>
      <c r="J34">
        <f t="shared" si="7"/>
        <v>1.321609</v>
      </c>
      <c r="K34">
        <f t="shared" si="7"/>
        <v>1.1738919999999999</v>
      </c>
      <c r="L34">
        <f t="shared" si="7"/>
        <v>1.962145</v>
      </c>
      <c r="M34">
        <f t="shared" si="7"/>
        <v>1.1162840000000001</v>
      </c>
      <c r="N34">
        <f t="shared" si="7"/>
        <v>1.012918</v>
      </c>
      <c r="O34">
        <f t="shared" si="7"/>
        <v>1.87822</v>
      </c>
      <c r="P34">
        <f t="shared" si="7"/>
        <v>0</v>
      </c>
      <c r="Q34">
        <f t="shared" si="7"/>
        <v>1.4423980000000001</v>
      </c>
      <c r="R34">
        <f t="shared" si="7"/>
        <v>0</v>
      </c>
      <c r="S34">
        <f t="shared" si="7"/>
        <v>0.53168199999999999</v>
      </c>
      <c r="T34">
        <f t="shared" si="7"/>
        <v>1.0383929999999999</v>
      </c>
      <c r="U34">
        <f t="shared" si="7"/>
        <v>2.0413519999999998</v>
      </c>
      <c r="V34">
        <f t="shared" si="7"/>
        <v>0.92668300000000003</v>
      </c>
      <c r="W34">
        <f t="shared" si="7"/>
        <v>1.099702</v>
      </c>
      <c r="X34">
        <f t="shared" si="7"/>
        <v>0.23683499999999999</v>
      </c>
      <c r="Y34">
        <f t="shared" si="7"/>
        <v>0.124838</v>
      </c>
      <c r="Z34">
        <f t="shared" si="7"/>
        <v>1.549042</v>
      </c>
      <c r="AA34">
        <f t="shared" si="7"/>
        <v>1.9405509999999999</v>
      </c>
      <c r="AB34">
        <f t="shared" si="7"/>
        <v>1.353035</v>
      </c>
      <c r="AC34">
        <f t="shared" si="7"/>
        <v>1.4529209999999999</v>
      </c>
      <c r="AE34">
        <f t="shared" ref="AE34:AF57" si="8">AE4-AE3</f>
        <v>1.3122560000000001</v>
      </c>
      <c r="AF34">
        <f t="shared" si="8"/>
        <v>1.175192</v>
      </c>
      <c r="AI34">
        <v>3</v>
      </c>
      <c r="AJ34">
        <f t="shared" ref="AJ34:AN56" si="9">AJ$58*(EXP(-(($AI34-AJ$59)^2/(2*(AJ$60^2)))))</f>
        <v>1.3139272257738426</v>
      </c>
      <c r="AK34">
        <f t="shared" si="9"/>
        <v>4.2694831416310718E-2</v>
      </c>
      <c r="AL34">
        <f t="shared" si="9"/>
        <v>0.26871183010151578</v>
      </c>
      <c r="AM34">
        <f t="shared" si="9"/>
        <v>0.64975471374468574</v>
      </c>
      <c r="AN34">
        <f t="shared" si="9"/>
        <v>0.41045632921029351</v>
      </c>
      <c r="AS34" s="17">
        <f>AVERAGE(AB34:AF34)</f>
        <v>1.3233509999999999</v>
      </c>
      <c r="AT34" s="17" t="s">
        <v>21</v>
      </c>
      <c r="AU34" s="17">
        <f>STDEV(AB34:AF34)</f>
        <v>0.115099541067721</v>
      </c>
    </row>
    <row r="35" spans="1:47" x14ac:dyDescent="0.2">
      <c r="C35" s="12">
        <v>6</v>
      </c>
      <c r="G35">
        <f t="shared" ref="G35:AD35" si="10">G5-G4</f>
        <v>1.0823559999999999</v>
      </c>
      <c r="H35">
        <f t="shared" si="10"/>
        <v>2.1539109999999999</v>
      </c>
      <c r="I35">
        <f t="shared" si="10"/>
        <v>1.9325870000000001</v>
      </c>
      <c r="J35">
        <f t="shared" si="10"/>
        <v>0.10484399999999994</v>
      </c>
      <c r="K35">
        <f t="shared" si="10"/>
        <v>2.0272380000000001</v>
      </c>
      <c r="L35">
        <f t="shared" si="10"/>
        <v>1.8756189999999999</v>
      </c>
      <c r="M35">
        <f t="shared" si="10"/>
        <v>2.0362629999999999</v>
      </c>
      <c r="N35">
        <f t="shared" si="10"/>
        <v>1.9650910000000001</v>
      </c>
      <c r="O35">
        <f t="shared" si="10"/>
        <v>1.5863639999999999</v>
      </c>
      <c r="P35">
        <f t="shared" si="10"/>
        <v>1.4701690000000001</v>
      </c>
      <c r="Q35">
        <f t="shared" si="10"/>
        <v>2.2264970000000002</v>
      </c>
      <c r="R35">
        <f t="shared" si="10"/>
        <v>2.4604900000000001</v>
      </c>
      <c r="S35">
        <f t="shared" si="10"/>
        <v>4.5589880000000003</v>
      </c>
      <c r="T35">
        <f t="shared" si="10"/>
        <v>1.7673500000000002</v>
      </c>
      <c r="U35">
        <f t="shared" si="10"/>
        <v>1.9698650000000004</v>
      </c>
      <c r="V35">
        <f t="shared" si="10"/>
        <v>2.0434739999999998</v>
      </c>
      <c r="W35">
        <f t="shared" si="10"/>
        <v>1.8762580000000002</v>
      </c>
      <c r="X35">
        <f t="shared" si="10"/>
        <v>2.4810189999999999</v>
      </c>
      <c r="Y35">
        <f t="shared" si="10"/>
        <v>2.0152770000000002</v>
      </c>
      <c r="Z35">
        <f t="shared" si="10"/>
        <v>0.28187699999999993</v>
      </c>
      <c r="AA35">
        <f t="shared" si="10"/>
        <v>-2.7092999999999812E-2</v>
      </c>
      <c r="AB35">
        <f t="shared" si="10"/>
        <v>0.16873500000000008</v>
      </c>
      <c r="AC35">
        <f t="shared" si="10"/>
        <v>2.4989470000000003</v>
      </c>
      <c r="AD35">
        <f t="shared" si="10"/>
        <v>2.7526459999999999</v>
      </c>
      <c r="AE35">
        <f t="shared" si="8"/>
        <v>1.922221</v>
      </c>
      <c r="AF35">
        <f t="shared" si="8"/>
        <v>1.7434349999999998</v>
      </c>
      <c r="AI35">
        <v>6</v>
      </c>
      <c r="AJ35">
        <f t="shared" si="9"/>
        <v>2.8575651996367872</v>
      </c>
      <c r="AK35">
        <f t="shared" si="9"/>
        <v>0.191767649464752</v>
      </c>
      <c r="AL35">
        <f t="shared" si="9"/>
        <v>0.82363446204576052</v>
      </c>
      <c r="AM35">
        <f t="shared" si="9"/>
        <v>1.579020664461751</v>
      </c>
      <c r="AN35">
        <f t="shared" si="9"/>
        <v>1.1901208660619553</v>
      </c>
      <c r="AS35" s="17">
        <f t="shared" ref="AS35:AS57" si="11">AVERAGE(AB35:AF35)</f>
        <v>1.8171968000000001</v>
      </c>
      <c r="AT35" s="17" t="s">
        <v>21</v>
      </c>
      <c r="AU35" s="17">
        <f t="shared" ref="AU35:AU57" si="12">STDEV(AB35:AF35)</f>
        <v>1.009176116042785</v>
      </c>
    </row>
    <row r="36" spans="1:47" x14ac:dyDescent="0.2">
      <c r="C36" s="12">
        <v>9</v>
      </c>
      <c r="J36">
        <f t="shared" ref="J36:AD36" si="13">J6-J5</f>
        <v>0.33984199999999998</v>
      </c>
      <c r="K36">
        <f t="shared" si="13"/>
        <v>1.1480519999999999</v>
      </c>
      <c r="L36">
        <f t="shared" si="13"/>
        <v>0.55763199999999991</v>
      </c>
      <c r="M36">
        <f t="shared" si="13"/>
        <v>0.21905899999999967</v>
      </c>
      <c r="N36">
        <f t="shared" si="13"/>
        <v>1.5194510000000001</v>
      </c>
      <c r="O36">
        <f t="shared" si="13"/>
        <v>0.29424600000000023</v>
      </c>
      <c r="P36">
        <f t="shared" si="13"/>
        <v>1.5157260000000001</v>
      </c>
      <c r="Q36">
        <f t="shared" si="13"/>
        <v>1.4112419999999997</v>
      </c>
      <c r="R36">
        <f t="shared" si="13"/>
        <v>1.6609829999999999</v>
      </c>
      <c r="S36">
        <f t="shared" si="13"/>
        <v>0.30321299999999951</v>
      </c>
      <c r="T36">
        <f t="shared" si="13"/>
        <v>0.9310719999999999</v>
      </c>
      <c r="U36">
        <f t="shared" si="13"/>
        <v>1.5391149999999998</v>
      </c>
      <c r="V36">
        <f t="shared" si="13"/>
        <v>0.63376900000000003</v>
      </c>
      <c r="W36">
        <f t="shared" si="13"/>
        <v>1.3479519999999998</v>
      </c>
      <c r="X36">
        <f t="shared" si="13"/>
        <v>1.7165340000000002</v>
      </c>
      <c r="Y36">
        <f t="shared" si="13"/>
        <v>0.10060199999999986</v>
      </c>
      <c r="Z36">
        <f t="shared" si="13"/>
        <v>1.0346689999999998</v>
      </c>
      <c r="AA36">
        <f t="shared" si="13"/>
        <v>1.4826499999999998</v>
      </c>
      <c r="AB36">
        <f t="shared" si="13"/>
        <v>-1.5217700000000001</v>
      </c>
      <c r="AC36">
        <f t="shared" si="13"/>
        <v>1.5776149999999998</v>
      </c>
      <c r="AD36">
        <f t="shared" si="13"/>
        <v>1.5807540000000002</v>
      </c>
      <c r="AE36">
        <f t="shared" si="8"/>
        <v>1.6004839999999998</v>
      </c>
      <c r="AF36">
        <f t="shared" si="8"/>
        <v>1.2686650000000004</v>
      </c>
      <c r="AI36">
        <v>9</v>
      </c>
      <c r="AJ36">
        <f t="shared" si="9"/>
        <v>5.4272403702234371</v>
      </c>
      <c r="AK36">
        <f t="shared" si="9"/>
        <v>0.69746139233375548</v>
      </c>
      <c r="AL36">
        <f t="shared" si="9"/>
        <v>2.1356638172447115</v>
      </c>
      <c r="AM36">
        <f t="shared" si="9"/>
        <v>3.3577711773212808</v>
      </c>
      <c r="AN36">
        <f t="shared" si="9"/>
        <v>2.9106662483186185</v>
      </c>
      <c r="AS36" s="17">
        <f t="shared" si="11"/>
        <v>0.90114960000000011</v>
      </c>
      <c r="AT36" s="17" t="s">
        <v>21</v>
      </c>
      <c r="AU36" s="17">
        <f t="shared" si="12"/>
        <v>1.3614462106727903</v>
      </c>
    </row>
    <row r="37" spans="1:47" x14ac:dyDescent="0.2">
      <c r="C37" s="12">
        <v>12</v>
      </c>
      <c r="J37">
        <f t="shared" ref="J37:AA37" si="14">J7-J6</f>
        <v>0.87451100000000004</v>
      </c>
      <c r="K37">
        <f t="shared" si="14"/>
        <v>0.98714100000000027</v>
      </c>
      <c r="L37">
        <f t="shared" si="14"/>
        <v>1.0126759999999999</v>
      </c>
      <c r="M37">
        <f t="shared" si="14"/>
        <v>1.1468970000000001</v>
      </c>
      <c r="N37">
        <f t="shared" si="14"/>
        <v>1.186331</v>
      </c>
      <c r="O37">
        <f t="shared" si="14"/>
        <v>1.8050399999999995</v>
      </c>
      <c r="P37">
        <f t="shared" si="14"/>
        <v>1.1854430000000002</v>
      </c>
      <c r="Q37">
        <f t="shared" si="14"/>
        <v>0.96256900000000023</v>
      </c>
      <c r="R37">
        <f t="shared" si="14"/>
        <v>0.78422299999999989</v>
      </c>
      <c r="S37">
        <f t="shared" si="14"/>
        <v>1.3783460000000005</v>
      </c>
      <c r="T37">
        <f t="shared" si="14"/>
        <v>1.2190430000000001</v>
      </c>
      <c r="U37">
        <f t="shared" si="14"/>
        <v>0.85644700000000018</v>
      </c>
      <c r="V37">
        <f t="shared" si="14"/>
        <v>1.2574919999999996</v>
      </c>
      <c r="W37">
        <f t="shared" si="14"/>
        <v>1.2769550000000001</v>
      </c>
      <c r="X37">
        <f t="shared" si="14"/>
        <v>1.0243769999999994</v>
      </c>
      <c r="Y37">
        <f t="shared" si="14"/>
        <v>1.423807</v>
      </c>
      <c r="Z37">
        <f t="shared" si="14"/>
        <v>1.2181220000000001</v>
      </c>
      <c r="AA37">
        <f t="shared" si="14"/>
        <v>0.98486600000000024</v>
      </c>
      <c r="AB37" t="s">
        <v>22</v>
      </c>
      <c r="AC37">
        <f t="shared" ref="AC37:AD53" si="15">AC7-AC6</f>
        <v>1.0554269999999999</v>
      </c>
      <c r="AD37">
        <f t="shared" si="15"/>
        <v>-1.3104000000000227E-2</v>
      </c>
      <c r="AE37">
        <f t="shared" si="8"/>
        <v>1.3906010000000002</v>
      </c>
      <c r="AF37">
        <f t="shared" si="8"/>
        <v>1.4941329999999997</v>
      </c>
      <c r="AI37">
        <v>12</v>
      </c>
      <c r="AJ37">
        <f t="shared" si="9"/>
        <v>9.0016067699331455</v>
      </c>
      <c r="AK37">
        <f t="shared" si="9"/>
        <v>2.0540442022444316</v>
      </c>
      <c r="AL37">
        <f t="shared" si="9"/>
        <v>4.6847015331095125</v>
      </c>
      <c r="AM37">
        <f t="shared" si="9"/>
        <v>6.2479750786712041</v>
      </c>
      <c r="AN37">
        <f t="shared" si="9"/>
        <v>6.0044188218950119</v>
      </c>
      <c r="AS37" s="17">
        <f t="shared" si="11"/>
        <v>0.98176424999999989</v>
      </c>
      <c r="AT37" s="17" t="s">
        <v>21</v>
      </c>
      <c r="AU37" s="17">
        <f t="shared" si="12"/>
        <v>0.68916816035051787</v>
      </c>
    </row>
    <row r="38" spans="1:47" x14ac:dyDescent="0.2">
      <c r="C38" s="12">
        <v>15</v>
      </c>
      <c r="M38">
        <f t="shared" ref="M38:AB38" si="16">M8-M7</f>
        <v>4.3336549999999994</v>
      </c>
      <c r="N38">
        <f t="shared" si="16"/>
        <v>5.8807289999999997</v>
      </c>
      <c r="O38">
        <f t="shared" si="16"/>
        <v>7.9217399999999998</v>
      </c>
      <c r="P38">
        <f t="shared" si="16"/>
        <v>6.2468819999999994</v>
      </c>
      <c r="Q38">
        <f t="shared" si="16"/>
        <v>7.9522640000000004</v>
      </c>
      <c r="R38">
        <f t="shared" si="16"/>
        <v>1.1187190000000005</v>
      </c>
      <c r="S38">
        <f t="shared" si="16"/>
        <v>0.60099400000000003</v>
      </c>
      <c r="T38">
        <f t="shared" si="16"/>
        <v>0.59560600000000008</v>
      </c>
      <c r="U38">
        <f t="shared" si="16"/>
        <v>5.8215409999999999</v>
      </c>
      <c r="V38">
        <f t="shared" si="16"/>
        <v>8.3372020000000013</v>
      </c>
      <c r="W38">
        <f t="shared" si="16"/>
        <v>8.6523429999999983</v>
      </c>
      <c r="X38">
        <f t="shared" si="16"/>
        <v>0.30789000000000044</v>
      </c>
      <c r="Y38">
        <f t="shared" si="16"/>
        <v>-2.5681000000000065E-2</v>
      </c>
      <c r="Z38">
        <f t="shared" si="16"/>
        <v>6.7129600000000007</v>
      </c>
      <c r="AA38">
        <f t="shared" si="16"/>
        <v>8.1757960000000001</v>
      </c>
      <c r="AB38">
        <f t="shared" si="16"/>
        <v>23.02882</v>
      </c>
      <c r="AC38">
        <f t="shared" si="15"/>
        <v>6.3566899999999995</v>
      </c>
      <c r="AD38">
        <f t="shared" si="15"/>
        <v>5.6622740000000009</v>
      </c>
      <c r="AE38">
        <f t="shared" si="8"/>
        <v>7.5913579999999996</v>
      </c>
      <c r="AF38">
        <f t="shared" si="8"/>
        <v>7.4565250000000001</v>
      </c>
      <c r="AI38">
        <v>15</v>
      </c>
      <c r="AJ38">
        <f t="shared" si="9"/>
        <v>13.03824355454576</v>
      </c>
      <c r="AK38">
        <f t="shared" si="9"/>
        <v>4.8982865004460479</v>
      </c>
      <c r="AL38">
        <f t="shared" si="9"/>
        <v>8.6932390197778684</v>
      </c>
      <c r="AM38">
        <f t="shared" si="9"/>
        <v>10.173078338499703</v>
      </c>
      <c r="AN38">
        <f t="shared" si="9"/>
        <v>10.447846249702797</v>
      </c>
      <c r="AS38" s="17">
        <f t="shared" si="11"/>
        <v>10.019133399999999</v>
      </c>
      <c r="AT38" s="17" t="s">
        <v>21</v>
      </c>
      <c r="AU38" s="17">
        <f t="shared" si="12"/>
        <v>7.3162271035757751</v>
      </c>
    </row>
    <row r="39" spans="1:47" x14ac:dyDescent="0.2">
      <c r="C39" s="12">
        <v>18</v>
      </c>
      <c r="M39">
        <f t="shared" ref="M39:AB39" si="17">M9-M8</f>
        <v>16.709152</v>
      </c>
      <c r="N39">
        <f t="shared" si="17"/>
        <v>14.35554</v>
      </c>
      <c r="O39">
        <f t="shared" si="17"/>
        <v>14.391430000000001</v>
      </c>
      <c r="P39">
        <f t="shared" si="17"/>
        <v>21.935279999999999</v>
      </c>
      <c r="Q39">
        <f t="shared" si="17"/>
        <v>21.20176</v>
      </c>
      <c r="R39">
        <f t="shared" si="17"/>
        <v>0.45848800000000001</v>
      </c>
      <c r="S39">
        <f t="shared" si="17"/>
        <v>2.8397769999999989</v>
      </c>
      <c r="T39">
        <f t="shared" si="17"/>
        <v>3.9311759999999998</v>
      </c>
      <c r="U39">
        <f t="shared" si="17"/>
        <v>12.89228</v>
      </c>
      <c r="V39">
        <f t="shared" si="17"/>
        <v>23.367629999999998</v>
      </c>
      <c r="W39">
        <f t="shared" si="17"/>
        <v>19.990060000000003</v>
      </c>
      <c r="X39">
        <f t="shared" si="17"/>
        <v>1.1829679999999998</v>
      </c>
      <c r="Y39">
        <f t="shared" si="17"/>
        <v>19.351206999999999</v>
      </c>
      <c r="Z39">
        <f t="shared" si="17"/>
        <v>16.778779999999998</v>
      </c>
      <c r="AA39">
        <f t="shared" si="17"/>
        <v>17.83916</v>
      </c>
      <c r="AB39">
        <f t="shared" si="17"/>
        <v>13.691039999999997</v>
      </c>
      <c r="AC39">
        <f t="shared" si="15"/>
        <v>4.7275900000000011</v>
      </c>
      <c r="AD39">
        <f t="shared" si="15"/>
        <v>18.875990000000002</v>
      </c>
      <c r="AE39">
        <f t="shared" si="8"/>
        <v>22.685179999999999</v>
      </c>
      <c r="AF39">
        <f t="shared" si="8"/>
        <v>22.99108</v>
      </c>
      <c r="AI39">
        <v>18</v>
      </c>
      <c r="AJ39">
        <f t="shared" si="9"/>
        <v>16.492109650496484</v>
      </c>
      <c r="AK39">
        <f t="shared" si="9"/>
        <v>9.4585239302170354</v>
      </c>
      <c r="AL39">
        <f t="shared" si="9"/>
        <v>13.646835969794832</v>
      </c>
      <c r="AM39">
        <f t="shared" si="9"/>
        <v>14.49407143834117</v>
      </c>
      <c r="AN39">
        <f t="shared" si="9"/>
        <v>15.334153121370546</v>
      </c>
      <c r="AS39" s="17">
        <f t="shared" si="11"/>
        <v>16.594175999999997</v>
      </c>
      <c r="AT39" s="17" t="s">
        <v>21</v>
      </c>
      <c r="AU39" s="17">
        <f t="shared" si="12"/>
        <v>7.6235071911443759</v>
      </c>
    </row>
    <row r="40" spans="1:47" x14ac:dyDescent="0.2">
      <c r="C40" s="12">
        <v>21</v>
      </c>
      <c r="P40">
        <f t="shared" ref="P40:AB40" si="18">P10-P9</f>
        <v>18.547550000000001</v>
      </c>
      <c r="Q40">
        <f t="shared" si="18"/>
        <v>17.850899999999996</v>
      </c>
      <c r="R40">
        <f t="shared" si="18"/>
        <v>0.50607500000000005</v>
      </c>
      <c r="S40">
        <f t="shared" si="18"/>
        <v>0.88874000000000031</v>
      </c>
      <c r="T40">
        <f t="shared" si="18"/>
        <v>2.9101599999999994</v>
      </c>
      <c r="U40">
        <f t="shared" si="18"/>
        <v>16.287510000000001</v>
      </c>
      <c r="V40">
        <f t="shared" si="18"/>
        <v>16.960150000000006</v>
      </c>
      <c r="W40">
        <f t="shared" si="18"/>
        <v>17.853999999999999</v>
      </c>
      <c r="X40">
        <f t="shared" si="18"/>
        <v>1.5785019999999994</v>
      </c>
      <c r="Y40">
        <f t="shared" si="18"/>
        <v>19.285599999999999</v>
      </c>
      <c r="Z40">
        <f t="shared" si="18"/>
        <v>19.158449999999998</v>
      </c>
      <c r="AA40">
        <f t="shared" si="18"/>
        <v>17.822020000000002</v>
      </c>
      <c r="AB40">
        <f t="shared" si="18"/>
        <v>18.962700000000005</v>
      </c>
      <c r="AC40">
        <f t="shared" si="15"/>
        <v>16.790520000000001</v>
      </c>
      <c r="AD40">
        <f t="shared" si="15"/>
        <v>18.656180000000003</v>
      </c>
      <c r="AE40">
        <f t="shared" si="8"/>
        <v>17.860300000000002</v>
      </c>
      <c r="AF40">
        <f t="shared" si="8"/>
        <v>18.95044</v>
      </c>
      <c r="AI40">
        <v>21</v>
      </c>
      <c r="AJ40">
        <f t="shared" si="9"/>
        <v>18.217610386687362</v>
      </c>
      <c r="AK40">
        <f t="shared" si="9"/>
        <v>14.789290371257312</v>
      </c>
      <c r="AL40">
        <f t="shared" si="9"/>
        <v>18.123120551256804</v>
      </c>
      <c r="AM40">
        <f t="shared" si="9"/>
        <v>18.069798710229175</v>
      </c>
      <c r="AN40">
        <f t="shared" si="9"/>
        <v>18.983227212199687</v>
      </c>
      <c r="AS40" s="17">
        <f t="shared" si="11"/>
        <v>18.244028</v>
      </c>
      <c r="AT40" s="17" t="s">
        <v>21</v>
      </c>
      <c r="AU40" s="17">
        <f t="shared" si="12"/>
        <v>0.92807722098972001</v>
      </c>
    </row>
    <row r="41" spans="1:47" x14ac:dyDescent="0.2">
      <c r="C41" s="12">
        <v>24</v>
      </c>
      <c r="P41">
        <f t="shared" ref="P41:AB41" si="19">P11-P10</f>
        <v>17.485790000000009</v>
      </c>
      <c r="Q41">
        <f t="shared" si="19"/>
        <v>24.880430000000004</v>
      </c>
      <c r="R41">
        <f t="shared" si="19"/>
        <v>1.0628469999999988</v>
      </c>
      <c r="S41">
        <f t="shared" si="19"/>
        <v>0.54484000000000066</v>
      </c>
      <c r="T41">
        <f t="shared" si="19"/>
        <v>4.6461200000000016</v>
      </c>
      <c r="U41">
        <f t="shared" si="19"/>
        <v>17.438330000000001</v>
      </c>
      <c r="V41">
        <f t="shared" si="19"/>
        <v>11.585239999999992</v>
      </c>
      <c r="W41">
        <f t="shared" si="19"/>
        <v>19.756170000000004</v>
      </c>
      <c r="X41">
        <f t="shared" si="19"/>
        <v>1.0016730000000003</v>
      </c>
      <c r="Y41">
        <f t="shared" si="19"/>
        <v>13.182560000000002</v>
      </c>
      <c r="Z41">
        <f t="shared" si="19"/>
        <v>20.267739999999996</v>
      </c>
      <c r="AA41">
        <f t="shared" si="19"/>
        <v>18.972129999999993</v>
      </c>
      <c r="AB41">
        <f t="shared" si="19"/>
        <v>10.734439999999999</v>
      </c>
      <c r="AC41">
        <f t="shared" si="15"/>
        <v>19.711549999999995</v>
      </c>
      <c r="AD41">
        <f t="shared" si="15"/>
        <v>19.352009999999993</v>
      </c>
      <c r="AE41">
        <f t="shared" si="8"/>
        <v>17.565810000000006</v>
      </c>
      <c r="AF41">
        <f t="shared" si="8"/>
        <v>18.138720000000006</v>
      </c>
      <c r="AI41">
        <v>24</v>
      </c>
      <c r="AJ41">
        <f t="shared" si="9"/>
        <v>17.573759462501666</v>
      </c>
      <c r="AK41">
        <f t="shared" si="9"/>
        <v>18.724752684354872</v>
      </c>
      <c r="AL41">
        <f t="shared" si="9"/>
        <v>20.360322089333554</v>
      </c>
      <c r="AM41">
        <f t="shared" si="9"/>
        <v>19.712474313119447</v>
      </c>
      <c r="AN41">
        <f t="shared" si="9"/>
        <v>19.822458788263972</v>
      </c>
      <c r="AS41" s="17">
        <f t="shared" si="11"/>
        <v>17.100506000000003</v>
      </c>
      <c r="AT41" s="17" t="s">
        <v>21</v>
      </c>
      <c r="AU41" s="17">
        <f t="shared" si="12"/>
        <v>3.6642875661757137</v>
      </c>
    </row>
    <row r="42" spans="1:47" x14ac:dyDescent="0.2">
      <c r="C42" s="12">
        <v>27</v>
      </c>
      <c r="S42">
        <f t="shared" ref="S42:AB42" si="20">S12-S11</f>
        <v>2.1275499999999994</v>
      </c>
      <c r="T42">
        <f t="shared" si="20"/>
        <v>7.7109999999999985</v>
      </c>
      <c r="U42">
        <f t="shared" si="20"/>
        <v>21.276079999999993</v>
      </c>
      <c r="V42">
        <f t="shared" si="20"/>
        <v>22.74521</v>
      </c>
      <c r="W42">
        <f t="shared" si="20"/>
        <v>21.259039999999999</v>
      </c>
      <c r="X42">
        <f t="shared" si="20"/>
        <v>1.3555120000000009</v>
      </c>
      <c r="Y42">
        <f t="shared" si="20"/>
        <v>19.325700000000005</v>
      </c>
      <c r="Z42">
        <f t="shared" si="20"/>
        <v>22.31559</v>
      </c>
      <c r="AA42">
        <f t="shared" si="20"/>
        <v>21.472210000000004</v>
      </c>
      <c r="AB42">
        <f t="shared" si="20"/>
        <v>20.708169999999996</v>
      </c>
      <c r="AC42">
        <f t="shared" si="15"/>
        <v>21.10868</v>
      </c>
      <c r="AD42">
        <f t="shared" si="15"/>
        <v>20.779570000000007</v>
      </c>
      <c r="AE42">
        <f t="shared" si="8"/>
        <v>19.671509999999998</v>
      </c>
      <c r="AF42">
        <f t="shared" si="8"/>
        <v>17.654059999999987</v>
      </c>
      <c r="AI42">
        <v>27</v>
      </c>
      <c r="AJ42">
        <f t="shared" si="9"/>
        <v>14.80457749779635</v>
      </c>
      <c r="AK42">
        <f t="shared" si="9"/>
        <v>19.1968349091552</v>
      </c>
      <c r="AL42">
        <f t="shared" si="9"/>
        <v>19.350267168985429</v>
      </c>
      <c r="AM42">
        <f t="shared" si="9"/>
        <v>18.817151200479959</v>
      </c>
      <c r="AN42">
        <f t="shared" si="9"/>
        <v>17.459115129382997</v>
      </c>
      <c r="AS42" s="17">
        <f t="shared" si="11"/>
        <v>19.984397999999999</v>
      </c>
      <c r="AT42" s="17" t="s">
        <v>21</v>
      </c>
      <c r="AU42" s="17">
        <f t="shared" si="12"/>
        <v>1.4096567426043889</v>
      </c>
    </row>
    <row r="43" spans="1:47" x14ac:dyDescent="0.2">
      <c r="C43" s="12">
        <v>30</v>
      </c>
      <c r="S43">
        <f t="shared" ref="S43:AB43" si="21">S13-S12</f>
        <v>0.42663000000000117</v>
      </c>
      <c r="T43">
        <f t="shared" si="21"/>
        <v>5.6704299999999996</v>
      </c>
      <c r="U43">
        <f t="shared" si="21"/>
        <v>14.73002000000001</v>
      </c>
      <c r="V43">
        <f t="shared" si="21"/>
        <v>13.82865000000001</v>
      </c>
      <c r="W43">
        <f t="shared" si="21"/>
        <v>9.9760199999999912</v>
      </c>
      <c r="X43">
        <f t="shared" si="21"/>
        <v>0.76604000000000028</v>
      </c>
      <c r="Y43">
        <f t="shared" si="21"/>
        <v>8.2312999999999903</v>
      </c>
      <c r="Z43">
        <f t="shared" si="21"/>
        <v>14.453770000000006</v>
      </c>
      <c r="AA43">
        <f t="shared" si="21"/>
        <v>15.097409999999996</v>
      </c>
      <c r="AB43">
        <f t="shared" si="21"/>
        <v>8.0139800000000037</v>
      </c>
      <c r="AC43">
        <f t="shared" si="15"/>
        <v>14.808270000000007</v>
      </c>
      <c r="AD43">
        <f t="shared" si="15"/>
        <v>13.816079999999999</v>
      </c>
      <c r="AE43">
        <f t="shared" si="8"/>
        <v>14.273679999999999</v>
      </c>
      <c r="AF43">
        <f t="shared" si="8"/>
        <v>9.3351500000000129</v>
      </c>
      <c r="AI43">
        <v>30</v>
      </c>
      <c r="AJ43">
        <f t="shared" si="9"/>
        <v>10.891443166849326</v>
      </c>
      <c r="AK43">
        <f t="shared" si="9"/>
        <v>15.936316821953865</v>
      </c>
      <c r="AL43">
        <f t="shared" si="9"/>
        <v>15.55750482378336</v>
      </c>
      <c r="AM43">
        <f t="shared" si="9"/>
        <v>15.717791274901863</v>
      </c>
      <c r="AN43">
        <f t="shared" si="9"/>
        <v>12.970722306951213</v>
      </c>
      <c r="AS43" s="17">
        <f t="shared" si="11"/>
        <v>12.049432000000005</v>
      </c>
      <c r="AT43" s="17" t="s">
        <v>21</v>
      </c>
      <c r="AU43" s="17">
        <f t="shared" si="12"/>
        <v>3.1357499522235481</v>
      </c>
    </row>
    <row r="44" spans="1:47" x14ac:dyDescent="0.2">
      <c r="C44" s="12">
        <v>33</v>
      </c>
      <c r="V44">
        <f t="shared" ref="V44:AB45" si="22">V14-V13</f>
        <v>9.8551999999999964</v>
      </c>
      <c r="W44">
        <f t="shared" si="22"/>
        <v>7.0439999999999969</v>
      </c>
      <c r="X44">
        <f t="shared" si="22"/>
        <v>0.63710999999999984</v>
      </c>
      <c r="Y44">
        <f t="shared" si="22"/>
        <v>9.3072700000000026</v>
      </c>
      <c r="Z44">
        <f t="shared" si="22"/>
        <v>9.0490999999999957</v>
      </c>
      <c r="AA44">
        <f t="shared" si="22"/>
        <v>9.2351000000000028</v>
      </c>
      <c r="AB44">
        <f t="shared" si="22"/>
        <v>7.451350000000005</v>
      </c>
      <c r="AC44">
        <f t="shared" si="15"/>
        <v>6.1242299999999972</v>
      </c>
      <c r="AD44">
        <f t="shared" si="15"/>
        <v>6.7730999999999995</v>
      </c>
      <c r="AE44">
        <f t="shared" si="8"/>
        <v>9.2486999999999995</v>
      </c>
      <c r="AF44">
        <f t="shared" si="8"/>
        <v>8.167199999999994</v>
      </c>
      <c r="AI44">
        <v>33</v>
      </c>
      <c r="AJ44">
        <f t="shared" si="9"/>
        <v>6.9973389791932838</v>
      </c>
      <c r="AK44">
        <f t="shared" si="9"/>
        <v>10.712505692038189</v>
      </c>
      <c r="AL44">
        <f t="shared" si="9"/>
        <v>10.581410912922431</v>
      </c>
      <c r="AM44">
        <f t="shared" si="9"/>
        <v>11.48825504036863</v>
      </c>
      <c r="AN44">
        <f t="shared" si="9"/>
        <v>8.1279930150764006</v>
      </c>
      <c r="AS44" s="17">
        <f t="shared" si="11"/>
        <v>7.5529159999999989</v>
      </c>
      <c r="AT44" s="17" t="s">
        <v>21</v>
      </c>
      <c r="AU44" s="17">
        <f t="shared" si="12"/>
        <v>1.2157919785185318</v>
      </c>
    </row>
    <row r="45" spans="1:47" x14ac:dyDescent="0.2">
      <c r="C45" s="12">
        <v>36</v>
      </c>
      <c r="V45">
        <f t="shared" si="22"/>
        <v>6.8610999999999933</v>
      </c>
      <c r="W45">
        <f t="shared" si="22"/>
        <v>5.5283000000000015</v>
      </c>
      <c r="X45">
        <f t="shared" si="22"/>
        <v>0.4556799999999992</v>
      </c>
      <c r="Y45">
        <f t="shared" si="22"/>
        <v>8.1570200000000028</v>
      </c>
      <c r="Z45">
        <f t="shared" si="22"/>
        <v>6.3928999999999974</v>
      </c>
      <c r="AA45">
        <f t="shared" si="22"/>
        <v>6.9245999999999981</v>
      </c>
      <c r="AB45">
        <f t="shared" si="22"/>
        <v>4.6383999999999901</v>
      </c>
      <c r="AC45">
        <f t="shared" si="15"/>
        <v>7.1130600000000044</v>
      </c>
      <c r="AD45">
        <f t="shared" si="15"/>
        <v>7.6911999999999949</v>
      </c>
      <c r="AE45">
        <f t="shared" si="8"/>
        <v>7.7381000000000029</v>
      </c>
      <c r="AF45">
        <f t="shared" si="8"/>
        <v>6.9510999999999967</v>
      </c>
      <c r="AI45">
        <v>36</v>
      </c>
      <c r="AJ45">
        <f t="shared" si="9"/>
        <v>3.9258930934300289</v>
      </c>
      <c r="AK45">
        <f t="shared" si="9"/>
        <v>5.8309452233178654</v>
      </c>
      <c r="AL45">
        <f t="shared" si="9"/>
        <v>6.0883256307399627</v>
      </c>
      <c r="AM45">
        <f t="shared" si="9"/>
        <v>7.3475327075641896</v>
      </c>
      <c r="AN45">
        <f t="shared" si="9"/>
        <v>4.2961527012556218</v>
      </c>
      <c r="AS45" s="17">
        <f t="shared" si="11"/>
        <v>6.8263719999999974</v>
      </c>
      <c r="AT45" s="17" t="s">
        <v>21</v>
      </c>
      <c r="AU45" s="17">
        <f t="shared" si="12"/>
        <v>1.2712340433295504</v>
      </c>
    </row>
    <row r="46" spans="1:47" x14ac:dyDescent="0.2">
      <c r="C46" s="12">
        <v>39</v>
      </c>
      <c r="Y46">
        <f t="shared" ref="Y46:AB49" si="23">Y16-Y15</f>
        <v>6.2216999999999985</v>
      </c>
      <c r="Z46">
        <f t="shared" si="23"/>
        <v>5.2461000000000126</v>
      </c>
      <c r="AA46">
        <f t="shared" si="23"/>
        <v>5.9142999999999972</v>
      </c>
      <c r="AB46">
        <f t="shared" si="23"/>
        <v>3.940400000000011</v>
      </c>
      <c r="AC46">
        <f t="shared" si="15"/>
        <v>5.0742999999999938</v>
      </c>
      <c r="AD46">
        <f t="shared" si="15"/>
        <v>6.3251000000000062</v>
      </c>
      <c r="AE46">
        <f t="shared" si="8"/>
        <v>6.5120999999999896</v>
      </c>
      <c r="AF46">
        <f t="shared" si="8"/>
        <v>5.5888999999999953</v>
      </c>
      <c r="AI46">
        <v>39</v>
      </c>
      <c r="AJ46">
        <f t="shared" si="9"/>
        <v>1.923543874654843</v>
      </c>
      <c r="AK46">
        <f t="shared" si="9"/>
        <v>2.5699912395924125</v>
      </c>
      <c r="AL46">
        <f t="shared" si="9"/>
        <v>2.9634856037927504</v>
      </c>
      <c r="AM46">
        <f t="shared" si="9"/>
        <v>4.1120074812201564</v>
      </c>
      <c r="AN46">
        <f t="shared" si="9"/>
        <v>1.9153728389229532</v>
      </c>
      <c r="AS46" s="17">
        <f t="shared" si="11"/>
        <v>5.4881599999999988</v>
      </c>
      <c r="AT46" s="17" t="s">
        <v>21</v>
      </c>
      <c r="AU46" s="17">
        <f t="shared" si="12"/>
        <v>1.0399412666107595</v>
      </c>
    </row>
    <row r="47" spans="1:47" x14ac:dyDescent="0.2">
      <c r="C47" s="12">
        <v>42</v>
      </c>
      <c r="Y47">
        <f t="shared" si="23"/>
        <v>4.495900000000006</v>
      </c>
      <c r="Z47">
        <f t="shared" si="23"/>
        <v>6.1923999999999921</v>
      </c>
      <c r="AA47">
        <f t="shared" si="23"/>
        <v>4.0766000000000133</v>
      </c>
      <c r="AB47">
        <f t="shared" si="23"/>
        <v>2.2950999999999908</v>
      </c>
      <c r="AC47">
        <f t="shared" si="15"/>
        <v>6.4709000000000003</v>
      </c>
      <c r="AD47">
        <f t="shared" si="15"/>
        <v>5.5896999999999935</v>
      </c>
      <c r="AE47">
        <f t="shared" si="8"/>
        <v>4.4671999999999912</v>
      </c>
      <c r="AF47">
        <f t="shared" si="8"/>
        <v>4.4533000000000129</v>
      </c>
      <c r="AI47">
        <v>42</v>
      </c>
      <c r="AJ47">
        <f t="shared" si="9"/>
        <v>0.8230454080380909</v>
      </c>
      <c r="AK47">
        <f t="shared" si="9"/>
        <v>0.91721069403202049</v>
      </c>
      <c r="AL47">
        <f t="shared" si="9"/>
        <v>1.2202770071536218</v>
      </c>
      <c r="AM47">
        <f t="shared" si="9"/>
        <v>2.0136833202235098</v>
      </c>
      <c r="AN47">
        <f t="shared" si="9"/>
        <v>0.72028466266240176</v>
      </c>
      <c r="AS47" s="17">
        <f t="shared" si="11"/>
        <v>4.6552399999999974</v>
      </c>
      <c r="AT47" s="17" t="s">
        <v>21</v>
      </c>
      <c r="AU47" s="17">
        <f t="shared" si="12"/>
        <v>1.5665436757396853</v>
      </c>
    </row>
    <row r="48" spans="1:47" x14ac:dyDescent="0.2">
      <c r="C48" s="12">
        <v>45</v>
      </c>
      <c r="Y48">
        <f t="shared" si="23"/>
        <v>3.4578999999999951</v>
      </c>
      <c r="Z48">
        <f t="shared" si="23"/>
        <v>4.3149999999999977</v>
      </c>
      <c r="AA48">
        <f t="shared" si="23"/>
        <v>3.1098999999999819</v>
      </c>
      <c r="AB48">
        <f t="shared" si="23"/>
        <v>2.546599999999998</v>
      </c>
      <c r="AC48">
        <f t="shared" si="15"/>
        <v>6.3224000000000018</v>
      </c>
      <c r="AD48">
        <f t="shared" si="15"/>
        <v>4.4385000000000048</v>
      </c>
      <c r="AE48">
        <f t="shared" si="8"/>
        <v>3.9887000000000228</v>
      </c>
      <c r="AF48">
        <f t="shared" si="8"/>
        <v>4.1027999999999878</v>
      </c>
      <c r="AI48">
        <v>45</v>
      </c>
      <c r="AJ48">
        <f t="shared" si="9"/>
        <v>0.30754138628183153</v>
      </c>
      <c r="AK48">
        <f t="shared" si="9"/>
        <v>0.26506437491301449</v>
      </c>
      <c r="AL48">
        <f t="shared" si="9"/>
        <v>0.42507414659547066</v>
      </c>
      <c r="AM48">
        <f t="shared" si="9"/>
        <v>0.86288587091101454</v>
      </c>
      <c r="AN48">
        <f t="shared" si="9"/>
        <v>0.22847160753147991</v>
      </c>
      <c r="AS48" s="17">
        <f t="shared" si="11"/>
        <v>4.2798000000000034</v>
      </c>
      <c r="AT48" s="17" t="s">
        <v>21</v>
      </c>
      <c r="AU48" s="17">
        <f t="shared" si="12"/>
        <v>1.352539361719282</v>
      </c>
    </row>
    <row r="49" spans="3:48" x14ac:dyDescent="0.2">
      <c r="C49" s="12">
        <v>48</v>
      </c>
      <c r="Y49">
        <f t="shared" si="23"/>
        <v>1.5528000000000048</v>
      </c>
      <c r="Z49">
        <f t="shared" si="23"/>
        <v>1.8674000000000035</v>
      </c>
      <c r="AA49">
        <f t="shared" si="23"/>
        <v>1.8999000000000024</v>
      </c>
      <c r="AB49">
        <f t="shared" si="23"/>
        <v>0.75660000000000593</v>
      </c>
      <c r="AC49">
        <f t="shared" si="15"/>
        <v>4.1326999999999998</v>
      </c>
      <c r="AD49">
        <f t="shared" si="15"/>
        <v>3.0544999999999902</v>
      </c>
      <c r="AE49">
        <f t="shared" si="8"/>
        <v>2.5494999999999948</v>
      </c>
      <c r="AF49">
        <f t="shared" si="8"/>
        <v>2.1305000000000121</v>
      </c>
      <c r="AI49">
        <v>48</v>
      </c>
      <c r="AJ49">
        <f t="shared" si="9"/>
        <v>0.10035555360279103</v>
      </c>
      <c r="AK49">
        <f t="shared" si="9"/>
        <v>6.2026660468382136E-2</v>
      </c>
      <c r="AL49">
        <f t="shared" si="9"/>
        <v>0.12526265480615867</v>
      </c>
      <c r="AM49">
        <f t="shared" si="9"/>
        <v>0.32354929018166501</v>
      </c>
      <c r="AN49">
        <f t="shared" si="9"/>
        <v>6.1127626779686299E-2</v>
      </c>
      <c r="AS49" s="17">
        <f t="shared" si="11"/>
        <v>2.5247600000000006</v>
      </c>
      <c r="AT49" s="17" t="s">
        <v>21</v>
      </c>
      <c r="AU49" s="17">
        <f t="shared" si="12"/>
        <v>1.2398123156349072</v>
      </c>
    </row>
    <row r="50" spans="3:48" x14ac:dyDescent="0.2">
      <c r="C50" s="12">
        <v>51</v>
      </c>
      <c r="AB50">
        <f>AB20-AB19</f>
        <v>0.66669999999999163</v>
      </c>
      <c r="AC50">
        <f t="shared" si="15"/>
        <v>2.359499999999997</v>
      </c>
      <c r="AD50">
        <f t="shared" si="15"/>
        <v>1.8274000000000115</v>
      </c>
      <c r="AE50">
        <f t="shared" si="8"/>
        <v>1.3532999999999902</v>
      </c>
      <c r="AF50">
        <f t="shared" si="8"/>
        <v>1.3155999999999892</v>
      </c>
      <c r="AI50">
        <v>51</v>
      </c>
      <c r="AJ50">
        <f t="shared" si="9"/>
        <v>2.8598109604724104E-2</v>
      </c>
      <c r="AK50">
        <f t="shared" si="9"/>
        <v>1.1753040214861059E-2</v>
      </c>
      <c r="AL50">
        <f t="shared" si="9"/>
        <v>3.1226922764925873E-2</v>
      </c>
      <c r="AM50">
        <f t="shared" si="9"/>
        <v>0.10615793291321976</v>
      </c>
      <c r="AN50">
        <f t="shared" si="9"/>
        <v>1.3794947760210126E-2</v>
      </c>
      <c r="AS50" s="17">
        <f t="shared" si="11"/>
        <v>1.504499999999996</v>
      </c>
      <c r="AT50" s="17" t="s">
        <v>21</v>
      </c>
      <c r="AU50" s="17">
        <f t="shared" si="12"/>
        <v>0.63161358835921633</v>
      </c>
    </row>
    <row r="51" spans="3:48" x14ac:dyDescent="0.2">
      <c r="C51" s="12">
        <v>54</v>
      </c>
      <c r="AB51">
        <f>AB21-AB20</f>
        <v>0.32810000000000628</v>
      </c>
      <c r="AC51">
        <f t="shared" si="15"/>
        <v>1.5704999999999956</v>
      </c>
      <c r="AD51">
        <f t="shared" si="15"/>
        <v>1.5541000000000054</v>
      </c>
      <c r="AE51">
        <f t="shared" si="8"/>
        <v>1.123500000000007</v>
      </c>
      <c r="AF51">
        <f t="shared" si="8"/>
        <v>0.39379999999999882</v>
      </c>
      <c r="AI51">
        <v>54</v>
      </c>
      <c r="AJ51">
        <f t="shared" si="9"/>
        <v>7.1169073728348225E-3</v>
      </c>
      <c r="AK51">
        <f t="shared" si="9"/>
        <v>1.8032952156225167E-3</v>
      </c>
      <c r="AL51">
        <f t="shared" si="9"/>
        <v>6.5854798199655052E-3</v>
      </c>
      <c r="AM51">
        <f t="shared" si="9"/>
        <v>3.0478203465827875E-2</v>
      </c>
      <c r="AN51">
        <f t="shared" si="9"/>
        <v>2.6259098534097487E-3</v>
      </c>
      <c r="AS51" s="17">
        <f t="shared" si="11"/>
        <v>0.99400000000000266</v>
      </c>
      <c r="AT51" s="17" t="s">
        <v>21</v>
      </c>
      <c r="AU51" s="17">
        <f t="shared" si="12"/>
        <v>0.60549511971608727</v>
      </c>
    </row>
    <row r="52" spans="3:48" x14ac:dyDescent="0.2">
      <c r="C52" s="12">
        <v>57</v>
      </c>
      <c r="AB52">
        <f>AB22-AB21</f>
        <v>0.68460000000000321</v>
      </c>
      <c r="AC52">
        <f t="shared" si="15"/>
        <v>1.0977000000000032</v>
      </c>
      <c r="AD52">
        <f t="shared" si="15"/>
        <v>1.2147999999999968</v>
      </c>
      <c r="AE52">
        <f t="shared" si="8"/>
        <v>1.0635000000000048</v>
      </c>
      <c r="AF52">
        <f t="shared" si="8"/>
        <v>1.2566000000000201</v>
      </c>
      <c r="AI52">
        <v>57</v>
      </c>
      <c r="AJ52">
        <f t="shared" si="9"/>
        <v>1.546690338122789E-3</v>
      </c>
      <c r="AK52">
        <f t="shared" si="9"/>
        <v>2.2404137229131742E-4</v>
      </c>
      <c r="AL52">
        <f t="shared" si="9"/>
        <v>1.1748875843058846E-3</v>
      </c>
      <c r="AM52">
        <f t="shared" si="9"/>
        <v>7.6568684027251664E-3</v>
      </c>
      <c r="AN52">
        <f t="shared" si="9"/>
        <v>4.2161571777940836E-4</v>
      </c>
      <c r="AS52" s="17">
        <f t="shared" si="11"/>
        <v>1.0634400000000057</v>
      </c>
      <c r="AT52" s="17" t="s">
        <v>21</v>
      </c>
      <c r="AU52" s="17">
        <f t="shared" si="12"/>
        <v>0.22633721081607655</v>
      </c>
    </row>
    <row r="53" spans="3:48" x14ac:dyDescent="0.2">
      <c r="C53" s="12">
        <v>60</v>
      </c>
      <c r="AB53">
        <f>AB23-AB22</f>
        <v>0.49139999999999873</v>
      </c>
      <c r="AC53">
        <f t="shared" si="15"/>
        <v>0.70720000000000027</v>
      </c>
      <c r="AD53">
        <f t="shared" si="15"/>
        <v>1.2346000000000004</v>
      </c>
      <c r="AE53">
        <f t="shared" si="8"/>
        <v>0.96199999999998909</v>
      </c>
      <c r="AF53">
        <f t="shared" si="8"/>
        <v>0.8306999999999789</v>
      </c>
      <c r="AI53">
        <v>60</v>
      </c>
      <c r="AJ53">
        <f>AJ$58*(EXP(-(($AI53-AJ$59)^2/(2*(AJ$60^2)))))</f>
        <v>2.9354419987666591E-4</v>
      </c>
      <c r="AK53">
        <f t="shared" si="9"/>
        <v>2.2538987526235986E-5</v>
      </c>
      <c r="AL53">
        <f t="shared" si="9"/>
        <v>1.7731924050596982E-4</v>
      </c>
      <c r="AM53">
        <f t="shared" si="9"/>
        <v>1.6832084802943272E-3</v>
      </c>
      <c r="AN53">
        <f t="shared" si="9"/>
        <v>5.7099328457571122E-5</v>
      </c>
      <c r="AS53" s="17">
        <f t="shared" si="11"/>
        <v>0.84517999999999349</v>
      </c>
      <c r="AT53" s="17" t="s">
        <v>21</v>
      </c>
      <c r="AU53" s="17">
        <f t="shared" si="12"/>
        <v>0.2782549586260768</v>
      </c>
    </row>
    <row r="54" spans="3:48" x14ac:dyDescent="0.2">
      <c r="C54" s="12">
        <v>63</v>
      </c>
      <c r="AE54">
        <f t="shared" si="8"/>
        <v>0.27430000000001087</v>
      </c>
      <c r="AF54">
        <f t="shared" si="8"/>
        <v>0.67260000000001696</v>
      </c>
      <c r="AI54">
        <v>63</v>
      </c>
      <c r="AJ54">
        <f t="shared" si="9"/>
        <v>4.865211297293003E-5</v>
      </c>
      <c r="AK54">
        <f t="shared" si="9"/>
        <v>1.8360536517762398E-6</v>
      </c>
      <c r="AL54">
        <f t="shared" si="9"/>
        <v>2.2639460192526736E-5</v>
      </c>
      <c r="AM54">
        <f t="shared" si="9"/>
        <v>3.2377964796223189E-4</v>
      </c>
      <c r="AN54">
        <f t="shared" si="9"/>
        <v>6.5226253749070401E-6</v>
      </c>
      <c r="AS54" s="17">
        <f t="shared" si="11"/>
        <v>0.47345000000001392</v>
      </c>
      <c r="AT54" s="17" t="s">
        <v>21</v>
      </c>
      <c r="AU54" s="17">
        <f t="shared" si="12"/>
        <v>0.28164063094660607</v>
      </c>
    </row>
    <row r="55" spans="3:48" x14ac:dyDescent="0.2">
      <c r="C55" s="12">
        <v>66</v>
      </c>
      <c r="AE55">
        <f t="shared" si="8"/>
        <v>0.73120000000000118</v>
      </c>
      <c r="AF55">
        <f t="shared" si="8"/>
        <v>0.96859999999998081</v>
      </c>
      <c r="AI55">
        <v>66</v>
      </c>
      <c r="AJ55">
        <f t="shared" si="9"/>
        <v>7.0418696445096986E-6</v>
      </c>
      <c r="AK55">
        <f t="shared" si="9"/>
        <v>1.2111031049248062E-7</v>
      </c>
      <c r="AL55">
        <f t="shared" si="9"/>
        <v>2.4452706177535859E-6</v>
      </c>
      <c r="AM55">
        <f t="shared" si="9"/>
        <v>5.4498693497718465E-5</v>
      </c>
      <c r="AN55">
        <f t="shared" si="9"/>
        <v>6.2847947394441714E-7</v>
      </c>
      <c r="AS55" s="17">
        <f t="shared" si="11"/>
        <v>0.849899999999991</v>
      </c>
      <c r="AT55" s="17" t="s">
        <v>21</v>
      </c>
      <c r="AU55" s="17">
        <f t="shared" si="12"/>
        <v>0.1678671498536721</v>
      </c>
    </row>
    <row r="56" spans="3:48" x14ac:dyDescent="0.2">
      <c r="C56" s="12">
        <v>69</v>
      </c>
      <c r="AE56">
        <f t="shared" si="8"/>
        <v>0.2383999999999844</v>
      </c>
      <c r="AF56">
        <f t="shared" si="8"/>
        <v>0.33899999999999864</v>
      </c>
      <c r="AI56">
        <v>69</v>
      </c>
      <c r="AJ56">
        <f t="shared" si="9"/>
        <v>8.9008673367533705E-7</v>
      </c>
      <c r="AK56">
        <f t="shared" si="9"/>
        <v>6.4687691497114471E-9</v>
      </c>
      <c r="AL56">
        <f t="shared" si="9"/>
        <v>2.2342843747265508E-7</v>
      </c>
      <c r="AM56">
        <f t="shared" si="9"/>
        <v>8.0268942975733821E-6</v>
      </c>
      <c r="AN56">
        <f t="shared" si="9"/>
        <v>5.1078365133198164E-8</v>
      </c>
      <c r="AP56" t="s">
        <v>17</v>
      </c>
      <c r="AQ56" t="s">
        <v>18</v>
      </c>
      <c r="AS56" s="17">
        <f t="shared" si="11"/>
        <v>0.28869999999999152</v>
      </c>
      <c r="AT56" s="17" t="s">
        <v>21</v>
      </c>
      <c r="AU56" s="17">
        <f t="shared" si="12"/>
        <v>7.1134942187376801E-2</v>
      </c>
    </row>
    <row r="57" spans="3:48" x14ac:dyDescent="0.2">
      <c r="C57" s="12">
        <v>72</v>
      </c>
      <c r="AE57">
        <f t="shared" si="8"/>
        <v>0.60820000000001073</v>
      </c>
      <c r="AF57">
        <f t="shared" si="8"/>
        <v>0.85410000000001673</v>
      </c>
      <c r="AI57">
        <v>72</v>
      </c>
      <c r="AJ57">
        <f>AJ$58*(EXP(-(($AI57-AJ$59)^2/(2*(AJ$60^2)))))</f>
        <v>9.8250494934814282E-8</v>
      </c>
      <c r="AK57">
        <f t="shared" ref="AK57:AN57" si="24">AK$58*(EXP(-(($AI57-AK$59)^2/(2*(AK$60^2)))))</f>
        <v>2.7977375606255365E-10</v>
      </c>
      <c r="AL57">
        <f t="shared" si="24"/>
        <v>1.7270329525460973E-8</v>
      </c>
      <c r="AM57">
        <f t="shared" si="24"/>
        <v>1.0345081238091656E-6</v>
      </c>
      <c r="AN57">
        <f t="shared" si="24"/>
        <v>3.5015481756073119E-9</v>
      </c>
      <c r="AP57" s="4">
        <f>AVERAGE(AE57:AF57)</f>
        <v>0.73115000000001373</v>
      </c>
      <c r="AQ57">
        <f>STDEV(AE57:AF57)</f>
        <v>0.17387755749377631</v>
      </c>
      <c r="AS57" s="17">
        <f t="shared" si="11"/>
        <v>0.73115000000001373</v>
      </c>
      <c r="AT57" s="17" t="s">
        <v>21</v>
      </c>
      <c r="AU57" s="17">
        <f t="shared" si="12"/>
        <v>0.17387755749377631</v>
      </c>
    </row>
    <row r="58" spans="3:48" x14ac:dyDescent="0.3">
      <c r="AI58" t="s">
        <v>8</v>
      </c>
      <c r="AJ58">
        <v>18.285561090050436</v>
      </c>
      <c r="AK58">
        <v>19.494749366585822</v>
      </c>
      <c r="AL58" s="10">
        <v>20.425734717882992</v>
      </c>
      <c r="AM58">
        <v>19.742814088745625</v>
      </c>
      <c r="AN58">
        <v>19.924688971196414</v>
      </c>
      <c r="AP58" s="4">
        <f>AVERAGE(AJ58:AO58)</f>
        <v>19.574709646892256</v>
      </c>
      <c r="AQ58" s="4">
        <f>STDEV(AJ58:AN58)</f>
        <v>0.79738415307492261</v>
      </c>
    </row>
    <row r="59" spans="3:48" x14ac:dyDescent="0.3">
      <c r="AI59" t="s">
        <v>9</v>
      </c>
      <c r="AJ59">
        <v>21.70328586426103</v>
      </c>
      <c r="AK59">
        <v>25.853941882979704</v>
      </c>
      <c r="AL59" s="10">
        <v>24.587492987635727</v>
      </c>
      <c r="AM59">
        <v>24.4553824597781</v>
      </c>
      <c r="AN59">
        <v>23.26245020657651</v>
      </c>
      <c r="AP59" s="4">
        <f>AVERAGE(AJ59:AO59)</f>
        <v>23.972510680246216</v>
      </c>
      <c r="AQ59" s="4">
        <f>STDEV(AJ59:AN59)</f>
        <v>1.5656243887216887</v>
      </c>
    </row>
    <row r="60" spans="3:48" x14ac:dyDescent="0.3">
      <c r="AI60" t="s">
        <v>10</v>
      </c>
      <c r="AJ60">
        <v>8.1502318426431728</v>
      </c>
      <c r="AK60">
        <v>6.5303253812401172</v>
      </c>
      <c r="AL60" s="10">
        <v>7.3349568721789788</v>
      </c>
      <c r="AM60">
        <v>8.2109364141355776</v>
      </c>
      <c r="AN60">
        <v>7.2715046620452473</v>
      </c>
      <c r="AP60" s="4">
        <f>AVERAGE(AJ60:AO60)</f>
        <v>7.4995910344486187</v>
      </c>
      <c r="AQ60" s="4">
        <f>STDEV(AJ60:AN60)</f>
        <v>0.69784479249366493</v>
      </c>
    </row>
    <row r="61" spans="3:48" x14ac:dyDescent="0.3">
      <c r="AB61" s="8" t="s">
        <v>13</v>
      </c>
      <c r="AI61" t="s">
        <v>7</v>
      </c>
      <c r="AJ61">
        <f>SUMXMY2(AJ34:AJ57,AB34:AB57)</f>
        <v>267.25177647914637</v>
      </c>
      <c r="AK61">
        <f t="shared" ref="AK61:AN61" si="25">SUMXMY2(AK34:AK57,AC34:AC57)</f>
        <v>166.24882225786598</v>
      </c>
      <c r="AL61">
        <f t="shared" si="25"/>
        <v>149.77599029288635</v>
      </c>
      <c r="AM61">
        <f t="shared" si="25"/>
        <v>145.96317346609271</v>
      </c>
      <c r="AN61">
        <f t="shared" si="25"/>
        <v>167.72164631789926</v>
      </c>
    </row>
    <row r="62" spans="3:48" x14ac:dyDescent="0.2">
      <c r="C62" s="12">
        <v>0</v>
      </c>
    </row>
    <row r="63" spans="3:48" x14ac:dyDescent="0.2">
      <c r="C63" s="12">
        <v>3</v>
      </c>
      <c r="V63">
        <f t="shared" ref="V63:AG63" si="26">V34/V4*100</f>
        <v>100</v>
      </c>
      <c r="W63">
        <f t="shared" si="26"/>
        <v>100</v>
      </c>
      <c r="X63">
        <f t="shared" si="26"/>
        <v>100</v>
      </c>
      <c r="Y63">
        <f t="shared" si="26"/>
        <v>100</v>
      </c>
      <c r="Z63">
        <f t="shared" si="26"/>
        <v>100</v>
      </c>
      <c r="AA63">
        <f t="shared" si="26"/>
        <v>100</v>
      </c>
      <c r="AB63" s="8">
        <f t="shared" si="26"/>
        <v>100</v>
      </c>
      <c r="AC63" s="8">
        <f t="shared" si="26"/>
        <v>100</v>
      </c>
      <c r="AD63" s="8" t="e">
        <f t="shared" si="26"/>
        <v>#DIV/0!</v>
      </c>
      <c r="AE63" s="8">
        <f t="shared" si="26"/>
        <v>100</v>
      </c>
      <c r="AF63" s="8">
        <f t="shared" si="26"/>
        <v>100</v>
      </c>
      <c r="AG63" s="8" t="e">
        <f t="shared" si="26"/>
        <v>#DIV/0!</v>
      </c>
    </row>
    <row r="64" spans="3:48" x14ac:dyDescent="0.2">
      <c r="C64" s="12">
        <v>6</v>
      </c>
      <c r="V64">
        <f t="shared" ref="V64:AG64" si="27">V35/V5*100</f>
        <v>68.80020147083134</v>
      </c>
      <c r="W64">
        <f t="shared" si="27"/>
        <v>63.047151171386716</v>
      </c>
      <c r="X64">
        <f t="shared" si="27"/>
        <v>91.285955757741206</v>
      </c>
      <c r="Y64">
        <f t="shared" si="27"/>
        <v>94.16676206652447</v>
      </c>
      <c r="Z64">
        <f t="shared" si="27"/>
        <v>15.395383411281435</v>
      </c>
      <c r="AA64">
        <f t="shared" si="27"/>
        <v>-1.4159181962708254</v>
      </c>
      <c r="AB64" s="8">
        <f t="shared" si="27"/>
        <v>11.088075070477146</v>
      </c>
      <c r="AC64" s="8">
        <f t="shared" si="27"/>
        <v>63.234576660961352</v>
      </c>
      <c r="AD64" s="8">
        <f t="shared" si="27"/>
        <v>100</v>
      </c>
      <c r="AE64" s="8">
        <f t="shared" si="27"/>
        <v>59.429113269316801</v>
      </c>
      <c r="AF64" s="8">
        <f t="shared" si="27"/>
        <v>59.734765696335977</v>
      </c>
      <c r="AG64" s="8" t="e">
        <f t="shared" si="27"/>
        <v>#DIV/0!</v>
      </c>
      <c r="AI64" t="s">
        <v>19</v>
      </c>
      <c r="AJ64">
        <f>MAX(AJ33:AJ57)</f>
        <v>18.217610386687362</v>
      </c>
      <c r="AK64">
        <f>MAX(AK33:AK57)</f>
        <v>19.1968349091552</v>
      </c>
      <c r="AL64">
        <f>MAX(AL33:AL57)</f>
        <v>20.360322089333554</v>
      </c>
      <c r="AM64">
        <f>MAX(AM33:AM57)</f>
        <v>19.712474313119447</v>
      </c>
      <c r="AN64">
        <f>MAX(AN33:AN57)</f>
        <v>19.822458788263972</v>
      </c>
      <c r="AP64">
        <f>AVERAGE(AJ64:AN64)</f>
        <v>19.461940097311906</v>
      </c>
      <c r="AQ64">
        <f>STDEV(AJ64:AN64)</f>
        <v>0.8090841292683103</v>
      </c>
      <c r="AS64" s="7" t="s">
        <v>2</v>
      </c>
      <c r="AT64" s="18" t="s">
        <v>1</v>
      </c>
      <c r="AU64" s="18"/>
      <c r="AV64" s="18"/>
    </row>
    <row r="65" spans="3:48" x14ac:dyDescent="0.2">
      <c r="C65" s="12">
        <v>9</v>
      </c>
      <c r="V65">
        <f t="shared" ref="V65:AG65" si="28">V36/V6*100</f>
        <v>17.58551646176975</v>
      </c>
      <c r="W65">
        <f t="shared" si="28"/>
        <v>31.174362475462029</v>
      </c>
      <c r="X65">
        <f t="shared" si="28"/>
        <v>38.709603219204098</v>
      </c>
      <c r="Y65">
        <f t="shared" si="28"/>
        <v>4.4897236018649327</v>
      </c>
      <c r="Z65">
        <f t="shared" si="28"/>
        <v>36.106690843205655</v>
      </c>
      <c r="AA65">
        <f t="shared" si="28"/>
        <v>43.657327741049457</v>
      </c>
      <c r="AB65" s="8" t="e">
        <f t="shared" si="28"/>
        <v>#DIV/0!</v>
      </c>
      <c r="AC65" s="8">
        <f t="shared" si="28"/>
        <v>28.530967542535169</v>
      </c>
      <c r="AD65" s="8">
        <f t="shared" si="28"/>
        <v>36.478377255734529</v>
      </c>
      <c r="AE65" s="8">
        <f t="shared" si="28"/>
        <v>33.102314579166197</v>
      </c>
      <c r="AF65" s="8">
        <f t="shared" si="28"/>
        <v>30.297982562477138</v>
      </c>
      <c r="AG65" s="8" t="e">
        <f t="shared" si="28"/>
        <v>#DIV/0!</v>
      </c>
      <c r="AI65" t="s">
        <v>20</v>
      </c>
      <c r="AJ65">
        <f>AI40</f>
        <v>21</v>
      </c>
      <c r="AK65">
        <f>AI42</f>
        <v>27</v>
      </c>
      <c r="AL65">
        <f>AI41</f>
        <v>24</v>
      </c>
      <c r="AM65">
        <f>AI41</f>
        <v>24</v>
      </c>
      <c r="AN65">
        <f>AI41</f>
        <v>24</v>
      </c>
      <c r="AP65" s="4">
        <f>AVERAGE(AJ65:AN65)</f>
        <v>24</v>
      </c>
      <c r="AQ65">
        <f>STDEV(AJ65:AN65)</f>
        <v>2.1213203435596424</v>
      </c>
      <c r="AS65" s="6">
        <v>0</v>
      </c>
      <c r="AT65" s="4">
        <v>0</v>
      </c>
      <c r="AU65" s="5" t="s">
        <v>0</v>
      </c>
      <c r="AV65" s="4">
        <v>0</v>
      </c>
    </row>
    <row r="66" spans="3:48" x14ac:dyDescent="0.2">
      <c r="C66" s="12">
        <v>12</v>
      </c>
      <c r="V66">
        <f t="shared" ref="V66:AG66" si="29">V37/V7*100</f>
        <v>25.86677385075712</v>
      </c>
      <c r="W66">
        <f t="shared" si="29"/>
        <v>22.799238046538154</v>
      </c>
      <c r="X66">
        <f t="shared" si="29"/>
        <v>18.765728145468792</v>
      </c>
      <c r="Y66">
        <f t="shared" si="29"/>
        <v>38.853804750630644</v>
      </c>
      <c r="Z66">
        <f t="shared" si="29"/>
        <v>29.828807628357552</v>
      </c>
      <c r="AA66">
        <f t="shared" si="29"/>
        <v>22.480526020012906</v>
      </c>
      <c r="AB66" s="8" t="e">
        <f t="shared" si="29"/>
        <v>#VALUE!</v>
      </c>
      <c r="AC66" s="8">
        <f t="shared" si="29"/>
        <v>16.027963935725772</v>
      </c>
      <c r="AD66" s="8">
        <f t="shared" si="29"/>
        <v>-0.30331255080670927</v>
      </c>
      <c r="AE66" s="8">
        <f t="shared" si="29"/>
        <v>22.336955282109475</v>
      </c>
      <c r="AF66" s="8">
        <f t="shared" si="29"/>
        <v>26.298560660397698</v>
      </c>
      <c r="AG66" s="8" t="e">
        <f t="shared" si="29"/>
        <v>#DIV/0!</v>
      </c>
      <c r="AS66" s="6">
        <v>3</v>
      </c>
      <c r="AT66" s="4">
        <v>17.306365285714286</v>
      </c>
      <c r="AU66" s="5" t="s">
        <v>0</v>
      </c>
      <c r="AV66" s="4">
        <v>6.4320435320734148</v>
      </c>
    </row>
    <row r="67" spans="3:48" x14ac:dyDescent="0.2">
      <c r="C67" s="12">
        <v>15</v>
      </c>
      <c r="V67">
        <f t="shared" ref="V67:AG67" si="30">V38/V8*100</f>
        <v>63.167225058377326</v>
      </c>
      <c r="W67">
        <f t="shared" si="30"/>
        <v>60.704521998904092</v>
      </c>
      <c r="X67">
        <f t="shared" si="30"/>
        <v>5.3391437497127958</v>
      </c>
      <c r="Y67">
        <f t="shared" si="30"/>
        <v>-0.70574630452591836</v>
      </c>
      <c r="Z67">
        <f t="shared" si="30"/>
        <v>62.176208034514346</v>
      </c>
      <c r="AA67">
        <f t="shared" si="30"/>
        <v>65.110661420094502</v>
      </c>
      <c r="AB67" s="8">
        <f t="shared" si="30"/>
        <v>100</v>
      </c>
      <c r="AC67" s="8">
        <f t="shared" si="30"/>
        <v>49.118269765716754</v>
      </c>
      <c r="AD67" s="8">
        <f t="shared" si="30"/>
        <v>56.721605758837654</v>
      </c>
      <c r="AE67" s="8">
        <f t="shared" si="30"/>
        <v>54.942476326127675</v>
      </c>
      <c r="AF67" s="8">
        <f t="shared" si="30"/>
        <v>56.755620169052243</v>
      </c>
      <c r="AG67" s="8" t="e">
        <f t="shared" si="30"/>
        <v>#DIV/0!</v>
      </c>
      <c r="AS67" s="6">
        <v>6</v>
      </c>
      <c r="AT67" s="4">
        <v>32.213539999999995</v>
      </c>
      <c r="AU67" s="5" t="s">
        <v>0</v>
      </c>
      <c r="AV67" s="4">
        <v>6.0901879028240815</v>
      </c>
    </row>
    <row r="68" spans="3:48" x14ac:dyDescent="0.2">
      <c r="C68" s="12">
        <v>18</v>
      </c>
      <c r="V68">
        <f t="shared" ref="V68:AG68" si="31">V39/V9*100</f>
        <v>63.904912316685468</v>
      </c>
      <c r="W68">
        <f t="shared" si="31"/>
        <v>58.376609476840272</v>
      </c>
      <c r="X68">
        <f t="shared" si="31"/>
        <v>17.022045656289556</v>
      </c>
      <c r="Y68">
        <f t="shared" si="31"/>
        <v>84.172096189438477</v>
      </c>
      <c r="Z68">
        <f t="shared" si="31"/>
        <v>60.846803950615481</v>
      </c>
      <c r="AA68">
        <f t="shared" si="31"/>
        <v>58.689304785213011</v>
      </c>
      <c r="AB68" s="8">
        <f t="shared" si="31"/>
        <v>37.285109474818256</v>
      </c>
      <c r="AC68" s="8">
        <f t="shared" si="31"/>
        <v>26.756121814299362</v>
      </c>
      <c r="AD68" s="8">
        <f t="shared" si="31"/>
        <v>65.408634387855813</v>
      </c>
      <c r="AE68" s="8">
        <f t="shared" si="31"/>
        <v>62.147602466707397</v>
      </c>
      <c r="AF68" s="8">
        <f t="shared" si="31"/>
        <v>63.636028977251812</v>
      </c>
      <c r="AG68" s="8" t="e">
        <f t="shared" si="31"/>
        <v>#DIV/0!</v>
      </c>
      <c r="AS68" s="6">
        <v>9</v>
      </c>
      <c r="AT68" s="4">
        <v>36.616518260869569</v>
      </c>
      <c r="AU68" s="5" t="s">
        <v>0</v>
      </c>
      <c r="AV68" s="4">
        <v>7.4716783642344176</v>
      </c>
    </row>
    <row r="69" spans="3:48" x14ac:dyDescent="0.2">
      <c r="C69" s="12">
        <v>21</v>
      </c>
      <c r="V69">
        <f t="shared" ref="V69:AG69" si="32">V40/V10*100</f>
        <v>31.685579452382385</v>
      </c>
      <c r="W69">
        <f t="shared" si="32"/>
        <v>34.270509759916401</v>
      </c>
      <c r="X69">
        <f t="shared" si="32"/>
        <v>18.509367533895194</v>
      </c>
      <c r="Y69">
        <f t="shared" si="32"/>
        <v>45.618695395576417</v>
      </c>
      <c r="Z69">
        <f t="shared" si="32"/>
        <v>40.994759692642816</v>
      </c>
      <c r="AA69">
        <f t="shared" si="32"/>
        <v>36.961380564706715</v>
      </c>
      <c r="AB69" s="8">
        <f t="shared" si="32"/>
        <v>34.05500752838951</v>
      </c>
      <c r="AC69" s="8">
        <f t="shared" si="32"/>
        <v>48.725076328268578</v>
      </c>
      <c r="AD69" s="8">
        <f t="shared" si="32"/>
        <v>39.263984186801828</v>
      </c>
      <c r="AE69" s="8">
        <f t="shared" si="32"/>
        <v>32.854141833325976</v>
      </c>
      <c r="AF69" s="8">
        <f t="shared" si="32"/>
        <v>34.405632443449434</v>
      </c>
      <c r="AG69" s="8" t="e">
        <f t="shared" si="32"/>
        <v>#DIV/0!</v>
      </c>
      <c r="AS69" s="6">
        <v>12</v>
      </c>
      <c r="AT69" s="4">
        <v>41.413290909090911</v>
      </c>
      <c r="AU69" s="5" t="s">
        <v>0</v>
      </c>
      <c r="AV69" s="4">
        <v>4.0651099376194573</v>
      </c>
    </row>
    <row r="70" spans="3:48" x14ac:dyDescent="0.2">
      <c r="C70" s="12">
        <v>24</v>
      </c>
      <c r="V70">
        <f t="shared" ref="V70:AG70" si="33">V41/V11*100</f>
        <v>17.792886187477375</v>
      </c>
      <c r="W70">
        <f t="shared" si="33"/>
        <v>27.495092788876917</v>
      </c>
      <c r="X70">
        <f t="shared" si="33"/>
        <v>10.51095731514981</v>
      </c>
      <c r="Y70">
        <f t="shared" si="33"/>
        <v>23.770258722739161</v>
      </c>
      <c r="Z70">
        <f t="shared" si="33"/>
        <v>30.249617770550092</v>
      </c>
      <c r="AA70">
        <f t="shared" si="33"/>
        <v>28.236504555434365</v>
      </c>
      <c r="AB70" s="8">
        <f t="shared" si="33"/>
        <v>16.162187391782222</v>
      </c>
      <c r="AC70" s="8">
        <f t="shared" si="33"/>
        <v>36.387468188851422</v>
      </c>
      <c r="AD70" s="8">
        <f t="shared" si="33"/>
        <v>28.941155357483346</v>
      </c>
      <c r="AE70" s="8">
        <f t="shared" si="33"/>
        <v>24.421308412930067</v>
      </c>
      <c r="AF70" s="8">
        <f t="shared" si="33"/>
        <v>24.773515980113693</v>
      </c>
      <c r="AG70" s="8" t="e">
        <f t="shared" si="33"/>
        <v>#DIV/0!</v>
      </c>
      <c r="AS70" s="6">
        <v>15</v>
      </c>
      <c r="AT70" s="4">
        <v>54.9411138888889</v>
      </c>
      <c r="AU70" s="5" t="s">
        <v>0</v>
      </c>
      <c r="AV70" s="4">
        <v>3.6543576974429386</v>
      </c>
    </row>
    <row r="71" spans="3:48" x14ac:dyDescent="0.2">
      <c r="C71" s="12">
        <v>27</v>
      </c>
      <c r="V71">
        <f t="shared" ref="V71:AG71" si="34">V42/V12*100</f>
        <v>25.888943207046466</v>
      </c>
      <c r="W71">
        <f t="shared" si="34"/>
        <v>22.831568872400346</v>
      </c>
      <c r="X71">
        <f t="shared" si="34"/>
        <v>12.452672454895643</v>
      </c>
      <c r="Y71">
        <f t="shared" si="34"/>
        <v>25.842056132127887</v>
      </c>
      <c r="Z71">
        <f t="shared" si="34"/>
        <v>24.984641821068568</v>
      </c>
      <c r="AA71">
        <f t="shared" si="34"/>
        <v>24.217973616517241</v>
      </c>
      <c r="AB71" s="8">
        <f t="shared" si="34"/>
        <v>23.768297955688347</v>
      </c>
      <c r="AC71" s="8">
        <f t="shared" si="34"/>
        <v>28.040245515604823</v>
      </c>
      <c r="AD71" s="8">
        <f t="shared" si="34"/>
        <v>23.708434079149026</v>
      </c>
      <c r="AE71" s="8">
        <f t="shared" si="34"/>
        <v>21.475513243926944</v>
      </c>
      <c r="AF71" s="8">
        <f t="shared" si="34"/>
        <v>19.427338929101005</v>
      </c>
      <c r="AG71" s="8" t="e">
        <f t="shared" si="34"/>
        <v>#DIV/0!</v>
      </c>
      <c r="AS71" s="6">
        <v>18</v>
      </c>
      <c r="AT71" s="4">
        <v>63.067401666666669</v>
      </c>
      <c r="AU71" s="5" t="s">
        <v>0</v>
      </c>
      <c r="AV71" s="4">
        <v>2.0200303578011485</v>
      </c>
    </row>
    <row r="72" spans="3:48" x14ac:dyDescent="0.2">
      <c r="C72" s="12">
        <v>30</v>
      </c>
      <c r="V72">
        <f t="shared" ref="V72:AG72" si="35">V43/V13*100</f>
        <v>13.599431580707192</v>
      </c>
      <c r="W72">
        <f t="shared" si="35"/>
        <v>9.6771414852287041</v>
      </c>
      <c r="X72">
        <f t="shared" si="35"/>
        <v>6.574688769970864</v>
      </c>
      <c r="Y72">
        <f t="shared" si="35"/>
        <v>9.9154118865687266</v>
      </c>
      <c r="Z72">
        <f t="shared" si="35"/>
        <v>13.928525310539557</v>
      </c>
      <c r="AA72">
        <f t="shared" si="35"/>
        <v>14.550360110910109</v>
      </c>
      <c r="AB72" s="8">
        <f t="shared" si="35"/>
        <v>8.4234303123372491</v>
      </c>
      <c r="AC72" s="8">
        <f t="shared" si="35"/>
        <v>16.437522734661957</v>
      </c>
      <c r="AD72" s="8">
        <f t="shared" si="35"/>
        <v>13.616945784842462</v>
      </c>
      <c r="AE72" s="8">
        <f t="shared" si="35"/>
        <v>13.481837742057964</v>
      </c>
      <c r="AF72" s="8">
        <f t="shared" si="35"/>
        <v>9.3158289707147492</v>
      </c>
      <c r="AG72" s="8" t="e">
        <f t="shared" si="35"/>
        <v>#DIV/0!</v>
      </c>
      <c r="AS72" s="6">
        <v>21</v>
      </c>
      <c r="AT72" s="4">
        <v>63.048393333333337</v>
      </c>
      <c r="AU72" s="5" t="s">
        <v>0</v>
      </c>
      <c r="AV72" s="4">
        <v>1.4610001089599391</v>
      </c>
    </row>
    <row r="73" spans="3:48" x14ac:dyDescent="0.2">
      <c r="C73" s="12">
        <v>33</v>
      </c>
      <c r="V73">
        <f t="shared" ref="V73:AG73" si="36">V44/V14*100</f>
        <v>8.8355192319933415</v>
      </c>
      <c r="W73">
        <f t="shared" si="36"/>
        <v>6.3959321726102623</v>
      </c>
      <c r="X73">
        <f t="shared" si="36"/>
        <v>5.1846203674016094</v>
      </c>
      <c r="Y73">
        <f t="shared" si="36"/>
        <v>10.081260815350717</v>
      </c>
      <c r="Z73">
        <f t="shared" si="36"/>
        <v>8.020822530736984</v>
      </c>
      <c r="AA73">
        <f t="shared" si="36"/>
        <v>8.1730309713367362</v>
      </c>
      <c r="AB73" s="8">
        <f t="shared" si="36"/>
        <v>7.263196884701804</v>
      </c>
      <c r="AC73" s="8">
        <f t="shared" si="36"/>
        <v>6.3653203265606795</v>
      </c>
      <c r="AD73" s="8">
        <f t="shared" si="36"/>
        <v>6.2577435314661072</v>
      </c>
      <c r="AE73" s="8">
        <f t="shared" si="36"/>
        <v>8.0338180071419814</v>
      </c>
      <c r="AF73" s="8">
        <f t="shared" si="36"/>
        <v>7.5360831781616664</v>
      </c>
      <c r="AG73" s="8" t="e">
        <f t="shared" si="36"/>
        <v>#DIV/0!</v>
      </c>
      <c r="AS73" s="6">
        <v>24</v>
      </c>
      <c r="AT73" s="4">
        <v>62.153312499999991</v>
      </c>
      <c r="AU73" s="5" t="s">
        <v>0</v>
      </c>
      <c r="AV73" s="4">
        <v>3.8226392355953926</v>
      </c>
    </row>
    <row r="74" spans="3:48" x14ac:dyDescent="0.2">
      <c r="C74" s="12">
        <v>36</v>
      </c>
      <c r="V74">
        <f t="shared" ref="V74:AG74" si="37">V45/V15*100</f>
        <v>5.794759876961324</v>
      </c>
      <c r="W74">
        <f t="shared" si="37"/>
        <v>4.7797525177069513</v>
      </c>
      <c r="X74">
        <f t="shared" si="37"/>
        <v>3.5756041600296231</v>
      </c>
      <c r="Y74">
        <f t="shared" si="37"/>
        <v>8.1180937405142366</v>
      </c>
      <c r="Z74">
        <f t="shared" si="37"/>
        <v>5.3625862951188186</v>
      </c>
      <c r="AA74">
        <f t="shared" si="37"/>
        <v>5.7743784575306396</v>
      </c>
      <c r="AB74" s="8">
        <f t="shared" si="37"/>
        <v>4.3256995082482339</v>
      </c>
      <c r="AC74" s="8">
        <f t="shared" si="37"/>
        <v>6.8841283129527602</v>
      </c>
      <c r="AD74" s="8">
        <f t="shared" si="37"/>
        <v>6.6345371687454193</v>
      </c>
      <c r="AE74" s="8">
        <f t="shared" si="37"/>
        <v>6.2982967633131004</v>
      </c>
      <c r="AF74" s="8">
        <f t="shared" si="37"/>
        <v>6.0273642388470199</v>
      </c>
      <c r="AG74" s="8" t="e">
        <f t="shared" si="37"/>
        <v>#DIV/0!</v>
      </c>
      <c r="AS74" s="6">
        <v>27</v>
      </c>
      <c r="AT74" s="4">
        <v>62.269432142857156</v>
      </c>
      <c r="AU74" s="5" t="s">
        <v>0</v>
      </c>
      <c r="AV74" s="4">
        <v>2.4550509459140595</v>
      </c>
    </row>
    <row r="75" spans="3:48" x14ac:dyDescent="0.2">
      <c r="C75" s="12">
        <v>39</v>
      </c>
      <c r="Y75">
        <f t="shared" ref="Y75:AG75" si="38">Y46/Y16*100</f>
        <v>5.8309559780021205</v>
      </c>
      <c r="Z75">
        <f t="shared" si="38"/>
        <v>4.2151196658179373</v>
      </c>
      <c r="AA75">
        <f t="shared" si="38"/>
        <v>4.7000922646318095</v>
      </c>
      <c r="AB75" s="8">
        <f t="shared" si="38"/>
        <v>3.5445037433895967</v>
      </c>
      <c r="AC75" s="8">
        <f t="shared" si="38"/>
        <v>4.6810971975962996</v>
      </c>
      <c r="AD75" s="8">
        <f t="shared" si="38"/>
        <v>5.1738297513819882</v>
      </c>
      <c r="AE75" s="8">
        <f t="shared" si="38"/>
        <v>5.0336122956768881</v>
      </c>
      <c r="AF75" s="8">
        <f t="shared" si="38"/>
        <v>4.6221878912885588</v>
      </c>
      <c r="AG75" s="8" t="e">
        <f t="shared" si="38"/>
        <v>#DIV/0!</v>
      </c>
      <c r="AS75" s="6">
        <v>30</v>
      </c>
      <c r="AT75" s="4">
        <v>63.670695333333342</v>
      </c>
      <c r="AU75" s="5" t="s">
        <v>0</v>
      </c>
      <c r="AV75" s="4">
        <v>4.1257441872187766</v>
      </c>
    </row>
    <row r="76" spans="3:48" x14ac:dyDescent="0.2">
      <c r="C76" s="12">
        <v>42</v>
      </c>
      <c r="Y76">
        <f t="shared" ref="Y76:AG76" si="39">Y47/Y17*100</f>
        <v>4.0431809822378515</v>
      </c>
      <c r="Z76">
        <f t="shared" si="39"/>
        <v>4.739631768483326</v>
      </c>
      <c r="AA76">
        <f t="shared" si="39"/>
        <v>3.138011381699537</v>
      </c>
      <c r="AB76" s="8">
        <f t="shared" si="39"/>
        <v>2.0227489855848981</v>
      </c>
      <c r="AC76" s="8">
        <f t="shared" si="39"/>
        <v>5.6332032450398586</v>
      </c>
      <c r="AD76" s="8">
        <f t="shared" si="39"/>
        <v>4.3723673455020418</v>
      </c>
      <c r="AE76" s="8">
        <f t="shared" si="39"/>
        <v>3.3377291457305143</v>
      </c>
      <c r="AF76" s="8">
        <f t="shared" si="39"/>
        <v>3.5521852084943699</v>
      </c>
      <c r="AG76" s="8" t="e">
        <f t="shared" si="39"/>
        <v>#DIV/0!</v>
      </c>
      <c r="AS76" s="6">
        <v>33</v>
      </c>
      <c r="AT76" s="4">
        <v>59.412451666666669</v>
      </c>
      <c r="AU76" s="5" t="s">
        <v>0</v>
      </c>
      <c r="AV76" s="4">
        <v>3.8846502149165922</v>
      </c>
    </row>
    <row r="77" spans="3:48" x14ac:dyDescent="0.2">
      <c r="C77" s="12">
        <v>45</v>
      </c>
      <c r="Y77">
        <f t="shared" ref="Y77:AG77" si="40">Y48/Y18*100</f>
        <v>3.0159173171688938</v>
      </c>
      <c r="Z77">
        <f t="shared" si="40"/>
        <v>3.1970896481719526</v>
      </c>
      <c r="AA77">
        <f t="shared" si="40"/>
        <v>2.337915594774314</v>
      </c>
      <c r="AB77" s="8">
        <f t="shared" si="40"/>
        <v>2.1951366680745776</v>
      </c>
      <c r="AC77" s="8">
        <f t="shared" si="40"/>
        <v>5.2167986461275451</v>
      </c>
      <c r="AD77" s="8">
        <f t="shared" si="40"/>
        <v>3.3553825219231967</v>
      </c>
      <c r="AE77" s="8">
        <f t="shared" si="40"/>
        <v>2.8939650956770984</v>
      </c>
      <c r="AF77" s="8">
        <f t="shared" si="40"/>
        <v>3.1689023076263494</v>
      </c>
      <c r="AG77" s="8" t="e">
        <f t="shared" si="40"/>
        <v>#DIV/0!</v>
      </c>
      <c r="AS77" s="6">
        <v>36</v>
      </c>
      <c r="AT77" s="4">
        <v>59.306410833333331</v>
      </c>
      <c r="AU77" s="5" t="s">
        <v>0</v>
      </c>
      <c r="AV77" s="4">
        <v>2.9140197174645137</v>
      </c>
    </row>
    <row r="78" spans="3:48" x14ac:dyDescent="0.2">
      <c r="C78" s="12">
        <v>48</v>
      </c>
      <c r="Y78">
        <f t="shared" ref="Y78:AG78" si="41">Y49/Y19*100</f>
        <v>1.336227000252999</v>
      </c>
      <c r="Z78">
        <f t="shared" si="41"/>
        <v>1.3647202922667581</v>
      </c>
      <c r="AA78">
        <f t="shared" si="41"/>
        <v>1.4081667594376246</v>
      </c>
      <c r="AB78" s="8">
        <f t="shared" si="41"/>
        <v>0.64795371318756745</v>
      </c>
      <c r="AC78" s="8">
        <f t="shared" si="41"/>
        <v>3.2975652259949668</v>
      </c>
      <c r="AD78" s="8">
        <f t="shared" si="41"/>
        <v>2.2570002475348048</v>
      </c>
      <c r="AE78" s="8">
        <f t="shared" si="41"/>
        <v>1.8161716568942179</v>
      </c>
      <c r="AF78" s="8">
        <f t="shared" si="41"/>
        <v>1.6189062105816756</v>
      </c>
      <c r="AG78" s="8" t="e">
        <f t="shared" si="41"/>
        <v>#DIV/0!</v>
      </c>
      <c r="AS78" s="6">
        <v>39</v>
      </c>
      <c r="AT78" s="4">
        <v>57.24475125</v>
      </c>
      <c r="AU78" s="5" t="s">
        <v>0</v>
      </c>
      <c r="AV78" s="4">
        <v>1.3585950484908773</v>
      </c>
    </row>
    <row r="79" spans="3:48" x14ac:dyDescent="0.2">
      <c r="C79" s="12">
        <v>51</v>
      </c>
      <c r="AB79" s="8">
        <f t="shared" ref="AB79:AG82" si="42">AB50/AB20*100</f>
        <v>0.56772169630166969</v>
      </c>
      <c r="AC79" s="8">
        <f t="shared" si="42"/>
        <v>1.8479026168243307</v>
      </c>
      <c r="AD79" s="8">
        <f t="shared" si="42"/>
        <v>1.3322941720696573</v>
      </c>
      <c r="AE79" s="8">
        <f t="shared" si="42"/>
        <v>0.95483697991264449</v>
      </c>
      <c r="AF79" s="8">
        <f t="shared" si="42"/>
        <v>0.98979211055336069</v>
      </c>
      <c r="AG79" s="8" t="e">
        <f t="shared" si="42"/>
        <v>#DIV/0!</v>
      </c>
      <c r="AS79" s="6">
        <v>42</v>
      </c>
      <c r="AT79" s="4">
        <v>57.304708888888889</v>
      </c>
      <c r="AU79" s="5" t="s">
        <v>0</v>
      </c>
      <c r="AV79" s="4">
        <v>2.2449889513617007</v>
      </c>
    </row>
    <row r="80" spans="3:48" x14ac:dyDescent="0.2">
      <c r="C80" s="12">
        <v>54</v>
      </c>
      <c r="AB80" s="8">
        <f t="shared" si="42"/>
        <v>0.27861184894330132</v>
      </c>
      <c r="AC80" s="8">
        <f t="shared" si="42"/>
        <v>1.2150325169160654</v>
      </c>
      <c r="AD80" s="8">
        <f t="shared" si="42"/>
        <v>1.1203466074569661</v>
      </c>
      <c r="AE80" s="8">
        <f t="shared" si="42"/>
        <v>0.78646454959417234</v>
      </c>
      <c r="AF80" s="8">
        <f t="shared" si="42"/>
        <v>0.29540036576236162</v>
      </c>
      <c r="AG80" s="8" t="e">
        <f t="shared" si="42"/>
        <v>#DIV/0!</v>
      </c>
      <c r="AS80" s="6">
        <v>45</v>
      </c>
      <c r="AT80" s="4">
        <v>60.909297777777773</v>
      </c>
      <c r="AU80" s="5" t="s">
        <v>0</v>
      </c>
      <c r="AV80" s="4">
        <v>2.5425428721939869</v>
      </c>
    </row>
    <row r="81" spans="3:48" x14ac:dyDescent="0.2">
      <c r="C81" s="12">
        <v>57</v>
      </c>
      <c r="AB81" s="8">
        <f t="shared" si="42"/>
        <v>0.57798002482123079</v>
      </c>
      <c r="AC81" s="8">
        <f t="shared" si="42"/>
        <v>0.84209476538796668</v>
      </c>
      <c r="AD81" s="8">
        <f t="shared" si="42"/>
        <v>0.86814339659317086</v>
      </c>
      <c r="AE81" s="8">
        <f t="shared" si="42"/>
        <v>0.73896246473686733</v>
      </c>
      <c r="AF81" s="8">
        <f t="shared" si="42"/>
        <v>0.93380853580963263</v>
      </c>
      <c r="AG81" s="8" t="e">
        <f t="shared" si="42"/>
        <v>#DIV/0!</v>
      </c>
      <c r="AS81" s="6">
        <v>48</v>
      </c>
      <c r="AT81" s="4">
        <v>61.506076666666658</v>
      </c>
      <c r="AU81" s="5" t="s">
        <v>0</v>
      </c>
      <c r="AV81" s="4">
        <v>2.4187782159491178</v>
      </c>
    </row>
    <row r="82" spans="3:48" x14ac:dyDescent="0.2">
      <c r="C82" s="12">
        <v>60</v>
      </c>
      <c r="AB82" s="8">
        <f t="shared" si="42"/>
        <v>0.4131550449644511</v>
      </c>
      <c r="AC82" s="8">
        <f t="shared" si="42"/>
        <v>0.5395973010978885</v>
      </c>
      <c r="AD82" s="8">
        <f t="shared" si="42"/>
        <v>0.87457691473973098</v>
      </c>
      <c r="AE82" s="8">
        <f t="shared" si="42"/>
        <v>0.66399779127553094</v>
      </c>
      <c r="AF82" s="8">
        <f t="shared" si="42"/>
        <v>0.61352502512962093</v>
      </c>
      <c r="AG82" s="8" t="e">
        <f t="shared" si="42"/>
        <v>#DIV/0!</v>
      </c>
      <c r="AS82" s="6">
        <v>51</v>
      </c>
      <c r="AT82" s="4">
        <v>66.788441666666657</v>
      </c>
      <c r="AU82" s="5" t="s">
        <v>0</v>
      </c>
      <c r="AV82" s="4">
        <v>7.0502496425259062</v>
      </c>
    </row>
    <row r="83" spans="3:48" x14ac:dyDescent="0.2">
      <c r="C83" s="12">
        <v>63</v>
      </c>
      <c r="AB83" s="8"/>
      <c r="AC83" s="8"/>
      <c r="AD83" s="8"/>
      <c r="AE83" s="8">
        <f t="shared" ref="AE83:AG86" si="43">AE54/AE24*100</f>
        <v>0.18897132224123631</v>
      </c>
      <c r="AF83" s="8">
        <f t="shared" si="43"/>
        <v>0.49430258579193653</v>
      </c>
      <c r="AG83" s="8" t="e">
        <f t="shared" si="43"/>
        <v>#DIV/0!</v>
      </c>
      <c r="AS83" s="6">
        <v>54</v>
      </c>
      <c r="AT83" s="4">
        <v>63.283461666666675</v>
      </c>
      <c r="AU83" s="5" t="s">
        <v>0</v>
      </c>
      <c r="AV83" s="4">
        <v>7.6301717783950451</v>
      </c>
    </row>
    <row r="84" spans="3:48" x14ac:dyDescent="0.2">
      <c r="C84" s="12">
        <v>66</v>
      </c>
      <c r="AB84" s="8"/>
      <c r="AC84" s="8"/>
      <c r="AD84" s="8"/>
      <c r="AE84" s="8">
        <f t="shared" si="43"/>
        <v>0.5012149939507361</v>
      </c>
      <c r="AF84" s="8">
        <f t="shared" si="43"/>
        <v>0.70680557592685656</v>
      </c>
      <c r="AG84" s="8" t="e">
        <f t="shared" si="43"/>
        <v>#DIV/0!</v>
      </c>
      <c r="AS84" s="6">
        <v>57</v>
      </c>
      <c r="AT84" s="4">
        <v>67.265238333333329</v>
      </c>
      <c r="AU84" s="5" t="s">
        <v>0</v>
      </c>
      <c r="AV84" s="4">
        <v>3.6433502629882661</v>
      </c>
    </row>
    <row r="85" spans="3:48" x14ac:dyDescent="0.2">
      <c r="C85" s="12">
        <v>69</v>
      </c>
      <c r="AB85" s="8"/>
      <c r="AC85" s="8"/>
      <c r="AD85" s="8"/>
      <c r="AE85" s="8">
        <f t="shared" si="43"/>
        <v>0.16314921788973907</v>
      </c>
      <c r="AF85" s="8">
        <f t="shared" si="43"/>
        <v>0.24676422224502934</v>
      </c>
      <c r="AG85" s="8" t="e">
        <f t="shared" si="43"/>
        <v>#DIV/0!</v>
      </c>
      <c r="AS85" s="6">
        <v>60</v>
      </c>
      <c r="AT85" s="4">
        <v>66.814396666666667</v>
      </c>
      <c r="AU85" s="5" t="s">
        <v>0</v>
      </c>
      <c r="AV85" s="4">
        <v>5.9339453717696689</v>
      </c>
    </row>
    <row r="86" spans="3:48" x14ac:dyDescent="0.2">
      <c r="C86" s="12">
        <v>72</v>
      </c>
      <c r="AB86" s="8"/>
      <c r="AC86" s="8"/>
      <c r="AD86" s="8"/>
      <c r="AE86" s="8">
        <f t="shared" si="43"/>
        <v>0.41449689604388595</v>
      </c>
      <c r="AF86" s="8">
        <f t="shared" si="43"/>
        <v>0.61787340431535975</v>
      </c>
      <c r="AG86" s="8" t="e">
        <f t="shared" si="43"/>
        <v>#DIV/0!</v>
      </c>
      <c r="AS86" s="6">
        <v>63</v>
      </c>
      <c r="AT86" s="4">
        <v>76.066636666666668</v>
      </c>
      <c r="AU86" s="5" t="s">
        <v>0</v>
      </c>
      <c r="AV86" s="4">
        <v>7.2916054910378492</v>
      </c>
    </row>
    <row r="87" spans="3:48" x14ac:dyDescent="0.2">
      <c r="AS87" s="6">
        <v>66</v>
      </c>
      <c r="AT87" s="4">
        <v>66.295583333333326</v>
      </c>
      <c r="AU87" s="5" t="s">
        <v>0</v>
      </c>
      <c r="AV87" s="4">
        <v>0.59505383767633746</v>
      </c>
    </row>
    <row r="88" spans="3:48" x14ac:dyDescent="0.2">
      <c r="AS88" s="6">
        <v>69</v>
      </c>
      <c r="AT88" s="4">
        <v>61.883320000000005</v>
      </c>
      <c r="AU88" s="5" t="s">
        <v>0</v>
      </c>
      <c r="AV88" s="4">
        <v>13.457184127847791</v>
      </c>
    </row>
    <row r="89" spans="3:48" x14ac:dyDescent="0.2">
      <c r="AS89" s="3">
        <v>72</v>
      </c>
      <c r="AT89" s="1">
        <v>66.69171</v>
      </c>
      <c r="AU89" s="2" t="s">
        <v>0</v>
      </c>
      <c r="AV89" s="1">
        <v>4.1707254498827906</v>
      </c>
    </row>
  </sheetData>
  <mergeCells count="3">
    <mergeCell ref="AT64:AV64"/>
    <mergeCell ref="AX2:AZ2"/>
    <mergeCell ref="BA2:BC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CH4, METHANE CONTENT (Outlier)</vt:lpstr>
      <vt:lpstr>CH4, METHANE CONTENT (Modified)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2022-04-14T09:13:27Z</dcterms:created>
  <dcterms:modified xsi:type="dcterms:W3CDTF">2022-07-27T00:51:45Z</dcterms:modified>
</cp:coreProperties>
</file>