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2" windowWidth="14808" windowHeight="7920"/>
  </bookViews>
  <sheets>
    <sheet name="EXC" sheetId="1" r:id="rId1"/>
    <sheet name="CARB" sheetId="2" r:id="rId2"/>
    <sheet name="ERO" sheetId="3" r:id="rId3"/>
    <sheet name="OM" sheetId="4" r:id="rId4"/>
    <sheet name="AmoFe" sheetId="5" r:id="rId5"/>
    <sheet name="CryFe" sheetId="6" r:id="rId6"/>
  </sheets>
  <calcPr calcId="145621"/>
</workbook>
</file>

<file path=xl/calcChain.xml><?xml version="1.0" encoding="utf-8"?>
<calcChain xmlns="http://schemas.openxmlformats.org/spreadsheetml/2006/main">
  <c r="H71" i="4" l="1"/>
  <c r="H69" i="4"/>
  <c r="H67" i="4"/>
  <c r="H65" i="4"/>
  <c r="H63" i="4"/>
  <c r="H61" i="4"/>
  <c r="H59" i="4"/>
  <c r="H57" i="4"/>
  <c r="H55" i="4"/>
  <c r="H53" i="4"/>
  <c r="H51" i="4"/>
  <c r="H49" i="4"/>
  <c r="H47" i="4"/>
  <c r="H45" i="4"/>
  <c r="H43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51" i="4"/>
  <c r="G51" i="4" s="1"/>
  <c r="F50" i="4"/>
  <c r="G43" i="4"/>
  <c r="G44" i="4"/>
  <c r="G45" i="4"/>
  <c r="G46" i="4"/>
  <c r="G47" i="4"/>
  <c r="G48" i="4"/>
  <c r="G49" i="4"/>
  <c r="G50" i="4"/>
  <c r="G42" i="4"/>
  <c r="F43" i="4"/>
  <c r="F44" i="4"/>
  <c r="F45" i="4"/>
  <c r="F46" i="4"/>
  <c r="F47" i="4"/>
  <c r="F48" i="4"/>
  <c r="F49" i="4"/>
  <c r="F42" i="4"/>
  <c r="H3" i="2" l="1"/>
  <c r="H31" i="6"/>
  <c r="H29" i="6"/>
  <c r="H27" i="6"/>
  <c r="H25" i="6"/>
  <c r="H23" i="6"/>
  <c r="H21" i="6"/>
  <c r="H19" i="6"/>
  <c r="H17" i="6"/>
  <c r="H15" i="6"/>
  <c r="H13" i="6"/>
  <c r="H11" i="6"/>
  <c r="H9" i="6"/>
  <c r="H7" i="6"/>
  <c r="H5" i="6"/>
  <c r="H3" i="6"/>
  <c r="H31" i="5"/>
  <c r="H29" i="5"/>
  <c r="H27" i="5"/>
  <c r="H25" i="5"/>
  <c r="H23" i="5"/>
  <c r="H21" i="5"/>
  <c r="H19" i="5"/>
  <c r="H17" i="5"/>
  <c r="H31" i="4"/>
  <c r="H29" i="4"/>
  <c r="H27" i="4"/>
  <c r="H25" i="4"/>
  <c r="H23" i="4"/>
  <c r="H21" i="4"/>
  <c r="H19" i="4"/>
  <c r="H17" i="4"/>
  <c r="H15" i="4"/>
  <c r="H13" i="4"/>
  <c r="H11" i="4"/>
  <c r="H9" i="4"/>
  <c r="H7" i="4"/>
  <c r="H5" i="4"/>
  <c r="H3" i="4"/>
  <c r="H31" i="3"/>
  <c r="H29" i="3"/>
  <c r="H27" i="3"/>
  <c r="H25" i="3"/>
  <c r="H23" i="3"/>
  <c r="H21" i="3"/>
  <c r="H19" i="3"/>
  <c r="H17" i="3"/>
  <c r="H15" i="3"/>
  <c r="H13" i="3"/>
  <c r="H11" i="3"/>
  <c r="H9" i="3"/>
  <c r="H7" i="3"/>
  <c r="H5" i="3"/>
  <c r="H3" i="3"/>
  <c r="H31" i="2"/>
  <c r="H29" i="2"/>
  <c r="H27" i="2"/>
  <c r="H25" i="2"/>
  <c r="H23" i="2"/>
  <c r="H21" i="2"/>
  <c r="H19" i="2"/>
  <c r="H17" i="2"/>
  <c r="H15" i="2"/>
  <c r="H13" i="2"/>
  <c r="H5" i="2"/>
  <c r="H31" i="1"/>
  <c r="H29" i="1"/>
  <c r="H27" i="1"/>
  <c r="H25" i="1"/>
  <c r="H23" i="1"/>
  <c r="H21" i="1"/>
  <c r="H19" i="1"/>
  <c r="H17" i="1"/>
  <c r="H15" i="1"/>
  <c r="H13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2" i="6"/>
  <c r="G8" i="5"/>
  <c r="H9" i="5" s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2" i="5"/>
  <c r="F3" i="5"/>
  <c r="G3" i="5" s="1"/>
  <c r="F4" i="5"/>
  <c r="G4" i="5" s="1"/>
  <c r="F5" i="5"/>
  <c r="G5" i="5" s="1"/>
  <c r="F6" i="5"/>
  <c r="G6" i="5" s="1"/>
  <c r="H7" i="5" s="1"/>
  <c r="F7" i="5"/>
  <c r="G7" i="5" s="1"/>
  <c r="F8" i="5"/>
  <c r="F9" i="5"/>
  <c r="G9" i="5" s="1"/>
  <c r="F10" i="5"/>
  <c r="G10" i="5" s="1"/>
  <c r="F11" i="5"/>
  <c r="G11" i="5" s="1"/>
  <c r="F12" i="5"/>
  <c r="G12" i="5" s="1"/>
  <c r="F13" i="5"/>
  <c r="G13" i="5" s="1"/>
  <c r="F14" i="5"/>
  <c r="G14" i="5" s="1"/>
  <c r="H15" i="5" s="1"/>
  <c r="F15" i="5"/>
  <c r="G15" i="5" s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2" i="5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2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H5" i="5" l="1"/>
  <c r="H3" i="5"/>
  <c r="H13" i="5"/>
  <c r="H11" i="5"/>
</calcChain>
</file>

<file path=xl/sharedStrings.xml><?xml version="1.0" encoding="utf-8"?>
<sst xmlns="http://schemas.openxmlformats.org/spreadsheetml/2006/main" count="275" uniqueCount="76">
  <si>
    <t>Number</t>
    <phoneticPr fontId="1" type="noConversion"/>
  </si>
  <si>
    <t>Correnpond</t>
    <phoneticPr fontId="1" type="noConversion"/>
  </si>
  <si>
    <t>Soil (g)</t>
    <phoneticPr fontId="1" type="noConversion"/>
  </si>
  <si>
    <t>Diluted times</t>
    <phoneticPr fontId="1" type="noConversion"/>
  </si>
  <si>
    <t>Test Conc.(ppb)</t>
    <phoneticPr fontId="1" type="noConversion"/>
  </si>
  <si>
    <t>Corrected Conc. (ppb)</t>
    <phoneticPr fontId="1" type="noConversion"/>
  </si>
  <si>
    <t>Control 1-1</t>
    <phoneticPr fontId="1" type="noConversion"/>
  </si>
  <si>
    <t>Control 1-2</t>
    <phoneticPr fontId="1" type="noConversion"/>
  </si>
  <si>
    <t>Leo-HA 1-1</t>
    <phoneticPr fontId="1" type="noConversion"/>
  </si>
  <si>
    <t>Leo-HA 1-2</t>
  </si>
  <si>
    <t>purchased HA 1-1</t>
    <phoneticPr fontId="1" type="noConversion"/>
  </si>
  <si>
    <t>purchased HA 1-2</t>
  </si>
  <si>
    <t>Control 2-1</t>
    <phoneticPr fontId="1" type="noConversion"/>
  </si>
  <si>
    <t>Control 2-2</t>
  </si>
  <si>
    <t>Leo-HA 2-1</t>
    <phoneticPr fontId="1" type="noConversion"/>
  </si>
  <si>
    <t>Leo-HA 2-2</t>
  </si>
  <si>
    <t>purchased HA 2-1</t>
    <phoneticPr fontId="1" type="noConversion"/>
  </si>
  <si>
    <t>purchased HA 2-2</t>
  </si>
  <si>
    <t>Control 3-1</t>
    <phoneticPr fontId="1" type="noConversion"/>
  </si>
  <si>
    <t>Control 3-2</t>
    <phoneticPr fontId="1" type="noConversion"/>
  </si>
  <si>
    <t>Leo-HA 3-1</t>
    <phoneticPr fontId="1" type="noConversion"/>
  </si>
  <si>
    <t>Leo-HA 3-2</t>
  </si>
  <si>
    <t>purchased HA 3-1</t>
    <phoneticPr fontId="1" type="noConversion"/>
  </si>
  <si>
    <t>purchased HA 3-2</t>
  </si>
  <si>
    <t>Extraction agent: 25 mL 1 M NH4NO3(pH=7)</t>
    <phoneticPr fontId="1" type="noConversion"/>
  </si>
  <si>
    <t>Extraction agent: 25 mL 1 M CH3COONa(pH=5 adjusted by CH3COOH)</t>
    <phoneticPr fontId="1" type="noConversion"/>
  </si>
  <si>
    <t>Extraction agent: 3 mL 0.01 M HNO3 + 7 mL H2O2+ 15 mL 1 M NH4NO3</t>
    <phoneticPr fontId="1" type="noConversion"/>
  </si>
  <si>
    <t>Extraction agent: 0.2 M (NH4)2C2O4-0.2 M H2C2O4 (pH=2.89)</t>
    <phoneticPr fontId="1" type="noConversion"/>
  </si>
  <si>
    <t>Extraction agent: 25 mL 0.04 M NH2OHHCl in 25% CHCOOH</t>
    <phoneticPr fontId="1" type="noConversion"/>
  </si>
  <si>
    <t>Extraction agent: 25 mL 0.1 M NH2OHHCl+0.01 M HCl(pH=2)</t>
    <phoneticPr fontId="1" type="noConversion"/>
  </si>
  <si>
    <t>mg/kg</t>
    <phoneticPr fontId="1" type="noConversion"/>
  </si>
  <si>
    <t>mg/kg</t>
    <phoneticPr fontId="1" type="noConversion"/>
  </si>
  <si>
    <t>mg/kg</t>
    <phoneticPr fontId="1" type="noConversion"/>
  </si>
  <si>
    <t>mg/kg</t>
    <phoneticPr fontId="1" type="noConversion"/>
  </si>
  <si>
    <t>mg/kg</t>
    <phoneticPr fontId="1" type="noConversion"/>
  </si>
  <si>
    <t>mg.kg</t>
    <phoneticPr fontId="1" type="noConversion"/>
  </si>
  <si>
    <t>Standard</t>
    <phoneticPr fontId="1" type="noConversion"/>
  </si>
  <si>
    <t>L-HA 1-1</t>
  </si>
  <si>
    <t>L-HA 1-1</t>
    <phoneticPr fontId="1" type="noConversion"/>
  </si>
  <si>
    <t>L-HA 1-2</t>
  </si>
  <si>
    <t>CK 1-1</t>
  </si>
  <si>
    <t>CK 1-1</t>
    <phoneticPr fontId="1" type="noConversion"/>
  </si>
  <si>
    <t>CK 1-2</t>
  </si>
  <si>
    <t>C-HA 1-1</t>
  </si>
  <si>
    <t>C-HA 1-1</t>
    <phoneticPr fontId="1" type="noConversion"/>
  </si>
  <si>
    <t>C-HA 1-2</t>
  </si>
  <si>
    <t>L-HA 1-1</t>
    <phoneticPr fontId="1" type="noConversion"/>
  </si>
  <si>
    <t>L-HA 1-2</t>
    <phoneticPr fontId="1" type="noConversion"/>
  </si>
  <si>
    <t>CK 2-1</t>
  </si>
  <si>
    <t>CK 2-1</t>
    <phoneticPr fontId="1" type="noConversion"/>
  </si>
  <si>
    <t>CK 2-2</t>
  </si>
  <si>
    <t>L-HA 2-1</t>
  </si>
  <si>
    <t>L-HA 2-1</t>
    <phoneticPr fontId="1" type="noConversion"/>
  </si>
  <si>
    <t>L-HA 2-2</t>
  </si>
  <si>
    <t>L-HA 2-1</t>
    <phoneticPr fontId="1" type="noConversion"/>
  </si>
  <si>
    <t>L-HA 2-2</t>
    <phoneticPr fontId="1" type="noConversion"/>
  </si>
  <si>
    <t>C-HA 2-1</t>
  </si>
  <si>
    <t>C-HA 2-1</t>
    <phoneticPr fontId="1" type="noConversion"/>
  </si>
  <si>
    <t>C-HA 2-2</t>
  </si>
  <si>
    <t>C-HA 2-2</t>
    <phoneticPr fontId="1" type="noConversion"/>
  </si>
  <si>
    <t>CK 3-1</t>
  </si>
  <si>
    <t>CK 3-1</t>
    <phoneticPr fontId="1" type="noConversion"/>
  </si>
  <si>
    <t>CK 3-2</t>
  </si>
  <si>
    <t>CK 3-2</t>
    <phoneticPr fontId="1" type="noConversion"/>
  </si>
  <si>
    <t>L-HA 3-1</t>
  </si>
  <si>
    <t>L-HA 3-1</t>
    <phoneticPr fontId="1" type="noConversion"/>
  </si>
  <si>
    <t>L-HA 3-2</t>
  </si>
  <si>
    <t>L-HA 3-2</t>
    <phoneticPr fontId="1" type="noConversion"/>
  </si>
  <si>
    <t>C-HA 3-1</t>
  </si>
  <si>
    <t>C-HA 3-1</t>
    <phoneticPr fontId="1" type="noConversion"/>
  </si>
  <si>
    <t>C-HA 3-2</t>
  </si>
  <si>
    <t>C-HA 3-2</t>
    <phoneticPr fontId="1" type="noConversion"/>
  </si>
  <si>
    <t>Here, 1-1~1-2 means UO2</t>
    <phoneticPr fontId="1" type="noConversion"/>
  </si>
  <si>
    <t>2-1~2-2 means UO3</t>
    <phoneticPr fontId="1" type="noConversion"/>
  </si>
  <si>
    <t>3-1~3-2 means UO2(NO3)2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</si>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</sst>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77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736657917761"/>
          <c:y val="2.79611440322537E-2"/>
          <c:w val="0.85476596675415573"/>
          <c:h val="0.898258697044312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EXC!$J$6:$J$10</c:f>
              <c:numCache>
                <c:formatCode>General</c:formatCode>
                <c:ptCount val="5"/>
                <c:pt idx="0">
                  <c:v>2.8929999999999998</c:v>
                </c:pt>
                <c:pt idx="1">
                  <c:v>6.8079999999999998</c:v>
                </c:pt>
                <c:pt idx="2">
                  <c:v>9.76</c:v>
                </c:pt>
                <c:pt idx="3">
                  <c:v>35.302</c:v>
                </c:pt>
                <c:pt idx="4">
                  <c:v>64.444000000000003</c:v>
                </c:pt>
              </c:numCache>
            </c:numRef>
          </c:xVal>
          <c:yVal>
            <c:numRef>
              <c:f>EXC!$K$6:$K$10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30848"/>
        <c:axId val="245632384"/>
      </c:scatterChart>
      <c:valAx>
        <c:axId val="2456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632384"/>
        <c:crosses val="autoZero"/>
        <c:crossBetween val="midCat"/>
      </c:valAx>
      <c:valAx>
        <c:axId val="24563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5630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59841E-2"/>
          <c:y val="2.8252405949256341E-2"/>
          <c:w val="0.8622478127734033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CARB!$K$11:$K$14</c:f>
              <c:numCache>
                <c:formatCode>General</c:formatCode>
                <c:ptCount val="4"/>
                <c:pt idx="0">
                  <c:v>13.218</c:v>
                </c:pt>
                <c:pt idx="1">
                  <c:v>22.635999999999999</c:v>
                </c:pt>
                <c:pt idx="2">
                  <c:v>46.661000000000001</c:v>
                </c:pt>
                <c:pt idx="3">
                  <c:v>80.759</c:v>
                </c:pt>
              </c:numCache>
            </c:numRef>
          </c:xVal>
          <c:yVal>
            <c:numRef>
              <c:f>CARB!$L$11:$L$14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36544"/>
        <c:axId val="246638080"/>
      </c:scatterChart>
      <c:valAx>
        <c:axId val="2466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638080"/>
        <c:crosses val="autoZero"/>
        <c:crossBetween val="midCat"/>
      </c:valAx>
      <c:valAx>
        <c:axId val="24663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6636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ERO!$J$8:$J$13</c:f>
              <c:numCache>
                <c:formatCode>General</c:formatCode>
                <c:ptCount val="6"/>
                <c:pt idx="0">
                  <c:v>1.4830000000000001</c:v>
                </c:pt>
                <c:pt idx="1">
                  <c:v>4.8769999999999998</c:v>
                </c:pt>
                <c:pt idx="2">
                  <c:v>7.9930000000000003</c:v>
                </c:pt>
                <c:pt idx="3">
                  <c:v>17.745000000000001</c:v>
                </c:pt>
                <c:pt idx="4">
                  <c:v>32.44</c:v>
                </c:pt>
                <c:pt idx="5">
                  <c:v>75.304000000000002</c:v>
                </c:pt>
              </c:numCache>
            </c:numRef>
          </c:xVal>
          <c:yVal>
            <c:numRef>
              <c:f>ERO!$K$8:$K$13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75328"/>
        <c:axId val="246676864"/>
      </c:scatterChart>
      <c:valAx>
        <c:axId val="2466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676864"/>
        <c:crosses val="autoZero"/>
        <c:crossBetween val="midCat"/>
      </c:valAx>
      <c:valAx>
        <c:axId val="24667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6675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622478127734033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OM!$L$12:$L$16</c:f>
              <c:numCache>
                <c:formatCode>General</c:formatCode>
                <c:ptCount val="5"/>
                <c:pt idx="0">
                  <c:v>5.9939999999999998</c:v>
                </c:pt>
                <c:pt idx="1">
                  <c:v>19.753</c:v>
                </c:pt>
                <c:pt idx="2">
                  <c:v>51.838000000000001</c:v>
                </c:pt>
                <c:pt idx="3">
                  <c:v>77.201999999999998</c:v>
                </c:pt>
                <c:pt idx="4">
                  <c:v>160.12</c:v>
                </c:pt>
              </c:numCache>
            </c:numRef>
          </c:xVal>
          <c:yVal>
            <c:numRef>
              <c:f>OM!$M$12:$M$16</c:f>
              <c:numCache>
                <c:formatCode>General</c:formatCode>
                <c:ptCount val="5"/>
                <c:pt idx="0">
                  <c:v>5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362112"/>
        <c:axId val="246363648"/>
      </c:scatterChart>
      <c:valAx>
        <c:axId val="2463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363648"/>
        <c:crosses val="autoZero"/>
        <c:crossBetween val="midCat"/>
      </c:valAx>
      <c:valAx>
        <c:axId val="24636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362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AmoFe!$L$13:$L$16</c:f>
              <c:numCache>
                <c:formatCode>General</c:formatCode>
                <c:ptCount val="4"/>
                <c:pt idx="0">
                  <c:v>4.5289999999999999</c:v>
                </c:pt>
                <c:pt idx="1">
                  <c:v>7.2910000000000004</c:v>
                </c:pt>
                <c:pt idx="2">
                  <c:v>30.155000000000001</c:v>
                </c:pt>
                <c:pt idx="3">
                  <c:v>52.186</c:v>
                </c:pt>
              </c:numCache>
            </c:numRef>
          </c:xVal>
          <c:yVal>
            <c:numRef>
              <c:f>AmoFe!$M$13:$M$16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406528"/>
        <c:axId val="246408320"/>
      </c:scatterChart>
      <c:valAx>
        <c:axId val="2464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408320"/>
        <c:crosses val="autoZero"/>
        <c:crossBetween val="midCat"/>
      </c:valAx>
      <c:valAx>
        <c:axId val="24640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406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42E-2"/>
          <c:w val="0.88337270341207352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CryFe!$K$10:$K$14</c:f>
              <c:numCache>
                <c:formatCode>General</c:formatCode>
                <c:ptCount val="5"/>
                <c:pt idx="0">
                  <c:v>4.1580000000000004</c:v>
                </c:pt>
                <c:pt idx="1">
                  <c:v>8.9550000000000001</c:v>
                </c:pt>
                <c:pt idx="2">
                  <c:v>19.672000000000001</c:v>
                </c:pt>
                <c:pt idx="3">
                  <c:v>37.064999999999998</c:v>
                </c:pt>
                <c:pt idx="4">
                  <c:v>63.743000000000002</c:v>
                </c:pt>
              </c:numCache>
            </c:numRef>
          </c:xVal>
          <c:yVal>
            <c:numRef>
              <c:f>CryFe!$L$10:$L$14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46816"/>
        <c:axId val="246548352"/>
      </c:scatterChart>
      <c:valAx>
        <c:axId val="2465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548352"/>
        <c:crosses val="autoZero"/>
        <c:crossBetween val="midCat"/>
      </c:valAx>
      <c:valAx>
        <c:axId val="24654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6546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415290</xdr:colOff>
      <xdr:row>3</xdr:row>
      <xdr:rowOff>71437</xdr:rowOff>
    </xdr:from>
    <xdr:to>
      <xdr:col>18</xdr:col>
      <xdr:colOff>262890</xdr:colOff>
      <xdr:row>18</xdr:row>
      <xdr:rowOff>100012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270510</xdr:colOff>
      <xdr:row>11</xdr:row>
      <xdr:rowOff>100012</xdr:rowOff>
    </xdr:from>
    <xdr:to>
      <xdr:col>19</xdr:col>
      <xdr:colOff>57150</xdr:colOff>
      <xdr:row>26</xdr:row>
      <xdr:rowOff>138112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598170</xdr:colOff>
      <xdr:row>5</xdr:row>
      <xdr:rowOff>141922</xdr:rowOff>
    </xdr:from>
    <xdr:to>
      <xdr:col>18</xdr:col>
      <xdr:colOff>369570</xdr:colOff>
      <xdr:row>21</xdr:row>
      <xdr:rowOff>16192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481965</xdr:colOff>
      <xdr:row>7</xdr:row>
      <xdr:rowOff>26670</xdr:rowOff>
    </xdr:from>
    <xdr:to>
      <xdr:col>20</xdr:col>
      <xdr:colOff>321945</xdr:colOff>
      <xdr:row>22</xdr:row>
      <xdr:rowOff>64770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201930</xdr:colOff>
      <xdr:row>8</xdr:row>
      <xdr:rowOff>62865</xdr:rowOff>
    </xdr:from>
    <xdr:to>
      <xdr:col>21</xdr:col>
      <xdr:colOff>49530</xdr:colOff>
      <xdr:row>24</xdr:row>
      <xdr:rowOff>126682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483870</xdr:colOff>
      <xdr:row>6</xdr:row>
      <xdr:rowOff>54292</xdr:rowOff>
    </xdr:from>
    <xdr:to>
      <xdr:col>19</xdr:col>
      <xdr:colOff>308610</xdr:colOff>
      <xdr:row>21</xdr:row>
      <xdr:rowOff>92392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K21" sqref="K21"/>
    </sheetView>
  </sheetViews>
  <sheetFormatPr defaultRowHeight="14.4" x14ac:dyDescent="0.25"/>
  <cols>
    <col min="2" max="2" width="20.6640625" customWidth="1"/>
    <col min="3" max="3" width="9" style="2"/>
    <col min="4" max="4" width="16.88671875" customWidth="1"/>
    <col min="5" max="5" width="19" customWidth="1"/>
    <col min="6" max="6" width="22.66406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30</v>
      </c>
    </row>
    <row r="2" spans="1:11" x14ac:dyDescent="0.25">
      <c r="A2">
        <v>1</v>
      </c>
      <c r="B2" s="2" t="s">
        <v>41</v>
      </c>
      <c r="C2" s="2">
        <v>1.0041</v>
      </c>
      <c r="D2">
        <v>1</v>
      </c>
      <c r="E2" s="5">
        <v>4.5839999999999996</v>
      </c>
      <c r="F2" s="3">
        <f>E2+1.628-5.8141</f>
        <v>0.39789999999999992</v>
      </c>
      <c r="G2" s="6">
        <f>F2*25/C2/1000</f>
        <v>9.906881784682799E-3</v>
      </c>
    </row>
    <row r="3" spans="1:11" x14ac:dyDescent="0.25">
      <c r="A3">
        <v>2</v>
      </c>
      <c r="B3" s="2" t="s">
        <v>42</v>
      </c>
      <c r="C3" s="2">
        <v>1.0019</v>
      </c>
      <c r="D3">
        <v>1</v>
      </c>
      <c r="E3" s="5">
        <v>3.0419999999999998</v>
      </c>
      <c r="F3" s="3">
        <f t="shared" ref="F3:F31" si="0">E3+1.628-5.8141</f>
        <v>-1.1440999999999999</v>
      </c>
      <c r="G3" s="6">
        <f t="shared" ref="G3:G31" si="1">F3*25/C3/1000</f>
        <v>-2.8548258309212496E-2</v>
      </c>
      <c r="H3" s="6">
        <v>0</v>
      </c>
    </row>
    <row r="4" spans="1:11" x14ac:dyDescent="0.25">
      <c r="A4">
        <v>3</v>
      </c>
      <c r="B4" s="2" t="s">
        <v>38</v>
      </c>
      <c r="C4" s="2">
        <v>1.0006999999999999</v>
      </c>
      <c r="D4">
        <v>1</v>
      </c>
      <c r="E4" s="5">
        <v>2.5910000000000002</v>
      </c>
      <c r="F4" s="3">
        <f t="shared" si="0"/>
        <v>-1.5950999999999995</v>
      </c>
      <c r="G4" s="6">
        <f t="shared" si="1"/>
        <v>-3.9849605276306578E-2</v>
      </c>
    </row>
    <row r="5" spans="1:11" x14ac:dyDescent="0.25">
      <c r="A5">
        <v>4</v>
      </c>
      <c r="B5" s="2" t="s">
        <v>39</v>
      </c>
      <c r="C5" s="2">
        <v>1</v>
      </c>
      <c r="D5">
        <v>1</v>
      </c>
      <c r="E5" s="5">
        <v>2.3109999999999999</v>
      </c>
      <c r="F5" s="3">
        <f t="shared" si="0"/>
        <v>-1.8750999999999998</v>
      </c>
      <c r="G5" s="6">
        <f t="shared" si="1"/>
        <v>-4.6877499999999996E-2</v>
      </c>
      <c r="H5" s="6">
        <v>0</v>
      </c>
      <c r="J5" t="s">
        <v>36</v>
      </c>
    </row>
    <row r="6" spans="1:11" x14ac:dyDescent="0.25">
      <c r="A6">
        <v>5</v>
      </c>
      <c r="B6" s="2" t="s">
        <v>46</v>
      </c>
      <c r="C6" s="2">
        <v>1.0067999999999999</v>
      </c>
      <c r="D6">
        <v>1</v>
      </c>
      <c r="E6" s="5">
        <v>1.7170000000000001</v>
      </c>
      <c r="F6" s="3">
        <f t="shared" si="0"/>
        <v>-2.4691000000000001</v>
      </c>
      <c r="G6" s="6">
        <f t="shared" si="1"/>
        <v>-6.1310588001589193E-2</v>
      </c>
      <c r="J6" s="4">
        <v>2.8929999999999998</v>
      </c>
      <c r="K6">
        <v>0</v>
      </c>
    </row>
    <row r="7" spans="1:11" x14ac:dyDescent="0.25">
      <c r="A7">
        <v>6</v>
      </c>
      <c r="B7" s="2" t="s">
        <v>47</v>
      </c>
      <c r="C7" s="2">
        <v>1.0062</v>
      </c>
      <c r="D7">
        <v>1</v>
      </c>
      <c r="E7" s="5">
        <v>1.774</v>
      </c>
      <c r="F7" s="3">
        <f t="shared" si="0"/>
        <v>-2.4120999999999997</v>
      </c>
      <c r="G7" s="6">
        <f t="shared" si="1"/>
        <v>-5.9930928244881727E-2</v>
      </c>
      <c r="H7" s="6">
        <v>0</v>
      </c>
      <c r="J7" s="4">
        <v>6.8079999999999998</v>
      </c>
      <c r="K7">
        <v>5</v>
      </c>
    </row>
    <row r="8" spans="1:11" x14ac:dyDescent="0.25">
      <c r="A8">
        <v>7</v>
      </c>
      <c r="B8" s="2" t="s">
        <v>44</v>
      </c>
      <c r="C8" s="2">
        <v>1.0013000000000001</v>
      </c>
      <c r="D8">
        <v>1</v>
      </c>
      <c r="E8" s="5">
        <v>1.887</v>
      </c>
      <c r="F8" s="3">
        <f t="shared" si="0"/>
        <v>-2.2991000000000001</v>
      </c>
      <c r="G8" s="6">
        <f t="shared" si="1"/>
        <v>-5.7402876260860887E-2</v>
      </c>
      <c r="J8" s="4">
        <v>9.76</v>
      </c>
      <c r="K8">
        <v>10</v>
      </c>
    </row>
    <row r="9" spans="1:11" x14ac:dyDescent="0.25">
      <c r="A9">
        <v>8</v>
      </c>
      <c r="B9" s="2" t="s">
        <v>45</v>
      </c>
      <c r="C9" s="2">
        <v>1.0064</v>
      </c>
      <c r="D9">
        <v>1</v>
      </c>
      <c r="E9" s="5">
        <v>2.1669999999999998</v>
      </c>
      <c r="F9" s="3">
        <f t="shared" si="0"/>
        <v>-2.0190999999999999</v>
      </c>
      <c r="G9" s="6">
        <f t="shared" si="1"/>
        <v>-5.0156498410174881E-2</v>
      </c>
      <c r="H9" s="6">
        <v>0</v>
      </c>
      <c r="J9" s="4">
        <v>35.302</v>
      </c>
      <c r="K9">
        <v>50</v>
      </c>
    </row>
    <row r="10" spans="1:11" x14ac:dyDescent="0.25">
      <c r="A10">
        <v>9</v>
      </c>
      <c r="B10" s="2" t="s">
        <v>44</v>
      </c>
      <c r="C10" s="2">
        <v>1.0059</v>
      </c>
      <c r="D10">
        <v>1</v>
      </c>
      <c r="E10" s="5">
        <v>1.6879999999999999</v>
      </c>
      <c r="F10" s="3">
        <f t="shared" si="0"/>
        <v>-2.4981</v>
      </c>
      <c r="G10" s="6">
        <f t="shared" si="1"/>
        <v>-6.2086191470325083E-2</v>
      </c>
      <c r="J10" s="4">
        <v>64.444000000000003</v>
      </c>
      <c r="K10">
        <v>100</v>
      </c>
    </row>
    <row r="11" spans="1:11" x14ac:dyDescent="0.25">
      <c r="A11">
        <v>10</v>
      </c>
      <c r="B11" s="2" t="s">
        <v>45</v>
      </c>
      <c r="C11" s="2">
        <v>1.0043</v>
      </c>
      <c r="D11">
        <v>1</v>
      </c>
      <c r="E11" s="5">
        <v>1.897</v>
      </c>
      <c r="F11" s="3">
        <f t="shared" si="0"/>
        <v>-2.2890999999999999</v>
      </c>
      <c r="G11" s="6">
        <f t="shared" si="1"/>
        <v>-5.6982475355969335E-2</v>
      </c>
      <c r="H11" s="6">
        <v>0</v>
      </c>
    </row>
    <row r="12" spans="1:11" x14ac:dyDescent="0.25">
      <c r="A12">
        <v>11</v>
      </c>
      <c r="B12" s="2" t="s">
        <v>49</v>
      </c>
      <c r="C12" s="2">
        <v>1.0042</v>
      </c>
      <c r="D12">
        <v>1</v>
      </c>
      <c r="E12" s="5">
        <v>21.401</v>
      </c>
      <c r="F12" s="3">
        <f t="shared" si="0"/>
        <v>17.2149</v>
      </c>
      <c r="G12" s="6">
        <f t="shared" si="1"/>
        <v>0.42857249551882098</v>
      </c>
    </row>
    <row r="13" spans="1:11" x14ac:dyDescent="0.25">
      <c r="A13">
        <v>12</v>
      </c>
      <c r="B13" s="2" t="s">
        <v>50</v>
      </c>
      <c r="C13" s="2">
        <v>1.0058</v>
      </c>
      <c r="D13">
        <v>1</v>
      </c>
      <c r="E13" s="5">
        <v>34.637</v>
      </c>
      <c r="F13" s="3">
        <f t="shared" si="0"/>
        <v>30.450900000000001</v>
      </c>
      <c r="G13" s="6">
        <f t="shared" si="1"/>
        <v>0.75688258103002592</v>
      </c>
      <c r="H13" s="6">
        <f>AVERAGE(G12:G13)</f>
        <v>0.59272753827442348</v>
      </c>
    </row>
    <row r="14" spans="1:11" x14ac:dyDescent="0.25">
      <c r="A14">
        <v>13</v>
      </c>
      <c r="B14" s="2" t="s">
        <v>52</v>
      </c>
      <c r="C14" s="2">
        <v>1.0043</v>
      </c>
      <c r="D14">
        <v>1</v>
      </c>
      <c r="E14" s="5">
        <v>18.928999999999998</v>
      </c>
      <c r="F14" s="3">
        <f t="shared" si="0"/>
        <v>14.742899999999999</v>
      </c>
      <c r="G14" s="6">
        <f t="shared" si="1"/>
        <v>0.36699442397689935</v>
      </c>
    </row>
    <row r="15" spans="1:11" x14ac:dyDescent="0.25">
      <c r="A15">
        <v>14</v>
      </c>
      <c r="B15" s="2" t="s">
        <v>53</v>
      </c>
      <c r="C15" s="2">
        <v>1.0042</v>
      </c>
      <c r="D15">
        <v>1</v>
      </c>
      <c r="E15" s="5">
        <v>8.1050000000000004</v>
      </c>
      <c r="F15" s="3">
        <f t="shared" si="0"/>
        <v>3.9189000000000007</v>
      </c>
      <c r="G15" s="6">
        <f t="shared" si="1"/>
        <v>9.7562736506672007E-2</v>
      </c>
      <c r="H15" s="6">
        <f>AVERAGE(G14:G15)</f>
        <v>0.23227858024178569</v>
      </c>
    </row>
    <row r="16" spans="1:11" x14ac:dyDescent="0.25">
      <c r="A16">
        <v>15</v>
      </c>
      <c r="B16" s="2" t="s">
        <v>54</v>
      </c>
      <c r="C16" s="2">
        <v>1.0014000000000001</v>
      </c>
      <c r="D16">
        <v>1</v>
      </c>
      <c r="E16" s="5">
        <v>15.733000000000001</v>
      </c>
      <c r="F16" s="3">
        <f t="shared" si="0"/>
        <v>11.546900000000001</v>
      </c>
      <c r="G16" s="6">
        <f t="shared" si="1"/>
        <v>0.28826892350709005</v>
      </c>
    </row>
    <row r="17" spans="1:11" x14ac:dyDescent="0.25">
      <c r="A17">
        <v>16</v>
      </c>
      <c r="B17" s="2" t="s">
        <v>55</v>
      </c>
      <c r="C17" s="2">
        <v>1.0044999999999999</v>
      </c>
      <c r="D17">
        <v>1</v>
      </c>
      <c r="E17" s="5">
        <v>8.9350000000000005</v>
      </c>
      <c r="F17" s="3">
        <f t="shared" si="0"/>
        <v>4.7489000000000008</v>
      </c>
      <c r="G17" s="6">
        <f t="shared" si="1"/>
        <v>0.11819064211050276</v>
      </c>
      <c r="H17" s="6">
        <f>AVERAGE(G16:G17)</f>
        <v>0.20322978280879639</v>
      </c>
    </row>
    <row r="18" spans="1:11" x14ac:dyDescent="0.25">
      <c r="A18">
        <v>17</v>
      </c>
      <c r="B18" s="2" t="s">
        <v>57</v>
      </c>
      <c r="C18" s="2">
        <v>1.0003</v>
      </c>
      <c r="D18">
        <v>1</v>
      </c>
      <c r="E18" s="5">
        <v>5.8339999999999996</v>
      </c>
      <c r="F18" s="3">
        <f t="shared" si="0"/>
        <v>1.6478999999999999</v>
      </c>
      <c r="G18" s="6">
        <f t="shared" si="1"/>
        <v>4.1185144456663006E-2</v>
      </c>
    </row>
    <row r="19" spans="1:11" x14ac:dyDescent="0.25">
      <c r="A19">
        <v>18</v>
      </c>
      <c r="B19" s="2" t="s">
        <v>59</v>
      </c>
      <c r="C19" s="2">
        <v>1.0004999999999999</v>
      </c>
      <c r="D19">
        <v>1</v>
      </c>
      <c r="E19" s="5">
        <v>21.007999999999999</v>
      </c>
      <c r="F19" s="3">
        <f t="shared" si="0"/>
        <v>16.821899999999999</v>
      </c>
      <c r="G19" s="6">
        <f t="shared" si="1"/>
        <v>0.42033733133433288</v>
      </c>
      <c r="H19" s="6">
        <f>AVERAGE(G18:G19)</f>
        <v>0.23076123789549793</v>
      </c>
    </row>
    <row r="20" spans="1:11" x14ac:dyDescent="0.25">
      <c r="A20">
        <v>19</v>
      </c>
      <c r="B20" s="2" t="s">
        <v>57</v>
      </c>
      <c r="C20" s="2">
        <v>1.0062</v>
      </c>
      <c r="D20">
        <v>1</v>
      </c>
      <c r="E20" s="5">
        <v>23.419</v>
      </c>
      <c r="F20" s="3">
        <f t="shared" si="0"/>
        <v>19.232900000000001</v>
      </c>
      <c r="G20" s="6">
        <f t="shared" si="1"/>
        <v>0.4778597694295369</v>
      </c>
    </row>
    <row r="21" spans="1:11" x14ac:dyDescent="0.25">
      <c r="A21">
        <v>20</v>
      </c>
      <c r="B21" s="2" t="s">
        <v>59</v>
      </c>
      <c r="C21" s="2">
        <v>1.0002</v>
      </c>
      <c r="D21">
        <v>1</v>
      </c>
      <c r="E21" s="5">
        <v>27.018999999999998</v>
      </c>
      <c r="F21" s="3">
        <f t="shared" si="0"/>
        <v>22.832899999999999</v>
      </c>
      <c r="G21" s="6">
        <f t="shared" si="1"/>
        <v>0.57070835832833433</v>
      </c>
      <c r="H21" s="6">
        <f>AVERAGE(G20:G21)</f>
        <v>0.52428406387893567</v>
      </c>
      <c r="K21" t="s">
        <v>75</v>
      </c>
    </row>
    <row r="22" spans="1:11" x14ac:dyDescent="0.25">
      <c r="A22">
        <v>21</v>
      </c>
      <c r="B22" s="2" t="s">
        <v>61</v>
      </c>
      <c r="C22" s="2">
        <v>1.0046999999999999</v>
      </c>
      <c r="D22">
        <v>1</v>
      </c>
      <c r="E22" s="5">
        <v>18.129000000000001</v>
      </c>
      <c r="F22" s="3">
        <f t="shared" si="0"/>
        <v>13.942900000000002</v>
      </c>
      <c r="G22" s="6">
        <f t="shared" si="1"/>
        <v>0.34694187319597897</v>
      </c>
    </row>
    <row r="23" spans="1:11" x14ac:dyDescent="0.25">
      <c r="A23">
        <v>22</v>
      </c>
      <c r="B23" s="2" t="s">
        <v>63</v>
      </c>
      <c r="C23" s="2">
        <v>1.0024</v>
      </c>
      <c r="D23">
        <v>1</v>
      </c>
      <c r="E23" s="5">
        <v>17.503</v>
      </c>
      <c r="F23" s="3">
        <f t="shared" si="0"/>
        <v>13.3169</v>
      </c>
      <c r="G23" s="6">
        <f t="shared" si="1"/>
        <v>0.33212539904229849</v>
      </c>
      <c r="H23" s="6">
        <f>AVERAGE(G22:G23)</f>
        <v>0.33953363611913873</v>
      </c>
    </row>
    <row r="24" spans="1:11" x14ac:dyDescent="0.25">
      <c r="A24">
        <v>23</v>
      </c>
      <c r="B24" s="2" t="s">
        <v>65</v>
      </c>
      <c r="C24" s="2">
        <v>1.0003</v>
      </c>
      <c r="D24">
        <v>1</v>
      </c>
      <c r="E24" s="5">
        <v>17.437999999999999</v>
      </c>
      <c r="F24" s="3">
        <f t="shared" si="0"/>
        <v>13.251899999999999</v>
      </c>
      <c r="G24" s="6">
        <f t="shared" si="1"/>
        <v>0.33119814055783264</v>
      </c>
    </row>
    <row r="25" spans="1:11" x14ac:dyDescent="0.25">
      <c r="A25">
        <v>24</v>
      </c>
      <c r="B25" s="2" t="s">
        <v>67</v>
      </c>
      <c r="C25" s="2">
        <v>1.0044</v>
      </c>
      <c r="D25">
        <v>1</v>
      </c>
      <c r="E25" s="5">
        <v>17.315000000000001</v>
      </c>
      <c r="F25" s="3">
        <f t="shared" si="0"/>
        <v>13.128900000000002</v>
      </c>
      <c r="G25" s="6">
        <f t="shared" si="1"/>
        <v>0.32678464755077663</v>
      </c>
      <c r="H25" s="6">
        <f>AVERAGE(G24:G25)</f>
        <v>0.32899139405430466</v>
      </c>
    </row>
    <row r="26" spans="1:11" x14ac:dyDescent="0.25">
      <c r="A26">
        <v>25</v>
      </c>
      <c r="B26" s="2" t="s">
        <v>65</v>
      </c>
      <c r="C26" s="2">
        <v>1.0078</v>
      </c>
      <c r="D26">
        <v>1</v>
      </c>
      <c r="E26" s="5">
        <v>8.9979999999999993</v>
      </c>
      <c r="F26" s="3">
        <f t="shared" si="0"/>
        <v>4.8118999999999996</v>
      </c>
      <c r="G26" s="6">
        <f t="shared" si="1"/>
        <v>0.11936644175431631</v>
      </c>
    </row>
    <row r="27" spans="1:11" x14ac:dyDescent="0.25">
      <c r="A27">
        <v>26</v>
      </c>
      <c r="B27" s="2" t="s">
        <v>67</v>
      </c>
      <c r="C27" s="2">
        <v>1.0035000000000001</v>
      </c>
      <c r="D27">
        <v>1</v>
      </c>
      <c r="E27" s="5">
        <v>9.4359999999999999</v>
      </c>
      <c r="F27" s="3">
        <f t="shared" si="0"/>
        <v>5.2499000000000002</v>
      </c>
      <c r="G27" s="6">
        <f t="shared" si="1"/>
        <v>0.13078973592426507</v>
      </c>
      <c r="H27" s="6">
        <f>AVERAGE(G26:G27)</f>
        <v>0.1250780888392907</v>
      </c>
    </row>
    <row r="28" spans="1:11" x14ac:dyDescent="0.25">
      <c r="A28">
        <v>27</v>
      </c>
      <c r="B28" s="2" t="s">
        <v>69</v>
      </c>
      <c r="C28" s="2">
        <v>1.0021</v>
      </c>
      <c r="D28">
        <v>1</v>
      </c>
      <c r="E28" s="5">
        <v>17.367000000000001</v>
      </c>
      <c r="F28" s="3">
        <f t="shared" si="0"/>
        <v>13.180900000000001</v>
      </c>
      <c r="G28" s="6">
        <f t="shared" si="1"/>
        <v>0.32883195289891232</v>
      </c>
    </row>
    <row r="29" spans="1:11" x14ac:dyDescent="0.25">
      <c r="A29">
        <v>28</v>
      </c>
      <c r="B29" s="2" t="s">
        <v>71</v>
      </c>
      <c r="C29" s="2">
        <v>1.0059</v>
      </c>
      <c r="D29">
        <v>1</v>
      </c>
      <c r="E29" s="5">
        <v>30.003</v>
      </c>
      <c r="F29" s="3">
        <f t="shared" si="0"/>
        <v>25.8169</v>
      </c>
      <c r="G29" s="6">
        <f t="shared" si="1"/>
        <v>0.64163684262849185</v>
      </c>
      <c r="H29" s="6">
        <f>AVERAGE(G28:G29)</f>
        <v>0.48523439776370209</v>
      </c>
    </row>
    <row r="30" spans="1:11" x14ac:dyDescent="0.25">
      <c r="A30">
        <v>29</v>
      </c>
      <c r="B30" s="2" t="s">
        <v>69</v>
      </c>
      <c r="C30" s="2">
        <v>1.0049999999999999</v>
      </c>
      <c r="D30">
        <v>1</v>
      </c>
      <c r="E30" s="5">
        <v>27.695</v>
      </c>
      <c r="F30" s="3">
        <f t="shared" si="0"/>
        <v>23.508900000000001</v>
      </c>
      <c r="G30" s="6">
        <f t="shared" si="1"/>
        <v>0.58479850746268669</v>
      </c>
    </row>
    <row r="31" spans="1:11" x14ac:dyDescent="0.25">
      <c r="A31">
        <v>30</v>
      </c>
      <c r="B31" s="2" t="s">
        <v>71</v>
      </c>
      <c r="C31" s="2">
        <v>1.004</v>
      </c>
      <c r="D31">
        <v>1</v>
      </c>
      <c r="E31" s="5">
        <v>23.114000000000001</v>
      </c>
      <c r="F31" s="3">
        <f t="shared" si="0"/>
        <v>18.927900000000001</v>
      </c>
      <c r="G31" s="6">
        <f t="shared" si="1"/>
        <v>0.47131225099601598</v>
      </c>
      <c r="H31" s="6">
        <f>AVERAGE(G30:G31)</f>
        <v>0.52805537922935131</v>
      </c>
    </row>
    <row r="37" spans="1:1" x14ac:dyDescent="0.25">
      <c r="A37" t="s">
        <v>24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workbookViewId="0">
      <selection activeCell="B2" sqref="B2:B31"/>
    </sheetView>
  </sheetViews>
  <sheetFormatPr defaultRowHeight="14.4" x14ac:dyDescent="0.25"/>
  <cols>
    <col min="2" max="2" width="19.109375" customWidth="1"/>
    <col min="4" max="4" width="17.33203125" customWidth="1"/>
    <col min="5" max="5" width="17.6640625" customWidth="1"/>
    <col min="6" max="6" width="23.2187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31</v>
      </c>
    </row>
    <row r="2" spans="1:12" x14ac:dyDescent="0.25">
      <c r="A2">
        <v>1</v>
      </c>
      <c r="B2" s="2" t="s">
        <v>40</v>
      </c>
      <c r="C2" s="2">
        <v>1.0041</v>
      </c>
      <c r="D2" s="2">
        <v>50</v>
      </c>
      <c r="E2" s="5">
        <v>17.434000000000001</v>
      </c>
      <c r="F2" s="3">
        <f>1.3064*E2-7.0736</f>
        <v>15.702177600000002</v>
      </c>
      <c r="G2" s="3">
        <f>F2*25*D2/1000/C2</f>
        <v>19.547576934568273</v>
      </c>
    </row>
    <row r="3" spans="1:12" x14ac:dyDescent="0.25">
      <c r="A3">
        <v>2</v>
      </c>
      <c r="B3" s="2" t="s">
        <v>42</v>
      </c>
      <c r="C3" s="2">
        <v>1.0019</v>
      </c>
      <c r="D3" s="2">
        <v>50</v>
      </c>
      <c r="E3" s="5">
        <v>8.8360000000000003</v>
      </c>
      <c r="F3" s="3">
        <f t="shared" ref="F3:F31" si="0">1.3064*E3-7.0736</f>
        <v>4.4697503999999997</v>
      </c>
      <c r="G3" s="3">
        <f t="shared" ref="G3:G31" si="1">F3*25*D3/1000/C3</f>
        <v>5.576592474298832</v>
      </c>
      <c r="H3" s="6">
        <f>G3</f>
        <v>5.576592474298832</v>
      </c>
    </row>
    <row r="4" spans="1:12" x14ac:dyDescent="0.25">
      <c r="A4">
        <v>3</v>
      </c>
      <c r="B4" s="2" t="s">
        <v>37</v>
      </c>
      <c r="C4" s="2">
        <v>1.0006999999999999</v>
      </c>
      <c r="D4" s="2">
        <v>50</v>
      </c>
      <c r="E4" s="5">
        <v>7.2220000000000004</v>
      </c>
      <c r="F4" s="3">
        <f t="shared" si="0"/>
        <v>2.3612208000000008</v>
      </c>
      <c r="G4" s="3">
        <f t="shared" si="1"/>
        <v>2.9494613770360756</v>
      </c>
    </row>
    <row r="5" spans="1:12" x14ac:dyDescent="0.25">
      <c r="A5">
        <v>4</v>
      </c>
      <c r="B5" s="2" t="s">
        <v>39</v>
      </c>
      <c r="C5" s="2">
        <v>1</v>
      </c>
      <c r="D5" s="2">
        <v>50</v>
      </c>
      <c r="E5" s="5">
        <v>4.2300000000000004</v>
      </c>
      <c r="F5" s="3">
        <f t="shared" si="0"/>
        <v>-1.5475279999999989</v>
      </c>
      <c r="G5" s="3">
        <f t="shared" si="1"/>
        <v>-1.9344099999999986</v>
      </c>
      <c r="H5" s="6">
        <f>AVERAGE(G4:G5)</f>
        <v>0.50752568851803848</v>
      </c>
    </row>
    <row r="6" spans="1:12" x14ac:dyDescent="0.25">
      <c r="A6">
        <v>5</v>
      </c>
      <c r="B6" s="2" t="s">
        <v>37</v>
      </c>
      <c r="C6" s="2">
        <v>1.0067999999999999</v>
      </c>
      <c r="D6" s="2">
        <v>50</v>
      </c>
      <c r="E6" s="5">
        <v>4.8120000000000003</v>
      </c>
      <c r="F6" s="3">
        <f t="shared" si="0"/>
        <v>-0.78720319999999955</v>
      </c>
      <c r="G6" s="3">
        <f t="shared" si="1"/>
        <v>-0.97735796583233958</v>
      </c>
    </row>
    <row r="7" spans="1:12" x14ac:dyDescent="0.25">
      <c r="A7">
        <v>6</v>
      </c>
      <c r="B7" s="2" t="s">
        <v>39</v>
      </c>
      <c r="C7" s="2">
        <v>1.0062</v>
      </c>
      <c r="D7" s="2">
        <v>50</v>
      </c>
      <c r="E7" s="5">
        <v>3.4660000000000002</v>
      </c>
      <c r="F7" s="3">
        <f t="shared" si="0"/>
        <v>-2.5456175999999999</v>
      </c>
      <c r="G7" s="3">
        <f t="shared" si="1"/>
        <v>-3.1624150268336315</v>
      </c>
      <c r="H7" s="6">
        <v>0</v>
      </c>
    </row>
    <row r="8" spans="1:12" x14ac:dyDescent="0.25">
      <c r="A8">
        <v>7</v>
      </c>
      <c r="B8" s="2" t="s">
        <v>43</v>
      </c>
      <c r="C8" s="2">
        <v>1.0013000000000001</v>
      </c>
      <c r="D8" s="2">
        <v>50</v>
      </c>
      <c r="E8" s="5">
        <v>3.8450000000000002</v>
      </c>
      <c r="F8" s="3">
        <f t="shared" si="0"/>
        <v>-2.0504919999999993</v>
      </c>
      <c r="G8" s="3">
        <f t="shared" si="1"/>
        <v>-2.5597872765404959</v>
      </c>
    </row>
    <row r="9" spans="1:12" x14ac:dyDescent="0.25">
      <c r="A9">
        <v>8</v>
      </c>
      <c r="B9" s="2" t="s">
        <v>45</v>
      </c>
      <c r="C9" s="2">
        <v>1.0064</v>
      </c>
      <c r="D9" s="2">
        <v>50</v>
      </c>
      <c r="E9" s="5">
        <v>3.0979999999999999</v>
      </c>
      <c r="F9" s="3">
        <f t="shared" si="0"/>
        <v>-3.0263727999999999</v>
      </c>
      <c r="G9" s="3">
        <f t="shared" si="1"/>
        <v>-3.7589089825119237</v>
      </c>
      <c r="H9" s="6">
        <v>0</v>
      </c>
      <c r="K9" t="s">
        <v>36</v>
      </c>
    </row>
    <row r="10" spans="1:12" x14ac:dyDescent="0.25">
      <c r="A10">
        <v>9</v>
      </c>
      <c r="B10" s="2" t="s">
        <v>43</v>
      </c>
      <c r="C10" s="2">
        <v>1.0059</v>
      </c>
      <c r="D10" s="2">
        <v>50</v>
      </c>
      <c r="E10" s="5">
        <v>3.089</v>
      </c>
      <c r="F10" s="3">
        <f t="shared" si="0"/>
        <v>-3.0381304</v>
      </c>
      <c r="G10" s="3">
        <f t="shared" si="1"/>
        <v>-3.7753882095635749</v>
      </c>
    </row>
    <row r="11" spans="1:12" x14ac:dyDescent="0.25">
      <c r="A11">
        <v>10</v>
      </c>
      <c r="B11" s="2" t="s">
        <v>45</v>
      </c>
      <c r="C11" s="2">
        <v>1.0043</v>
      </c>
      <c r="D11" s="2">
        <v>50</v>
      </c>
      <c r="E11" s="5">
        <v>2.7869999999999999</v>
      </c>
      <c r="F11" s="3">
        <f t="shared" si="0"/>
        <v>-3.4326631999999999</v>
      </c>
      <c r="G11" s="3">
        <f t="shared" si="1"/>
        <v>-4.2724574330379363</v>
      </c>
      <c r="H11" s="6">
        <v>0</v>
      </c>
      <c r="K11" s="4">
        <v>13.218</v>
      </c>
      <c r="L11">
        <v>10</v>
      </c>
    </row>
    <row r="12" spans="1:12" x14ac:dyDescent="0.25">
      <c r="A12">
        <v>11</v>
      </c>
      <c r="B12" s="2" t="s">
        <v>48</v>
      </c>
      <c r="C12" s="2">
        <v>1.0042</v>
      </c>
      <c r="D12" s="2">
        <v>100</v>
      </c>
      <c r="E12" s="5">
        <v>24.085000000000001</v>
      </c>
      <c r="F12" s="3">
        <f t="shared" si="0"/>
        <v>24.391044000000001</v>
      </c>
      <c r="G12" s="3">
        <f t="shared" si="1"/>
        <v>60.722575184226251</v>
      </c>
      <c r="K12" s="4">
        <v>22.635999999999999</v>
      </c>
      <c r="L12">
        <v>25</v>
      </c>
    </row>
    <row r="13" spans="1:12" x14ac:dyDescent="0.25">
      <c r="A13">
        <v>12</v>
      </c>
      <c r="B13" s="2" t="s">
        <v>50</v>
      </c>
      <c r="C13" s="2">
        <v>1.0058</v>
      </c>
      <c r="D13" s="2">
        <v>100</v>
      </c>
      <c r="E13" s="5">
        <v>23.367999999999999</v>
      </c>
      <c r="F13" s="3">
        <f t="shared" si="0"/>
        <v>23.454355199999998</v>
      </c>
      <c r="G13" s="3">
        <f t="shared" si="1"/>
        <v>58.297760986279577</v>
      </c>
      <c r="H13" s="6">
        <f>AVERAGE(G12:G13)</f>
        <v>59.510168085252914</v>
      </c>
      <c r="K13" s="4">
        <v>46.661000000000001</v>
      </c>
      <c r="L13">
        <v>50</v>
      </c>
    </row>
    <row r="14" spans="1:12" x14ac:dyDescent="0.25">
      <c r="A14">
        <v>13</v>
      </c>
      <c r="B14" s="2" t="s">
        <v>51</v>
      </c>
      <c r="C14" s="2">
        <v>1.0043</v>
      </c>
      <c r="D14" s="2">
        <v>50</v>
      </c>
      <c r="E14" s="5">
        <v>33.262</v>
      </c>
      <c r="F14" s="3">
        <f t="shared" si="0"/>
        <v>36.379876800000005</v>
      </c>
      <c r="G14" s="3">
        <f t="shared" si="1"/>
        <v>45.280141392014343</v>
      </c>
      <c r="K14" s="4">
        <v>80.759</v>
      </c>
      <c r="L14">
        <v>100</v>
      </c>
    </row>
    <row r="15" spans="1:12" x14ac:dyDescent="0.25">
      <c r="A15">
        <v>14</v>
      </c>
      <c r="B15" s="2" t="s">
        <v>53</v>
      </c>
      <c r="C15" s="2">
        <v>1.0042</v>
      </c>
      <c r="D15" s="2">
        <v>50</v>
      </c>
      <c r="E15" s="5">
        <v>55.073999999999998</v>
      </c>
      <c r="F15" s="3">
        <f t="shared" si="0"/>
        <v>64.875073599999993</v>
      </c>
      <c r="G15" s="3">
        <f t="shared" si="1"/>
        <v>80.754672376020707</v>
      </c>
      <c r="H15" s="6">
        <f>AVERAGE(G14:G15)</f>
        <v>63.017406884017525</v>
      </c>
    </row>
    <row r="16" spans="1:12" x14ac:dyDescent="0.25">
      <c r="A16">
        <v>15</v>
      </c>
      <c r="B16" s="2" t="s">
        <v>51</v>
      </c>
      <c r="C16" s="2">
        <v>1.0014000000000001</v>
      </c>
      <c r="D16" s="2">
        <v>50</v>
      </c>
      <c r="E16" s="5">
        <v>38.932000000000002</v>
      </c>
      <c r="F16" s="3">
        <f t="shared" si="0"/>
        <v>43.787164800000006</v>
      </c>
      <c r="G16" s="3">
        <f t="shared" si="1"/>
        <v>54.657435590173769</v>
      </c>
    </row>
    <row r="17" spans="1:8" x14ac:dyDescent="0.25">
      <c r="A17">
        <v>16</v>
      </c>
      <c r="B17" s="2" t="s">
        <v>53</v>
      </c>
      <c r="C17" s="2">
        <v>1.0044999999999999</v>
      </c>
      <c r="D17" s="2">
        <v>50</v>
      </c>
      <c r="E17" s="5">
        <v>50.287999999999997</v>
      </c>
      <c r="F17" s="3">
        <f t="shared" si="0"/>
        <v>58.622643199999999</v>
      </c>
      <c r="G17" s="3">
        <f t="shared" si="1"/>
        <v>72.950028870084623</v>
      </c>
      <c r="H17" s="6">
        <f>AVERAGE(G16:G17)</f>
        <v>63.803732230129199</v>
      </c>
    </row>
    <row r="18" spans="1:8" x14ac:dyDescent="0.25">
      <c r="A18">
        <v>17</v>
      </c>
      <c r="B18" s="2" t="s">
        <v>56</v>
      </c>
      <c r="C18" s="2">
        <v>1.0003</v>
      </c>
      <c r="D18" s="2">
        <v>50</v>
      </c>
      <c r="E18" s="5">
        <v>43.008000000000003</v>
      </c>
      <c r="F18" s="3">
        <f t="shared" si="0"/>
        <v>49.112051200000003</v>
      </c>
      <c r="G18" s="3">
        <f t="shared" si="1"/>
        <v>61.371652504248729</v>
      </c>
    </row>
    <row r="19" spans="1:8" x14ac:dyDescent="0.25">
      <c r="A19">
        <v>18</v>
      </c>
      <c r="B19" s="2" t="s">
        <v>58</v>
      </c>
      <c r="C19" s="2">
        <v>1.0004999999999999</v>
      </c>
      <c r="D19" s="2">
        <v>50</v>
      </c>
      <c r="E19" s="5">
        <v>48.689</v>
      </c>
      <c r="F19" s="3">
        <f t="shared" si="0"/>
        <v>56.533709600000002</v>
      </c>
      <c r="G19" s="3">
        <f t="shared" si="1"/>
        <v>70.631821089455272</v>
      </c>
      <c r="H19" s="6">
        <f>AVERAGE(G18:G19)</f>
        <v>66.001736796852001</v>
      </c>
    </row>
    <row r="20" spans="1:8" x14ac:dyDescent="0.25">
      <c r="A20">
        <v>19</v>
      </c>
      <c r="B20" s="2" t="s">
        <v>56</v>
      </c>
      <c r="C20" s="2">
        <v>1.0062</v>
      </c>
      <c r="D20" s="2">
        <v>50</v>
      </c>
      <c r="E20" s="5">
        <v>44.162999999999997</v>
      </c>
      <c r="F20" s="3">
        <f t="shared" si="0"/>
        <v>50.620943199999999</v>
      </c>
      <c r="G20" s="3">
        <f t="shared" si="1"/>
        <v>62.886284038958465</v>
      </c>
    </row>
    <row r="21" spans="1:8" x14ac:dyDescent="0.25">
      <c r="A21">
        <v>20</v>
      </c>
      <c r="B21" s="2" t="s">
        <v>58</v>
      </c>
      <c r="C21" s="2">
        <v>1.0002</v>
      </c>
      <c r="D21" s="2">
        <v>50</v>
      </c>
      <c r="E21" s="5">
        <v>62.283999999999999</v>
      </c>
      <c r="F21" s="3">
        <f t="shared" si="0"/>
        <v>74.294217599999996</v>
      </c>
      <c r="G21" s="3">
        <f t="shared" si="1"/>
        <v>92.849202159568094</v>
      </c>
      <c r="H21" s="6">
        <f>AVERAGE(G20:G21)</f>
        <v>77.867743099263279</v>
      </c>
    </row>
    <row r="22" spans="1:8" x14ac:dyDescent="0.25">
      <c r="A22">
        <v>21</v>
      </c>
      <c r="B22" s="2" t="s">
        <v>60</v>
      </c>
      <c r="C22" s="2">
        <v>1.0046999999999999</v>
      </c>
      <c r="D22" s="2">
        <v>50</v>
      </c>
      <c r="E22" s="5">
        <v>62.649000000000001</v>
      </c>
      <c r="F22" s="3">
        <f t="shared" si="0"/>
        <v>74.771053600000002</v>
      </c>
      <c r="G22" s="3">
        <f t="shared" si="1"/>
        <v>93.026592017517686</v>
      </c>
    </row>
    <row r="23" spans="1:8" x14ac:dyDescent="0.25">
      <c r="A23">
        <v>22</v>
      </c>
      <c r="B23" s="2" t="s">
        <v>62</v>
      </c>
      <c r="C23" s="2">
        <v>1.0024</v>
      </c>
      <c r="D23" s="2">
        <v>50</v>
      </c>
      <c r="E23" s="5">
        <v>32.826999999999998</v>
      </c>
      <c r="F23" s="3">
        <f t="shared" si="0"/>
        <v>35.8115928</v>
      </c>
      <c r="G23" s="3">
        <f t="shared" si="1"/>
        <v>44.65731344772545</v>
      </c>
      <c r="H23" s="6">
        <f>AVERAGE(G22:G23)</f>
        <v>68.841952732621564</v>
      </c>
    </row>
    <row r="24" spans="1:8" x14ac:dyDescent="0.25">
      <c r="A24">
        <v>23</v>
      </c>
      <c r="B24" s="2" t="s">
        <v>64</v>
      </c>
      <c r="C24" s="2">
        <v>1.0003</v>
      </c>
      <c r="D24" s="2">
        <v>50</v>
      </c>
      <c r="E24" s="5">
        <v>37.856999999999999</v>
      </c>
      <c r="F24" s="3">
        <f t="shared" si="0"/>
        <v>42.382784800000003</v>
      </c>
      <c r="G24" s="3">
        <f t="shared" si="1"/>
        <v>52.962592222333306</v>
      </c>
    </row>
    <row r="25" spans="1:8" x14ac:dyDescent="0.25">
      <c r="A25">
        <v>24</v>
      </c>
      <c r="B25" s="2" t="s">
        <v>66</v>
      </c>
      <c r="C25" s="2">
        <v>1.0044</v>
      </c>
      <c r="D25" s="2">
        <v>50</v>
      </c>
      <c r="E25" s="5">
        <v>33.817</v>
      </c>
      <c r="F25" s="3">
        <f t="shared" si="0"/>
        <v>37.104928800000003</v>
      </c>
      <c r="G25" s="3">
        <f t="shared" si="1"/>
        <v>46.177977897252092</v>
      </c>
      <c r="H25" s="6">
        <f>AVERAGE(G24:G25)</f>
        <v>49.570285059792695</v>
      </c>
    </row>
    <row r="26" spans="1:8" x14ac:dyDescent="0.25">
      <c r="A26">
        <v>25</v>
      </c>
      <c r="B26" s="2" t="s">
        <v>64</v>
      </c>
      <c r="C26" s="2">
        <v>1.0078</v>
      </c>
      <c r="D26" s="2">
        <v>50</v>
      </c>
      <c r="E26" s="5">
        <v>32.148000000000003</v>
      </c>
      <c r="F26" s="3">
        <f t="shared" si="0"/>
        <v>34.924547200000006</v>
      </c>
      <c r="G26" s="3">
        <f t="shared" si="1"/>
        <v>43.317805120063511</v>
      </c>
    </row>
    <row r="27" spans="1:8" x14ac:dyDescent="0.25">
      <c r="A27">
        <v>26</v>
      </c>
      <c r="B27" s="2" t="s">
        <v>66</v>
      </c>
      <c r="C27" s="2">
        <v>1.0035000000000001</v>
      </c>
      <c r="D27" s="2">
        <v>50</v>
      </c>
      <c r="E27" s="5">
        <v>29.951000000000001</v>
      </c>
      <c r="F27" s="3">
        <f t="shared" si="0"/>
        <v>32.054386399999999</v>
      </c>
      <c r="G27" s="3">
        <f t="shared" si="1"/>
        <v>39.928234180368705</v>
      </c>
      <c r="H27" s="6">
        <f>AVERAGE(G26:G27)</f>
        <v>41.623019650216108</v>
      </c>
    </row>
    <row r="28" spans="1:8" x14ac:dyDescent="0.25">
      <c r="A28">
        <v>27</v>
      </c>
      <c r="B28" s="2" t="s">
        <v>68</v>
      </c>
      <c r="C28" s="2">
        <v>1.0021</v>
      </c>
      <c r="D28" s="2">
        <v>50</v>
      </c>
      <c r="E28" s="5">
        <v>38.901000000000003</v>
      </c>
      <c r="F28" s="3">
        <f t="shared" si="0"/>
        <v>43.746666400000002</v>
      </c>
      <c r="G28" s="3">
        <f t="shared" si="1"/>
        <v>54.568738648837446</v>
      </c>
    </row>
    <row r="29" spans="1:8" x14ac:dyDescent="0.25">
      <c r="A29">
        <v>28</v>
      </c>
      <c r="B29" s="2" t="s">
        <v>70</v>
      </c>
      <c r="C29" s="2">
        <v>1.0059</v>
      </c>
      <c r="D29" s="2">
        <v>50</v>
      </c>
      <c r="E29" s="5">
        <v>39.186999999999998</v>
      </c>
      <c r="F29" s="3">
        <f t="shared" si="0"/>
        <v>44.120296799999998</v>
      </c>
      <c r="G29" s="3">
        <f t="shared" si="1"/>
        <v>54.82689233522219</v>
      </c>
      <c r="H29" s="6">
        <f>AVERAGE(G28:G29)</f>
        <v>54.697815492029818</v>
      </c>
    </row>
    <row r="30" spans="1:8" x14ac:dyDescent="0.25">
      <c r="A30">
        <v>29</v>
      </c>
      <c r="B30" s="2" t="s">
        <v>68</v>
      </c>
      <c r="C30" s="2">
        <v>1.0049999999999999</v>
      </c>
      <c r="D30" s="2">
        <v>50</v>
      </c>
      <c r="E30" s="5">
        <v>36.835999999999999</v>
      </c>
      <c r="F30" s="3">
        <f t="shared" si="0"/>
        <v>41.048950400000003</v>
      </c>
      <c r="G30" s="3">
        <f t="shared" si="1"/>
        <v>51.055908457711446</v>
      </c>
    </row>
    <row r="31" spans="1:8" x14ac:dyDescent="0.25">
      <c r="A31">
        <v>30</v>
      </c>
      <c r="B31" s="2" t="s">
        <v>70</v>
      </c>
      <c r="C31" s="2">
        <v>1.004</v>
      </c>
      <c r="D31" s="2">
        <v>50</v>
      </c>
      <c r="E31" s="5">
        <v>49.261000000000003</v>
      </c>
      <c r="F31" s="3">
        <f t="shared" si="0"/>
        <v>57.280970400000001</v>
      </c>
      <c r="G31" s="3">
        <f t="shared" si="1"/>
        <v>71.315949203187259</v>
      </c>
      <c r="H31" s="6">
        <f>AVERAGE(G30:G31)</f>
        <v>61.185928830449356</v>
      </c>
    </row>
    <row r="32" spans="1:8" x14ac:dyDescent="0.25">
      <c r="E32" s="5"/>
    </row>
    <row r="40" spans="1:1" x14ac:dyDescent="0.25">
      <c r="A40" t="s">
        <v>25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2" sqref="B2:B31"/>
    </sheetView>
  </sheetViews>
  <sheetFormatPr defaultRowHeight="14.4" x14ac:dyDescent="0.25"/>
  <cols>
    <col min="2" max="2" width="18.44140625" customWidth="1"/>
    <col min="4" max="4" width="11.77734375" customWidth="1"/>
    <col min="5" max="5" width="20.21875" customWidth="1"/>
    <col min="6" max="6" width="21.66406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32</v>
      </c>
    </row>
    <row r="2" spans="1:11" x14ac:dyDescent="0.25">
      <c r="A2">
        <v>1</v>
      </c>
      <c r="B2" s="2" t="s">
        <v>40</v>
      </c>
      <c r="C2" s="2">
        <v>1.0041</v>
      </c>
      <c r="D2">
        <v>1</v>
      </c>
      <c r="E2" s="5">
        <v>4.5279999999999996</v>
      </c>
      <c r="F2" s="3">
        <f>E2*1.3628-0.0962</f>
        <v>6.0745583999999999</v>
      </c>
      <c r="G2" s="6">
        <f>F2*25/C2/1000</f>
        <v>0.1512438601732895</v>
      </c>
    </row>
    <row r="3" spans="1:11" x14ac:dyDescent="0.25">
      <c r="A3">
        <v>2</v>
      </c>
      <c r="B3" s="2" t="s">
        <v>42</v>
      </c>
      <c r="C3" s="2">
        <v>1.0019</v>
      </c>
      <c r="D3">
        <v>1</v>
      </c>
      <c r="E3" s="5">
        <v>3.0489999999999999</v>
      </c>
      <c r="F3" s="3">
        <f t="shared" ref="F3:F31" si="0">E3*1.3628-0.0962</f>
        <v>4.0589772000000002</v>
      </c>
      <c r="G3" s="6">
        <f t="shared" ref="G3:G31" si="1">F3*25/C3/1000</f>
        <v>0.10128199421099911</v>
      </c>
      <c r="H3" s="6">
        <f>AVERAGE(G2:G3)</f>
        <v>0.1262629271921443</v>
      </c>
    </row>
    <row r="4" spans="1:11" x14ac:dyDescent="0.25">
      <c r="A4">
        <v>3</v>
      </c>
      <c r="B4" s="2" t="s">
        <v>37</v>
      </c>
      <c r="C4" s="2">
        <v>1.0006999999999999</v>
      </c>
      <c r="D4">
        <v>1</v>
      </c>
      <c r="E4" s="5">
        <v>2.444</v>
      </c>
      <c r="F4" s="3">
        <f t="shared" si="0"/>
        <v>3.2344832000000001</v>
      </c>
      <c r="G4" s="6">
        <f t="shared" si="1"/>
        <v>8.0805516138702918E-2</v>
      </c>
    </row>
    <row r="5" spans="1:11" x14ac:dyDescent="0.25">
      <c r="A5">
        <v>4</v>
      </c>
      <c r="B5" s="2" t="s">
        <v>39</v>
      </c>
      <c r="C5" s="2">
        <v>1</v>
      </c>
      <c r="D5">
        <v>1</v>
      </c>
      <c r="E5" s="5">
        <v>2.8479999999999999</v>
      </c>
      <c r="F5" s="3">
        <f t="shared" si="0"/>
        <v>3.7850543999999999</v>
      </c>
      <c r="G5" s="6">
        <f t="shared" si="1"/>
        <v>9.4626360000000007E-2</v>
      </c>
      <c r="H5" s="6">
        <f>AVERAGE(G4:G5)</f>
        <v>8.7715938069351462E-2</v>
      </c>
    </row>
    <row r="6" spans="1:11" x14ac:dyDescent="0.25">
      <c r="A6">
        <v>5</v>
      </c>
      <c r="B6" s="2" t="s">
        <v>37</v>
      </c>
      <c r="C6" s="2">
        <v>1.0067999999999999</v>
      </c>
      <c r="D6">
        <v>1</v>
      </c>
      <c r="E6" s="5">
        <v>2.2759999999999998</v>
      </c>
      <c r="F6" s="3">
        <f t="shared" si="0"/>
        <v>3.0055327999999997</v>
      </c>
      <c r="G6" s="6">
        <f t="shared" si="1"/>
        <v>7.4630830353595551E-2</v>
      </c>
    </row>
    <row r="7" spans="1:11" x14ac:dyDescent="0.25">
      <c r="A7">
        <v>6</v>
      </c>
      <c r="B7" s="2" t="s">
        <v>39</v>
      </c>
      <c r="C7" s="2">
        <v>1.0062</v>
      </c>
      <c r="D7">
        <v>1</v>
      </c>
      <c r="E7" s="5">
        <v>2.0790000000000002</v>
      </c>
      <c r="F7" s="3">
        <f t="shared" si="0"/>
        <v>2.7370612000000003</v>
      </c>
      <c r="G7" s="6">
        <f t="shared" si="1"/>
        <v>6.8004899622341491E-2</v>
      </c>
      <c r="H7" s="6">
        <f>AVERAGE(G6:G7)</f>
        <v>7.1317864987968521E-2</v>
      </c>
      <c r="J7" t="s">
        <v>36</v>
      </c>
    </row>
    <row r="8" spans="1:11" x14ac:dyDescent="0.25">
      <c r="A8">
        <v>7</v>
      </c>
      <c r="B8" s="2" t="s">
        <v>43</v>
      </c>
      <c r="C8" s="2">
        <v>1.0013000000000001</v>
      </c>
      <c r="D8">
        <v>1</v>
      </c>
      <c r="E8" s="5">
        <v>2.246</v>
      </c>
      <c r="F8" s="3">
        <f t="shared" si="0"/>
        <v>2.9646488</v>
      </c>
      <c r="G8" s="6">
        <f t="shared" si="1"/>
        <v>7.4019994007789858E-2</v>
      </c>
      <c r="J8" s="4">
        <v>1.4830000000000001</v>
      </c>
      <c r="K8">
        <v>0</v>
      </c>
    </row>
    <row r="9" spans="1:11" x14ac:dyDescent="0.25">
      <c r="A9">
        <v>8</v>
      </c>
      <c r="B9" s="2" t="s">
        <v>45</v>
      </c>
      <c r="C9" s="2">
        <v>1.0064</v>
      </c>
      <c r="D9">
        <v>1</v>
      </c>
      <c r="E9" s="5">
        <v>2.2850000000000001</v>
      </c>
      <c r="F9" s="3">
        <f t="shared" si="0"/>
        <v>3.017798</v>
      </c>
      <c r="G9" s="6">
        <f t="shared" si="1"/>
        <v>7.4965172893481716E-2</v>
      </c>
      <c r="H9" s="6">
        <f>AVERAGE(G8:G9)</f>
        <v>7.449258345063578E-2</v>
      </c>
      <c r="J9" s="4">
        <v>4.8769999999999998</v>
      </c>
      <c r="K9">
        <v>5</v>
      </c>
    </row>
    <row r="10" spans="1:11" x14ac:dyDescent="0.25">
      <c r="A10">
        <v>9</v>
      </c>
      <c r="B10" s="2" t="s">
        <v>43</v>
      </c>
      <c r="C10" s="2">
        <v>1.0059</v>
      </c>
      <c r="D10">
        <v>1</v>
      </c>
      <c r="E10" s="5">
        <v>1.829</v>
      </c>
      <c r="F10" s="3">
        <f t="shared" si="0"/>
        <v>2.3963611999999999</v>
      </c>
      <c r="G10" s="6">
        <f t="shared" si="1"/>
        <v>5.9557639924445765E-2</v>
      </c>
      <c r="J10" s="4">
        <v>7.9930000000000003</v>
      </c>
      <c r="K10">
        <v>10</v>
      </c>
    </row>
    <row r="11" spans="1:11" x14ac:dyDescent="0.25">
      <c r="A11">
        <v>10</v>
      </c>
      <c r="B11" s="2" t="s">
        <v>45</v>
      </c>
      <c r="C11" s="2">
        <v>1.0043</v>
      </c>
      <c r="D11">
        <v>1</v>
      </c>
      <c r="E11" s="5">
        <v>1.8740000000000001</v>
      </c>
      <c r="F11" s="3">
        <f t="shared" si="0"/>
        <v>2.4576872000000001</v>
      </c>
      <c r="G11" s="6">
        <f t="shared" si="1"/>
        <v>6.1179109827740719E-2</v>
      </c>
      <c r="H11" s="6">
        <f>AVERAGE(G10:G11)</f>
        <v>6.0368374876093242E-2</v>
      </c>
      <c r="J11" s="4">
        <v>17.745000000000001</v>
      </c>
      <c r="K11">
        <v>25</v>
      </c>
    </row>
    <row r="12" spans="1:11" x14ac:dyDescent="0.25">
      <c r="A12">
        <v>11</v>
      </c>
      <c r="B12" s="2" t="s">
        <v>48</v>
      </c>
      <c r="C12" s="2">
        <v>1.0042</v>
      </c>
      <c r="D12">
        <v>1</v>
      </c>
      <c r="E12" s="5">
        <v>6.2169999999999996</v>
      </c>
      <c r="F12" s="3">
        <f t="shared" si="0"/>
        <v>8.3763275999999998</v>
      </c>
      <c r="G12" s="6">
        <f t="shared" si="1"/>
        <v>0.20853235411272655</v>
      </c>
      <c r="J12" s="4">
        <v>32.44</v>
      </c>
      <c r="K12">
        <v>50</v>
      </c>
    </row>
    <row r="13" spans="1:11" x14ac:dyDescent="0.25">
      <c r="A13">
        <v>12</v>
      </c>
      <c r="B13" s="2" t="s">
        <v>50</v>
      </c>
      <c r="C13" s="2">
        <v>1.0058</v>
      </c>
      <c r="D13">
        <v>1</v>
      </c>
      <c r="E13" s="5">
        <v>7.024</v>
      </c>
      <c r="F13" s="3">
        <f t="shared" si="0"/>
        <v>9.4761072000000013</v>
      </c>
      <c r="G13" s="6">
        <f t="shared" si="1"/>
        <v>0.23553656790614441</v>
      </c>
      <c r="H13" s="6">
        <f>AVERAGE(G12:G13)</f>
        <v>0.22203446100943547</v>
      </c>
      <c r="J13" s="4">
        <v>75.304000000000002</v>
      </c>
      <c r="K13">
        <v>100</v>
      </c>
    </row>
    <row r="14" spans="1:11" x14ac:dyDescent="0.25">
      <c r="A14">
        <v>13</v>
      </c>
      <c r="B14" s="2" t="s">
        <v>51</v>
      </c>
      <c r="C14" s="2">
        <v>1.0043</v>
      </c>
      <c r="D14">
        <v>1</v>
      </c>
      <c r="E14" s="5">
        <v>6.8380000000000001</v>
      </c>
      <c r="F14" s="3">
        <f t="shared" si="0"/>
        <v>9.2226264000000011</v>
      </c>
      <c r="G14" s="6">
        <f t="shared" si="1"/>
        <v>0.22957847256795783</v>
      </c>
    </row>
    <row r="15" spans="1:11" x14ac:dyDescent="0.25">
      <c r="A15">
        <v>14</v>
      </c>
      <c r="B15" s="2" t="s">
        <v>53</v>
      </c>
      <c r="C15" s="2">
        <v>1.0042</v>
      </c>
      <c r="D15">
        <v>1</v>
      </c>
      <c r="E15" s="5">
        <v>6.4290000000000003</v>
      </c>
      <c r="F15" s="3">
        <f t="shared" si="0"/>
        <v>8.6652412000000005</v>
      </c>
      <c r="G15" s="6">
        <f t="shared" si="1"/>
        <v>0.21572498506273652</v>
      </c>
      <c r="H15" s="6">
        <f>AVERAGE(G14:G15)</f>
        <v>0.22265172881534717</v>
      </c>
    </row>
    <row r="16" spans="1:11" x14ac:dyDescent="0.25">
      <c r="A16">
        <v>15</v>
      </c>
      <c r="B16" s="2" t="s">
        <v>51</v>
      </c>
      <c r="C16" s="2">
        <v>1.0014000000000001</v>
      </c>
      <c r="D16">
        <v>1</v>
      </c>
      <c r="E16" s="5">
        <v>10.138999999999999</v>
      </c>
      <c r="F16" s="3">
        <f t="shared" si="0"/>
        <v>13.7212292</v>
      </c>
      <c r="G16" s="6">
        <f t="shared" si="1"/>
        <v>0.34255115837827044</v>
      </c>
    </row>
    <row r="17" spans="1:8" x14ac:dyDescent="0.25">
      <c r="A17">
        <v>16</v>
      </c>
      <c r="B17" s="2" t="s">
        <v>53</v>
      </c>
      <c r="C17" s="2">
        <v>1.0044999999999999</v>
      </c>
      <c r="D17">
        <v>1</v>
      </c>
      <c r="E17" s="5">
        <v>9.032</v>
      </c>
      <c r="F17" s="3">
        <f t="shared" si="0"/>
        <v>12.2126096</v>
      </c>
      <c r="G17" s="6">
        <f t="shared" si="1"/>
        <v>0.30394747635639624</v>
      </c>
      <c r="H17" s="6">
        <f>AVERAGE(G16:G17)</f>
        <v>0.32324931736733331</v>
      </c>
    </row>
    <row r="18" spans="1:8" x14ac:dyDescent="0.25">
      <c r="A18">
        <v>17</v>
      </c>
      <c r="B18" s="2" t="s">
        <v>56</v>
      </c>
      <c r="C18" s="2">
        <v>1.0003</v>
      </c>
      <c r="D18">
        <v>1</v>
      </c>
      <c r="E18" s="5">
        <v>4.1520000000000001</v>
      </c>
      <c r="F18" s="3">
        <f t="shared" si="0"/>
        <v>5.5621456000000009</v>
      </c>
      <c r="G18" s="6">
        <f t="shared" si="1"/>
        <v>0.13901193641907431</v>
      </c>
    </row>
    <row r="19" spans="1:8" x14ac:dyDescent="0.25">
      <c r="A19">
        <v>18</v>
      </c>
      <c r="B19" s="2" t="s">
        <v>58</v>
      </c>
      <c r="C19" s="2">
        <v>1.0004999999999999</v>
      </c>
      <c r="D19">
        <v>1</v>
      </c>
      <c r="E19" s="5">
        <v>10.571999999999999</v>
      </c>
      <c r="F19" s="3">
        <f t="shared" si="0"/>
        <v>14.311321599999999</v>
      </c>
      <c r="G19" s="6">
        <f t="shared" si="1"/>
        <v>0.35760423788105949</v>
      </c>
      <c r="H19" s="6">
        <f>AVERAGE(G18:G19)</f>
        <v>0.24830808715006691</v>
      </c>
    </row>
    <row r="20" spans="1:8" x14ac:dyDescent="0.25">
      <c r="A20">
        <v>19</v>
      </c>
      <c r="B20" s="2" t="s">
        <v>56</v>
      </c>
      <c r="C20" s="2">
        <v>1.0062</v>
      </c>
      <c r="D20">
        <v>1</v>
      </c>
      <c r="E20" s="5">
        <v>37.811999999999998</v>
      </c>
      <c r="F20" s="3">
        <f t="shared" si="0"/>
        <v>51.433993599999994</v>
      </c>
      <c r="G20" s="6">
        <f t="shared" si="1"/>
        <v>1.2779266944941361</v>
      </c>
    </row>
    <row r="21" spans="1:8" x14ac:dyDescent="0.25">
      <c r="A21">
        <v>20</v>
      </c>
      <c r="B21" s="2" t="s">
        <v>58</v>
      </c>
      <c r="C21" s="2">
        <v>1.0002</v>
      </c>
      <c r="D21">
        <v>1</v>
      </c>
      <c r="E21" s="5">
        <v>22.606999999999999</v>
      </c>
      <c r="F21" s="3">
        <f t="shared" si="0"/>
        <v>30.7126196</v>
      </c>
      <c r="G21" s="6">
        <f t="shared" si="1"/>
        <v>0.76766195760847822</v>
      </c>
      <c r="H21" s="6">
        <f>AVERAGE(G20:G21)</f>
        <v>1.022794326051307</v>
      </c>
    </row>
    <row r="22" spans="1:8" x14ac:dyDescent="0.25">
      <c r="A22">
        <v>21</v>
      </c>
      <c r="B22" s="2" t="s">
        <v>60</v>
      </c>
      <c r="C22" s="2">
        <v>1.0046999999999999</v>
      </c>
      <c r="D22">
        <v>1</v>
      </c>
      <c r="E22" s="5">
        <v>11.294</v>
      </c>
      <c r="F22" s="3">
        <f t="shared" si="0"/>
        <v>15.295263200000001</v>
      </c>
      <c r="G22" s="6">
        <f t="shared" si="1"/>
        <v>0.38059279386881661</v>
      </c>
    </row>
    <row r="23" spans="1:8" x14ac:dyDescent="0.25">
      <c r="A23">
        <v>22</v>
      </c>
      <c r="B23" s="2" t="s">
        <v>62</v>
      </c>
      <c r="C23" s="2">
        <v>1.0024</v>
      </c>
      <c r="D23">
        <v>1</v>
      </c>
      <c r="E23" s="5">
        <v>7.0119999999999996</v>
      </c>
      <c r="F23" s="3">
        <f t="shared" si="0"/>
        <v>9.4597535999999991</v>
      </c>
      <c r="G23" s="6">
        <f t="shared" si="1"/>
        <v>0.23592761372705504</v>
      </c>
      <c r="H23" s="6">
        <f>AVERAGE(G22:G23)</f>
        <v>0.30826020379793584</v>
      </c>
    </row>
    <row r="24" spans="1:8" x14ac:dyDescent="0.25">
      <c r="A24">
        <v>23</v>
      </c>
      <c r="B24" s="2" t="s">
        <v>64</v>
      </c>
      <c r="C24" s="2">
        <v>1.0003</v>
      </c>
      <c r="D24">
        <v>1</v>
      </c>
      <c r="E24" s="5">
        <v>6.9260000000000002</v>
      </c>
      <c r="F24" s="3">
        <f t="shared" si="0"/>
        <v>9.3425528</v>
      </c>
      <c r="G24" s="6">
        <f t="shared" si="1"/>
        <v>0.23349377186843948</v>
      </c>
    </row>
    <row r="25" spans="1:8" x14ac:dyDescent="0.25">
      <c r="A25">
        <v>24</v>
      </c>
      <c r="B25" s="2" t="s">
        <v>66</v>
      </c>
      <c r="C25" s="2">
        <v>1.0044</v>
      </c>
      <c r="D25">
        <v>1</v>
      </c>
      <c r="E25" s="5">
        <v>5.4349999999999996</v>
      </c>
      <c r="F25" s="3">
        <f t="shared" si="0"/>
        <v>7.3106179999999998</v>
      </c>
      <c r="G25" s="6">
        <f t="shared" si="1"/>
        <v>0.18196480485862204</v>
      </c>
      <c r="H25" s="6">
        <f>AVERAGE(G24:G25)</f>
        <v>0.20772928836353077</v>
      </c>
    </row>
    <row r="26" spans="1:8" x14ac:dyDescent="0.25">
      <c r="A26">
        <v>25</v>
      </c>
      <c r="B26" s="2" t="s">
        <v>64</v>
      </c>
      <c r="C26" s="2">
        <v>1.0078</v>
      </c>
      <c r="D26">
        <v>1</v>
      </c>
      <c r="E26" s="5">
        <v>8.5609999999999999</v>
      </c>
      <c r="F26" s="3">
        <f t="shared" si="0"/>
        <v>11.5707308</v>
      </c>
      <c r="G26" s="6">
        <f t="shared" si="1"/>
        <v>0.28702944036515182</v>
      </c>
    </row>
    <row r="27" spans="1:8" x14ac:dyDescent="0.25">
      <c r="A27">
        <v>26</v>
      </c>
      <c r="B27" s="2" t="s">
        <v>66</v>
      </c>
      <c r="C27" s="2">
        <v>1.0035000000000001</v>
      </c>
      <c r="D27">
        <v>1</v>
      </c>
      <c r="E27" s="5">
        <v>8.516</v>
      </c>
      <c r="F27" s="3">
        <f t="shared" si="0"/>
        <v>11.5094048</v>
      </c>
      <c r="G27" s="6">
        <f t="shared" si="1"/>
        <v>0.2867315595416044</v>
      </c>
      <c r="H27" s="6">
        <f>AVERAGE(G26:G27)</f>
        <v>0.28688049995337811</v>
      </c>
    </row>
    <row r="28" spans="1:8" x14ac:dyDescent="0.25">
      <c r="A28">
        <v>27</v>
      </c>
      <c r="B28" s="2" t="s">
        <v>68</v>
      </c>
      <c r="C28" s="2">
        <v>1.0021</v>
      </c>
      <c r="D28">
        <v>1</v>
      </c>
      <c r="E28" s="5">
        <v>6.3949999999999996</v>
      </c>
      <c r="F28" s="3">
        <f t="shared" si="0"/>
        <v>8.6189059999999991</v>
      </c>
      <c r="G28" s="6">
        <f t="shared" si="1"/>
        <v>0.21502110567807603</v>
      </c>
    </row>
    <row r="29" spans="1:8" x14ac:dyDescent="0.25">
      <c r="A29">
        <v>28</v>
      </c>
      <c r="B29" s="2" t="s">
        <v>70</v>
      </c>
      <c r="C29" s="2">
        <v>1.0059</v>
      </c>
      <c r="D29">
        <v>1</v>
      </c>
      <c r="E29" s="5">
        <v>8.5660000000000007</v>
      </c>
      <c r="F29" s="3">
        <f t="shared" si="0"/>
        <v>11.577544800000002</v>
      </c>
      <c r="G29" s="6">
        <f t="shared" si="1"/>
        <v>0.28774094840441405</v>
      </c>
      <c r="H29" s="6">
        <f>AVERAGE(G28:G29)</f>
        <v>0.25138102704124504</v>
      </c>
    </row>
    <row r="30" spans="1:8" x14ac:dyDescent="0.25">
      <c r="A30">
        <v>29</v>
      </c>
      <c r="B30" s="2" t="s">
        <v>68</v>
      </c>
      <c r="C30" s="2">
        <v>1.0049999999999999</v>
      </c>
      <c r="D30">
        <v>1</v>
      </c>
      <c r="E30" s="5">
        <v>5.7389999999999999</v>
      </c>
      <c r="F30" s="3">
        <f t="shared" si="0"/>
        <v>7.7249091999999999</v>
      </c>
      <c r="G30" s="6">
        <f t="shared" si="1"/>
        <v>0.19216192039800994</v>
      </c>
    </row>
    <row r="31" spans="1:8" x14ac:dyDescent="0.25">
      <c r="A31">
        <v>30</v>
      </c>
      <c r="B31" s="2" t="s">
        <v>70</v>
      </c>
      <c r="C31" s="2">
        <v>1.004</v>
      </c>
      <c r="D31">
        <v>1</v>
      </c>
      <c r="E31" s="5">
        <v>8.0530000000000008</v>
      </c>
      <c r="F31" s="3">
        <f t="shared" si="0"/>
        <v>10.878428400000002</v>
      </c>
      <c r="G31" s="6">
        <f t="shared" si="1"/>
        <v>0.27087720119521919</v>
      </c>
      <c r="H31" s="6">
        <f>AVERAGE(G30:G31)</f>
        <v>0.23151956079661457</v>
      </c>
    </row>
    <row r="39" spans="1:1" x14ac:dyDescent="0.25">
      <c r="A39" t="s">
        <v>29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B2" sqref="B2:B31"/>
    </sheetView>
  </sheetViews>
  <sheetFormatPr defaultRowHeight="14.4" x14ac:dyDescent="0.25"/>
  <cols>
    <col min="2" max="2" width="18" customWidth="1"/>
    <col min="4" max="5" width="16" customWidth="1"/>
    <col min="6" max="6" width="22" customWidth="1"/>
    <col min="7" max="7" width="9" style="3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33</v>
      </c>
    </row>
    <row r="2" spans="1:13" x14ac:dyDescent="0.25">
      <c r="A2">
        <v>1</v>
      </c>
      <c r="B2" s="2" t="s">
        <v>40</v>
      </c>
      <c r="C2" s="2">
        <v>1.0041</v>
      </c>
      <c r="D2">
        <v>1</v>
      </c>
      <c r="E2" s="5">
        <v>2140.9</v>
      </c>
      <c r="F2" s="6">
        <f>E2*0.9457+6.4411</f>
        <v>2031.09023</v>
      </c>
      <c r="G2" s="3">
        <f>F2*25/1000/C2</f>
        <v>50.569919081764766</v>
      </c>
    </row>
    <row r="3" spans="1:13" x14ac:dyDescent="0.25">
      <c r="A3">
        <v>2</v>
      </c>
      <c r="B3" s="2" t="s">
        <v>42</v>
      </c>
      <c r="C3" s="2">
        <v>1.0019</v>
      </c>
      <c r="D3">
        <v>1</v>
      </c>
      <c r="E3" s="5">
        <v>2419.8000000000002</v>
      </c>
      <c r="F3" s="6">
        <f t="shared" ref="F3:F31" si="0">E3*0.9457+6.4411</f>
        <v>2294.8459600000001</v>
      </c>
      <c r="G3" s="3">
        <f t="shared" ref="G3:G31" si="1">F3*25/1000/C3</f>
        <v>57.262350533985426</v>
      </c>
      <c r="H3" s="6">
        <f>AVERAGE(G2:G3)</f>
        <v>53.916134807875096</v>
      </c>
    </row>
    <row r="4" spans="1:13" x14ac:dyDescent="0.25">
      <c r="A4">
        <v>3</v>
      </c>
      <c r="B4" s="2" t="s">
        <v>37</v>
      </c>
      <c r="C4" s="2">
        <v>1.0006999999999999</v>
      </c>
      <c r="D4">
        <v>1</v>
      </c>
      <c r="E4" s="5">
        <v>2501.6</v>
      </c>
      <c r="F4" s="6">
        <f t="shared" si="0"/>
        <v>2372.2042200000001</v>
      </c>
      <c r="G4" s="3">
        <f t="shared" si="1"/>
        <v>59.263620965324279</v>
      </c>
    </row>
    <row r="5" spans="1:13" x14ac:dyDescent="0.25">
      <c r="A5">
        <v>4</v>
      </c>
      <c r="B5" s="2" t="s">
        <v>39</v>
      </c>
      <c r="C5" s="2">
        <v>1</v>
      </c>
      <c r="D5">
        <v>1</v>
      </c>
      <c r="E5" s="5">
        <v>2058.5</v>
      </c>
      <c r="F5" s="6">
        <f t="shared" si="0"/>
        <v>1953.16455</v>
      </c>
      <c r="G5" s="3">
        <f t="shared" si="1"/>
        <v>48.829113749999998</v>
      </c>
      <c r="H5" s="6">
        <f>AVERAGE(G4:G5)</f>
        <v>54.046367357662135</v>
      </c>
    </row>
    <row r="6" spans="1:13" x14ac:dyDescent="0.25">
      <c r="A6">
        <v>5</v>
      </c>
      <c r="B6" s="2" t="s">
        <v>37</v>
      </c>
      <c r="C6" s="2">
        <v>1.0067999999999999</v>
      </c>
      <c r="D6">
        <v>1</v>
      </c>
      <c r="E6" s="5">
        <v>1636.4</v>
      </c>
      <c r="F6" s="6">
        <f t="shared" si="0"/>
        <v>1553.9845800000001</v>
      </c>
      <c r="G6" s="3">
        <f t="shared" si="1"/>
        <v>38.587221394517286</v>
      </c>
    </row>
    <row r="7" spans="1:13" x14ac:dyDescent="0.25">
      <c r="A7">
        <v>6</v>
      </c>
      <c r="B7" s="2" t="s">
        <v>39</v>
      </c>
      <c r="C7" s="2">
        <v>1.0062</v>
      </c>
      <c r="D7">
        <v>1</v>
      </c>
      <c r="E7" s="5">
        <v>1531.7</v>
      </c>
      <c r="F7" s="6">
        <f t="shared" si="0"/>
        <v>1454.9697900000001</v>
      </c>
      <c r="G7" s="3">
        <f t="shared" si="1"/>
        <v>36.150114042933815</v>
      </c>
      <c r="H7" s="6">
        <f>AVERAGE(G6:G7)</f>
        <v>37.368667718725547</v>
      </c>
    </row>
    <row r="8" spans="1:13" x14ac:dyDescent="0.25">
      <c r="A8">
        <v>7</v>
      </c>
      <c r="B8" s="2" t="s">
        <v>43</v>
      </c>
      <c r="C8" s="2">
        <v>1.0013000000000001</v>
      </c>
      <c r="D8">
        <v>1</v>
      </c>
      <c r="E8" s="5">
        <v>1736.8</v>
      </c>
      <c r="F8" s="6">
        <f t="shared" si="0"/>
        <v>1648.9328599999999</v>
      </c>
      <c r="G8" s="3">
        <f t="shared" si="1"/>
        <v>41.169800759013278</v>
      </c>
    </row>
    <row r="9" spans="1:13" x14ac:dyDescent="0.25">
      <c r="A9">
        <v>8</v>
      </c>
      <c r="B9" s="2" t="s">
        <v>45</v>
      </c>
      <c r="C9" s="2">
        <v>1.0064</v>
      </c>
      <c r="D9">
        <v>1</v>
      </c>
      <c r="E9" s="5">
        <v>2407.5</v>
      </c>
      <c r="F9" s="6">
        <f t="shared" si="0"/>
        <v>2283.2138500000001</v>
      </c>
      <c r="G9" s="3">
        <f t="shared" si="1"/>
        <v>56.717355176868054</v>
      </c>
      <c r="H9" s="6">
        <f>AVERAGE(G8:G9)</f>
        <v>48.943577967940669</v>
      </c>
    </row>
    <row r="10" spans="1:13" x14ac:dyDescent="0.25">
      <c r="A10">
        <v>9</v>
      </c>
      <c r="B10" s="2" t="s">
        <v>43</v>
      </c>
      <c r="C10" s="2">
        <v>1.0059</v>
      </c>
      <c r="D10">
        <v>1</v>
      </c>
      <c r="E10" s="5">
        <v>2373.5</v>
      </c>
      <c r="F10" s="6">
        <f t="shared" si="0"/>
        <v>2251.06005</v>
      </c>
      <c r="G10" s="3">
        <f t="shared" si="1"/>
        <v>55.946417387414257</v>
      </c>
      <c r="L10" t="s">
        <v>36</v>
      </c>
    </row>
    <row r="11" spans="1:13" x14ac:dyDescent="0.25">
      <c r="A11">
        <v>10</v>
      </c>
      <c r="B11" s="2" t="s">
        <v>45</v>
      </c>
      <c r="C11" s="2">
        <v>1.0043</v>
      </c>
      <c r="D11">
        <v>1</v>
      </c>
      <c r="E11" s="5">
        <v>2388.8000000000002</v>
      </c>
      <c r="F11" s="6">
        <f t="shared" si="0"/>
        <v>2265.5292600000002</v>
      </c>
      <c r="G11" s="3">
        <f t="shared" si="1"/>
        <v>56.39572986159515</v>
      </c>
      <c r="H11" s="6">
        <f>AVERAGE(G10:G11)</f>
        <v>56.1710736245047</v>
      </c>
      <c r="L11">
        <v>16.942</v>
      </c>
      <c r="M11">
        <v>0</v>
      </c>
    </row>
    <row r="12" spans="1:13" x14ac:dyDescent="0.25">
      <c r="A12">
        <v>11</v>
      </c>
      <c r="B12" s="2" t="s">
        <v>48</v>
      </c>
      <c r="C12" s="2">
        <v>1.0042</v>
      </c>
      <c r="D12">
        <v>1</v>
      </c>
      <c r="E12" s="5">
        <v>549.29999999999995</v>
      </c>
      <c r="F12" s="6">
        <f t="shared" si="0"/>
        <v>525.91410999999994</v>
      </c>
      <c r="G12" s="3">
        <f t="shared" si="1"/>
        <v>13.092862726548494</v>
      </c>
      <c r="L12">
        <v>5.9939999999999998</v>
      </c>
      <c r="M12">
        <v>5</v>
      </c>
    </row>
    <row r="13" spans="1:13" x14ac:dyDescent="0.25">
      <c r="A13">
        <v>12</v>
      </c>
      <c r="B13" s="2" t="s">
        <v>50</v>
      </c>
      <c r="C13" s="2">
        <v>1.0058</v>
      </c>
      <c r="D13">
        <v>1</v>
      </c>
      <c r="E13" s="5">
        <v>449.14</v>
      </c>
      <c r="F13" s="6">
        <f t="shared" si="0"/>
        <v>431.19279799999998</v>
      </c>
      <c r="G13" s="3">
        <f t="shared" si="1"/>
        <v>10.717657536289519</v>
      </c>
      <c r="H13" s="6">
        <f>AVERAGE(G12:G13)</f>
        <v>11.905260131419006</v>
      </c>
      <c r="L13">
        <v>19.753</v>
      </c>
      <c r="M13">
        <v>25</v>
      </c>
    </row>
    <row r="14" spans="1:13" x14ac:dyDescent="0.25">
      <c r="A14">
        <v>13</v>
      </c>
      <c r="B14" s="2" t="s">
        <v>51</v>
      </c>
      <c r="C14" s="2">
        <v>1.0043</v>
      </c>
      <c r="D14">
        <v>1</v>
      </c>
      <c r="E14" s="5">
        <v>354.63</v>
      </c>
      <c r="F14" s="6">
        <f t="shared" si="0"/>
        <v>341.81469099999998</v>
      </c>
      <c r="G14" s="3">
        <f t="shared" si="1"/>
        <v>8.5087795230508796</v>
      </c>
      <c r="L14">
        <v>51.838000000000001</v>
      </c>
      <c r="M14">
        <v>50</v>
      </c>
    </row>
    <row r="15" spans="1:13" x14ac:dyDescent="0.25">
      <c r="A15">
        <v>14</v>
      </c>
      <c r="B15" s="2" t="s">
        <v>53</v>
      </c>
      <c r="C15" s="2">
        <v>1.0042</v>
      </c>
      <c r="D15">
        <v>1</v>
      </c>
      <c r="E15" s="5">
        <v>614.21</v>
      </c>
      <c r="F15" s="6">
        <f t="shared" si="0"/>
        <v>587.29949700000009</v>
      </c>
      <c r="G15" s="3">
        <f t="shared" si="1"/>
        <v>14.621078893646688</v>
      </c>
      <c r="H15" s="6">
        <f>AVERAGE(G14:G15)</f>
        <v>11.564929208348783</v>
      </c>
      <c r="L15">
        <v>77.201999999999998</v>
      </c>
      <c r="M15">
        <v>100</v>
      </c>
    </row>
    <row r="16" spans="1:13" x14ac:dyDescent="0.25">
      <c r="A16">
        <v>15</v>
      </c>
      <c r="B16" s="2" t="s">
        <v>51</v>
      </c>
      <c r="C16" s="2">
        <v>1.0014000000000001</v>
      </c>
      <c r="D16">
        <v>1</v>
      </c>
      <c r="E16" s="5">
        <v>972.86</v>
      </c>
      <c r="F16" s="6">
        <f t="shared" si="0"/>
        <v>926.47480199999995</v>
      </c>
      <c r="G16" s="3">
        <f t="shared" si="1"/>
        <v>23.129488765727977</v>
      </c>
      <c r="L16">
        <v>160.12</v>
      </c>
      <c r="M16">
        <v>150</v>
      </c>
    </row>
    <row r="17" spans="1:8" x14ac:dyDescent="0.25">
      <c r="A17">
        <v>16</v>
      </c>
      <c r="B17" s="2" t="s">
        <v>53</v>
      </c>
      <c r="C17" s="2">
        <v>1.0044999999999999</v>
      </c>
      <c r="D17">
        <v>1</v>
      </c>
      <c r="E17" s="5">
        <v>890.39</v>
      </c>
      <c r="F17" s="6">
        <f t="shared" si="0"/>
        <v>848.48292300000003</v>
      </c>
      <c r="G17" s="3">
        <f t="shared" si="1"/>
        <v>21.117046366351421</v>
      </c>
      <c r="H17" s="6">
        <f>AVERAGE(G16:G17)</f>
        <v>22.123267566039701</v>
      </c>
    </row>
    <row r="18" spans="1:8" x14ac:dyDescent="0.25">
      <c r="A18">
        <v>17</v>
      </c>
      <c r="B18" s="2" t="s">
        <v>56</v>
      </c>
      <c r="C18" s="2">
        <v>1.0003</v>
      </c>
      <c r="D18">
        <v>1</v>
      </c>
      <c r="E18" s="5">
        <v>589.9</v>
      </c>
      <c r="F18" s="6">
        <f t="shared" si="0"/>
        <v>564.30953</v>
      </c>
      <c r="G18" s="3">
        <f t="shared" si="1"/>
        <v>14.103507197840649</v>
      </c>
    </row>
    <row r="19" spans="1:8" x14ac:dyDescent="0.25">
      <c r="A19">
        <v>18</v>
      </c>
      <c r="B19" s="2" t="s">
        <v>58</v>
      </c>
      <c r="C19" s="2">
        <v>1.0004999999999999</v>
      </c>
      <c r="D19">
        <v>1</v>
      </c>
      <c r="E19" s="5">
        <v>742.73</v>
      </c>
      <c r="F19" s="6">
        <f t="shared" si="0"/>
        <v>708.84086100000002</v>
      </c>
      <c r="G19" s="3">
        <f t="shared" si="1"/>
        <v>17.712165442278863</v>
      </c>
      <c r="H19" s="6">
        <f>AVERAGE(G18:G19)</f>
        <v>15.907836320059756</v>
      </c>
    </row>
    <row r="20" spans="1:8" x14ac:dyDescent="0.25">
      <c r="A20">
        <v>19</v>
      </c>
      <c r="B20" s="2" t="s">
        <v>56</v>
      </c>
      <c r="C20" s="2">
        <v>1.0062</v>
      </c>
      <c r="D20">
        <v>1</v>
      </c>
      <c r="E20" s="5">
        <v>1359.7</v>
      </c>
      <c r="F20" s="6">
        <f t="shared" si="0"/>
        <v>1292.3093900000001</v>
      </c>
      <c r="G20" s="3">
        <f t="shared" si="1"/>
        <v>32.108661051480823</v>
      </c>
    </row>
    <row r="21" spans="1:8" x14ac:dyDescent="0.25">
      <c r="A21">
        <v>20</v>
      </c>
      <c r="B21" s="2" t="s">
        <v>58</v>
      </c>
      <c r="C21" s="2">
        <v>1.0002</v>
      </c>
      <c r="D21">
        <v>1</v>
      </c>
      <c r="E21" s="5">
        <v>1104.7</v>
      </c>
      <c r="F21" s="6">
        <f t="shared" si="0"/>
        <v>1051.15589</v>
      </c>
      <c r="G21" s="3">
        <f t="shared" si="1"/>
        <v>26.273642521495706</v>
      </c>
      <c r="H21" s="6">
        <f>AVERAGE(G20:G21)</f>
        <v>29.191151786488263</v>
      </c>
    </row>
    <row r="22" spans="1:8" x14ac:dyDescent="0.25">
      <c r="A22">
        <v>21</v>
      </c>
      <c r="B22" s="2" t="s">
        <v>60</v>
      </c>
      <c r="C22" s="2">
        <v>1.0046999999999999</v>
      </c>
      <c r="D22">
        <v>1</v>
      </c>
      <c r="E22" s="5">
        <v>336.73</v>
      </c>
      <c r="F22" s="6">
        <f t="shared" si="0"/>
        <v>324.886661</v>
      </c>
      <c r="G22" s="3">
        <f t="shared" si="1"/>
        <v>8.0841709216681608</v>
      </c>
    </row>
    <row r="23" spans="1:8" x14ac:dyDescent="0.25">
      <c r="A23">
        <v>22</v>
      </c>
      <c r="B23" s="2" t="s">
        <v>62</v>
      </c>
      <c r="C23" s="2">
        <v>1.0024</v>
      </c>
      <c r="D23">
        <v>1</v>
      </c>
      <c r="E23" s="5">
        <v>398.03</v>
      </c>
      <c r="F23" s="6">
        <f t="shared" si="0"/>
        <v>382.858071</v>
      </c>
      <c r="G23" s="3">
        <f t="shared" si="1"/>
        <v>9.5485352903032723</v>
      </c>
      <c r="H23" s="6">
        <f>AVERAGE(G22:G23)</f>
        <v>8.8163531059857156</v>
      </c>
    </row>
    <row r="24" spans="1:8" x14ac:dyDescent="0.25">
      <c r="A24">
        <v>23</v>
      </c>
      <c r="B24" s="2" t="s">
        <v>64</v>
      </c>
      <c r="C24" s="2">
        <v>1.0003</v>
      </c>
      <c r="D24">
        <v>1</v>
      </c>
      <c r="E24" s="5">
        <v>349.87</v>
      </c>
      <c r="F24" s="6">
        <f t="shared" si="0"/>
        <v>337.31315899999998</v>
      </c>
      <c r="G24" s="3">
        <f t="shared" si="1"/>
        <v>8.4302998850344899</v>
      </c>
    </row>
    <row r="25" spans="1:8" x14ac:dyDescent="0.25">
      <c r="A25">
        <v>24</v>
      </c>
      <c r="B25" s="2" t="s">
        <v>66</v>
      </c>
      <c r="C25" s="2">
        <v>1.0044</v>
      </c>
      <c r="D25">
        <v>1</v>
      </c>
      <c r="E25" s="5">
        <v>440.86</v>
      </c>
      <c r="F25" s="6">
        <f t="shared" si="0"/>
        <v>423.36240200000003</v>
      </c>
      <c r="G25" s="3">
        <f t="shared" si="1"/>
        <v>10.537694195539625</v>
      </c>
      <c r="H25" s="6">
        <f>AVERAGE(G24:G25)</f>
        <v>9.4839970402870577</v>
      </c>
    </row>
    <row r="26" spans="1:8" x14ac:dyDescent="0.25">
      <c r="A26">
        <v>25</v>
      </c>
      <c r="B26" s="2" t="s">
        <v>64</v>
      </c>
      <c r="C26" s="2">
        <v>1.0078</v>
      </c>
      <c r="D26">
        <v>1</v>
      </c>
      <c r="E26" s="5">
        <v>592.58000000000004</v>
      </c>
      <c r="F26" s="6">
        <f t="shared" si="0"/>
        <v>566.84400600000004</v>
      </c>
      <c r="G26" s="3">
        <f t="shared" si="1"/>
        <v>14.061421065687638</v>
      </c>
    </row>
    <row r="27" spans="1:8" x14ac:dyDescent="0.25">
      <c r="A27">
        <v>26</v>
      </c>
      <c r="B27" s="2" t="s">
        <v>66</v>
      </c>
      <c r="C27" s="2">
        <v>1.0035000000000001</v>
      </c>
      <c r="D27">
        <v>1</v>
      </c>
      <c r="E27" s="5">
        <v>678.83</v>
      </c>
      <c r="F27" s="6">
        <f t="shared" si="0"/>
        <v>648.41063100000008</v>
      </c>
      <c r="G27" s="3">
        <f t="shared" si="1"/>
        <v>16.15372772795217</v>
      </c>
      <c r="H27" s="6">
        <f>AVERAGE(G26:G27)</f>
        <v>15.107574396819903</v>
      </c>
    </row>
    <row r="28" spans="1:8" x14ac:dyDescent="0.25">
      <c r="A28">
        <v>27</v>
      </c>
      <c r="B28" s="2" t="s">
        <v>68</v>
      </c>
      <c r="C28" s="2">
        <v>1.0021</v>
      </c>
      <c r="D28">
        <v>1</v>
      </c>
      <c r="E28" s="5">
        <v>376.81</v>
      </c>
      <c r="F28" s="6">
        <f t="shared" si="0"/>
        <v>362.79031700000002</v>
      </c>
      <c r="G28" s="3">
        <f t="shared" si="1"/>
        <v>9.0507513471709409</v>
      </c>
    </row>
    <row r="29" spans="1:8" x14ac:dyDescent="0.25">
      <c r="A29">
        <v>28</v>
      </c>
      <c r="B29" s="2" t="s">
        <v>70</v>
      </c>
      <c r="C29" s="2">
        <v>1.0059</v>
      </c>
      <c r="D29">
        <v>1</v>
      </c>
      <c r="E29" s="5">
        <v>448.67</v>
      </c>
      <c r="F29" s="6">
        <f t="shared" si="0"/>
        <v>430.74831900000004</v>
      </c>
      <c r="G29" s="3">
        <f t="shared" si="1"/>
        <v>10.705545257977931</v>
      </c>
      <c r="H29" s="6">
        <f>AVERAGE(G28:G29)</f>
        <v>9.8781483025744361</v>
      </c>
    </row>
    <row r="30" spans="1:8" x14ac:dyDescent="0.25">
      <c r="A30">
        <v>29</v>
      </c>
      <c r="B30" s="2" t="s">
        <v>68</v>
      </c>
      <c r="C30" s="2">
        <v>1.0049999999999999</v>
      </c>
      <c r="D30">
        <v>1</v>
      </c>
      <c r="E30" s="5">
        <v>506.14</v>
      </c>
      <c r="F30" s="6">
        <f t="shared" si="0"/>
        <v>485.09769799999998</v>
      </c>
      <c r="G30" s="3">
        <f t="shared" si="1"/>
        <v>12.067106915422885</v>
      </c>
    </row>
    <row r="31" spans="1:8" x14ac:dyDescent="0.25">
      <c r="A31">
        <v>30</v>
      </c>
      <c r="B31" s="2" t="s">
        <v>70</v>
      </c>
      <c r="C31" s="2">
        <v>1.004</v>
      </c>
      <c r="D31">
        <v>1</v>
      </c>
      <c r="E31" s="5">
        <v>492.15</v>
      </c>
      <c r="F31" s="6">
        <f t="shared" si="0"/>
        <v>471.86735499999998</v>
      </c>
      <c r="G31" s="3">
        <f t="shared" si="1"/>
        <v>11.749685134462151</v>
      </c>
      <c r="H31" s="6">
        <f>AVERAGE(G30:G31)</f>
        <v>11.908396024942519</v>
      </c>
    </row>
    <row r="39" spans="1:8" x14ac:dyDescent="0.25">
      <c r="A39" t="s">
        <v>26</v>
      </c>
    </row>
    <row r="41" spans="1:8" x14ac:dyDescent="0.25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3" t="s">
        <v>5</v>
      </c>
      <c r="G41" s="3" t="s">
        <v>32</v>
      </c>
    </row>
    <row r="42" spans="1:8" x14ac:dyDescent="0.25">
      <c r="B42" s="2" t="s">
        <v>6</v>
      </c>
      <c r="C42" s="2">
        <v>1.0041</v>
      </c>
      <c r="D42" s="2">
        <v>20</v>
      </c>
      <c r="E42" s="5">
        <v>107.57</v>
      </c>
      <c r="F42" s="3">
        <f>0.9241*E42+0.5523</f>
        <v>99.957736999999995</v>
      </c>
      <c r="G42" s="3">
        <f>F42*25*D42/C42/1000</f>
        <v>49.774791853401055</v>
      </c>
    </row>
    <row r="43" spans="1:8" x14ac:dyDescent="0.25">
      <c r="B43" s="2" t="s">
        <v>7</v>
      </c>
      <c r="C43" s="2">
        <v>1.0019</v>
      </c>
      <c r="D43" s="2">
        <v>20</v>
      </c>
      <c r="E43" s="5">
        <v>186.54</v>
      </c>
      <c r="F43" s="3">
        <f t="shared" ref="F43:F49" si="2">0.9241*E43+0.5523</f>
        <v>172.93391399999999</v>
      </c>
      <c r="G43" s="3">
        <f t="shared" ref="G43:G71" si="3">F43*25*D43/C43/1000</f>
        <v>86.302981335462604</v>
      </c>
      <c r="H43" s="6">
        <f>AVERAGE(G42:G43)</f>
        <v>68.03888659443183</v>
      </c>
    </row>
    <row r="44" spans="1:8" x14ac:dyDescent="0.25">
      <c r="B44" s="2" t="s">
        <v>8</v>
      </c>
      <c r="C44" s="2">
        <v>1.0006999999999999</v>
      </c>
      <c r="D44" s="2">
        <v>20</v>
      </c>
      <c r="E44" s="5">
        <v>182.78</v>
      </c>
      <c r="F44" s="3">
        <f t="shared" si="2"/>
        <v>169.45929800000002</v>
      </c>
      <c r="G44" s="3">
        <f t="shared" si="3"/>
        <v>84.670379734186071</v>
      </c>
    </row>
    <row r="45" spans="1:8" x14ac:dyDescent="0.25">
      <c r="B45" s="2" t="s">
        <v>9</v>
      </c>
      <c r="C45" s="2">
        <v>1</v>
      </c>
      <c r="D45" s="2">
        <v>20</v>
      </c>
      <c r="E45" s="5">
        <v>203.89</v>
      </c>
      <c r="F45" s="3">
        <f t="shared" si="2"/>
        <v>188.967049</v>
      </c>
      <c r="G45" s="3">
        <f t="shared" si="3"/>
        <v>94.483524500000001</v>
      </c>
      <c r="H45" s="6">
        <f>AVERAGE(G44:G45)</f>
        <v>89.576952117093043</v>
      </c>
    </row>
    <row r="46" spans="1:8" x14ac:dyDescent="0.25">
      <c r="B46" s="2" t="s">
        <v>8</v>
      </c>
      <c r="C46" s="2">
        <v>1.0067999999999999</v>
      </c>
      <c r="D46" s="2">
        <v>20</v>
      </c>
      <c r="E46" s="5">
        <v>128.16999999999999</v>
      </c>
      <c r="F46" s="3">
        <f t="shared" si="2"/>
        <v>118.994197</v>
      </c>
      <c r="G46" s="3">
        <f t="shared" si="3"/>
        <v>59.095250794596744</v>
      </c>
    </row>
    <row r="47" spans="1:8" x14ac:dyDescent="0.25">
      <c r="B47" s="2" t="s">
        <v>9</v>
      </c>
      <c r="C47" s="2">
        <v>1.0062</v>
      </c>
      <c r="D47" s="2">
        <v>20</v>
      </c>
      <c r="E47" s="5">
        <v>153.91999999999999</v>
      </c>
      <c r="F47" s="3">
        <f t="shared" si="2"/>
        <v>142.789772</v>
      </c>
      <c r="G47" s="3">
        <f t="shared" si="3"/>
        <v>70.954965215662881</v>
      </c>
      <c r="H47" s="6">
        <f>AVERAGE(G46:G47)</f>
        <v>65.025108005129809</v>
      </c>
    </row>
    <row r="48" spans="1:8" x14ac:dyDescent="0.25">
      <c r="B48" s="2" t="s">
        <v>10</v>
      </c>
      <c r="C48" s="2">
        <v>1.0013000000000001</v>
      </c>
      <c r="D48" s="2">
        <v>20</v>
      </c>
      <c r="E48" s="5">
        <v>99.254999999999995</v>
      </c>
      <c r="F48" s="3">
        <f t="shared" si="2"/>
        <v>92.273845500000007</v>
      </c>
      <c r="G48" s="3">
        <f t="shared" si="3"/>
        <v>46.077022620593226</v>
      </c>
    </row>
    <row r="49" spans="2:8" x14ac:dyDescent="0.25">
      <c r="B49" s="2" t="s">
        <v>11</v>
      </c>
      <c r="C49" s="2">
        <v>1.0064</v>
      </c>
      <c r="D49" s="2">
        <v>20</v>
      </c>
      <c r="E49" s="5">
        <v>132.29</v>
      </c>
      <c r="F49" s="3">
        <f t="shared" si="2"/>
        <v>122.801489</v>
      </c>
      <c r="G49" s="3">
        <f t="shared" si="3"/>
        <v>61.01027871621622</v>
      </c>
      <c r="H49" s="6">
        <f>AVERAGE(G48:G49)</f>
        <v>53.543650668404723</v>
      </c>
    </row>
    <row r="50" spans="2:8" x14ac:dyDescent="0.25">
      <c r="B50" s="2" t="s">
        <v>10</v>
      </c>
      <c r="C50" s="2">
        <v>1.0059</v>
      </c>
      <c r="D50" s="2">
        <v>20</v>
      </c>
      <c r="E50" s="5">
        <v>174.89</v>
      </c>
      <c r="F50" s="3">
        <f>0.9011*E50-10.16</f>
        <v>147.433379</v>
      </c>
      <c r="G50" s="3">
        <f t="shared" si="3"/>
        <v>73.284312058852777</v>
      </c>
    </row>
    <row r="51" spans="2:8" x14ac:dyDescent="0.25">
      <c r="B51" s="2" t="s">
        <v>11</v>
      </c>
      <c r="C51" s="2">
        <v>1.0043</v>
      </c>
      <c r="D51" s="2">
        <v>20</v>
      </c>
      <c r="E51" s="5">
        <v>173.67</v>
      </c>
      <c r="F51" s="3">
        <f>0.9011*E51-10.16</f>
        <v>146.334037</v>
      </c>
      <c r="G51" s="3">
        <f t="shared" si="3"/>
        <v>72.853747386239164</v>
      </c>
      <c r="H51" s="6">
        <f>AVERAGE(G50:G51)</f>
        <v>73.069029722545963</v>
      </c>
    </row>
    <row r="52" spans="2:8" x14ac:dyDescent="0.25">
      <c r="B52" s="2" t="s">
        <v>12</v>
      </c>
      <c r="C52" s="2">
        <v>1.0042</v>
      </c>
      <c r="D52" s="2">
        <v>10</v>
      </c>
      <c r="E52" s="5">
        <v>56.783999999999999</v>
      </c>
      <c r="F52" s="3">
        <f t="shared" ref="F52:F71" si="4">0.9011*E52-10.16</f>
        <v>41.0080624</v>
      </c>
      <c r="G52" s="3">
        <f t="shared" si="3"/>
        <v>10.209137223660624</v>
      </c>
    </row>
    <row r="53" spans="2:8" x14ac:dyDescent="0.25">
      <c r="B53" s="2" t="s">
        <v>13</v>
      </c>
      <c r="C53" s="2">
        <v>1.0058</v>
      </c>
      <c r="D53" s="2">
        <v>10</v>
      </c>
      <c r="E53" s="5">
        <v>54.512</v>
      </c>
      <c r="F53" s="3">
        <f t="shared" si="4"/>
        <v>38.960763200000002</v>
      </c>
      <c r="G53" s="3">
        <f t="shared" si="3"/>
        <v>9.684023463909325</v>
      </c>
      <c r="H53" s="6">
        <f>AVERAGE(G52:G53)</f>
        <v>9.9465803437849747</v>
      </c>
    </row>
    <row r="54" spans="2:8" x14ac:dyDescent="0.25">
      <c r="B54" s="2" t="s">
        <v>14</v>
      </c>
      <c r="C54" s="2">
        <v>1.0043</v>
      </c>
      <c r="D54" s="2">
        <v>10</v>
      </c>
      <c r="E54" s="5">
        <v>59.749000000000002</v>
      </c>
      <c r="F54" s="3">
        <f t="shared" si="4"/>
        <v>43.679823900000002</v>
      </c>
      <c r="G54" s="3">
        <f t="shared" si="3"/>
        <v>10.87320120979787</v>
      </c>
    </row>
    <row r="55" spans="2:8" x14ac:dyDescent="0.25">
      <c r="B55" s="2" t="s">
        <v>15</v>
      </c>
      <c r="C55" s="2">
        <v>1.0042</v>
      </c>
      <c r="D55" s="2">
        <v>10</v>
      </c>
      <c r="E55" s="5">
        <v>85.028999999999996</v>
      </c>
      <c r="F55" s="3">
        <f t="shared" si="4"/>
        <v>66.459631900000005</v>
      </c>
      <c r="G55" s="3">
        <f t="shared" si="3"/>
        <v>16.545417222664813</v>
      </c>
      <c r="H55" s="6">
        <f>AVERAGE(G54:G55)</f>
        <v>13.709309216231341</v>
      </c>
    </row>
    <row r="56" spans="2:8" x14ac:dyDescent="0.25">
      <c r="B56" s="2" t="s">
        <v>14</v>
      </c>
      <c r="C56" s="2">
        <v>1.0014000000000001</v>
      </c>
      <c r="D56" s="2">
        <v>10</v>
      </c>
      <c r="E56" s="5">
        <v>143.85</v>
      </c>
      <c r="F56" s="3">
        <f t="shared" si="4"/>
        <v>119.463235</v>
      </c>
      <c r="G56" s="3">
        <f t="shared" si="3"/>
        <v>29.824055072897941</v>
      </c>
    </row>
    <row r="57" spans="2:8" x14ac:dyDescent="0.25">
      <c r="B57" s="2" t="s">
        <v>15</v>
      </c>
      <c r="C57" s="2">
        <v>1.0044999999999999</v>
      </c>
      <c r="D57" s="2">
        <v>10</v>
      </c>
      <c r="E57" s="5">
        <v>108.11</v>
      </c>
      <c r="F57" s="3">
        <f t="shared" si="4"/>
        <v>87.25792100000001</v>
      </c>
      <c r="G57" s="3">
        <f t="shared" si="3"/>
        <v>21.716754853160779</v>
      </c>
      <c r="H57" s="6">
        <f>AVERAGE(G56:G57)</f>
        <v>25.77040496302936</v>
      </c>
    </row>
    <row r="58" spans="2:8" x14ac:dyDescent="0.25">
      <c r="B58" s="2" t="s">
        <v>16</v>
      </c>
      <c r="C58" s="2">
        <v>1.0003</v>
      </c>
      <c r="D58" s="2">
        <v>10</v>
      </c>
      <c r="E58" s="5">
        <v>75.596000000000004</v>
      </c>
      <c r="F58" s="3">
        <f t="shared" si="4"/>
        <v>57.959555600000002</v>
      </c>
      <c r="G58" s="3">
        <f t="shared" si="3"/>
        <v>14.485543237028892</v>
      </c>
    </row>
    <row r="59" spans="2:8" x14ac:dyDescent="0.25">
      <c r="B59" s="2" t="s">
        <v>17</v>
      </c>
      <c r="C59" s="2">
        <v>1.0004999999999999</v>
      </c>
      <c r="D59" s="2">
        <v>10</v>
      </c>
      <c r="E59" s="5">
        <v>79.262</v>
      </c>
      <c r="F59" s="3">
        <f t="shared" si="4"/>
        <v>61.262988200000009</v>
      </c>
      <c r="G59" s="3">
        <f t="shared" si="3"/>
        <v>15.308093003498254</v>
      </c>
      <c r="H59" s="6">
        <f>AVERAGE(G58:G59)</f>
        <v>14.896818120263573</v>
      </c>
    </row>
    <row r="60" spans="2:8" x14ac:dyDescent="0.25">
      <c r="B60" s="2" t="s">
        <v>16</v>
      </c>
      <c r="C60" s="2">
        <v>1.0062</v>
      </c>
      <c r="D60" s="2">
        <v>10</v>
      </c>
      <c r="E60" s="5">
        <v>223.24</v>
      </c>
      <c r="F60" s="3">
        <f t="shared" si="4"/>
        <v>191.001564</v>
      </c>
      <c r="G60" s="3">
        <f t="shared" si="3"/>
        <v>47.456162790697682</v>
      </c>
    </row>
    <row r="61" spans="2:8" x14ac:dyDescent="0.25">
      <c r="B61" s="2" t="s">
        <v>17</v>
      </c>
      <c r="C61" s="2">
        <v>1.0002</v>
      </c>
      <c r="D61" s="2">
        <v>10</v>
      </c>
      <c r="E61" s="5">
        <v>199.01</v>
      </c>
      <c r="F61" s="3">
        <f t="shared" si="4"/>
        <v>169.167911</v>
      </c>
      <c r="G61" s="3">
        <f t="shared" si="3"/>
        <v>42.283521045790849</v>
      </c>
      <c r="H61" s="6">
        <f>AVERAGE(G60:G61)</f>
        <v>44.869841918244262</v>
      </c>
    </row>
    <row r="62" spans="2:8" x14ac:dyDescent="0.25">
      <c r="B62" s="2" t="s">
        <v>18</v>
      </c>
      <c r="C62" s="2">
        <v>1.0046999999999999</v>
      </c>
      <c r="D62" s="2">
        <v>5</v>
      </c>
      <c r="E62" s="5">
        <v>54.710999999999999</v>
      </c>
      <c r="F62" s="3">
        <f t="shared" si="4"/>
        <v>39.140082100000001</v>
      </c>
      <c r="G62" s="3">
        <f t="shared" si="3"/>
        <v>4.8696230342390763</v>
      </c>
    </row>
    <row r="63" spans="2:8" x14ac:dyDescent="0.25">
      <c r="B63" s="2" t="s">
        <v>19</v>
      </c>
      <c r="C63" s="2">
        <v>1.0024</v>
      </c>
      <c r="D63" s="2">
        <v>5</v>
      </c>
      <c r="E63" s="5">
        <v>90.733000000000004</v>
      </c>
      <c r="F63" s="3">
        <f t="shared" si="4"/>
        <v>71.599506300000002</v>
      </c>
      <c r="G63" s="3">
        <f t="shared" si="3"/>
        <v>8.9285098638268181</v>
      </c>
      <c r="H63" s="6">
        <f>AVERAGE(G62:G63)</f>
        <v>6.8990664490329472</v>
      </c>
    </row>
    <row r="64" spans="2:8" x14ac:dyDescent="0.25">
      <c r="B64" s="2" t="s">
        <v>20</v>
      </c>
      <c r="C64" s="2">
        <v>1.0003</v>
      </c>
      <c r="D64" s="2">
        <v>5</v>
      </c>
      <c r="E64" s="5">
        <v>81.182000000000002</v>
      </c>
      <c r="F64" s="3">
        <f t="shared" si="4"/>
        <v>62.993100200000001</v>
      </c>
      <c r="G64" s="3">
        <f t="shared" si="3"/>
        <v>7.8717759922023394</v>
      </c>
    </row>
    <row r="65" spans="2:8" x14ac:dyDescent="0.25">
      <c r="B65" s="2" t="s">
        <v>21</v>
      </c>
      <c r="C65" s="2">
        <v>1.0044</v>
      </c>
      <c r="D65" s="2">
        <v>5</v>
      </c>
      <c r="E65" s="5">
        <v>76.849999999999994</v>
      </c>
      <c r="F65" s="3">
        <f t="shared" si="4"/>
        <v>59.089534999999998</v>
      </c>
      <c r="G65" s="3">
        <f t="shared" si="3"/>
        <v>7.3538350009956197</v>
      </c>
      <c r="H65" s="6">
        <f>AVERAGE(G64:G65)</f>
        <v>7.6128054965989795</v>
      </c>
    </row>
    <row r="66" spans="2:8" x14ac:dyDescent="0.25">
      <c r="B66" s="2" t="s">
        <v>20</v>
      </c>
      <c r="C66" s="2">
        <v>1.0078</v>
      </c>
      <c r="D66" s="2">
        <v>5</v>
      </c>
      <c r="E66" s="5">
        <v>143.22</v>
      </c>
      <c r="F66" s="3">
        <f t="shared" si="4"/>
        <v>118.89554200000001</v>
      </c>
      <c r="G66" s="3">
        <f t="shared" si="3"/>
        <v>14.746916798968048</v>
      </c>
    </row>
    <row r="67" spans="2:8" x14ac:dyDescent="0.25">
      <c r="B67" s="2" t="s">
        <v>21</v>
      </c>
      <c r="C67" s="2">
        <v>1.0035000000000001</v>
      </c>
      <c r="D67" s="2">
        <v>5</v>
      </c>
      <c r="E67" s="5">
        <v>197.48</v>
      </c>
      <c r="F67" s="3">
        <f t="shared" si="4"/>
        <v>167.78922800000001</v>
      </c>
      <c r="G67" s="3">
        <f t="shared" si="3"/>
        <v>20.900501743896363</v>
      </c>
      <c r="H67" s="6">
        <f>AVERAGE(G66:G67)</f>
        <v>17.823709271432207</v>
      </c>
    </row>
    <row r="68" spans="2:8" x14ac:dyDescent="0.25">
      <c r="B68" s="2" t="s">
        <v>22</v>
      </c>
      <c r="C68" s="2">
        <v>1.0021</v>
      </c>
      <c r="D68" s="2">
        <v>5</v>
      </c>
      <c r="E68" s="5">
        <v>65.813000000000002</v>
      </c>
      <c r="F68" s="3">
        <f t="shared" si="4"/>
        <v>49.144094300000006</v>
      </c>
      <c r="G68" s="3">
        <f t="shared" si="3"/>
        <v>6.1301384966570209</v>
      </c>
    </row>
    <row r="69" spans="2:8" x14ac:dyDescent="0.25">
      <c r="B69" s="2" t="s">
        <v>23</v>
      </c>
      <c r="C69" s="2">
        <v>1.0059</v>
      </c>
      <c r="D69" s="2">
        <v>5</v>
      </c>
      <c r="E69" s="5">
        <v>70.721000000000004</v>
      </c>
      <c r="F69" s="3">
        <f t="shared" si="4"/>
        <v>53.566693100000009</v>
      </c>
      <c r="G69" s="3">
        <f t="shared" si="3"/>
        <v>6.6565629162938675</v>
      </c>
      <c r="H69" s="6">
        <f>AVERAGE(G68:G69)</f>
        <v>6.3933507064754442</v>
      </c>
    </row>
    <row r="70" spans="2:8" x14ac:dyDescent="0.25">
      <c r="B70" s="2" t="s">
        <v>22</v>
      </c>
      <c r="C70" s="2">
        <v>1.0049999999999999</v>
      </c>
      <c r="D70" s="2">
        <v>5</v>
      </c>
      <c r="E70" s="5">
        <v>76.027000000000001</v>
      </c>
      <c r="F70" s="3">
        <f t="shared" si="4"/>
        <v>58.347929700000009</v>
      </c>
      <c r="G70" s="3">
        <f t="shared" si="3"/>
        <v>7.2572051865671652</v>
      </c>
    </row>
    <row r="71" spans="2:8" x14ac:dyDescent="0.25">
      <c r="B71" s="2" t="s">
        <v>23</v>
      </c>
      <c r="C71" s="2">
        <v>1.004</v>
      </c>
      <c r="D71" s="2">
        <v>5</v>
      </c>
      <c r="E71" s="5">
        <v>104.01</v>
      </c>
      <c r="F71" s="3">
        <f t="shared" si="4"/>
        <v>83.563411000000016</v>
      </c>
      <c r="G71" s="3">
        <f t="shared" si="3"/>
        <v>10.40381113047809</v>
      </c>
      <c r="H71" s="6">
        <f>AVERAGE(G70:G71)</f>
        <v>8.8305081585226279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H1" workbookViewId="0">
      <selection activeCell="B2" sqref="B2:B31"/>
    </sheetView>
  </sheetViews>
  <sheetFormatPr defaultRowHeight="14.4" x14ac:dyDescent="0.25"/>
  <cols>
    <col min="2" max="2" width="19.44140625" customWidth="1"/>
    <col min="4" max="4" width="16.44140625" customWidth="1"/>
    <col min="5" max="5" width="18.21875" customWidth="1"/>
    <col min="6" max="6" width="22.77734375" customWidth="1"/>
    <col min="7" max="7" width="9" style="6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35</v>
      </c>
    </row>
    <row r="2" spans="1:13" x14ac:dyDescent="0.25">
      <c r="A2">
        <v>1</v>
      </c>
      <c r="B2" s="2" t="s">
        <v>40</v>
      </c>
      <c r="C2" s="2">
        <v>1.0041</v>
      </c>
      <c r="D2">
        <v>1</v>
      </c>
      <c r="E2" s="5">
        <v>106.48</v>
      </c>
      <c r="F2" s="3">
        <f>0.8995*E2+1.325</f>
        <v>97.103760000000008</v>
      </c>
      <c r="G2" s="6">
        <f>F2*25/C2/1000</f>
        <v>2.417681505826113</v>
      </c>
    </row>
    <row r="3" spans="1:13" x14ac:dyDescent="0.25">
      <c r="A3">
        <v>2</v>
      </c>
      <c r="B3" s="2" t="s">
        <v>42</v>
      </c>
      <c r="C3" s="2">
        <v>1.0019</v>
      </c>
      <c r="D3">
        <v>1</v>
      </c>
      <c r="E3" s="5">
        <v>148.49</v>
      </c>
      <c r="F3" s="3">
        <f t="shared" ref="F3:F31" si="0">0.8995*E3+1.325</f>
        <v>134.89175499999999</v>
      </c>
      <c r="G3" s="6">
        <f t="shared" ref="G3:G31" si="1">F3*25/C3/1000</f>
        <v>3.3658986675316895</v>
      </c>
      <c r="H3" s="6">
        <f>AVERAGE(G2:G3)</f>
        <v>2.8917900866789013</v>
      </c>
    </row>
    <row r="4" spans="1:13" x14ac:dyDescent="0.25">
      <c r="A4">
        <v>3</v>
      </c>
      <c r="B4" s="2" t="s">
        <v>37</v>
      </c>
      <c r="C4" s="2">
        <v>1.0006999999999999</v>
      </c>
      <c r="D4">
        <v>1</v>
      </c>
      <c r="E4" s="5">
        <v>94.194000000000003</v>
      </c>
      <c r="F4" s="3">
        <f t="shared" si="0"/>
        <v>86.052503000000002</v>
      </c>
      <c r="G4" s="6">
        <f t="shared" si="1"/>
        <v>2.1498077096032779</v>
      </c>
    </row>
    <row r="5" spans="1:13" x14ac:dyDescent="0.25">
      <c r="A5">
        <v>4</v>
      </c>
      <c r="B5" s="2" t="s">
        <v>39</v>
      </c>
      <c r="C5" s="2">
        <v>1</v>
      </c>
      <c r="D5">
        <v>1</v>
      </c>
      <c r="E5" s="5">
        <v>165.07</v>
      </c>
      <c r="F5" s="3">
        <f t="shared" si="0"/>
        <v>149.80546499999997</v>
      </c>
      <c r="G5" s="6">
        <f t="shared" si="1"/>
        <v>3.7451366249999993</v>
      </c>
      <c r="H5" s="6">
        <f>AVERAGE(G4:G5)</f>
        <v>2.9474721673016386</v>
      </c>
    </row>
    <row r="6" spans="1:13" x14ac:dyDescent="0.25">
      <c r="A6">
        <v>5</v>
      </c>
      <c r="B6" s="2" t="s">
        <v>37</v>
      </c>
      <c r="C6" s="2">
        <v>1.0067999999999999</v>
      </c>
      <c r="D6">
        <v>1</v>
      </c>
      <c r="E6" s="5">
        <v>247.22</v>
      </c>
      <c r="F6" s="3">
        <f t="shared" si="0"/>
        <v>223.69938999999997</v>
      </c>
      <c r="G6" s="6">
        <f t="shared" si="1"/>
        <v>5.5547127036154142</v>
      </c>
    </row>
    <row r="7" spans="1:13" x14ac:dyDescent="0.25">
      <c r="A7">
        <v>6</v>
      </c>
      <c r="B7" s="2" t="s">
        <v>39</v>
      </c>
      <c r="C7" s="2">
        <v>1.0062</v>
      </c>
      <c r="D7">
        <v>1</v>
      </c>
      <c r="E7" s="5">
        <v>109.54</v>
      </c>
      <c r="F7" s="3">
        <f t="shared" si="0"/>
        <v>99.856230000000011</v>
      </c>
      <c r="G7" s="6">
        <f t="shared" si="1"/>
        <v>2.4810234048896844</v>
      </c>
      <c r="H7" s="6">
        <f>AVERAGE(G6:G7)</f>
        <v>4.0178680542525491</v>
      </c>
    </row>
    <row r="8" spans="1:13" x14ac:dyDescent="0.25">
      <c r="A8">
        <v>7</v>
      </c>
      <c r="B8" s="2" t="s">
        <v>43</v>
      </c>
      <c r="C8" s="2">
        <v>1.0013000000000001</v>
      </c>
      <c r="D8">
        <v>1</v>
      </c>
      <c r="E8" s="5">
        <v>155.22999999999999</v>
      </c>
      <c r="F8" s="3">
        <f t="shared" si="0"/>
        <v>140.95438499999997</v>
      </c>
      <c r="G8" s="6">
        <f t="shared" si="1"/>
        <v>3.5192845550783969</v>
      </c>
    </row>
    <row r="9" spans="1:13" x14ac:dyDescent="0.25">
      <c r="A9">
        <v>8</v>
      </c>
      <c r="B9" s="2" t="s">
        <v>45</v>
      </c>
      <c r="C9" s="2">
        <v>1.0064</v>
      </c>
      <c r="D9">
        <v>1</v>
      </c>
      <c r="E9" s="5">
        <v>143.08000000000001</v>
      </c>
      <c r="F9" s="3">
        <f t="shared" si="0"/>
        <v>130.02545999999998</v>
      </c>
      <c r="G9" s="6">
        <f t="shared" si="1"/>
        <v>3.2299647257551665</v>
      </c>
      <c r="H9" s="6">
        <f>AVERAGE(G8:G9)</f>
        <v>3.3746246404167817</v>
      </c>
    </row>
    <row r="10" spans="1:13" x14ac:dyDescent="0.25">
      <c r="A10">
        <v>9</v>
      </c>
      <c r="B10" s="2" t="s">
        <v>43</v>
      </c>
      <c r="C10" s="2">
        <v>1.0059</v>
      </c>
      <c r="D10">
        <v>1</v>
      </c>
      <c r="E10" s="5">
        <v>193.3</v>
      </c>
      <c r="F10" s="3">
        <f t="shared" si="0"/>
        <v>175.19835</v>
      </c>
      <c r="G10" s="6">
        <f t="shared" si="1"/>
        <v>4.3542685654637632</v>
      </c>
    </row>
    <row r="11" spans="1:13" x14ac:dyDescent="0.25">
      <c r="A11">
        <v>10</v>
      </c>
      <c r="B11" s="2" t="s">
        <v>45</v>
      </c>
      <c r="C11" s="2">
        <v>1.0043</v>
      </c>
      <c r="D11">
        <v>1</v>
      </c>
      <c r="E11" s="5">
        <v>146.05000000000001</v>
      </c>
      <c r="F11" s="3">
        <f t="shared" si="0"/>
        <v>132.69697499999998</v>
      </c>
      <c r="G11" s="6">
        <f t="shared" si="1"/>
        <v>3.3032205267350392</v>
      </c>
      <c r="H11" s="6">
        <f>AVERAGE(G10:G11)</f>
        <v>3.8287445460994012</v>
      </c>
      <c r="L11" t="s">
        <v>36</v>
      </c>
    </row>
    <row r="12" spans="1:13" x14ac:dyDescent="0.25">
      <c r="A12">
        <v>11</v>
      </c>
      <c r="B12" s="2" t="s">
        <v>48</v>
      </c>
      <c r="C12" s="2">
        <v>1.0042</v>
      </c>
      <c r="D12">
        <v>1</v>
      </c>
      <c r="E12" s="5">
        <v>109.69</v>
      </c>
      <c r="F12" s="3">
        <f t="shared" si="0"/>
        <v>99.991154999999992</v>
      </c>
      <c r="G12" s="6">
        <f t="shared" si="1"/>
        <v>2.4893237153953396</v>
      </c>
      <c r="L12">
        <v>6.5419999999999998</v>
      </c>
      <c r="M12">
        <v>0</v>
      </c>
    </row>
    <row r="13" spans="1:13" x14ac:dyDescent="0.25">
      <c r="A13">
        <v>12</v>
      </c>
      <c r="B13" s="2" t="s">
        <v>50</v>
      </c>
      <c r="C13" s="2">
        <v>1.0058</v>
      </c>
      <c r="D13">
        <v>1</v>
      </c>
      <c r="E13" s="5">
        <v>40.494999999999997</v>
      </c>
      <c r="F13" s="3">
        <f t="shared" si="0"/>
        <v>37.750252500000002</v>
      </c>
      <c r="G13" s="6">
        <f t="shared" si="1"/>
        <v>0.93831409077351358</v>
      </c>
      <c r="H13" s="6">
        <f>AVERAGE(G12:G13)</f>
        <v>1.7138189030844266</v>
      </c>
      <c r="L13">
        <v>4.5289999999999999</v>
      </c>
      <c r="M13">
        <v>5</v>
      </c>
    </row>
    <row r="14" spans="1:13" x14ac:dyDescent="0.25">
      <c r="A14">
        <v>13</v>
      </c>
      <c r="B14" s="2" t="s">
        <v>51</v>
      </c>
      <c r="C14" s="2">
        <v>1.0043</v>
      </c>
      <c r="D14">
        <v>1</v>
      </c>
      <c r="E14" s="5">
        <v>60.762</v>
      </c>
      <c r="F14" s="3">
        <f t="shared" si="0"/>
        <v>55.980418999999998</v>
      </c>
      <c r="G14" s="6">
        <f t="shared" si="1"/>
        <v>1.3935183461117198</v>
      </c>
      <c r="L14">
        <v>7.2910000000000004</v>
      </c>
      <c r="M14">
        <v>10</v>
      </c>
    </row>
    <row r="15" spans="1:13" x14ac:dyDescent="0.25">
      <c r="A15">
        <v>14</v>
      </c>
      <c r="B15" s="2" t="s">
        <v>53</v>
      </c>
      <c r="C15" s="2">
        <v>1.0042</v>
      </c>
      <c r="D15">
        <v>1</v>
      </c>
      <c r="E15" s="5">
        <v>48.792999999999999</v>
      </c>
      <c r="F15" s="3">
        <f t="shared" si="0"/>
        <v>45.2143035</v>
      </c>
      <c r="G15" s="6">
        <f t="shared" si="1"/>
        <v>1.1256299417446725</v>
      </c>
      <c r="H15" s="6">
        <f>AVERAGE(G14:G15)</f>
        <v>1.2595741439281962</v>
      </c>
      <c r="L15">
        <v>30.155000000000001</v>
      </c>
      <c r="M15">
        <v>25</v>
      </c>
    </row>
    <row r="16" spans="1:13" x14ac:dyDescent="0.25">
      <c r="A16">
        <v>15</v>
      </c>
      <c r="B16" s="2" t="s">
        <v>51</v>
      </c>
      <c r="C16" s="2">
        <v>1.0014000000000001</v>
      </c>
      <c r="D16">
        <v>1</v>
      </c>
      <c r="E16" s="2">
        <v>425.86</v>
      </c>
      <c r="F16" s="3">
        <f t="shared" si="0"/>
        <v>384.38606999999996</v>
      </c>
      <c r="G16" s="6">
        <f t="shared" si="1"/>
        <v>9.5962170461354095</v>
      </c>
      <c r="L16">
        <v>52.186</v>
      </c>
      <c r="M16">
        <v>50</v>
      </c>
    </row>
    <row r="17" spans="1:13" x14ac:dyDescent="0.25">
      <c r="A17">
        <v>16</v>
      </c>
      <c r="B17" s="2" t="s">
        <v>53</v>
      </c>
      <c r="C17" s="2">
        <v>1.0044999999999999</v>
      </c>
      <c r="D17">
        <v>1</v>
      </c>
      <c r="E17" s="2">
        <v>258.70999999999998</v>
      </c>
      <c r="F17" s="3">
        <f t="shared" si="0"/>
        <v>234.03464499999995</v>
      </c>
      <c r="G17" s="6">
        <f t="shared" si="1"/>
        <v>5.8246551767048267</v>
      </c>
      <c r="H17" s="6">
        <f>AVERAGE(G16:G17)</f>
        <v>7.7104361114201181</v>
      </c>
      <c r="L17">
        <v>109.36</v>
      </c>
      <c r="M17">
        <v>75</v>
      </c>
    </row>
    <row r="18" spans="1:13" x14ac:dyDescent="0.25">
      <c r="A18">
        <v>17</v>
      </c>
      <c r="B18" s="2" t="s">
        <v>56</v>
      </c>
      <c r="C18" s="2">
        <v>1.0003</v>
      </c>
      <c r="D18">
        <v>1</v>
      </c>
      <c r="E18" s="2">
        <v>159.86000000000001</v>
      </c>
      <c r="F18" s="3">
        <f t="shared" si="0"/>
        <v>145.11906999999999</v>
      </c>
      <c r="G18" s="6">
        <f t="shared" si="1"/>
        <v>3.6268886833949816</v>
      </c>
    </row>
    <row r="19" spans="1:13" x14ac:dyDescent="0.25">
      <c r="A19">
        <v>18</v>
      </c>
      <c r="B19" s="2" t="s">
        <v>58</v>
      </c>
      <c r="C19" s="2">
        <v>1.0004999999999999</v>
      </c>
      <c r="D19">
        <v>1</v>
      </c>
      <c r="E19" s="2">
        <v>151.54</v>
      </c>
      <c r="F19" s="3">
        <f t="shared" si="0"/>
        <v>137.63522999999998</v>
      </c>
      <c r="G19" s="6">
        <f t="shared" si="1"/>
        <v>3.4391611694152919</v>
      </c>
      <c r="H19" s="6">
        <f>AVERAGE(G18:G19)</f>
        <v>3.5330249264051368</v>
      </c>
    </row>
    <row r="20" spans="1:13" x14ac:dyDescent="0.25">
      <c r="A20">
        <v>19</v>
      </c>
      <c r="B20" s="2" t="s">
        <v>56</v>
      </c>
      <c r="C20" s="2">
        <v>1.0062</v>
      </c>
      <c r="D20">
        <v>1</v>
      </c>
      <c r="E20" s="2">
        <v>495.09</v>
      </c>
      <c r="F20" s="3">
        <f t="shared" si="0"/>
        <v>446.65845499999995</v>
      </c>
      <c r="G20" s="6">
        <f t="shared" si="1"/>
        <v>11.097655908368116</v>
      </c>
    </row>
    <row r="21" spans="1:13" x14ac:dyDescent="0.25">
      <c r="A21">
        <v>20</v>
      </c>
      <c r="B21" s="2" t="s">
        <v>58</v>
      </c>
      <c r="C21" s="2">
        <v>1.0002</v>
      </c>
      <c r="D21">
        <v>1</v>
      </c>
      <c r="E21" s="2">
        <v>266.05</v>
      </c>
      <c r="F21" s="3">
        <f t="shared" si="0"/>
        <v>240.63697499999998</v>
      </c>
      <c r="G21" s="6">
        <f t="shared" si="1"/>
        <v>6.0147214307138563</v>
      </c>
      <c r="H21" s="6">
        <f>AVERAGE(G20:G21)</f>
        <v>8.5561886695409868</v>
      </c>
    </row>
    <row r="22" spans="1:13" x14ac:dyDescent="0.25">
      <c r="A22">
        <v>21</v>
      </c>
      <c r="B22" s="2" t="s">
        <v>60</v>
      </c>
      <c r="C22" s="2">
        <v>1.0046999999999999</v>
      </c>
      <c r="D22">
        <v>1</v>
      </c>
      <c r="E22" s="2">
        <v>132.30000000000001</v>
      </c>
      <c r="F22" s="3">
        <f t="shared" si="0"/>
        <v>120.32885</v>
      </c>
      <c r="G22" s="6">
        <f t="shared" si="1"/>
        <v>2.9941487508709068</v>
      </c>
    </row>
    <row r="23" spans="1:13" x14ac:dyDescent="0.25">
      <c r="A23">
        <v>22</v>
      </c>
      <c r="B23" s="2" t="s">
        <v>62</v>
      </c>
      <c r="C23" s="2">
        <v>1.0024</v>
      </c>
      <c r="D23">
        <v>1</v>
      </c>
      <c r="E23" s="2">
        <v>114.38</v>
      </c>
      <c r="F23" s="3">
        <f t="shared" si="0"/>
        <v>104.20980999999999</v>
      </c>
      <c r="G23" s="6">
        <f t="shared" si="1"/>
        <v>2.5990076316839588</v>
      </c>
      <c r="H23" s="6">
        <f>AVERAGE(G22:G23)</f>
        <v>2.7965781912774328</v>
      </c>
    </row>
    <row r="24" spans="1:13" x14ac:dyDescent="0.25">
      <c r="A24">
        <v>23</v>
      </c>
      <c r="B24" s="2" t="s">
        <v>64</v>
      </c>
      <c r="C24" s="2">
        <v>1.0003</v>
      </c>
      <c r="D24">
        <v>1</v>
      </c>
      <c r="E24" s="2">
        <v>116.55</v>
      </c>
      <c r="F24" s="3">
        <f t="shared" si="0"/>
        <v>106.16172499999999</v>
      </c>
      <c r="G24" s="6">
        <f t="shared" si="1"/>
        <v>2.6532471508547433</v>
      </c>
    </row>
    <row r="25" spans="1:13" x14ac:dyDescent="0.25">
      <c r="A25">
        <v>24</v>
      </c>
      <c r="B25" s="2" t="s">
        <v>66</v>
      </c>
      <c r="C25" s="2">
        <v>1.0044</v>
      </c>
      <c r="D25">
        <v>1</v>
      </c>
      <c r="E25" s="2">
        <v>119.97</v>
      </c>
      <c r="F25" s="3">
        <f t="shared" si="0"/>
        <v>109.238015</v>
      </c>
      <c r="G25" s="6">
        <f t="shared" si="1"/>
        <v>2.7189868329350855</v>
      </c>
      <c r="H25" s="6">
        <f>AVERAGE(G24:G25)</f>
        <v>2.6861169918949144</v>
      </c>
    </row>
    <row r="26" spans="1:13" x14ac:dyDescent="0.25">
      <c r="A26">
        <v>25</v>
      </c>
      <c r="B26" s="2" t="s">
        <v>64</v>
      </c>
      <c r="C26" s="2">
        <v>1.0078</v>
      </c>
      <c r="D26">
        <v>1</v>
      </c>
      <c r="E26" s="2">
        <v>152.86000000000001</v>
      </c>
      <c r="F26" s="3">
        <f t="shared" si="0"/>
        <v>138.82256999999998</v>
      </c>
      <c r="G26" s="6">
        <f t="shared" si="1"/>
        <v>3.4437033637626504</v>
      </c>
    </row>
    <row r="27" spans="1:13" x14ac:dyDescent="0.25">
      <c r="A27">
        <v>26</v>
      </c>
      <c r="B27" s="2" t="s">
        <v>66</v>
      </c>
      <c r="C27" s="2">
        <v>1.0035000000000001</v>
      </c>
      <c r="D27">
        <v>1</v>
      </c>
      <c r="E27" s="2">
        <v>172.66</v>
      </c>
      <c r="F27" s="3">
        <f t="shared" si="0"/>
        <v>156.63266999999999</v>
      </c>
      <c r="G27" s="6">
        <f t="shared" si="1"/>
        <v>3.902159192825112</v>
      </c>
      <c r="H27" s="6">
        <f>AVERAGE(G26:G27)</f>
        <v>3.6729312782938814</v>
      </c>
    </row>
    <row r="28" spans="1:13" x14ac:dyDescent="0.25">
      <c r="A28">
        <v>27</v>
      </c>
      <c r="B28" s="2" t="s">
        <v>68</v>
      </c>
      <c r="C28" s="2">
        <v>1.0021</v>
      </c>
      <c r="D28">
        <v>1</v>
      </c>
      <c r="E28" s="2">
        <v>134.27000000000001</v>
      </c>
      <c r="F28" s="3">
        <f t="shared" si="0"/>
        <v>122.10086500000001</v>
      </c>
      <c r="G28" s="6">
        <f t="shared" si="1"/>
        <v>3.0461247629977053</v>
      </c>
    </row>
    <row r="29" spans="1:13" x14ac:dyDescent="0.25">
      <c r="A29">
        <v>28</v>
      </c>
      <c r="B29" s="2" t="s">
        <v>70</v>
      </c>
      <c r="C29" s="2">
        <v>1.0059</v>
      </c>
      <c r="D29">
        <v>1</v>
      </c>
      <c r="E29" s="2">
        <v>119.68</v>
      </c>
      <c r="F29" s="3">
        <f t="shared" si="0"/>
        <v>108.97716000000001</v>
      </c>
      <c r="G29" s="6">
        <f t="shared" si="1"/>
        <v>2.7084491500149119</v>
      </c>
      <c r="H29" s="6">
        <f>AVERAGE(G28:G29)</f>
        <v>2.8772869565063086</v>
      </c>
    </row>
    <row r="30" spans="1:13" x14ac:dyDescent="0.25">
      <c r="A30">
        <v>29</v>
      </c>
      <c r="B30" s="2" t="s">
        <v>68</v>
      </c>
      <c r="C30" s="2">
        <v>1.0049999999999999</v>
      </c>
      <c r="D30">
        <v>1</v>
      </c>
      <c r="E30" s="2">
        <v>106.4</v>
      </c>
      <c r="F30" s="3">
        <f t="shared" si="0"/>
        <v>97.031800000000004</v>
      </c>
      <c r="G30" s="6">
        <f t="shared" si="1"/>
        <v>2.4137263681592045</v>
      </c>
    </row>
    <row r="31" spans="1:13" x14ac:dyDescent="0.25">
      <c r="A31">
        <v>30</v>
      </c>
      <c r="B31" s="2" t="s">
        <v>70</v>
      </c>
      <c r="C31" s="2">
        <v>1.004</v>
      </c>
      <c r="D31">
        <v>1</v>
      </c>
      <c r="E31" s="2">
        <v>98.144000000000005</v>
      </c>
      <c r="F31" s="3">
        <f t="shared" si="0"/>
        <v>89.605528000000007</v>
      </c>
      <c r="G31" s="6">
        <f t="shared" si="1"/>
        <v>2.2312133466135462</v>
      </c>
      <c r="H31" s="6">
        <f>AVERAGE(G30:G31)</f>
        <v>2.3224698573863751</v>
      </c>
    </row>
    <row r="39" spans="1:8" x14ac:dyDescent="0.25">
      <c r="A39" t="s">
        <v>27</v>
      </c>
    </row>
    <row r="41" spans="1:8" x14ac:dyDescent="0.25">
      <c r="A41" s="1"/>
      <c r="B41" s="2"/>
      <c r="C41" s="2"/>
      <c r="D41" s="2"/>
      <c r="E41" s="2"/>
      <c r="F41" s="3"/>
      <c r="G41" s="3"/>
    </row>
    <row r="42" spans="1:8" x14ac:dyDescent="0.25">
      <c r="B42" s="2"/>
      <c r="C42" s="2"/>
      <c r="D42" s="2"/>
      <c r="E42" s="5"/>
      <c r="F42" s="3"/>
    </row>
    <row r="43" spans="1:8" x14ac:dyDescent="0.25">
      <c r="B43" s="2"/>
      <c r="C43" s="2"/>
      <c r="D43" s="2"/>
      <c r="E43" s="5"/>
      <c r="F43" s="3"/>
      <c r="H43" s="6"/>
    </row>
    <row r="44" spans="1:8" x14ac:dyDescent="0.25">
      <c r="B44" s="2"/>
      <c r="C44" s="2"/>
      <c r="D44" s="2"/>
      <c r="E44" s="5"/>
      <c r="F44" s="3"/>
    </row>
    <row r="45" spans="1:8" x14ac:dyDescent="0.25">
      <c r="B45" s="2"/>
      <c r="C45" s="2"/>
      <c r="D45" s="2"/>
      <c r="E45" s="5"/>
      <c r="F45" s="3"/>
      <c r="H45" s="6"/>
    </row>
    <row r="46" spans="1:8" x14ac:dyDescent="0.25">
      <c r="B46" s="2"/>
      <c r="C46" s="2"/>
      <c r="D46" s="2"/>
      <c r="E46" s="5"/>
      <c r="F46" s="3"/>
    </row>
    <row r="47" spans="1:8" x14ac:dyDescent="0.25">
      <c r="B47" s="2"/>
      <c r="C47" s="2"/>
      <c r="D47" s="2"/>
      <c r="E47" s="5"/>
      <c r="F47" s="3"/>
      <c r="H47" s="6"/>
    </row>
    <row r="48" spans="1:8" x14ac:dyDescent="0.25">
      <c r="B48" s="2"/>
      <c r="C48" s="2"/>
      <c r="D48" s="2"/>
      <c r="E48" s="5"/>
      <c r="F48" s="3"/>
    </row>
    <row r="49" spans="2:8" x14ac:dyDescent="0.25">
      <c r="B49" s="2"/>
      <c r="C49" s="2"/>
      <c r="D49" s="2"/>
      <c r="E49" s="5"/>
      <c r="F49" s="3"/>
      <c r="H49" s="6"/>
    </row>
    <row r="50" spans="2:8" x14ac:dyDescent="0.25">
      <c r="B50" s="2"/>
      <c r="C50" s="2"/>
      <c r="D50" s="2"/>
      <c r="E50" s="5"/>
      <c r="F50" s="3"/>
    </row>
    <row r="51" spans="2:8" x14ac:dyDescent="0.25">
      <c r="B51" s="2"/>
      <c r="C51" s="2"/>
      <c r="D51" s="2"/>
      <c r="E51" s="5"/>
      <c r="F51" s="3"/>
      <c r="H51" s="6"/>
    </row>
    <row r="52" spans="2:8" x14ac:dyDescent="0.25">
      <c r="B52" s="2"/>
      <c r="C52" s="2"/>
      <c r="D52" s="2"/>
      <c r="E52" s="5"/>
      <c r="F52" s="3"/>
    </row>
    <row r="53" spans="2:8" x14ac:dyDescent="0.25">
      <c r="B53" s="2"/>
      <c r="C53" s="2"/>
      <c r="D53" s="2"/>
      <c r="E53" s="5"/>
      <c r="F53" s="3"/>
      <c r="H53" s="6"/>
    </row>
    <row r="54" spans="2:8" x14ac:dyDescent="0.25">
      <c r="B54" s="2"/>
      <c r="C54" s="2"/>
      <c r="D54" s="2"/>
      <c r="E54" s="5"/>
      <c r="F54" s="3"/>
    </row>
    <row r="55" spans="2:8" x14ac:dyDescent="0.25">
      <c r="B55" s="2"/>
      <c r="C55" s="2"/>
      <c r="D55" s="2"/>
      <c r="E55" s="5"/>
      <c r="F55" s="3"/>
      <c r="H55" s="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K21" sqref="K21"/>
    </sheetView>
  </sheetViews>
  <sheetFormatPr defaultRowHeight="14.4" x14ac:dyDescent="0.25"/>
  <cols>
    <col min="1" max="1" width="13.33203125" customWidth="1"/>
    <col min="2" max="2" width="16.33203125" customWidth="1"/>
    <col min="3" max="3" width="11.109375" customWidth="1"/>
    <col min="4" max="4" width="15.88671875" customWidth="1"/>
    <col min="5" max="5" width="16.109375" customWidth="1"/>
    <col min="6" max="6" width="20.664062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34</v>
      </c>
    </row>
    <row r="2" spans="1:12" x14ac:dyDescent="0.25">
      <c r="A2">
        <v>1</v>
      </c>
      <c r="B2" s="2" t="s">
        <v>40</v>
      </c>
      <c r="C2" s="2">
        <v>1.0041</v>
      </c>
      <c r="D2">
        <v>1</v>
      </c>
      <c r="E2" s="5">
        <v>47.13</v>
      </c>
      <c r="F2" s="3">
        <f>1.2022*E2+0.8797</f>
        <v>57.539386</v>
      </c>
      <c r="G2" s="3">
        <f>F2*25/C2/1000</f>
        <v>1.4326109451249878</v>
      </c>
    </row>
    <row r="3" spans="1:12" x14ac:dyDescent="0.25">
      <c r="A3">
        <v>2</v>
      </c>
      <c r="B3" s="2" t="s">
        <v>42</v>
      </c>
      <c r="C3" s="2">
        <v>1.0019</v>
      </c>
      <c r="D3">
        <v>1</v>
      </c>
      <c r="E3" s="5">
        <v>93.317999999999998</v>
      </c>
      <c r="F3" s="3">
        <f t="shared" ref="F3:F31" si="0">1.2022*E3+0.8797</f>
        <v>113.06659959999999</v>
      </c>
      <c r="G3" s="3">
        <f t="shared" ref="G3:G31" si="1">F3*25/C3/1000</f>
        <v>2.821304511428286</v>
      </c>
      <c r="H3" s="6">
        <f>AVERAGE(G2:G3)</f>
        <v>2.1269577282766368</v>
      </c>
    </row>
    <row r="4" spans="1:12" x14ac:dyDescent="0.25">
      <c r="A4">
        <v>3</v>
      </c>
      <c r="B4" s="2" t="s">
        <v>37</v>
      </c>
      <c r="C4" s="2">
        <v>1.0006999999999999</v>
      </c>
      <c r="D4">
        <v>1</v>
      </c>
      <c r="E4" s="5">
        <v>62.899000000000001</v>
      </c>
      <c r="F4" s="3">
        <f t="shared" si="0"/>
        <v>76.496877799999993</v>
      </c>
      <c r="G4" s="3">
        <f t="shared" si="1"/>
        <v>1.9110841860697512</v>
      </c>
    </row>
    <row r="5" spans="1:12" x14ac:dyDescent="0.25">
      <c r="A5">
        <v>4</v>
      </c>
      <c r="B5" s="2" t="s">
        <v>39</v>
      </c>
      <c r="C5" s="2">
        <v>1</v>
      </c>
      <c r="D5">
        <v>1</v>
      </c>
      <c r="E5" s="5">
        <v>67.402000000000001</v>
      </c>
      <c r="F5" s="3">
        <f t="shared" si="0"/>
        <v>81.910384399999998</v>
      </c>
      <c r="G5" s="3">
        <f t="shared" si="1"/>
        <v>2.04775961</v>
      </c>
      <c r="H5" s="6">
        <f>AVERAGE(G4:G5)</f>
        <v>1.9794218980348757</v>
      </c>
    </row>
    <row r="6" spans="1:12" x14ac:dyDescent="0.25">
      <c r="A6">
        <v>5</v>
      </c>
      <c r="B6" s="2" t="s">
        <v>37</v>
      </c>
      <c r="C6" s="2">
        <v>1.0067999999999999</v>
      </c>
      <c r="D6">
        <v>1</v>
      </c>
      <c r="E6" s="5">
        <v>62.834000000000003</v>
      </c>
      <c r="F6" s="3">
        <f t="shared" si="0"/>
        <v>76.418734799999996</v>
      </c>
      <c r="G6" s="3">
        <f t="shared" si="1"/>
        <v>1.8975649284862932</v>
      </c>
    </row>
    <row r="7" spans="1:12" x14ac:dyDescent="0.25">
      <c r="A7">
        <v>6</v>
      </c>
      <c r="B7" s="2" t="s">
        <v>39</v>
      </c>
      <c r="C7" s="2">
        <v>1.0062</v>
      </c>
      <c r="D7">
        <v>1</v>
      </c>
      <c r="E7" s="5">
        <v>67.331000000000003</v>
      </c>
      <c r="F7" s="3">
        <f t="shared" si="0"/>
        <v>81.825028200000006</v>
      </c>
      <c r="G7" s="3">
        <f t="shared" si="1"/>
        <v>2.0330209749552774</v>
      </c>
      <c r="H7" s="6">
        <f>AVERAGE(G6:G7)</f>
        <v>1.9652929517207853</v>
      </c>
    </row>
    <row r="8" spans="1:12" x14ac:dyDescent="0.25">
      <c r="A8">
        <v>7</v>
      </c>
      <c r="B8" s="2" t="s">
        <v>43</v>
      </c>
      <c r="C8" s="2">
        <v>1.0013000000000001</v>
      </c>
      <c r="D8">
        <v>1</v>
      </c>
      <c r="E8" s="5">
        <v>72.426000000000002</v>
      </c>
      <c r="F8" s="3">
        <f t="shared" si="0"/>
        <v>87.950237200000004</v>
      </c>
      <c r="G8" s="3">
        <f t="shared" si="1"/>
        <v>2.1959012583641266</v>
      </c>
      <c r="K8" t="s">
        <v>36</v>
      </c>
    </row>
    <row r="9" spans="1:12" x14ac:dyDescent="0.25">
      <c r="A9">
        <v>8</v>
      </c>
      <c r="B9" s="2" t="s">
        <v>45</v>
      </c>
      <c r="C9" s="2">
        <v>1.0064</v>
      </c>
      <c r="D9">
        <v>1</v>
      </c>
      <c r="E9" s="5">
        <v>75.647999999999996</v>
      </c>
      <c r="F9" s="3">
        <f t="shared" si="0"/>
        <v>91.823725599999989</v>
      </c>
      <c r="G9" s="3">
        <f t="shared" si="1"/>
        <v>2.2809947734499207</v>
      </c>
      <c r="H9" s="6">
        <f>AVERAGE(G8:G9)</f>
        <v>2.2384480159070237</v>
      </c>
      <c r="K9" s="4">
        <v>1.855</v>
      </c>
      <c r="L9">
        <v>0</v>
      </c>
    </row>
    <row r="10" spans="1:12" x14ac:dyDescent="0.25">
      <c r="A10">
        <v>9</v>
      </c>
      <c r="B10" s="2" t="s">
        <v>43</v>
      </c>
      <c r="C10" s="2">
        <v>1.0059</v>
      </c>
      <c r="D10">
        <v>1</v>
      </c>
      <c r="E10" s="5">
        <v>85.531999999999996</v>
      </c>
      <c r="F10" s="3">
        <f t="shared" si="0"/>
        <v>103.70627039999999</v>
      </c>
      <c r="G10" s="3">
        <f t="shared" si="1"/>
        <v>2.5774498061437514</v>
      </c>
      <c r="K10" s="4">
        <v>4.1580000000000004</v>
      </c>
      <c r="L10">
        <v>5</v>
      </c>
    </row>
    <row r="11" spans="1:12" x14ac:dyDescent="0.25">
      <c r="A11">
        <v>10</v>
      </c>
      <c r="B11" s="2" t="s">
        <v>45</v>
      </c>
      <c r="C11" s="2">
        <v>1.0043</v>
      </c>
      <c r="D11">
        <v>1</v>
      </c>
      <c r="E11" s="5">
        <v>63.948</v>
      </c>
      <c r="F11" s="3">
        <f t="shared" si="0"/>
        <v>77.757985599999998</v>
      </c>
      <c r="G11" s="3">
        <f t="shared" si="1"/>
        <v>1.9356264462809918</v>
      </c>
      <c r="H11" s="6">
        <f>AVERAGE(G10:G11)</f>
        <v>2.2565381262123716</v>
      </c>
      <c r="K11" s="4">
        <v>8.9550000000000001</v>
      </c>
      <c r="L11">
        <v>10</v>
      </c>
    </row>
    <row r="12" spans="1:12" x14ac:dyDescent="0.25">
      <c r="A12">
        <v>11</v>
      </c>
      <c r="B12" s="2" t="s">
        <v>48</v>
      </c>
      <c r="C12" s="2">
        <v>1.0042</v>
      </c>
      <c r="D12">
        <v>1</v>
      </c>
      <c r="E12" s="5">
        <v>17.315999999999999</v>
      </c>
      <c r="F12" s="3">
        <f t="shared" si="0"/>
        <v>21.696995199999996</v>
      </c>
      <c r="G12" s="3">
        <f t="shared" si="1"/>
        <v>0.54015622385978879</v>
      </c>
      <c r="K12" s="4">
        <v>19.672000000000001</v>
      </c>
      <c r="L12">
        <v>25</v>
      </c>
    </row>
    <row r="13" spans="1:12" x14ac:dyDescent="0.25">
      <c r="A13">
        <v>12</v>
      </c>
      <c r="B13" s="2" t="s">
        <v>50</v>
      </c>
      <c r="C13" s="2">
        <v>1.0058</v>
      </c>
      <c r="D13">
        <v>1</v>
      </c>
      <c r="E13" s="5">
        <v>12.961</v>
      </c>
      <c r="F13" s="3">
        <f t="shared" si="0"/>
        <v>16.4614142</v>
      </c>
      <c r="G13" s="3">
        <f t="shared" si="1"/>
        <v>0.40916221415788423</v>
      </c>
      <c r="H13" s="6">
        <f>AVERAGE(G12:G13)</f>
        <v>0.47465921900883651</v>
      </c>
      <c r="K13" s="4">
        <v>37.064999999999998</v>
      </c>
      <c r="L13">
        <v>50</v>
      </c>
    </row>
    <row r="14" spans="1:12" x14ac:dyDescent="0.25">
      <c r="A14">
        <v>13</v>
      </c>
      <c r="B14" s="2" t="s">
        <v>51</v>
      </c>
      <c r="C14" s="2">
        <v>1.0043</v>
      </c>
      <c r="D14">
        <v>1</v>
      </c>
      <c r="E14" s="5">
        <v>12.334</v>
      </c>
      <c r="F14" s="3">
        <f t="shared" si="0"/>
        <v>15.707634799999999</v>
      </c>
      <c r="G14" s="3">
        <f t="shared" si="1"/>
        <v>0.39100952902519165</v>
      </c>
      <c r="K14" s="4">
        <v>63.743000000000002</v>
      </c>
      <c r="L14">
        <v>75</v>
      </c>
    </row>
    <row r="15" spans="1:12" x14ac:dyDescent="0.25">
      <c r="A15">
        <v>14</v>
      </c>
      <c r="B15" s="2" t="s">
        <v>53</v>
      </c>
      <c r="C15" s="2">
        <v>1.0042</v>
      </c>
      <c r="D15">
        <v>1</v>
      </c>
      <c r="E15" s="5">
        <v>16.93</v>
      </c>
      <c r="F15" s="3">
        <f t="shared" si="0"/>
        <v>21.232945999999998</v>
      </c>
      <c r="G15" s="3">
        <f t="shared" si="1"/>
        <v>0.52860351523600868</v>
      </c>
      <c r="H15" s="6">
        <f>AVERAGE(G14:G15)</f>
        <v>0.45980652213060014</v>
      </c>
    </row>
    <row r="16" spans="1:12" x14ac:dyDescent="0.25">
      <c r="A16">
        <v>15</v>
      </c>
      <c r="B16" s="2" t="s">
        <v>51</v>
      </c>
      <c r="C16" s="2">
        <v>1.0014000000000001</v>
      </c>
      <c r="D16">
        <v>1</v>
      </c>
      <c r="E16" s="5">
        <v>26.434000000000001</v>
      </c>
      <c r="F16" s="3">
        <f t="shared" si="0"/>
        <v>32.658654800000001</v>
      </c>
      <c r="G16" s="3">
        <f t="shared" si="1"/>
        <v>0.81532491511883354</v>
      </c>
    </row>
    <row r="17" spans="1:8" x14ac:dyDescent="0.25">
      <c r="A17">
        <v>16</v>
      </c>
      <c r="B17" s="2" t="s">
        <v>53</v>
      </c>
      <c r="C17" s="2">
        <v>1.0044999999999999</v>
      </c>
      <c r="D17">
        <v>1</v>
      </c>
      <c r="E17" s="5">
        <v>21.111000000000001</v>
      </c>
      <c r="F17" s="3">
        <f t="shared" si="0"/>
        <v>26.259344199999997</v>
      </c>
      <c r="G17" s="3">
        <f t="shared" si="1"/>
        <v>0.65354266301642594</v>
      </c>
      <c r="H17" s="6">
        <f>AVERAGE(G16:G17)</f>
        <v>0.73443378906762979</v>
      </c>
    </row>
    <row r="18" spans="1:8" x14ac:dyDescent="0.25">
      <c r="A18">
        <v>17</v>
      </c>
      <c r="B18" s="2" t="s">
        <v>56</v>
      </c>
      <c r="C18" s="2">
        <v>1.0003</v>
      </c>
      <c r="D18">
        <v>1</v>
      </c>
      <c r="E18" s="5">
        <v>12.933999999999999</v>
      </c>
      <c r="F18" s="3">
        <f t="shared" si="0"/>
        <v>16.4289548</v>
      </c>
      <c r="G18" s="3">
        <f t="shared" si="1"/>
        <v>0.41060068979306208</v>
      </c>
    </row>
    <row r="19" spans="1:8" x14ac:dyDescent="0.25">
      <c r="A19">
        <v>18</v>
      </c>
      <c r="B19" s="2" t="s">
        <v>58</v>
      </c>
      <c r="C19" s="2">
        <v>1.0004999999999999</v>
      </c>
      <c r="D19">
        <v>1</v>
      </c>
      <c r="E19" s="5">
        <v>15.973000000000001</v>
      </c>
      <c r="F19" s="3">
        <f t="shared" si="0"/>
        <v>20.082440599999998</v>
      </c>
      <c r="G19" s="3">
        <f t="shared" si="1"/>
        <v>0.5018101099450275</v>
      </c>
      <c r="H19" s="6">
        <f>AVERAGE(G18:G19)</f>
        <v>0.45620539986904479</v>
      </c>
    </row>
    <row r="20" spans="1:8" x14ac:dyDescent="0.25">
      <c r="A20">
        <v>19</v>
      </c>
      <c r="B20" s="2" t="s">
        <v>56</v>
      </c>
      <c r="C20" s="2">
        <v>1.0062</v>
      </c>
      <c r="D20">
        <v>1</v>
      </c>
      <c r="E20" s="5">
        <v>34.24</v>
      </c>
      <c r="F20" s="3">
        <f t="shared" si="0"/>
        <v>42.043028</v>
      </c>
      <c r="G20" s="3">
        <f t="shared" si="1"/>
        <v>1.0445991850526737</v>
      </c>
    </row>
    <row r="21" spans="1:8" x14ac:dyDescent="0.25">
      <c r="A21">
        <v>20</v>
      </c>
      <c r="B21" s="2" t="s">
        <v>58</v>
      </c>
      <c r="C21" s="2">
        <v>1.0002</v>
      </c>
      <c r="D21">
        <v>1</v>
      </c>
      <c r="E21" s="5">
        <v>24.582000000000001</v>
      </c>
      <c r="F21" s="3">
        <f t="shared" si="0"/>
        <v>30.4321804</v>
      </c>
      <c r="G21" s="3">
        <f t="shared" si="1"/>
        <v>0.76065237952409526</v>
      </c>
      <c r="H21" s="6">
        <f>AVERAGE(G20:G21)</f>
        <v>0.90262578228838453</v>
      </c>
    </row>
    <row r="22" spans="1:8" x14ac:dyDescent="0.25">
      <c r="A22">
        <v>21</v>
      </c>
      <c r="B22" s="2" t="s">
        <v>60</v>
      </c>
      <c r="C22" s="2">
        <v>1.0046999999999999</v>
      </c>
      <c r="D22">
        <v>1</v>
      </c>
      <c r="E22" s="5">
        <v>11.704000000000001</v>
      </c>
      <c r="F22" s="3">
        <f t="shared" si="0"/>
        <v>14.950248799999999</v>
      </c>
      <c r="G22" s="3">
        <f t="shared" si="1"/>
        <v>0.37200778341793572</v>
      </c>
    </row>
    <row r="23" spans="1:8" x14ac:dyDescent="0.25">
      <c r="A23">
        <v>22</v>
      </c>
      <c r="B23" s="2" t="s">
        <v>62</v>
      </c>
      <c r="C23" s="2">
        <v>1.0024</v>
      </c>
      <c r="D23">
        <v>1</v>
      </c>
      <c r="E23" s="5">
        <v>13.891999999999999</v>
      </c>
      <c r="F23" s="3">
        <f t="shared" si="0"/>
        <v>17.580662399999998</v>
      </c>
      <c r="G23" s="3">
        <f t="shared" si="1"/>
        <v>0.43846424581005583</v>
      </c>
      <c r="H23" s="6">
        <f>AVERAGE(G22:G23)</f>
        <v>0.40523601461399578</v>
      </c>
    </row>
    <row r="24" spans="1:8" x14ac:dyDescent="0.25">
      <c r="A24">
        <v>23</v>
      </c>
      <c r="B24" s="2" t="s">
        <v>64</v>
      </c>
      <c r="C24" s="2">
        <v>1.0003</v>
      </c>
      <c r="D24">
        <v>1</v>
      </c>
      <c r="E24" s="5">
        <v>12.118</v>
      </c>
      <c r="F24" s="3">
        <f t="shared" si="0"/>
        <v>15.447959599999999</v>
      </c>
      <c r="G24" s="3">
        <f t="shared" si="1"/>
        <v>0.38608316505048484</v>
      </c>
    </row>
    <row r="25" spans="1:8" x14ac:dyDescent="0.25">
      <c r="A25">
        <v>24</v>
      </c>
      <c r="B25" s="2" t="s">
        <v>66</v>
      </c>
      <c r="C25" s="2">
        <v>1.0044</v>
      </c>
      <c r="D25">
        <v>1</v>
      </c>
      <c r="E25" s="5">
        <v>12.407999999999999</v>
      </c>
      <c r="F25" s="3">
        <f t="shared" si="0"/>
        <v>15.796597599999998</v>
      </c>
      <c r="G25" s="3">
        <f t="shared" si="1"/>
        <v>0.39318492632417362</v>
      </c>
      <c r="H25" s="6">
        <f>AVERAGE(G24:G25)</f>
        <v>0.38963404568732923</v>
      </c>
    </row>
    <row r="26" spans="1:8" x14ac:dyDescent="0.25">
      <c r="A26">
        <v>25</v>
      </c>
      <c r="B26" s="2" t="s">
        <v>64</v>
      </c>
      <c r="C26" s="2">
        <v>1.0078</v>
      </c>
      <c r="D26">
        <v>1</v>
      </c>
      <c r="E26" s="5">
        <v>13.798999999999999</v>
      </c>
      <c r="F26" s="3">
        <f t="shared" si="0"/>
        <v>17.468857799999999</v>
      </c>
      <c r="G26" s="3">
        <f t="shared" si="1"/>
        <v>0.43334138221869417</v>
      </c>
    </row>
    <row r="27" spans="1:8" x14ac:dyDescent="0.25">
      <c r="A27">
        <v>26</v>
      </c>
      <c r="B27" s="2" t="s">
        <v>66</v>
      </c>
      <c r="C27" s="2">
        <v>1.0035000000000001</v>
      </c>
      <c r="D27">
        <v>1</v>
      </c>
      <c r="E27" s="5">
        <v>14.507</v>
      </c>
      <c r="F27" s="3">
        <f t="shared" si="0"/>
        <v>18.320015399999999</v>
      </c>
      <c r="G27" s="3">
        <f t="shared" si="1"/>
        <v>0.45640297458893864</v>
      </c>
      <c r="H27" s="6">
        <f>AVERAGE(G26:G27)</f>
        <v>0.44487217840381643</v>
      </c>
    </row>
    <row r="28" spans="1:8" x14ac:dyDescent="0.25">
      <c r="A28">
        <v>27</v>
      </c>
      <c r="B28" s="2" t="s">
        <v>68</v>
      </c>
      <c r="C28" s="2">
        <v>1.0021</v>
      </c>
      <c r="D28">
        <v>1</v>
      </c>
      <c r="E28" s="5">
        <v>11.361000000000001</v>
      </c>
      <c r="F28" s="3">
        <f t="shared" si="0"/>
        <v>14.5378942</v>
      </c>
      <c r="G28" s="3">
        <f t="shared" si="1"/>
        <v>0.36268571499850316</v>
      </c>
    </row>
    <row r="29" spans="1:8" x14ac:dyDescent="0.25">
      <c r="A29">
        <v>28</v>
      </c>
      <c r="B29" s="2" t="s">
        <v>70</v>
      </c>
      <c r="C29" s="2">
        <v>1.0059</v>
      </c>
      <c r="D29">
        <v>1</v>
      </c>
      <c r="E29" s="5">
        <v>11.492000000000001</v>
      </c>
      <c r="F29" s="3">
        <f t="shared" si="0"/>
        <v>14.6953824</v>
      </c>
      <c r="G29" s="3">
        <f t="shared" si="1"/>
        <v>0.36522970474202204</v>
      </c>
      <c r="H29" s="6">
        <f>AVERAGE(G28:G29)</f>
        <v>0.3639577098702626</v>
      </c>
    </row>
    <row r="30" spans="1:8" x14ac:dyDescent="0.25">
      <c r="A30">
        <v>29</v>
      </c>
      <c r="B30" s="2" t="s">
        <v>68</v>
      </c>
      <c r="C30" s="2">
        <v>1.0049999999999999</v>
      </c>
      <c r="D30">
        <v>1</v>
      </c>
      <c r="E30" s="5">
        <v>11.387</v>
      </c>
      <c r="F30" s="3">
        <f t="shared" si="0"/>
        <v>14.569151399999999</v>
      </c>
      <c r="G30" s="3">
        <f t="shared" si="1"/>
        <v>0.3624167014925373</v>
      </c>
    </row>
    <row r="31" spans="1:8" x14ac:dyDescent="0.25">
      <c r="A31">
        <v>30</v>
      </c>
      <c r="B31" s="2" t="s">
        <v>70</v>
      </c>
      <c r="C31" s="2">
        <v>1.004</v>
      </c>
      <c r="D31">
        <v>1</v>
      </c>
      <c r="E31" s="5">
        <v>14.167</v>
      </c>
      <c r="F31" s="3">
        <f t="shared" si="0"/>
        <v>17.9112674</v>
      </c>
      <c r="G31" s="3">
        <f t="shared" si="1"/>
        <v>0.44599769422310753</v>
      </c>
      <c r="H31" s="6">
        <f>AVERAGE(G30:G31)</f>
        <v>0.40420719785782244</v>
      </c>
    </row>
    <row r="36" spans="1:1" x14ac:dyDescent="0.25">
      <c r="A36" t="s">
        <v>28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EXC</vt:lpstr>
      <vt:lpstr>CARB</vt:lpstr>
      <vt:lpstr>ERO</vt:lpstr>
      <vt:lpstr>OM</vt:lpstr>
      <vt:lpstr>AmoFe</vt:lpstr>
      <vt:lpstr>CryFe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2022-07-26T01:33:46Z</dcterms:modified>
</cp:coreProperties>
</file>