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peerj-73768-2-all\peerj-73768\supplemental\"/>
    </mc:Choice>
  </mc:AlternateContent>
  <bookViews>
    <workbookView xWindow="0" yWindow="0" windowWidth="23040" windowHeight="87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0" i="1" l="1"/>
  <c r="BJ13" i="1"/>
  <c r="BJ16" i="1"/>
  <c r="BJ19" i="1"/>
  <c r="BJ7" i="1"/>
  <c r="BL7" i="1"/>
  <c r="BM7" i="1" s="1"/>
  <c r="BN7" i="1" s="1"/>
  <c r="BS7" i="1"/>
  <c r="BT7" i="1"/>
  <c r="BU7" i="1" s="1"/>
  <c r="BV7" i="1" s="1"/>
  <c r="BC10" i="1"/>
  <c r="BC13" i="1"/>
  <c r="BC16" i="1"/>
  <c r="BC19" i="1"/>
  <c r="BC7" i="1"/>
  <c r="AE10" i="1"/>
  <c r="AE13" i="1"/>
  <c r="AE16" i="1"/>
  <c r="AE19" i="1"/>
  <c r="AE7" i="1"/>
  <c r="ER21" i="1"/>
  <c r="ES21" i="1" s="1"/>
  <c r="ET21" i="1" s="1"/>
  <c r="EK21" i="1"/>
  <c r="EL21" i="1" s="1"/>
  <c r="EM21" i="1" s="1"/>
  <c r="ED21" i="1"/>
  <c r="EE21" i="1" s="1"/>
  <c r="EF21" i="1" s="1"/>
  <c r="DW21" i="1"/>
  <c r="DX21" i="1" s="1"/>
  <c r="DY21" i="1" s="1"/>
  <c r="DP21" i="1"/>
  <c r="DQ21" i="1" s="1"/>
  <c r="DR21" i="1" s="1"/>
  <c r="DI21" i="1"/>
  <c r="DJ21" i="1" s="1"/>
  <c r="DK21" i="1" s="1"/>
  <c r="DB21" i="1"/>
  <c r="DC21" i="1" s="1"/>
  <c r="DD21" i="1" s="1"/>
  <c r="CU21" i="1"/>
  <c r="CV21" i="1" s="1"/>
  <c r="CW21" i="1" s="1"/>
  <c r="CN21" i="1"/>
  <c r="CO21" i="1" s="1"/>
  <c r="CP21" i="1" s="1"/>
  <c r="CG21" i="1"/>
  <c r="CH21" i="1" s="1"/>
  <c r="CI21" i="1" s="1"/>
  <c r="BZ21" i="1"/>
  <c r="CA21" i="1" s="1"/>
  <c r="CB21" i="1" s="1"/>
  <c r="BS21" i="1"/>
  <c r="BT21" i="1" s="1"/>
  <c r="BU21" i="1" s="1"/>
  <c r="BL21" i="1"/>
  <c r="BM21" i="1" s="1"/>
  <c r="BN21" i="1" s="1"/>
  <c r="BE21" i="1"/>
  <c r="BF21" i="1" s="1"/>
  <c r="BG21" i="1" s="1"/>
  <c r="AX21" i="1"/>
  <c r="AY21" i="1" s="1"/>
  <c r="AZ21" i="1" s="1"/>
  <c r="AP21" i="1"/>
  <c r="AQ21" i="1" s="1"/>
  <c r="AR21" i="1" s="1"/>
  <c r="AI21" i="1"/>
  <c r="AJ21" i="1" s="1"/>
  <c r="AH21" i="1"/>
  <c r="Z21" i="1"/>
  <c r="AA21" i="1" s="1"/>
  <c r="AB21" i="1" s="1"/>
  <c r="S21" i="1"/>
  <c r="T21" i="1" s="1"/>
  <c r="U21" i="1" s="1"/>
  <c r="K21" i="1"/>
  <c r="L21" i="1" s="1"/>
  <c r="M21" i="1" s="1"/>
  <c r="D21" i="1"/>
  <c r="E21" i="1" s="1"/>
  <c r="F21" i="1" s="1"/>
  <c r="ER20" i="1"/>
  <c r="ES20" i="1" s="1"/>
  <c r="ET20" i="1" s="1"/>
  <c r="EK20" i="1"/>
  <c r="EL20" i="1" s="1"/>
  <c r="EM20" i="1" s="1"/>
  <c r="ED20" i="1"/>
  <c r="EE20" i="1" s="1"/>
  <c r="EF20" i="1" s="1"/>
  <c r="DW20" i="1"/>
  <c r="DX20" i="1" s="1"/>
  <c r="DY20" i="1" s="1"/>
  <c r="DP20" i="1"/>
  <c r="DQ20" i="1" s="1"/>
  <c r="DR20" i="1" s="1"/>
  <c r="DI20" i="1"/>
  <c r="DJ20" i="1" s="1"/>
  <c r="DK20" i="1" s="1"/>
  <c r="DB20" i="1"/>
  <c r="DC20" i="1" s="1"/>
  <c r="DD20" i="1" s="1"/>
  <c r="CU20" i="1"/>
  <c r="CV20" i="1" s="1"/>
  <c r="CW20" i="1" s="1"/>
  <c r="CN20" i="1"/>
  <c r="CO20" i="1" s="1"/>
  <c r="CP20" i="1" s="1"/>
  <c r="CG20" i="1"/>
  <c r="CH20" i="1" s="1"/>
  <c r="CI20" i="1" s="1"/>
  <c r="BZ20" i="1"/>
  <c r="CA20" i="1" s="1"/>
  <c r="CB20" i="1" s="1"/>
  <c r="BT20" i="1"/>
  <c r="BU20" i="1" s="1"/>
  <c r="BS20" i="1"/>
  <c r="BL20" i="1"/>
  <c r="BM20" i="1" s="1"/>
  <c r="BN20" i="1" s="1"/>
  <c r="BE20" i="1"/>
  <c r="BF20" i="1" s="1"/>
  <c r="BG20" i="1" s="1"/>
  <c r="AX20" i="1"/>
  <c r="AY20" i="1" s="1"/>
  <c r="AZ20" i="1" s="1"/>
  <c r="AP20" i="1"/>
  <c r="AQ20" i="1" s="1"/>
  <c r="AR20" i="1" s="1"/>
  <c r="AH20" i="1"/>
  <c r="AI20" i="1" s="1"/>
  <c r="AJ20" i="1" s="1"/>
  <c r="Z20" i="1"/>
  <c r="AA20" i="1" s="1"/>
  <c r="AB20" i="1" s="1"/>
  <c r="S20" i="1"/>
  <c r="T20" i="1" s="1"/>
  <c r="U20" i="1" s="1"/>
  <c r="K20" i="1"/>
  <c r="L20" i="1" s="1"/>
  <c r="M20" i="1" s="1"/>
  <c r="P19" i="1" s="1"/>
  <c r="D20" i="1"/>
  <c r="E20" i="1" s="1"/>
  <c r="F20" i="1" s="1"/>
  <c r="ER19" i="1"/>
  <c r="ES19" i="1" s="1"/>
  <c r="ET19" i="1" s="1"/>
  <c r="EK19" i="1"/>
  <c r="EL19" i="1" s="1"/>
  <c r="EM19" i="1" s="1"/>
  <c r="EO19" i="1" s="1"/>
  <c r="EE19" i="1"/>
  <c r="EF19" i="1" s="1"/>
  <c r="ED19" i="1"/>
  <c r="DW19" i="1"/>
  <c r="DX19" i="1" s="1"/>
  <c r="DY19" i="1" s="1"/>
  <c r="DP19" i="1"/>
  <c r="DQ19" i="1" s="1"/>
  <c r="DR19" i="1" s="1"/>
  <c r="DK19" i="1"/>
  <c r="DM19" i="1" s="1"/>
  <c r="DI19" i="1"/>
  <c r="DJ19" i="1" s="1"/>
  <c r="DB19" i="1"/>
  <c r="DC19" i="1" s="1"/>
  <c r="DD19" i="1" s="1"/>
  <c r="CU19" i="1"/>
  <c r="CV19" i="1" s="1"/>
  <c r="CW19" i="1" s="1"/>
  <c r="CN19" i="1"/>
  <c r="CO19" i="1" s="1"/>
  <c r="CP19" i="1" s="1"/>
  <c r="CG19" i="1"/>
  <c r="CH19" i="1" s="1"/>
  <c r="CI19" i="1" s="1"/>
  <c r="CK19" i="1" s="1"/>
  <c r="CA19" i="1"/>
  <c r="CB19" i="1" s="1"/>
  <c r="BZ19" i="1"/>
  <c r="BS19" i="1"/>
  <c r="BT19" i="1" s="1"/>
  <c r="BU19" i="1" s="1"/>
  <c r="BL19" i="1"/>
  <c r="BM19" i="1" s="1"/>
  <c r="BN19" i="1" s="1"/>
  <c r="BG19" i="1"/>
  <c r="BE19" i="1"/>
  <c r="BF19" i="1" s="1"/>
  <c r="AY19" i="1"/>
  <c r="AZ19" i="1" s="1"/>
  <c r="AX19" i="1"/>
  <c r="AP19" i="1"/>
  <c r="AQ19" i="1" s="1"/>
  <c r="AR19" i="1" s="1"/>
  <c r="AH19" i="1"/>
  <c r="AI19" i="1" s="1"/>
  <c r="AJ19" i="1" s="1"/>
  <c r="AB19" i="1"/>
  <c r="Z19" i="1"/>
  <c r="AA19" i="1" s="1"/>
  <c r="T19" i="1"/>
  <c r="U19" i="1" s="1"/>
  <c r="S19" i="1"/>
  <c r="K19" i="1"/>
  <c r="L19" i="1" s="1"/>
  <c r="M19" i="1" s="1"/>
  <c r="D19" i="1"/>
  <c r="E19" i="1" s="1"/>
  <c r="F19" i="1" s="1"/>
  <c r="ER18" i="1"/>
  <c r="ES18" i="1" s="1"/>
  <c r="ET18" i="1" s="1"/>
  <c r="EK18" i="1"/>
  <c r="EL18" i="1" s="1"/>
  <c r="EM18" i="1" s="1"/>
  <c r="ED18" i="1"/>
  <c r="EE18" i="1" s="1"/>
  <c r="EF18" i="1" s="1"/>
  <c r="DW18" i="1"/>
  <c r="DX18" i="1" s="1"/>
  <c r="DY18" i="1" s="1"/>
  <c r="DP18" i="1"/>
  <c r="DQ18" i="1" s="1"/>
  <c r="DR18" i="1" s="1"/>
  <c r="DI18" i="1"/>
  <c r="DJ18" i="1" s="1"/>
  <c r="DK18" i="1" s="1"/>
  <c r="DB18" i="1"/>
  <c r="DC18" i="1" s="1"/>
  <c r="DD18" i="1" s="1"/>
  <c r="CU18" i="1"/>
  <c r="CV18" i="1" s="1"/>
  <c r="CW18" i="1" s="1"/>
  <c r="CN18" i="1"/>
  <c r="CO18" i="1" s="1"/>
  <c r="CP18" i="1" s="1"/>
  <c r="CG18" i="1"/>
  <c r="CH18" i="1" s="1"/>
  <c r="CI18" i="1" s="1"/>
  <c r="BZ18" i="1"/>
  <c r="CA18" i="1" s="1"/>
  <c r="CB18" i="1" s="1"/>
  <c r="BS18" i="1"/>
  <c r="BT18" i="1" s="1"/>
  <c r="BU18" i="1" s="1"/>
  <c r="BL18" i="1"/>
  <c r="BM18" i="1" s="1"/>
  <c r="BN18" i="1" s="1"/>
  <c r="BE18" i="1"/>
  <c r="BF18" i="1" s="1"/>
  <c r="BG18" i="1" s="1"/>
  <c r="AX18" i="1"/>
  <c r="AY18" i="1" s="1"/>
  <c r="AZ18" i="1" s="1"/>
  <c r="AP18" i="1"/>
  <c r="AQ18" i="1" s="1"/>
  <c r="AR18" i="1" s="1"/>
  <c r="AH18" i="1"/>
  <c r="AI18" i="1" s="1"/>
  <c r="AJ18" i="1" s="1"/>
  <c r="Z18" i="1"/>
  <c r="AA18" i="1" s="1"/>
  <c r="AB18" i="1" s="1"/>
  <c r="S18" i="1"/>
  <c r="T18" i="1" s="1"/>
  <c r="U18" i="1" s="1"/>
  <c r="K18" i="1"/>
  <c r="L18" i="1" s="1"/>
  <c r="M18" i="1" s="1"/>
  <c r="D18" i="1"/>
  <c r="E18" i="1" s="1"/>
  <c r="F18" i="1" s="1"/>
  <c r="ER17" i="1"/>
  <c r="ES17" i="1" s="1"/>
  <c r="ET17" i="1" s="1"/>
  <c r="EK17" i="1"/>
  <c r="EL17" i="1" s="1"/>
  <c r="EM17" i="1" s="1"/>
  <c r="ED17" i="1"/>
  <c r="EE17" i="1" s="1"/>
  <c r="EF17" i="1" s="1"/>
  <c r="DW17" i="1"/>
  <c r="DX17" i="1" s="1"/>
  <c r="DY17" i="1" s="1"/>
  <c r="DP17" i="1"/>
  <c r="DQ17" i="1" s="1"/>
  <c r="DR17" i="1" s="1"/>
  <c r="DI17" i="1"/>
  <c r="DJ17" i="1" s="1"/>
  <c r="DK17" i="1" s="1"/>
  <c r="DB17" i="1"/>
  <c r="DC17" i="1" s="1"/>
  <c r="DD17" i="1" s="1"/>
  <c r="CU17" i="1"/>
  <c r="CV17" i="1" s="1"/>
  <c r="CW17" i="1" s="1"/>
  <c r="CO17" i="1"/>
  <c r="CP17" i="1" s="1"/>
  <c r="CN17" i="1"/>
  <c r="CG17" i="1"/>
  <c r="CH17" i="1" s="1"/>
  <c r="CI17" i="1" s="1"/>
  <c r="BZ17" i="1"/>
  <c r="CA17" i="1" s="1"/>
  <c r="CB17" i="1" s="1"/>
  <c r="BS17" i="1"/>
  <c r="BT17" i="1" s="1"/>
  <c r="BU17" i="1" s="1"/>
  <c r="BL17" i="1"/>
  <c r="BM17" i="1" s="1"/>
  <c r="BN17" i="1" s="1"/>
  <c r="BE17" i="1"/>
  <c r="BF17" i="1" s="1"/>
  <c r="BG17" i="1" s="1"/>
  <c r="AX17" i="1"/>
  <c r="AY17" i="1" s="1"/>
  <c r="AZ17" i="1" s="1"/>
  <c r="AP17" i="1"/>
  <c r="AQ17" i="1" s="1"/>
  <c r="AR17" i="1" s="1"/>
  <c r="AI17" i="1"/>
  <c r="AJ17" i="1" s="1"/>
  <c r="AH17" i="1"/>
  <c r="Z17" i="1"/>
  <c r="AA17" i="1" s="1"/>
  <c r="AB17" i="1" s="1"/>
  <c r="S17" i="1"/>
  <c r="T17" i="1" s="1"/>
  <c r="U17" i="1" s="1"/>
  <c r="K17" i="1"/>
  <c r="L17" i="1" s="1"/>
  <c r="M17" i="1" s="1"/>
  <c r="D17" i="1"/>
  <c r="E17" i="1" s="1"/>
  <c r="F17" i="1" s="1"/>
  <c r="ER16" i="1"/>
  <c r="ES16" i="1" s="1"/>
  <c r="ET16" i="1" s="1"/>
  <c r="EK16" i="1"/>
  <c r="EL16" i="1" s="1"/>
  <c r="EM16" i="1" s="1"/>
  <c r="ED16" i="1"/>
  <c r="EE16" i="1" s="1"/>
  <c r="EF16" i="1" s="1"/>
  <c r="DX16" i="1"/>
  <c r="DY16" i="1" s="1"/>
  <c r="DW16" i="1"/>
  <c r="DP16" i="1"/>
  <c r="DQ16" i="1" s="1"/>
  <c r="DR16" i="1" s="1"/>
  <c r="DI16" i="1"/>
  <c r="DJ16" i="1" s="1"/>
  <c r="DK16" i="1" s="1"/>
  <c r="DB16" i="1"/>
  <c r="DC16" i="1" s="1"/>
  <c r="DD16" i="1" s="1"/>
  <c r="CU16" i="1"/>
  <c r="CV16" i="1" s="1"/>
  <c r="CW16" i="1" s="1"/>
  <c r="CN16" i="1"/>
  <c r="CO16" i="1" s="1"/>
  <c r="CP16" i="1" s="1"/>
  <c r="CG16" i="1"/>
  <c r="CH16" i="1" s="1"/>
  <c r="CI16" i="1" s="1"/>
  <c r="BZ16" i="1"/>
  <c r="CA16" i="1" s="1"/>
  <c r="CB16" i="1" s="1"/>
  <c r="BS16" i="1"/>
  <c r="BT16" i="1" s="1"/>
  <c r="BU16" i="1" s="1"/>
  <c r="BV16" i="1" s="1"/>
  <c r="BL16" i="1"/>
  <c r="BM16" i="1" s="1"/>
  <c r="BN16" i="1" s="1"/>
  <c r="BE16" i="1"/>
  <c r="BF16" i="1" s="1"/>
  <c r="BG16" i="1" s="1"/>
  <c r="AX16" i="1"/>
  <c r="AY16" i="1" s="1"/>
  <c r="AZ16" i="1" s="1"/>
  <c r="AP16" i="1"/>
  <c r="AQ16" i="1" s="1"/>
  <c r="AR16" i="1" s="1"/>
  <c r="AH16" i="1"/>
  <c r="AI16" i="1" s="1"/>
  <c r="AJ16" i="1" s="1"/>
  <c r="Z16" i="1"/>
  <c r="AA16" i="1" s="1"/>
  <c r="AB16" i="1" s="1"/>
  <c r="S16" i="1"/>
  <c r="T16" i="1" s="1"/>
  <c r="U16" i="1" s="1"/>
  <c r="K16" i="1"/>
  <c r="L16" i="1" s="1"/>
  <c r="M16" i="1" s="1"/>
  <c r="P16" i="1" s="1"/>
  <c r="D16" i="1"/>
  <c r="E16" i="1" s="1"/>
  <c r="F16" i="1" s="1"/>
  <c r="ER15" i="1"/>
  <c r="ES15" i="1" s="1"/>
  <c r="ET15" i="1" s="1"/>
  <c r="EK15" i="1"/>
  <c r="EL15" i="1" s="1"/>
  <c r="EM15" i="1" s="1"/>
  <c r="ED15" i="1"/>
  <c r="EE15" i="1" s="1"/>
  <c r="EF15" i="1" s="1"/>
  <c r="DW15" i="1"/>
  <c r="DX15" i="1" s="1"/>
  <c r="DY15" i="1" s="1"/>
  <c r="DP15" i="1"/>
  <c r="DQ15" i="1" s="1"/>
  <c r="DR15" i="1" s="1"/>
  <c r="DI15" i="1"/>
  <c r="DJ15" i="1" s="1"/>
  <c r="DK15" i="1" s="1"/>
  <c r="DB15" i="1"/>
  <c r="DC15" i="1" s="1"/>
  <c r="DD15" i="1" s="1"/>
  <c r="CU15" i="1"/>
  <c r="CV15" i="1" s="1"/>
  <c r="CW15" i="1" s="1"/>
  <c r="CN15" i="1"/>
  <c r="CO15" i="1" s="1"/>
  <c r="CP15" i="1" s="1"/>
  <c r="CG15" i="1"/>
  <c r="CH15" i="1" s="1"/>
  <c r="CI15" i="1" s="1"/>
  <c r="BZ15" i="1"/>
  <c r="CA15" i="1" s="1"/>
  <c r="CB15" i="1" s="1"/>
  <c r="BS15" i="1"/>
  <c r="BT15" i="1" s="1"/>
  <c r="BU15" i="1" s="1"/>
  <c r="BL15" i="1"/>
  <c r="BM15" i="1" s="1"/>
  <c r="BN15" i="1" s="1"/>
  <c r="BE15" i="1"/>
  <c r="BF15" i="1" s="1"/>
  <c r="BG15" i="1" s="1"/>
  <c r="AX15" i="1"/>
  <c r="AY15" i="1" s="1"/>
  <c r="AZ15" i="1" s="1"/>
  <c r="AP15" i="1"/>
  <c r="AQ15" i="1" s="1"/>
  <c r="AR15" i="1" s="1"/>
  <c r="AH15" i="1"/>
  <c r="AI15" i="1" s="1"/>
  <c r="AJ15" i="1" s="1"/>
  <c r="Z15" i="1"/>
  <c r="AA15" i="1" s="1"/>
  <c r="AB15" i="1" s="1"/>
  <c r="S15" i="1"/>
  <c r="T15" i="1" s="1"/>
  <c r="U15" i="1" s="1"/>
  <c r="K15" i="1"/>
  <c r="L15" i="1" s="1"/>
  <c r="M15" i="1" s="1"/>
  <c r="D15" i="1"/>
  <c r="E15" i="1" s="1"/>
  <c r="F15" i="1" s="1"/>
  <c r="ER14" i="1"/>
  <c r="ES14" i="1" s="1"/>
  <c r="ET14" i="1" s="1"/>
  <c r="EK14" i="1"/>
  <c r="EL14" i="1" s="1"/>
  <c r="EM14" i="1" s="1"/>
  <c r="ED14" i="1"/>
  <c r="EE14" i="1" s="1"/>
  <c r="EF14" i="1" s="1"/>
  <c r="DW14" i="1"/>
  <c r="DX14" i="1" s="1"/>
  <c r="DY14" i="1" s="1"/>
  <c r="DP14" i="1"/>
  <c r="DQ14" i="1" s="1"/>
  <c r="DR14" i="1" s="1"/>
  <c r="DI14" i="1"/>
  <c r="DJ14" i="1" s="1"/>
  <c r="DK14" i="1" s="1"/>
  <c r="DB14" i="1"/>
  <c r="DC14" i="1" s="1"/>
  <c r="DD14" i="1" s="1"/>
  <c r="CU14" i="1"/>
  <c r="CV14" i="1" s="1"/>
  <c r="CW14" i="1" s="1"/>
  <c r="CN14" i="1"/>
  <c r="CO14" i="1" s="1"/>
  <c r="CP14" i="1" s="1"/>
  <c r="CG14" i="1"/>
  <c r="CH14" i="1" s="1"/>
  <c r="CI14" i="1" s="1"/>
  <c r="BZ14" i="1"/>
  <c r="CA14" i="1" s="1"/>
  <c r="CB14" i="1" s="1"/>
  <c r="BS14" i="1"/>
  <c r="BT14" i="1" s="1"/>
  <c r="BU14" i="1" s="1"/>
  <c r="BL14" i="1"/>
  <c r="BM14" i="1" s="1"/>
  <c r="BN14" i="1" s="1"/>
  <c r="BE14" i="1"/>
  <c r="BF14" i="1" s="1"/>
  <c r="BG14" i="1" s="1"/>
  <c r="AX14" i="1"/>
  <c r="AY14" i="1" s="1"/>
  <c r="AZ14" i="1" s="1"/>
  <c r="AP14" i="1"/>
  <c r="AQ14" i="1" s="1"/>
  <c r="AR14" i="1" s="1"/>
  <c r="AH14" i="1"/>
  <c r="AI14" i="1" s="1"/>
  <c r="AJ14" i="1" s="1"/>
  <c r="Z14" i="1"/>
  <c r="AA14" i="1" s="1"/>
  <c r="AB14" i="1" s="1"/>
  <c r="S14" i="1"/>
  <c r="T14" i="1" s="1"/>
  <c r="U14" i="1" s="1"/>
  <c r="K14" i="1"/>
  <c r="L14" i="1" s="1"/>
  <c r="M14" i="1" s="1"/>
  <c r="D14" i="1"/>
  <c r="E14" i="1" s="1"/>
  <c r="F14" i="1" s="1"/>
  <c r="ER13" i="1"/>
  <c r="ES13" i="1" s="1"/>
  <c r="ET13" i="1" s="1"/>
  <c r="EK13" i="1"/>
  <c r="EL13" i="1" s="1"/>
  <c r="EM13" i="1" s="1"/>
  <c r="ED13" i="1"/>
  <c r="EE13" i="1" s="1"/>
  <c r="EF13" i="1" s="1"/>
  <c r="DW13" i="1"/>
  <c r="DX13" i="1" s="1"/>
  <c r="DY13" i="1" s="1"/>
  <c r="DP13" i="1"/>
  <c r="DQ13" i="1" s="1"/>
  <c r="DR13" i="1" s="1"/>
  <c r="DI13" i="1"/>
  <c r="DJ13" i="1" s="1"/>
  <c r="DK13" i="1" s="1"/>
  <c r="DC13" i="1"/>
  <c r="DD13" i="1" s="1"/>
  <c r="DB13" i="1"/>
  <c r="CU13" i="1"/>
  <c r="CV13" i="1" s="1"/>
  <c r="CW13" i="1" s="1"/>
  <c r="CN13" i="1"/>
  <c r="CO13" i="1" s="1"/>
  <c r="CP13" i="1" s="1"/>
  <c r="CG13" i="1"/>
  <c r="CH13" i="1" s="1"/>
  <c r="CI13" i="1" s="1"/>
  <c r="BZ13" i="1"/>
  <c r="CA13" i="1" s="1"/>
  <c r="CB13" i="1" s="1"/>
  <c r="BS13" i="1"/>
  <c r="BT13" i="1" s="1"/>
  <c r="BU13" i="1" s="1"/>
  <c r="BL13" i="1"/>
  <c r="BM13" i="1" s="1"/>
  <c r="BN13" i="1" s="1"/>
  <c r="BE13" i="1"/>
  <c r="BF13" i="1" s="1"/>
  <c r="BG13" i="1" s="1"/>
  <c r="AY13" i="1"/>
  <c r="AZ13" i="1" s="1"/>
  <c r="AX13" i="1"/>
  <c r="AP13" i="1"/>
  <c r="AQ13" i="1" s="1"/>
  <c r="AR13" i="1" s="1"/>
  <c r="AH13" i="1"/>
  <c r="AI13" i="1" s="1"/>
  <c r="AJ13" i="1" s="1"/>
  <c r="Z13" i="1"/>
  <c r="AA13" i="1" s="1"/>
  <c r="AB13" i="1" s="1"/>
  <c r="S13" i="1"/>
  <c r="T13" i="1" s="1"/>
  <c r="U13" i="1" s="1"/>
  <c r="K13" i="1"/>
  <c r="L13" i="1" s="1"/>
  <c r="M13" i="1" s="1"/>
  <c r="P13" i="1" s="1"/>
  <c r="D13" i="1"/>
  <c r="E13" i="1" s="1"/>
  <c r="F13" i="1" s="1"/>
  <c r="ER12" i="1"/>
  <c r="ES12" i="1" s="1"/>
  <c r="ET12" i="1" s="1"/>
  <c r="EK12" i="1"/>
  <c r="EL12" i="1" s="1"/>
  <c r="EM12" i="1" s="1"/>
  <c r="ED12" i="1"/>
  <c r="EE12" i="1" s="1"/>
  <c r="EF12" i="1" s="1"/>
  <c r="DW12" i="1"/>
  <c r="DX12" i="1" s="1"/>
  <c r="DY12" i="1" s="1"/>
  <c r="DP12" i="1"/>
  <c r="DQ12" i="1" s="1"/>
  <c r="DR12" i="1" s="1"/>
  <c r="DI12" i="1"/>
  <c r="DJ12" i="1" s="1"/>
  <c r="DK12" i="1" s="1"/>
  <c r="DB12" i="1"/>
  <c r="DC12" i="1" s="1"/>
  <c r="DD12" i="1" s="1"/>
  <c r="CU12" i="1"/>
  <c r="CV12" i="1" s="1"/>
  <c r="CW12" i="1" s="1"/>
  <c r="CN12" i="1"/>
  <c r="CO12" i="1" s="1"/>
  <c r="CP12" i="1" s="1"/>
  <c r="CG12" i="1"/>
  <c r="CH12" i="1" s="1"/>
  <c r="CI12" i="1" s="1"/>
  <c r="BZ12" i="1"/>
  <c r="CA12" i="1" s="1"/>
  <c r="CB12" i="1" s="1"/>
  <c r="BS12" i="1"/>
  <c r="BT12" i="1" s="1"/>
  <c r="BU12" i="1" s="1"/>
  <c r="BL12" i="1"/>
  <c r="BM12" i="1" s="1"/>
  <c r="BN12" i="1" s="1"/>
  <c r="BF12" i="1"/>
  <c r="BG12" i="1" s="1"/>
  <c r="BE12" i="1"/>
  <c r="AZ12" i="1"/>
  <c r="AX12" i="1"/>
  <c r="AY12" i="1" s="1"/>
  <c r="AP12" i="1"/>
  <c r="AQ12" i="1" s="1"/>
  <c r="AR12" i="1" s="1"/>
  <c r="AH12" i="1"/>
  <c r="AI12" i="1" s="1"/>
  <c r="AJ12" i="1" s="1"/>
  <c r="Z12" i="1"/>
  <c r="AA12" i="1" s="1"/>
  <c r="AB12" i="1" s="1"/>
  <c r="S12" i="1"/>
  <c r="T12" i="1" s="1"/>
  <c r="U12" i="1" s="1"/>
  <c r="K12" i="1"/>
  <c r="L12" i="1" s="1"/>
  <c r="M12" i="1" s="1"/>
  <c r="D12" i="1"/>
  <c r="E12" i="1" s="1"/>
  <c r="F12" i="1" s="1"/>
  <c r="ER11" i="1"/>
  <c r="ES11" i="1" s="1"/>
  <c r="ET11" i="1" s="1"/>
  <c r="EL11" i="1"/>
  <c r="EM11" i="1" s="1"/>
  <c r="EK11" i="1"/>
  <c r="ED11" i="1"/>
  <c r="EE11" i="1" s="1"/>
  <c r="EF11" i="1" s="1"/>
  <c r="DW11" i="1"/>
  <c r="DX11" i="1" s="1"/>
  <c r="DY11" i="1" s="1"/>
  <c r="DP11" i="1"/>
  <c r="DQ11" i="1" s="1"/>
  <c r="DR11" i="1" s="1"/>
  <c r="DI11" i="1"/>
  <c r="DJ11" i="1" s="1"/>
  <c r="DK11" i="1" s="1"/>
  <c r="DC11" i="1"/>
  <c r="DD11" i="1" s="1"/>
  <c r="DB11" i="1"/>
  <c r="CU11" i="1"/>
  <c r="CV11" i="1" s="1"/>
  <c r="CW11" i="1" s="1"/>
  <c r="CN11" i="1"/>
  <c r="CO11" i="1" s="1"/>
  <c r="CP11" i="1" s="1"/>
  <c r="CG11" i="1"/>
  <c r="CH11" i="1" s="1"/>
  <c r="CI11" i="1" s="1"/>
  <c r="BZ11" i="1"/>
  <c r="CA11" i="1" s="1"/>
  <c r="CB11" i="1" s="1"/>
  <c r="BS11" i="1"/>
  <c r="BT11" i="1" s="1"/>
  <c r="BU11" i="1" s="1"/>
  <c r="BL11" i="1"/>
  <c r="BM11" i="1" s="1"/>
  <c r="BN11" i="1" s="1"/>
  <c r="BE11" i="1"/>
  <c r="BF11" i="1" s="1"/>
  <c r="BG11" i="1" s="1"/>
  <c r="AX11" i="1"/>
  <c r="AY11" i="1" s="1"/>
  <c r="AZ11" i="1" s="1"/>
  <c r="AP11" i="1"/>
  <c r="AQ11" i="1" s="1"/>
  <c r="AR11" i="1" s="1"/>
  <c r="AJ11" i="1"/>
  <c r="AH11" i="1"/>
  <c r="AI11" i="1" s="1"/>
  <c r="AA11" i="1"/>
  <c r="AB11" i="1" s="1"/>
  <c r="Z11" i="1"/>
  <c r="S11" i="1"/>
  <c r="T11" i="1" s="1"/>
  <c r="U11" i="1" s="1"/>
  <c r="K11" i="1"/>
  <c r="L11" i="1" s="1"/>
  <c r="M11" i="1" s="1"/>
  <c r="D11" i="1"/>
  <c r="E11" i="1" s="1"/>
  <c r="F11" i="1" s="1"/>
  <c r="ER10" i="1"/>
  <c r="ES10" i="1" s="1"/>
  <c r="ET10" i="1" s="1"/>
  <c r="EK10" i="1"/>
  <c r="EL10" i="1" s="1"/>
  <c r="EM10" i="1" s="1"/>
  <c r="EO10" i="1" s="1"/>
  <c r="ED10" i="1"/>
  <c r="EE10" i="1" s="1"/>
  <c r="EF10" i="1" s="1"/>
  <c r="DW10" i="1"/>
  <c r="DX10" i="1" s="1"/>
  <c r="DY10" i="1" s="1"/>
  <c r="DP10" i="1"/>
  <c r="DQ10" i="1" s="1"/>
  <c r="DR10" i="1" s="1"/>
  <c r="DI10" i="1"/>
  <c r="DJ10" i="1" s="1"/>
  <c r="DK10" i="1" s="1"/>
  <c r="DM10" i="1" s="1"/>
  <c r="DB10" i="1"/>
  <c r="DC10" i="1" s="1"/>
  <c r="DD10" i="1" s="1"/>
  <c r="CU10" i="1"/>
  <c r="CV10" i="1" s="1"/>
  <c r="CW10" i="1" s="1"/>
  <c r="CN10" i="1"/>
  <c r="CO10" i="1" s="1"/>
  <c r="CP10" i="1" s="1"/>
  <c r="CG10" i="1"/>
  <c r="CH10" i="1" s="1"/>
  <c r="CI10" i="1" s="1"/>
  <c r="CK10" i="1" s="1"/>
  <c r="BZ10" i="1"/>
  <c r="CA10" i="1" s="1"/>
  <c r="CB10" i="1" s="1"/>
  <c r="BS10" i="1"/>
  <c r="BT10" i="1" s="1"/>
  <c r="BU10" i="1" s="1"/>
  <c r="BL10" i="1"/>
  <c r="BM10" i="1" s="1"/>
  <c r="BN10" i="1" s="1"/>
  <c r="BE10" i="1"/>
  <c r="BF10" i="1" s="1"/>
  <c r="BG10" i="1" s="1"/>
  <c r="AX10" i="1"/>
  <c r="AY10" i="1" s="1"/>
  <c r="AZ10" i="1" s="1"/>
  <c r="AQ10" i="1"/>
  <c r="AR10" i="1" s="1"/>
  <c r="AT10" i="1" s="1"/>
  <c r="AP10" i="1"/>
  <c r="AH10" i="1"/>
  <c r="AI10" i="1" s="1"/>
  <c r="AJ10" i="1" s="1"/>
  <c r="Z10" i="1"/>
  <c r="AA10" i="1" s="1"/>
  <c r="AB10" i="1" s="1"/>
  <c r="T10" i="1"/>
  <c r="U10" i="1" s="1"/>
  <c r="S10" i="1"/>
  <c r="M10" i="1"/>
  <c r="P10" i="1" s="1"/>
  <c r="K10" i="1"/>
  <c r="L10" i="1" s="1"/>
  <c r="D10" i="1"/>
  <c r="E10" i="1" s="1"/>
  <c r="F10" i="1" s="1"/>
  <c r="ER9" i="1"/>
  <c r="ES9" i="1" s="1"/>
  <c r="ET9" i="1" s="1"/>
  <c r="EK9" i="1"/>
  <c r="EL9" i="1" s="1"/>
  <c r="EM9" i="1" s="1"/>
  <c r="ED9" i="1"/>
  <c r="EE9" i="1" s="1"/>
  <c r="EF9" i="1" s="1"/>
  <c r="DW9" i="1"/>
  <c r="DX9" i="1" s="1"/>
  <c r="DY9" i="1" s="1"/>
  <c r="DP9" i="1"/>
  <c r="DQ9" i="1" s="1"/>
  <c r="DR9" i="1" s="1"/>
  <c r="DI9" i="1"/>
  <c r="DJ9" i="1" s="1"/>
  <c r="DK9" i="1" s="1"/>
  <c r="DB9" i="1"/>
  <c r="DC9" i="1" s="1"/>
  <c r="DD9" i="1" s="1"/>
  <c r="CU9" i="1"/>
  <c r="CV9" i="1" s="1"/>
  <c r="CW9" i="1" s="1"/>
  <c r="CN9" i="1"/>
  <c r="CO9" i="1" s="1"/>
  <c r="CP9" i="1" s="1"/>
  <c r="CG9" i="1"/>
  <c r="CH9" i="1" s="1"/>
  <c r="CI9" i="1" s="1"/>
  <c r="BZ9" i="1"/>
  <c r="CA9" i="1" s="1"/>
  <c r="CB9" i="1" s="1"/>
  <c r="BS9" i="1"/>
  <c r="BT9" i="1" s="1"/>
  <c r="BU9" i="1" s="1"/>
  <c r="BM9" i="1"/>
  <c r="BN9" i="1" s="1"/>
  <c r="BL9" i="1"/>
  <c r="BF9" i="1"/>
  <c r="BG9" i="1" s="1"/>
  <c r="BE9" i="1"/>
  <c r="AX9" i="1"/>
  <c r="AY9" i="1" s="1"/>
  <c r="AZ9" i="1" s="1"/>
  <c r="AP9" i="1"/>
  <c r="AQ9" i="1" s="1"/>
  <c r="AR9" i="1" s="1"/>
  <c r="AH9" i="1"/>
  <c r="AI9" i="1" s="1"/>
  <c r="AJ9" i="1" s="1"/>
  <c r="Z9" i="1"/>
  <c r="AA9" i="1" s="1"/>
  <c r="AB9" i="1" s="1"/>
  <c r="S9" i="1"/>
  <c r="T9" i="1" s="1"/>
  <c r="U9" i="1" s="1"/>
  <c r="K9" i="1"/>
  <c r="L9" i="1" s="1"/>
  <c r="M9" i="1" s="1"/>
  <c r="E9" i="1"/>
  <c r="F9" i="1" s="1"/>
  <c r="D9" i="1"/>
  <c r="ES8" i="1"/>
  <c r="ET8" i="1" s="1"/>
  <c r="ER8" i="1"/>
  <c r="EK8" i="1"/>
  <c r="EL8" i="1" s="1"/>
  <c r="EM8" i="1" s="1"/>
  <c r="ED8" i="1"/>
  <c r="EE8" i="1" s="1"/>
  <c r="EF8" i="1" s="1"/>
  <c r="DY8" i="1"/>
  <c r="DW8" i="1"/>
  <c r="DX8" i="1" s="1"/>
  <c r="DP8" i="1"/>
  <c r="DQ8" i="1" s="1"/>
  <c r="DR8" i="1" s="1"/>
  <c r="DI8" i="1"/>
  <c r="DJ8" i="1" s="1"/>
  <c r="DK8" i="1" s="1"/>
  <c r="DB8" i="1"/>
  <c r="DC8" i="1" s="1"/>
  <c r="DD8" i="1" s="1"/>
  <c r="CU8" i="1"/>
  <c r="CV8" i="1" s="1"/>
  <c r="CW8" i="1" s="1"/>
  <c r="CN8" i="1"/>
  <c r="CO8" i="1" s="1"/>
  <c r="CP8" i="1" s="1"/>
  <c r="CG8" i="1"/>
  <c r="CH8" i="1" s="1"/>
  <c r="CI8" i="1" s="1"/>
  <c r="BZ8" i="1"/>
  <c r="CA8" i="1" s="1"/>
  <c r="CB8" i="1" s="1"/>
  <c r="BS8" i="1"/>
  <c r="BT8" i="1" s="1"/>
  <c r="BU8" i="1" s="1"/>
  <c r="BL8" i="1"/>
  <c r="BM8" i="1" s="1"/>
  <c r="BN8" i="1" s="1"/>
  <c r="BE8" i="1"/>
  <c r="BF8" i="1" s="1"/>
  <c r="BG8" i="1" s="1"/>
  <c r="AX8" i="1"/>
  <c r="AY8" i="1" s="1"/>
  <c r="AZ8" i="1" s="1"/>
  <c r="AP8" i="1"/>
  <c r="AQ8" i="1" s="1"/>
  <c r="AR8" i="1" s="1"/>
  <c r="AH8" i="1"/>
  <c r="AI8" i="1" s="1"/>
  <c r="AJ8" i="1" s="1"/>
  <c r="Z8" i="1"/>
  <c r="AA8" i="1" s="1"/>
  <c r="AB8" i="1" s="1"/>
  <c r="S8" i="1"/>
  <c r="T8" i="1" s="1"/>
  <c r="U8" i="1" s="1"/>
  <c r="K8" i="1"/>
  <c r="L8" i="1" s="1"/>
  <c r="M8" i="1" s="1"/>
  <c r="D8" i="1"/>
  <c r="E8" i="1" s="1"/>
  <c r="F8" i="1" s="1"/>
  <c r="ER7" i="1"/>
  <c r="ES7" i="1" s="1"/>
  <c r="ET7" i="1" s="1"/>
  <c r="EK7" i="1"/>
  <c r="EL7" i="1" s="1"/>
  <c r="EM7" i="1" s="1"/>
  <c r="ED7" i="1"/>
  <c r="EE7" i="1" s="1"/>
  <c r="EF7" i="1" s="1"/>
  <c r="DX7" i="1"/>
  <c r="DY7" i="1" s="1"/>
  <c r="DW7" i="1"/>
  <c r="DP7" i="1"/>
  <c r="DQ7" i="1" s="1"/>
  <c r="DR7" i="1" s="1"/>
  <c r="DI7" i="1"/>
  <c r="DJ7" i="1" s="1"/>
  <c r="DK7" i="1" s="1"/>
  <c r="DB7" i="1"/>
  <c r="DC7" i="1" s="1"/>
  <c r="DD7" i="1" s="1"/>
  <c r="CU7" i="1"/>
  <c r="CV7" i="1" s="1"/>
  <c r="CW7" i="1" s="1"/>
  <c r="CO7" i="1"/>
  <c r="CP7" i="1" s="1"/>
  <c r="CN7" i="1"/>
  <c r="CG7" i="1"/>
  <c r="CH7" i="1" s="1"/>
  <c r="CI7" i="1" s="1"/>
  <c r="CK7" i="1" s="1"/>
  <c r="BZ7" i="1"/>
  <c r="CA7" i="1" s="1"/>
  <c r="CB7" i="1" s="1"/>
  <c r="BE7" i="1"/>
  <c r="BF7" i="1" s="1"/>
  <c r="BG7" i="1" s="1"/>
  <c r="AX7" i="1"/>
  <c r="AY7" i="1" s="1"/>
  <c r="AZ7" i="1" s="1"/>
  <c r="AP7" i="1"/>
  <c r="AQ7" i="1" s="1"/>
  <c r="AR7" i="1" s="1"/>
  <c r="AI7" i="1"/>
  <c r="AJ7" i="1" s="1"/>
  <c r="AH7" i="1"/>
  <c r="Z7" i="1"/>
  <c r="AA7" i="1" s="1"/>
  <c r="AB7" i="1" s="1"/>
  <c r="S7" i="1"/>
  <c r="T7" i="1" s="1"/>
  <c r="U7" i="1" s="1"/>
  <c r="K7" i="1"/>
  <c r="L7" i="1" s="1"/>
  <c r="M7" i="1" s="1"/>
  <c r="P7" i="1" s="1"/>
  <c r="D7" i="1"/>
  <c r="E7" i="1" s="1"/>
  <c r="F7" i="1" s="1"/>
  <c r="EU6" i="1"/>
  <c r="EV6" i="1" s="1"/>
  <c r="EN6" i="1"/>
  <c r="EO6" i="1" s="1"/>
  <c r="EG6" i="1"/>
  <c r="EH6" i="1" s="1"/>
  <c r="DX6" i="1"/>
  <c r="DZ6" i="1" s="1"/>
  <c r="EA6" i="1" s="1"/>
  <c r="DS6" i="1"/>
  <c r="DT6" i="1" s="1"/>
  <c r="DQ6" i="1"/>
  <c r="DL6" i="1"/>
  <c r="DM6" i="1" s="1"/>
  <c r="DE6" i="1"/>
  <c r="DF6" i="1" s="1"/>
  <c r="CX6" i="1"/>
  <c r="CY6" i="1" s="1"/>
  <c r="CO6" i="1"/>
  <c r="CQ6" i="1" s="1"/>
  <c r="CR6" i="1" s="1"/>
  <c r="CH6" i="1"/>
  <c r="CJ6" i="1" s="1"/>
  <c r="CK6" i="1" s="1"/>
  <c r="CC6" i="1"/>
  <c r="CD6" i="1" s="1"/>
  <c r="CA6" i="1"/>
  <c r="BT6" i="1"/>
  <c r="BV6" i="1" s="1"/>
  <c r="BW6" i="1" s="1"/>
  <c r="BM6" i="1"/>
  <c r="BO6" i="1" s="1"/>
  <c r="BP6" i="1" s="1"/>
  <c r="BF6" i="1"/>
  <c r="BH6" i="1" s="1"/>
  <c r="BI6" i="1" s="1"/>
  <c r="AY6" i="1"/>
  <c r="BA6" i="1" s="1"/>
  <c r="BB6" i="1" s="1"/>
  <c r="AQ6" i="1"/>
  <c r="AS6" i="1" s="1"/>
  <c r="AT6" i="1" s="1"/>
  <c r="AI6" i="1"/>
  <c r="AK6" i="1" s="1"/>
  <c r="AL6" i="1" s="1"/>
  <c r="AC6" i="1"/>
  <c r="AD6" i="1" s="1"/>
  <c r="V6" i="1"/>
  <c r="L6" i="1"/>
  <c r="N6" i="1" s="1"/>
  <c r="O6" i="1" s="1"/>
  <c r="D6" i="1"/>
  <c r="E6" i="1" s="1"/>
  <c r="F6" i="1" s="1"/>
  <c r="EV5" i="1"/>
  <c r="EU5" i="1"/>
  <c r="EN5" i="1"/>
  <c r="EO5" i="1" s="1"/>
  <c r="EG5" i="1"/>
  <c r="EH5" i="1" s="1"/>
  <c r="DX5" i="1"/>
  <c r="DQ5" i="1"/>
  <c r="DS5" i="1" s="1"/>
  <c r="DT5" i="1" s="1"/>
  <c r="DL5" i="1"/>
  <c r="DM5" i="1" s="1"/>
  <c r="DE5" i="1"/>
  <c r="DF5" i="1" s="1"/>
  <c r="CX5" i="1"/>
  <c r="CY5" i="1" s="1"/>
  <c r="CO5" i="1"/>
  <c r="CQ5" i="1" s="1"/>
  <c r="CR5" i="1" s="1"/>
  <c r="CH5" i="1"/>
  <c r="CA5" i="1"/>
  <c r="CC5" i="1" s="1"/>
  <c r="CD5" i="1" s="1"/>
  <c r="BT5" i="1"/>
  <c r="BV5" i="1" s="1"/>
  <c r="BW5" i="1" s="1"/>
  <c r="BO5" i="1"/>
  <c r="BP5" i="1" s="1"/>
  <c r="BM5" i="1"/>
  <c r="BF5" i="1"/>
  <c r="AY5" i="1"/>
  <c r="BA5" i="1" s="1"/>
  <c r="BB5" i="1" s="1"/>
  <c r="AQ5" i="1"/>
  <c r="AS5" i="1" s="1"/>
  <c r="AT5" i="1" s="1"/>
  <c r="AI5" i="1"/>
  <c r="AK5" i="1" s="1"/>
  <c r="AL5" i="1" s="1"/>
  <c r="AC5" i="1"/>
  <c r="AD5" i="1" s="1"/>
  <c r="V5" i="1"/>
  <c r="L5" i="1"/>
  <c r="N5" i="1" s="1"/>
  <c r="O5" i="1" s="1"/>
  <c r="D5" i="1"/>
  <c r="E5" i="1" s="1"/>
  <c r="F5" i="1" s="1"/>
  <c r="EV4" i="1"/>
  <c r="EW4" i="1" s="1"/>
  <c r="EU4" i="1"/>
  <c r="ET4" i="1"/>
  <c r="EN4" i="1"/>
  <c r="EO4" i="1" s="1"/>
  <c r="EP4" i="1" s="1"/>
  <c r="EM4" i="1"/>
  <c r="EH4" i="1"/>
  <c r="EG4" i="1"/>
  <c r="EF4" i="1"/>
  <c r="DZ4" i="1"/>
  <c r="EA4" i="1" s="1"/>
  <c r="DX4" i="1"/>
  <c r="DQ4" i="1"/>
  <c r="DS4" i="1" s="1"/>
  <c r="DT4" i="1" s="1"/>
  <c r="DJ4" i="1"/>
  <c r="DL4" i="1" s="1"/>
  <c r="DM4" i="1" s="1"/>
  <c r="DE4" i="1"/>
  <c r="DF4" i="1" s="1"/>
  <c r="DD4" i="1"/>
  <c r="CX4" i="1"/>
  <c r="CY4" i="1" s="1"/>
  <c r="CW4" i="1"/>
  <c r="CP4" i="1"/>
  <c r="CO4" i="1"/>
  <c r="CQ4" i="1" s="1"/>
  <c r="CR4" i="1" s="1"/>
  <c r="CH4" i="1"/>
  <c r="CJ4" i="1" s="1"/>
  <c r="CK4" i="1" s="1"/>
  <c r="CA4" i="1"/>
  <c r="CC4" i="1" s="1"/>
  <c r="CD4" i="1" s="1"/>
  <c r="BU4" i="1"/>
  <c r="BT4" i="1"/>
  <c r="BV4" i="1" s="1"/>
  <c r="BW4" i="1" s="1"/>
  <c r="BM4" i="1"/>
  <c r="BH4" i="1"/>
  <c r="BI4" i="1" s="1"/>
  <c r="BF4" i="1"/>
  <c r="AY4" i="1"/>
  <c r="BA4" i="1" s="1"/>
  <c r="BB4" i="1" s="1"/>
  <c r="AQ4" i="1"/>
  <c r="AS4" i="1" s="1"/>
  <c r="AT4" i="1" s="1"/>
  <c r="AK4" i="1"/>
  <c r="AL4" i="1" s="1"/>
  <c r="AI4" i="1"/>
  <c r="AC4" i="1"/>
  <c r="AD4" i="1" s="1"/>
  <c r="AB4" i="1"/>
  <c r="V4" i="1"/>
  <c r="L4" i="1"/>
  <c r="N4" i="1" s="1"/>
  <c r="O4" i="1" s="1"/>
  <c r="E4" i="1"/>
  <c r="F4" i="1" s="1"/>
  <c r="D4" i="1"/>
  <c r="BO7" i="1" l="1"/>
  <c r="BP7" i="1"/>
  <c r="BN4" i="1"/>
  <c r="DT13" i="1"/>
  <c r="W4" i="1"/>
  <c r="BO4" i="1"/>
  <c r="BP4" i="1" s="1"/>
  <c r="BX4" i="1" s="1"/>
  <c r="DU4" i="1"/>
  <c r="BG4" i="1"/>
  <c r="BP10" i="1"/>
  <c r="CR10" i="1"/>
  <c r="AL13" i="1"/>
  <c r="EV13" i="1"/>
  <c r="M4" i="1"/>
  <c r="AJ4" i="1"/>
  <c r="DM7" i="1"/>
  <c r="AS13" i="1"/>
  <c r="BP13" i="1"/>
  <c r="CR13" i="1"/>
  <c r="DM13" i="1"/>
  <c r="AE4" i="1"/>
  <c r="H4" i="1"/>
  <c r="BC4" i="1"/>
  <c r="AL7" i="1"/>
  <c r="EN7" i="1"/>
  <c r="AM4" i="1"/>
  <c r="CE4" i="1"/>
  <c r="CZ4" i="1"/>
  <c r="DK4" i="1"/>
  <c r="CI4" i="1"/>
  <c r="EV7" i="1"/>
  <c r="N16" i="1"/>
  <c r="AU4" i="1"/>
  <c r="DY4" i="1"/>
  <c r="DZ5" i="1"/>
  <c r="EA5" i="1" s="1"/>
  <c r="EB4" i="1" s="1"/>
  <c r="DT7" i="1"/>
  <c r="AC7" i="1"/>
  <c r="AR4" i="1"/>
  <c r="DG4" i="1"/>
  <c r="EV10" i="1"/>
  <c r="G13" i="1"/>
  <c r="AK13" i="1"/>
  <c r="N13" i="1"/>
  <c r="AS16" i="1"/>
  <c r="CX16" i="1"/>
  <c r="DS16" i="1"/>
  <c r="G19" i="1"/>
  <c r="BO19" i="1"/>
  <c r="DS19" i="1"/>
  <c r="DL7" i="1"/>
  <c r="H13" i="1"/>
  <c r="AK19" i="1"/>
  <c r="CQ19" i="1"/>
  <c r="EU19" i="1"/>
  <c r="P4" i="1"/>
  <c r="AK10" i="1"/>
  <c r="AL10" i="1"/>
  <c r="CS4" i="1"/>
  <c r="V7" i="1"/>
  <c r="W7" i="1"/>
  <c r="AT7" i="1"/>
  <c r="AS7" i="1"/>
  <c r="CC7" i="1"/>
  <c r="CD7" i="1"/>
  <c r="CY7" i="1"/>
  <c r="CX7" i="1"/>
  <c r="H10" i="1"/>
  <c r="G10" i="1"/>
  <c r="BA10" i="1"/>
  <c r="CC10" i="1"/>
  <c r="CD10" i="1"/>
  <c r="DE10" i="1"/>
  <c r="DF10" i="1"/>
  <c r="DT10" i="1"/>
  <c r="EG10" i="1"/>
  <c r="EH10" i="1"/>
  <c r="N7" i="1"/>
  <c r="BW7" i="1"/>
  <c r="DN4" i="1"/>
  <c r="EI4" i="1"/>
  <c r="H7" i="1"/>
  <c r="BA7" i="1"/>
  <c r="DE7" i="1"/>
  <c r="DF7" i="1"/>
  <c r="EA7" i="1"/>
  <c r="DZ7" i="1"/>
  <c r="EO7" i="1"/>
  <c r="CJ7" i="1"/>
  <c r="W10" i="1"/>
  <c r="V10" i="1"/>
  <c r="AC13" i="1"/>
  <c r="BH7" i="1"/>
  <c r="CR7" i="1"/>
  <c r="EG7" i="1"/>
  <c r="EH7" i="1"/>
  <c r="AC10" i="1"/>
  <c r="BW10" i="1"/>
  <c r="BV10" i="1"/>
  <c r="CY10" i="1"/>
  <c r="CX10" i="1"/>
  <c r="EA10" i="1"/>
  <c r="DZ10" i="1"/>
  <c r="EA13" i="1"/>
  <c r="DZ13" i="1"/>
  <c r="AK16" i="1"/>
  <c r="AL16" i="1"/>
  <c r="CJ16" i="1"/>
  <c r="CK16" i="1"/>
  <c r="EG16" i="1"/>
  <c r="EH16" i="1"/>
  <c r="AZ4" i="1"/>
  <c r="CB4" i="1"/>
  <c r="DR4" i="1"/>
  <c r="BH5" i="1"/>
  <c r="BI5" i="1" s="1"/>
  <c r="BJ4" i="1" s="1"/>
  <c r="CJ5" i="1"/>
  <c r="CK5" i="1" s="1"/>
  <c r="CL4" i="1" s="1"/>
  <c r="G7" i="1"/>
  <c r="AK7" i="1"/>
  <c r="CQ7" i="1"/>
  <c r="DS7" i="1"/>
  <c r="EU7" i="1"/>
  <c r="N10" i="1"/>
  <c r="AS10" i="1"/>
  <c r="BH10" i="1"/>
  <c r="BO10" i="1"/>
  <c r="CJ10" i="1"/>
  <c r="CQ10" i="1"/>
  <c r="DL10" i="1"/>
  <c r="DS10" i="1"/>
  <c r="EN10" i="1"/>
  <c r="EU10" i="1"/>
  <c r="BO13" i="1"/>
  <c r="CK13" i="1"/>
  <c r="CQ13" i="1"/>
  <c r="DS13" i="1"/>
  <c r="EO13" i="1"/>
  <c r="EU13" i="1"/>
  <c r="G16" i="1"/>
  <c r="H16" i="1"/>
  <c r="V16" i="1"/>
  <c r="W16" i="1"/>
  <c r="BH16" i="1"/>
  <c r="DT16" i="1"/>
  <c r="BW13" i="1"/>
  <c r="BV13" i="1"/>
  <c r="CY13" i="1"/>
  <c r="CX13" i="1"/>
  <c r="BA16" i="1"/>
  <c r="BH13" i="1"/>
  <c r="CJ13" i="1"/>
  <c r="DL13" i="1"/>
  <c r="EN13" i="1"/>
  <c r="AC16" i="1"/>
  <c r="CQ16" i="1"/>
  <c r="CR16" i="1"/>
  <c r="DE16" i="1"/>
  <c r="DF16" i="1"/>
  <c r="W13" i="1"/>
  <c r="V13" i="1"/>
  <c r="AT13" i="1"/>
  <c r="BA13" i="1"/>
  <c r="CC13" i="1"/>
  <c r="CD13" i="1"/>
  <c r="DE13" i="1"/>
  <c r="DF13" i="1"/>
  <c r="EG13" i="1"/>
  <c r="EH13" i="1"/>
  <c r="BO16" i="1"/>
  <c r="BP16" i="1"/>
  <c r="CC16" i="1"/>
  <c r="CD16" i="1"/>
  <c r="DM16" i="1"/>
  <c r="DL16" i="1"/>
  <c r="EU16" i="1"/>
  <c r="EV16" i="1"/>
  <c r="N19" i="1"/>
  <c r="AS19" i="1"/>
  <c r="AT19" i="1"/>
  <c r="BV19" i="1"/>
  <c r="BW19" i="1"/>
  <c r="CX19" i="1"/>
  <c r="CY19" i="1"/>
  <c r="DZ19" i="1"/>
  <c r="EA19" i="1"/>
  <c r="EA16" i="1"/>
  <c r="AT16" i="1"/>
  <c r="BW16" i="1"/>
  <c r="CY16" i="1"/>
  <c r="DZ16" i="1"/>
  <c r="EO16" i="1"/>
  <c r="EN16" i="1"/>
  <c r="W19" i="1"/>
  <c r="V19" i="1"/>
  <c r="BA19" i="1"/>
  <c r="CD19" i="1"/>
  <c r="CC19" i="1"/>
  <c r="DF19" i="1"/>
  <c r="DE19" i="1"/>
  <c r="EH19" i="1"/>
  <c r="EG19" i="1"/>
  <c r="H19" i="1"/>
  <c r="AL19" i="1"/>
  <c r="BP19" i="1"/>
  <c r="CR19" i="1"/>
  <c r="DT19" i="1"/>
  <c r="EV19" i="1"/>
  <c r="AC19" i="1"/>
  <c r="BH19" i="1"/>
  <c r="CJ19" i="1"/>
  <c r="DL19" i="1"/>
  <c r="EN19" i="1"/>
  <c r="BQ4" i="1" l="1"/>
</calcChain>
</file>

<file path=xl/sharedStrings.xml><?xml version="1.0" encoding="utf-8"?>
<sst xmlns="http://schemas.openxmlformats.org/spreadsheetml/2006/main" count="169" uniqueCount="38">
  <si>
    <t>CnSBP1</t>
    <phoneticPr fontId="2" type="noConversion"/>
  </si>
  <si>
    <t>CnSBP6</t>
    <phoneticPr fontId="2" type="noConversion"/>
  </si>
  <si>
    <t>CnSBP7</t>
    <phoneticPr fontId="2" type="noConversion"/>
  </si>
  <si>
    <t>CnSBP8</t>
    <phoneticPr fontId="2" type="noConversion"/>
  </si>
  <si>
    <t>CnSBP9</t>
    <phoneticPr fontId="2" type="noConversion"/>
  </si>
  <si>
    <t>CnSBP11</t>
    <phoneticPr fontId="2" type="noConversion"/>
  </si>
  <si>
    <t>CnSBP16</t>
    <phoneticPr fontId="2" type="noConversion"/>
  </si>
  <si>
    <t>CnSBP20</t>
    <phoneticPr fontId="2" type="noConversion"/>
  </si>
  <si>
    <t xml:space="preserve">Cq   </t>
    <phoneticPr fontId="2" type="noConversion"/>
  </si>
  <si>
    <t>SD</t>
    <phoneticPr fontId="2" type="noConversion"/>
  </si>
  <si>
    <t>∆CT</t>
    <phoneticPr fontId="2" type="noConversion"/>
  </si>
  <si>
    <t>-∆∆CT</t>
    <phoneticPr fontId="2" type="noConversion"/>
  </si>
  <si>
    <t>CnSBP2</t>
    <phoneticPr fontId="2" type="noConversion"/>
  </si>
  <si>
    <t>CnSBP3</t>
    <phoneticPr fontId="2" type="noConversion"/>
  </si>
  <si>
    <t>CnSBP4</t>
    <phoneticPr fontId="2" type="noConversion"/>
  </si>
  <si>
    <t>CnSBP5</t>
    <phoneticPr fontId="2" type="noConversion"/>
  </si>
  <si>
    <t>CnSBP10</t>
    <phoneticPr fontId="2" type="noConversion"/>
  </si>
  <si>
    <t>CnSBP12</t>
    <phoneticPr fontId="2" type="noConversion"/>
  </si>
  <si>
    <t>CnSBP13</t>
    <phoneticPr fontId="2" type="noConversion"/>
  </si>
  <si>
    <t>CnSBP14</t>
    <phoneticPr fontId="2" type="noConversion"/>
  </si>
  <si>
    <t>CnSBP15</t>
    <phoneticPr fontId="2" type="noConversion"/>
  </si>
  <si>
    <t>CnSBP17</t>
    <phoneticPr fontId="2" type="noConversion"/>
  </si>
  <si>
    <t>CnSBP18</t>
    <phoneticPr fontId="2" type="noConversion"/>
  </si>
  <si>
    <t>CnSBP19</t>
    <phoneticPr fontId="2" type="noConversion"/>
  </si>
  <si>
    <t>CnSBP21</t>
    <phoneticPr fontId="2" type="noConversion"/>
  </si>
  <si>
    <t>ABA</t>
    <phoneticPr fontId="2" type="noConversion"/>
  </si>
  <si>
    <t>∆CT</t>
    <phoneticPr fontId="2" type="noConversion"/>
  </si>
  <si>
    <t>SD</t>
    <phoneticPr fontId="2" type="noConversion"/>
  </si>
  <si>
    <t xml:space="preserve">Cq   </t>
    <phoneticPr fontId="2" type="noConversion"/>
  </si>
  <si>
    <t>-∆∆CT</t>
    <phoneticPr fontId="2" type="noConversion"/>
  </si>
  <si>
    <t>Actin</t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</si>
  <si>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</si>
  <si>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</si>
  <si>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t>MEAN</t>
    <phoneticPr fontId="1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</si>
  <si>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</si>
  <si>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</si>
  <si>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</si>
  <si>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t xml:space="preserve">File S2 Raw data for ABA treatment of CnSBP genes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</si>
</sst>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000_);[Red]\(0.000000\)"/>
    <numFmt numFmtId="177" formatCode="0.000000_ "/>
    <numFmt numFmtId="178" formatCode="0.00_ "/>
    <numFmt numFmtId="179" formatCode="0.00_);[Red]\(0.00\)"/>
    <numFmt numFmtId="180" formatCode="0.00000000000000_);[Red]\(0.000000000000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9" fontId="3" fillId="0" borderId="0" xfId="0" applyNumberFormat="1" applyFont="1" applyFill="1" applyAlignment="1"/>
    <xf numFmtId="179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178" fontId="3" fillId="0" borderId="0" xfId="0" applyNumberFormat="1" applyFont="1" applyAlignment="1"/>
    <xf numFmtId="180" fontId="3" fillId="0" borderId="0" xfId="0" applyNumberFormat="1" applyFont="1" applyAlignment="1">
      <alignment horizontal="right"/>
    </xf>
    <xf numFmtId="0" fontId="3" fillId="0" borderId="0" xfId="0" applyFont="1" applyFill="1">
      <alignment vertical="center"/>
    </xf>
    <xf numFmtId="176" fontId="3" fillId="0" borderId="0" xfId="0" applyNumberFormat="1" applyFont="1" applyAlignment="1"/>
    <xf numFmtId="177" fontId="3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Alignment="1">
      <alignment horizontal="right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 applyFill="1">
      <alignment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0" fontId="6" fillId="0" borderId="1" xfId="0" applyFont="1" applyFill="1" applyBorder="1">
      <alignment vertical="center"/>
    </xf>
    <xf numFmtId="0" fontId="3" fillId="0" borderId="1" xfId="0" applyNumberFormat="1" applyFont="1" applyBorder="1" applyAlignment="1">
      <alignment horizontal="right"/>
    </xf>
    <xf numFmtId="179" fontId="3" fillId="0" borderId="1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0" fontId="3" fillId="0" borderId="1" xfId="0" applyFont="1" applyBorder="1">
      <alignment vertical="center"/>
    </xf>
    <xf numFmtId="178" fontId="3" fillId="0" borderId="1" xfId="0" applyNumberFormat="1" applyFont="1" applyBorder="1" applyAlignment="1"/>
    <xf numFmtId="179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/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2" xfId="0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>
      <alignment vertical="center"/>
    </xf>
    <xf numFmtId="178" fontId="3" fillId="0" borderId="1" xfId="0" applyNumberFormat="1" applyFont="1" applyBorder="1" applyAlignment="1">
      <alignment horizontal="right"/>
    </xf>
    <xf numFmtId="178" fontId="3" fillId="0" borderId="1" xfId="0" applyNumberFormat="1" applyFont="1" applyBorder="1">
      <alignment vertical="center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Alignment="1"/>
    <xf numFmtId="177" fontId="3" fillId="0" borderId="1" xfId="0" applyNumberFormat="1" applyFont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21"/>
  <sheetViews>
    <sheetView tabSelected="1" workbookViewId="0">
      <selection activeCell="A6" sqref="A6"/>
    </sheetView>
  </sheetViews>
  <sheetFormatPr defaultRowHeight="14.4"/>
  <cols>
    <col min="1" max="5" width="9" style="15" bestFit="1" customWidth="1"/>
    <col min="6" max="6" width="11.88671875" style="15" customWidth="1"/>
    <col min="7" max="7" width="10.5546875" style="15" customWidth="1"/>
    <col min="8" max="8" width="11" style="15" customWidth="1"/>
    <col min="9" max="9" width="2.44140625" style="15" customWidth="1"/>
    <col min="10" max="12" width="9" style="15" bestFit="1" customWidth="1"/>
    <col min="13" max="13" width="11.21875" style="15" customWidth="1"/>
    <col min="14" max="14" width="11.44140625" style="15" customWidth="1"/>
    <col min="15" max="15" width="11" style="15" customWidth="1"/>
    <col min="16" max="16" width="10.33203125" style="15" customWidth="1"/>
    <col min="17" max="17" width="2.33203125" style="15" customWidth="1"/>
    <col min="18" max="20" width="9" style="15" bestFit="1" customWidth="1"/>
    <col min="21" max="21" width="11" style="15" customWidth="1"/>
    <col min="22" max="22" width="10.77734375" style="15" customWidth="1"/>
    <col min="23" max="23" width="10.6640625" style="15" customWidth="1"/>
    <col min="24" max="24" width="2.6640625" style="15" customWidth="1"/>
    <col min="25" max="27" width="9" style="15" bestFit="1" customWidth="1"/>
    <col min="28" max="28" width="11.109375" style="15" customWidth="1"/>
    <col min="29" max="29" width="11.21875" style="15" customWidth="1"/>
    <col min="30" max="30" width="11.6640625" style="15" customWidth="1"/>
    <col min="31" max="31" width="11.21875" style="15" customWidth="1"/>
    <col min="32" max="32" width="2.6640625" style="15" customWidth="1"/>
    <col min="33" max="35" width="9" style="15" bestFit="1" customWidth="1"/>
    <col min="36" max="36" width="10.6640625" style="15" bestFit="1" customWidth="1"/>
    <col min="37" max="37" width="10.77734375" style="15" customWidth="1"/>
    <col min="38" max="38" width="10.5546875" style="16" customWidth="1"/>
    <col min="39" max="39" width="10.77734375" style="16" bestFit="1" customWidth="1"/>
    <col min="40" max="40" width="2" style="16" customWidth="1"/>
    <col min="41" max="43" width="9" style="15" bestFit="1" customWidth="1"/>
    <col min="44" max="44" width="11.33203125" style="15" customWidth="1"/>
    <col min="45" max="45" width="10.88671875" style="15" customWidth="1"/>
    <col min="46" max="46" width="11" style="16" customWidth="1"/>
    <col min="47" max="47" width="10.5546875" style="16" customWidth="1"/>
    <col min="48" max="48" width="2" style="16" customWidth="1"/>
    <col min="49" max="51" width="9" style="15" bestFit="1" customWidth="1"/>
    <col min="52" max="52" width="11.109375" style="15" customWidth="1"/>
    <col min="53" max="53" width="11.33203125" style="15" customWidth="1"/>
    <col min="54" max="54" width="11.88671875" style="16" customWidth="1"/>
    <col min="55" max="55" width="11.109375" style="17" customWidth="1"/>
    <col min="56" max="58" width="9" style="15" bestFit="1" customWidth="1"/>
    <col min="59" max="59" width="11.33203125" style="15" customWidth="1"/>
    <col min="60" max="60" width="11.77734375" style="15" customWidth="1"/>
    <col min="61" max="61" width="11.5546875" style="15" customWidth="1"/>
    <col min="62" max="62" width="10.21875" style="15" customWidth="1"/>
    <col min="63" max="65" width="9" style="15" bestFit="1" customWidth="1"/>
    <col min="66" max="66" width="11.5546875" style="15" customWidth="1"/>
    <col min="67" max="67" width="11" style="15" customWidth="1"/>
    <col min="68" max="68" width="10.77734375" style="15" bestFit="1" customWidth="1"/>
    <col min="69" max="69" width="9.6640625" style="15" customWidth="1"/>
    <col min="70" max="72" width="9" style="15" bestFit="1" customWidth="1"/>
    <col min="73" max="73" width="11.109375" style="15" customWidth="1"/>
    <col min="74" max="74" width="11" style="15" customWidth="1"/>
    <col min="75" max="76" width="10.77734375" style="15" bestFit="1" customWidth="1"/>
    <col min="77" max="79" width="9" style="15" bestFit="1" customWidth="1"/>
    <col min="80" max="80" width="10.6640625" style="15" bestFit="1" customWidth="1"/>
    <col min="81" max="81" width="11.109375" style="15" customWidth="1"/>
    <col min="82" max="82" width="11.21875" style="15" customWidth="1"/>
    <col min="83" max="83" width="10.77734375" style="15" bestFit="1" customWidth="1"/>
    <col min="84" max="86" width="9" style="15" bestFit="1" customWidth="1"/>
    <col min="87" max="87" width="10.6640625" style="15" bestFit="1" customWidth="1"/>
    <col min="88" max="88" width="11.5546875" style="15" customWidth="1"/>
    <col min="89" max="89" width="11.44140625" style="15" customWidth="1"/>
    <col min="90" max="90" width="10.33203125" style="15" customWidth="1"/>
    <col min="91" max="93" width="9" style="15" bestFit="1" customWidth="1"/>
    <col min="94" max="94" width="11.21875" style="15" customWidth="1"/>
    <col min="95" max="95" width="11" style="15" customWidth="1"/>
    <col min="96" max="96" width="10.77734375" style="15" customWidth="1"/>
    <col min="97" max="97" width="10.77734375" style="15" bestFit="1" customWidth="1"/>
    <col min="98" max="100" width="9" style="15" bestFit="1" customWidth="1"/>
    <col min="101" max="101" width="10.6640625" style="15" bestFit="1" customWidth="1"/>
    <col min="102" max="102" width="11.21875" style="15" customWidth="1"/>
    <col min="103" max="104" width="10.77734375" style="15" bestFit="1" customWidth="1"/>
    <col min="105" max="107" width="9" style="15" bestFit="1" customWidth="1"/>
    <col min="108" max="108" width="10.6640625" style="15" bestFit="1" customWidth="1"/>
    <col min="109" max="109" width="11.44140625" style="15" customWidth="1"/>
    <col min="110" max="110" width="10.77734375" style="15" customWidth="1"/>
    <col min="111" max="111" width="10.77734375" style="15" bestFit="1" customWidth="1"/>
    <col min="112" max="114" width="9" style="15" bestFit="1" customWidth="1"/>
    <col min="115" max="115" width="10.6640625" style="15" bestFit="1" customWidth="1"/>
    <col min="116" max="116" width="11.88671875" style="15" customWidth="1"/>
    <col min="117" max="118" width="10.77734375" style="15" bestFit="1" customWidth="1"/>
    <col min="119" max="121" width="9" style="15" bestFit="1" customWidth="1"/>
    <col min="122" max="122" width="10.33203125" style="15" customWidth="1"/>
    <col min="123" max="123" width="10.77734375" style="15" customWidth="1"/>
    <col min="124" max="125" width="10.77734375" style="15" bestFit="1" customWidth="1"/>
    <col min="126" max="128" width="9" style="15" bestFit="1" customWidth="1"/>
    <col min="129" max="130" width="11.21875" style="15" customWidth="1"/>
    <col min="131" max="132" width="10.77734375" style="15" bestFit="1" customWidth="1"/>
    <col min="133" max="135" width="9" style="15" bestFit="1" customWidth="1"/>
    <col min="136" max="137" width="10.6640625" style="15" customWidth="1"/>
    <col min="138" max="139" width="10.77734375" style="15" bestFit="1" customWidth="1"/>
    <col min="140" max="142" width="9" style="15" bestFit="1" customWidth="1"/>
    <col min="143" max="143" width="10.77734375" style="15" customWidth="1"/>
    <col min="144" max="144" width="11.21875" style="15" customWidth="1"/>
    <col min="145" max="146" width="10.77734375" style="15" bestFit="1" customWidth="1"/>
    <col min="147" max="149" width="9" style="15" bestFit="1" customWidth="1"/>
    <col min="150" max="150" width="11.33203125" style="15" customWidth="1"/>
    <col min="151" max="151" width="11" style="15" customWidth="1"/>
    <col min="152" max="153" width="10.77734375" style="15" bestFit="1" customWidth="1"/>
    <col min="154" max="16384" width="8.88671875" style="15"/>
  </cols>
  <sheetData>
    <row r="1" spans="1:153" ht="18.600000000000001" customHeight="1">
      <c r="A1" s="3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9"/>
      <c r="AM1" s="19"/>
      <c r="AN1" s="19"/>
      <c r="AO1" s="18"/>
      <c r="AP1" s="18"/>
      <c r="AQ1" s="18"/>
      <c r="AR1" s="18"/>
      <c r="AS1" s="18"/>
      <c r="AT1" s="19"/>
      <c r="AU1" s="19"/>
      <c r="AV1" s="19"/>
      <c r="AW1" s="18"/>
      <c r="AX1" s="18"/>
      <c r="AY1" s="18"/>
      <c r="AZ1" s="18"/>
      <c r="BA1" s="18"/>
      <c r="BB1" s="19"/>
      <c r="BC1" s="20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</row>
    <row r="2" spans="1:153" s="9" customFormat="1" ht="15.6">
      <c r="A2" s="34"/>
      <c r="B2" s="34" t="s">
        <v>30</v>
      </c>
      <c r="C2" s="34" t="s">
        <v>0</v>
      </c>
      <c r="D2" s="34"/>
      <c r="E2" s="34"/>
      <c r="F2" s="35"/>
      <c r="G2" s="35"/>
      <c r="H2" s="35"/>
      <c r="I2" s="36"/>
      <c r="J2" s="34" t="s">
        <v>12</v>
      </c>
      <c r="K2" s="34"/>
      <c r="L2" s="34"/>
      <c r="M2" s="35"/>
      <c r="N2" s="35"/>
      <c r="O2" s="35"/>
      <c r="P2" s="35"/>
      <c r="Q2" s="35"/>
      <c r="R2" s="34" t="s">
        <v>13</v>
      </c>
      <c r="S2" s="36"/>
      <c r="T2" s="36"/>
      <c r="U2" s="36"/>
      <c r="V2" s="37"/>
      <c r="W2" s="35"/>
      <c r="X2" s="35"/>
      <c r="Y2" s="34" t="s">
        <v>14</v>
      </c>
      <c r="Z2" s="36"/>
      <c r="AA2" s="36"/>
      <c r="AB2" s="36"/>
      <c r="AC2" s="37"/>
      <c r="AD2" s="35"/>
      <c r="AE2" s="35"/>
      <c r="AF2" s="37"/>
      <c r="AG2" s="34" t="s">
        <v>15</v>
      </c>
      <c r="AH2" s="36"/>
      <c r="AI2" s="36"/>
      <c r="AJ2" s="36"/>
      <c r="AK2" s="37"/>
      <c r="AL2" s="35"/>
      <c r="AM2" s="37"/>
      <c r="AN2" s="37"/>
      <c r="AO2" s="34" t="s">
        <v>1</v>
      </c>
      <c r="AP2" s="36"/>
      <c r="AQ2" s="36"/>
      <c r="AR2" s="36"/>
      <c r="AS2" s="37"/>
      <c r="AT2" s="35"/>
      <c r="AU2" s="37"/>
      <c r="AV2" s="37"/>
      <c r="AW2" s="34" t="s">
        <v>2</v>
      </c>
      <c r="AX2" s="36"/>
      <c r="AY2" s="36"/>
      <c r="AZ2" s="36"/>
      <c r="BA2" s="37"/>
      <c r="BB2" s="35"/>
      <c r="BC2" s="36"/>
      <c r="BD2" s="34" t="s">
        <v>3</v>
      </c>
      <c r="BE2" s="36"/>
      <c r="BF2" s="36"/>
      <c r="BG2" s="36"/>
      <c r="BH2" s="37"/>
      <c r="BI2" s="35"/>
      <c r="BJ2" s="36"/>
      <c r="BK2" s="34" t="s">
        <v>4</v>
      </c>
      <c r="BL2" s="36"/>
      <c r="BM2" s="36"/>
      <c r="BN2" s="36"/>
      <c r="BO2" s="37"/>
      <c r="BP2" s="35"/>
      <c r="BQ2" s="36"/>
      <c r="BR2" s="34" t="s">
        <v>16</v>
      </c>
      <c r="BS2" s="36"/>
      <c r="BT2" s="36"/>
      <c r="BU2" s="36"/>
      <c r="BV2" s="37"/>
      <c r="BW2" s="35"/>
      <c r="BX2" s="36"/>
      <c r="BY2" s="34" t="s">
        <v>5</v>
      </c>
      <c r="BZ2" s="36"/>
      <c r="CA2" s="36"/>
      <c r="CB2" s="36"/>
      <c r="CC2" s="37"/>
      <c r="CD2" s="35"/>
      <c r="CE2" s="36"/>
      <c r="CF2" s="34" t="s">
        <v>17</v>
      </c>
      <c r="CG2" s="36"/>
      <c r="CH2" s="36"/>
      <c r="CI2" s="36"/>
      <c r="CJ2" s="37"/>
      <c r="CK2" s="35"/>
      <c r="CL2" s="36"/>
      <c r="CM2" s="34" t="s">
        <v>18</v>
      </c>
      <c r="CN2" s="36"/>
      <c r="CO2" s="36"/>
      <c r="CP2" s="36"/>
      <c r="CQ2" s="37"/>
      <c r="CR2" s="35"/>
      <c r="CS2" s="36"/>
      <c r="CT2" s="34" t="s">
        <v>19</v>
      </c>
      <c r="CU2" s="36"/>
      <c r="CV2" s="36"/>
      <c r="CW2" s="36"/>
      <c r="CX2" s="37"/>
      <c r="CY2" s="35"/>
      <c r="CZ2" s="36"/>
      <c r="DA2" s="34" t="s">
        <v>20</v>
      </c>
      <c r="DB2" s="36"/>
      <c r="DC2" s="36"/>
      <c r="DD2" s="36"/>
      <c r="DE2" s="37"/>
      <c r="DF2" s="35"/>
      <c r="DG2" s="36"/>
      <c r="DH2" s="34" t="s">
        <v>6</v>
      </c>
      <c r="DI2" s="36"/>
      <c r="DJ2" s="36"/>
      <c r="DK2" s="36"/>
      <c r="DL2" s="37"/>
      <c r="DM2" s="35"/>
      <c r="DN2" s="36"/>
      <c r="DO2" s="34" t="s">
        <v>21</v>
      </c>
      <c r="DP2" s="36"/>
      <c r="DQ2" s="36"/>
      <c r="DR2" s="36"/>
      <c r="DS2" s="37"/>
      <c r="DT2" s="35"/>
      <c r="DU2" s="36"/>
      <c r="DV2" s="34" t="s">
        <v>22</v>
      </c>
      <c r="DW2" s="36"/>
      <c r="DX2" s="36"/>
      <c r="DY2" s="36"/>
      <c r="DZ2" s="37"/>
      <c r="EA2" s="35"/>
      <c r="EB2" s="36"/>
      <c r="EC2" s="34" t="s">
        <v>23</v>
      </c>
      <c r="ED2" s="36"/>
      <c r="EE2" s="36"/>
      <c r="EF2" s="36"/>
      <c r="EG2" s="37"/>
      <c r="EH2" s="35"/>
      <c r="EI2" s="36"/>
      <c r="EJ2" s="34" t="s">
        <v>7</v>
      </c>
      <c r="EK2" s="34"/>
      <c r="EL2" s="34"/>
      <c r="EM2" s="35"/>
      <c r="EN2" s="35"/>
      <c r="EO2" s="35"/>
      <c r="EP2" s="36"/>
      <c r="EQ2" s="34" t="s">
        <v>24</v>
      </c>
      <c r="ER2" s="36"/>
      <c r="ES2" s="36"/>
      <c r="ET2" s="36"/>
      <c r="EU2" s="37"/>
      <c r="EV2" s="35"/>
      <c r="EW2" s="36"/>
    </row>
    <row r="3" spans="1:153" s="9" customFormat="1" ht="18.600000000000001" customHeight="1">
      <c r="A3" s="30" t="s">
        <v>25</v>
      </c>
      <c r="B3" s="30" t="s">
        <v>8</v>
      </c>
      <c r="C3" s="30" t="s">
        <v>8</v>
      </c>
      <c r="D3" s="30" t="s">
        <v>10</v>
      </c>
      <c r="E3" s="30" t="s">
        <v>11</v>
      </c>
      <c r="F3" s="31" t="s">
        <v>34</v>
      </c>
      <c r="G3" s="31" t="s">
        <v>33</v>
      </c>
      <c r="H3" s="31" t="s">
        <v>9</v>
      </c>
      <c r="I3" s="32"/>
      <c r="J3" s="30" t="s">
        <v>8</v>
      </c>
      <c r="K3" s="30" t="s">
        <v>26</v>
      </c>
      <c r="L3" s="30" t="s">
        <v>11</v>
      </c>
      <c r="M3" s="31" t="s">
        <v>32</v>
      </c>
      <c r="N3" s="31" t="s">
        <v>33</v>
      </c>
      <c r="O3" s="31"/>
      <c r="P3" s="31" t="s">
        <v>9</v>
      </c>
      <c r="Q3" s="31"/>
      <c r="R3" s="30" t="s">
        <v>8</v>
      </c>
      <c r="S3" s="30" t="s">
        <v>26</v>
      </c>
      <c r="T3" s="30" t="s">
        <v>11</v>
      </c>
      <c r="U3" s="31" t="s">
        <v>32</v>
      </c>
      <c r="V3" s="31" t="s">
        <v>33</v>
      </c>
      <c r="W3" s="31" t="s">
        <v>9</v>
      </c>
      <c r="X3" s="31"/>
      <c r="Y3" s="30" t="s">
        <v>8</v>
      </c>
      <c r="Z3" s="30" t="s">
        <v>10</v>
      </c>
      <c r="AA3" s="30" t="s">
        <v>11</v>
      </c>
      <c r="AB3" s="31" t="s">
        <v>32</v>
      </c>
      <c r="AC3" s="31" t="s">
        <v>33</v>
      </c>
      <c r="AD3" s="31" t="s">
        <v>33</v>
      </c>
      <c r="AE3" s="31" t="s">
        <v>27</v>
      </c>
      <c r="AF3" s="33"/>
      <c r="AG3" s="30" t="s">
        <v>28</v>
      </c>
      <c r="AH3" s="30" t="s">
        <v>10</v>
      </c>
      <c r="AI3" s="30" t="s">
        <v>11</v>
      </c>
      <c r="AJ3" s="31" t="s">
        <v>35</v>
      </c>
      <c r="AK3" s="31" t="s">
        <v>33</v>
      </c>
      <c r="AL3" s="31" t="s">
        <v>27</v>
      </c>
      <c r="AM3" s="31" t="s">
        <v>27</v>
      </c>
      <c r="AN3" s="31"/>
      <c r="AO3" s="30" t="s">
        <v>8</v>
      </c>
      <c r="AP3" s="30" t="s">
        <v>10</v>
      </c>
      <c r="AQ3" s="30" t="s">
        <v>29</v>
      </c>
      <c r="AR3" s="31" t="s">
        <v>31</v>
      </c>
      <c r="AS3" s="31" t="s">
        <v>33</v>
      </c>
      <c r="AT3" s="31" t="s">
        <v>27</v>
      </c>
      <c r="AU3" s="31" t="s">
        <v>27</v>
      </c>
      <c r="AV3" s="31"/>
      <c r="AW3" s="30" t="s">
        <v>8</v>
      </c>
      <c r="AX3" s="30" t="s">
        <v>10</v>
      </c>
      <c r="AY3" s="30" t="s">
        <v>11</v>
      </c>
      <c r="AZ3" s="31" t="s">
        <v>32</v>
      </c>
      <c r="BA3" s="31" t="s">
        <v>33</v>
      </c>
      <c r="BB3" s="31" t="s">
        <v>33</v>
      </c>
      <c r="BC3" s="31" t="s">
        <v>27</v>
      </c>
      <c r="BD3" s="30" t="s">
        <v>8</v>
      </c>
      <c r="BE3" s="30" t="s">
        <v>10</v>
      </c>
      <c r="BF3" s="30" t="s">
        <v>11</v>
      </c>
      <c r="BG3" s="31" t="s">
        <v>32</v>
      </c>
      <c r="BH3" s="31" t="s">
        <v>33</v>
      </c>
      <c r="BI3" s="31" t="s">
        <v>33</v>
      </c>
      <c r="BJ3" s="31" t="s">
        <v>27</v>
      </c>
      <c r="BK3" s="30" t="s">
        <v>8</v>
      </c>
      <c r="BL3" s="30" t="s">
        <v>10</v>
      </c>
      <c r="BM3" s="30" t="s">
        <v>11</v>
      </c>
      <c r="BN3" s="31" t="s">
        <v>32</v>
      </c>
      <c r="BO3" s="31" t="s">
        <v>33</v>
      </c>
      <c r="BP3" s="31" t="s">
        <v>27</v>
      </c>
      <c r="BQ3" s="31" t="s">
        <v>27</v>
      </c>
      <c r="BR3" s="30" t="s">
        <v>8</v>
      </c>
      <c r="BS3" s="30" t="s">
        <v>26</v>
      </c>
      <c r="BT3" s="30" t="s">
        <v>29</v>
      </c>
      <c r="BU3" s="31" t="s">
        <v>34</v>
      </c>
      <c r="BV3" s="31" t="s">
        <v>33</v>
      </c>
      <c r="BW3" s="31" t="s">
        <v>27</v>
      </c>
      <c r="BX3" s="31" t="s">
        <v>27</v>
      </c>
      <c r="BY3" s="30" t="s">
        <v>28</v>
      </c>
      <c r="BZ3" s="30" t="s">
        <v>26</v>
      </c>
      <c r="CA3" s="30" t="s">
        <v>29</v>
      </c>
      <c r="CB3" s="31" t="s">
        <v>34</v>
      </c>
      <c r="CC3" s="31" t="s">
        <v>33</v>
      </c>
      <c r="CD3" s="31" t="s">
        <v>27</v>
      </c>
      <c r="CE3" s="31" t="s">
        <v>27</v>
      </c>
      <c r="CF3" s="30" t="s">
        <v>28</v>
      </c>
      <c r="CG3" s="30" t="s">
        <v>10</v>
      </c>
      <c r="CH3" s="30" t="s">
        <v>11</v>
      </c>
      <c r="CI3" s="31" t="s">
        <v>34</v>
      </c>
      <c r="CJ3" s="31" t="s">
        <v>33</v>
      </c>
      <c r="CK3" s="31" t="s">
        <v>27</v>
      </c>
      <c r="CL3" s="31" t="s">
        <v>27</v>
      </c>
      <c r="CM3" s="30" t="s">
        <v>8</v>
      </c>
      <c r="CN3" s="30" t="s">
        <v>10</v>
      </c>
      <c r="CO3" s="30" t="s">
        <v>11</v>
      </c>
      <c r="CP3" s="31" t="s">
        <v>35</v>
      </c>
      <c r="CQ3" s="31" t="s">
        <v>33</v>
      </c>
      <c r="CR3" s="31" t="s">
        <v>27</v>
      </c>
      <c r="CS3" s="31" t="s">
        <v>27</v>
      </c>
      <c r="CT3" s="30" t="s">
        <v>8</v>
      </c>
      <c r="CU3" s="30" t="s">
        <v>26</v>
      </c>
      <c r="CV3" s="30" t="s">
        <v>11</v>
      </c>
      <c r="CW3" s="31" t="s">
        <v>35</v>
      </c>
      <c r="CX3" s="31" t="s">
        <v>33</v>
      </c>
      <c r="CY3" s="31" t="s">
        <v>27</v>
      </c>
      <c r="CZ3" s="31" t="s">
        <v>27</v>
      </c>
      <c r="DA3" s="30" t="s">
        <v>8</v>
      </c>
      <c r="DB3" s="30" t="s">
        <v>10</v>
      </c>
      <c r="DC3" s="30" t="s">
        <v>11</v>
      </c>
      <c r="DD3" s="31" t="s">
        <v>32</v>
      </c>
      <c r="DE3" s="31" t="s">
        <v>33</v>
      </c>
      <c r="DF3" s="31" t="s">
        <v>27</v>
      </c>
      <c r="DG3" s="31" t="s">
        <v>27</v>
      </c>
      <c r="DH3" s="30" t="s">
        <v>8</v>
      </c>
      <c r="DI3" s="30" t="s">
        <v>10</v>
      </c>
      <c r="DJ3" s="30" t="s">
        <v>11</v>
      </c>
      <c r="DK3" s="31" t="s">
        <v>32</v>
      </c>
      <c r="DL3" s="31" t="s">
        <v>33</v>
      </c>
      <c r="DM3" s="31" t="s">
        <v>27</v>
      </c>
      <c r="DN3" s="31" t="s">
        <v>27</v>
      </c>
      <c r="DO3" s="30" t="s">
        <v>28</v>
      </c>
      <c r="DP3" s="30" t="s">
        <v>10</v>
      </c>
      <c r="DQ3" s="30" t="s">
        <v>11</v>
      </c>
      <c r="DR3" s="31" t="s">
        <v>32</v>
      </c>
      <c r="DS3" s="31" t="s">
        <v>33</v>
      </c>
      <c r="DT3" s="31" t="s">
        <v>27</v>
      </c>
      <c r="DU3" s="31" t="s">
        <v>27</v>
      </c>
      <c r="DV3" s="30" t="s">
        <v>8</v>
      </c>
      <c r="DW3" s="30" t="s">
        <v>26</v>
      </c>
      <c r="DX3" s="30" t="s">
        <v>11</v>
      </c>
      <c r="DY3" s="31" t="s">
        <v>36</v>
      </c>
      <c r="DZ3" s="31" t="s">
        <v>33</v>
      </c>
      <c r="EA3" s="31" t="s">
        <v>27</v>
      </c>
      <c r="EB3" s="31" t="s">
        <v>9</v>
      </c>
      <c r="EC3" s="30" t="s">
        <v>8</v>
      </c>
      <c r="ED3" s="30" t="s">
        <v>10</v>
      </c>
      <c r="EE3" s="30" t="s">
        <v>11</v>
      </c>
      <c r="EF3" s="31" t="s">
        <v>34</v>
      </c>
      <c r="EG3" s="31" t="s">
        <v>33</v>
      </c>
      <c r="EH3" s="31" t="s">
        <v>27</v>
      </c>
      <c r="EI3" s="31" t="s">
        <v>9</v>
      </c>
      <c r="EJ3" s="30" t="s">
        <v>28</v>
      </c>
      <c r="EK3" s="30" t="s">
        <v>26</v>
      </c>
      <c r="EL3" s="30" t="s">
        <v>11</v>
      </c>
      <c r="EM3" s="31" t="s">
        <v>31</v>
      </c>
      <c r="EN3" s="31" t="s">
        <v>33</v>
      </c>
      <c r="EO3" s="31" t="s">
        <v>27</v>
      </c>
      <c r="EP3" s="31" t="s">
        <v>9</v>
      </c>
      <c r="EQ3" s="30" t="s">
        <v>8</v>
      </c>
      <c r="ER3" s="30" t="s">
        <v>10</v>
      </c>
      <c r="ES3" s="30" t="s">
        <v>11</v>
      </c>
      <c r="ET3" s="31" t="s">
        <v>32</v>
      </c>
      <c r="EU3" s="31" t="s">
        <v>33</v>
      </c>
      <c r="EV3" s="31" t="s">
        <v>27</v>
      </c>
      <c r="EW3" s="31" t="s">
        <v>9</v>
      </c>
    </row>
    <row r="4" spans="1:153" s="11" customFormat="1" ht="15.6">
      <c r="A4" s="10">
        <v>0</v>
      </c>
      <c r="B4" s="4">
        <v>20.65</v>
      </c>
      <c r="C4" s="1">
        <v>28.24</v>
      </c>
      <c r="D4" s="2">
        <f t="shared" ref="D4:D21" si="0">C4-B4</f>
        <v>7.59</v>
      </c>
      <c r="E4" s="39">
        <f>-(D4-7.64)</f>
        <v>4.9999999999999822E-2</v>
      </c>
      <c r="F4" s="3">
        <f>2^E4</f>
        <v>1.0352649238413774</v>
      </c>
      <c r="G4" s="3"/>
      <c r="H4" s="3">
        <f>STDEVP(F4:F6)</f>
        <v>2.8304696535607025E-2</v>
      </c>
      <c r="J4" s="4">
        <v>20.65</v>
      </c>
      <c r="K4" s="2">
        <v>31.73</v>
      </c>
      <c r="L4" s="2">
        <f>K4-J4</f>
        <v>11.080000000000002</v>
      </c>
      <c r="M4" s="2">
        <f>AVERAGE(L4:L6)</f>
        <v>10.913333333333334</v>
      </c>
      <c r="N4" s="43">
        <f>-(L4-10.91)</f>
        <v>-0.17000000000000171</v>
      </c>
      <c r="O4" s="3">
        <f>2^N4</f>
        <v>0.88884268116656917</v>
      </c>
      <c r="P4" s="3">
        <f>STDEVP(O4:O6)</f>
        <v>9.3273249814323486E-2</v>
      </c>
      <c r="Q4" s="3"/>
      <c r="R4" s="4">
        <v>20.65</v>
      </c>
      <c r="S4" s="1">
        <v>29.14</v>
      </c>
      <c r="T4" s="39">
        <v>8.49</v>
      </c>
      <c r="U4" s="2">
        <v>8.5399999999999991</v>
      </c>
      <c r="V4" s="13">
        <f>-(T4-8.54)</f>
        <v>4.9999999999998934E-2</v>
      </c>
      <c r="W4" s="3">
        <f>STDEVP(V4:V6)</f>
        <v>7.7888809636986162E-2</v>
      </c>
      <c r="X4" s="3"/>
      <c r="Y4" s="4">
        <v>20.65</v>
      </c>
      <c r="Z4" s="1">
        <v>26.24</v>
      </c>
      <c r="AA4" s="39">
        <v>5.63</v>
      </c>
      <c r="AB4" s="2">
        <f>AVERAGE(AA4:AA6)</f>
        <v>5.5626666666666678</v>
      </c>
      <c r="AC4" s="13">
        <f>-(AA4-5.56)</f>
        <v>-7.0000000000000284E-2</v>
      </c>
      <c r="AD4" s="3">
        <f>2^AC4</f>
        <v>0.95263799804393712</v>
      </c>
      <c r="AE4" s="3">
        <f>STDEVP(AD4:AD6)</f>
        <v>5.2780308765258722E-2</v>
      </c>
      <c r="AF4" s="12"/>
      <c r="AG4" s="4">
        <v>20.65</v>
      </c>
      <c r="AH4" s="1">
        <v>26.42</v>
      </c>
      <c r="AI4" s="39">
        <f>AH4-AG4</f>
        <v>5.7700000000000031</v>
      </c>
      <c r="AJ4" s="2">
        <f>AVERAGE(AI4:AI6)</f>
        <v>5.6766666666666685</v>
      </c>
      <c r="AK4" s="13">
        <f>-(AI4-5.68)</f>
        <v>-9.0000000000003411E-2</v>
      </c>
      <c r="AL4" s="3">
        <f>2^AK4</f>
        <v>0.93952274921400947</v>
      </c>
      <c r="AM4" s="12">
        <f>STDEVP(AL4:AL6)</f>
        <v>6.5609756079435241E-2</v>
      </c>
      <c r="AN4" s="12"/>
      <c r="AO4" s="4">
        <v>20.65</v>
      </c>
      <c r="AP4" s="1">
        <v>26.54</v>
      </c>
      <c r="AQ4" s="2">
        <f>AP4-AO4</f>
        <v>5.8900000000000006</v>
      </c>
      <c r="AR4" s="2">
        <f>AVERAGE(AQ4:AQ6)</f>
        <v>5.8166666666666673</v>
      </c>
      <c r="AS4" s="13">
        <f>-(AQ4-5.82)</f>
        <v>-7.0000000000000284E-2</v>
      </c>
      <c r="AT4" s="3">
        <f>2^AS4</f>
        <v>0.95263799804393712</v>
      </c>
      <c r="AU4" s="12">
        <f>STDEVP(AT4:AT6)</f>
        <v>3.5579646818206599E-2</v>
      </c>
      <c r="AV4" s="12"/>
      <c r="AW4" s="4">
        <v>20.65</v>
      </c>
      <c r="AX4" s="1">
        <v>26.67</v>
      </c>
      <c r="AY4" s="2">
        <f>AX4-AW4</f>
        <v>6.0200000000000031</v>
      </c>
      <c r="AZ4" s="2">
        <f>AVERAGE(AY4:AY6)</f>
        <v>5.9200000000000017</v>
      </c>
      <c r="BA4" s="13">
        <f>-(AY4-5.92)</f>
        <v>-0.1000000000000032</v>
      </c>
      <c r="BB4" s="3">
        <f>2^BA4</f>
        <v>0.9330329915368053</v>
      </c>
      <c r="BC4" s="8">
        <f>STDEVP(BB4:BB6)</f>
        <v>5.9999592173718287E-2</v>
      </c>
      <c r="BD4" s="4">
        <v>20.65</v>
      </c>
      <c r="BE4" s="1">
        <v>23.89</v>
      </c>
      <c r="BF4" s="2">
        <f>BE4-BD4</f>
        <v>3.240000000000002</v>
      </c>
      <c r="BG4" s="2">
        <f>AVERAGE(BF4:BF6)</f>
        <v>3.0466666666666682</v>
      </c>
      <c r="BH4" s="13">
        <f>-(BF4-3.05)</f>
        <v>-0.19000000000000217</v>
      </c>
      <c r="BI4" s="3">
        <f>2^BH4</f>
        <v>0.87660572131603376</v>
      </c>
      <c r="BJ4" s="13">
        <f>STDEVP(BI4:BI6)</f>
        <v>0.10471525757695604</v>
      </c>
      <c r="BK4" s="4">
        <v>20.65</v>
      </c>
      <c r="BL4" s="1">
        <v>24.55</v>
      </c>
      <c r="BM4" s="39">
        <f>BL4-BK4</f>
        <v>3.9000000000000021</v>
      </c>
      <c r="BN4" s="2">
        <f>AVERAGE(BM4:BM6)</f>
        <v>3.740000000000002</v>
      </c>
      <c r="BO4" s="13">
        <f>-(BM4-3.74)</f>
        <v>-0.16000000000000192</v>
      </c>
      <c r="BP4" s="3">
        <f>2^BO4</f>
        <v>0.89502507092797134</v>
      </c>
      <c r="BQ4" s="8">
        <f>STDEVP(BP4:BP6)</f>
        <v>8.2294129885327943E-2</v>
      </c>
      <c r="BR4" s="4">
        <v>20.65</v>
      </c>
      <c r="BS4" s="1">
        <v>27</v>
      </c>
      <c r="BT4" s="2">
        <f>BS4-BR4</f>
        <v>6.3500000000000014</v>
      </c>
      <c r="BU4" s="2">
        <f>AVERAGE(BT4:BT6)</f>
        <v>6.1500000000000012</v>
      </c>
      <c r="BV4" s="13">
        <f>-(BT4-6.15)</f>
        <v>-0.20000000000000107</v>
      </c>
      <c r="BW4" s="3">
        <f>2^BV4</f>
        <v>0.87055056329612357</v>
      </c>
      <c r="BX4" s="12">
        <f>STDEVP(BP4:BP6)</f>
        <v>8.2294129885327943E-2</v>
      </c>
      <c r="BY4" s="4">
        <v>20.65</v>
      </c>
      <c r="BZ4" s="1">
        <v>26.9</v>
      </c>
      <c r="CA4" s="39">
        <f>BZ4-BY4</f>
        <v>6.25</v>
      </c>
      <c r="CB4" s="2">
        <f>AVERAGE(CA4:CA6)</f>
        <v>6.0933333333333337</v>
      </c>
      <c r="CC4" s="13">
        <f>-(CA4-6.09)</f>
        <v>-0.16000000000000014</v>
      </c>
      <c r="CD4" s="3">
        <f>2^CC4</f>
        <v>0.89502507092797234</v>
      </c>
      <c r="CE4" s="12">
        <f>STDEVP(CD4:CD6)</f>
        <v>8.185825675137659E-2</v>
      </c>
      <c r="CF4" s="4">
        <v>20.65</v>
      </c>
      <c r="CG4" s="1">
        <v>27.01</v>
      </c>
      <c r="CH4" s="2">
        <f>CG4-CF4</f>
        <v>6.360000000000003</v>
      </c>
      <c r="CI4" s="2">
        <f>AVERAGE(CH4:CH6)</f>
        <v>6.2266666666666675</v>
      </c>
      <c r="CJ4" s="13">
        <f>-(CH4-6.23)</f>
        <v>-0.13000000000000256</v>
      </c>
      <c r="CK4" s="3">
        <f>2^CJ4</f>
        <v>0.91383145022939893</v>
      </c>
      <c r="CL4" s="12">
        <f>STDEVP(CK4:CK6)</f>
        <v>8.4203076675951893E-2</v>
      </c>
      <c r="CM4" s="4">
        <v>20.65</v>
      </c>
      <c r="CN4" s="1">
        <v>26.55</v>
      </c>
      <c r="CO4" s="39">
        <f>CN4-CM4</f>
        <v>5.9000000000000021</v>
      </c>
      <c r="CP4" s="2">
        <f>AVERAGE(CO4:CO6)</f>
        <v>5.780000000000002</v>
      </c>
      <c r="CQ4" s="13">
        <f>-(CO4-5.78)</f>
        <v>-0.12000000000000188</v>
      </c>
      <c r="CR4" s="3">
        <f>2^CQ4</f>
        <v>0.92018765062487384</v>
      </c>
      <c r="CS4" s="12">
        <f>STDEVP(CR4:CR6)</f>
        <v>7.9101052372021918E-2</v>
      </c>
      <c r="CT4" s="4">
        <v>20.65</v>
      </c>
      <c r="CU4" s="1">
        <v>23.84</v>
      </c>
      <c r="CV4" s="39">
        <v>3.11</v>
      </c>
      <c r="CW4" s="2">
        <f>AVERAGE(CV4:CV6)</f>
        <v>3.0033333333333334</v>
      </c>
      <c r="CX4" s="13">
        <f>-(CV4-3)</f>
        <v>-0.10999999999999988</v>
      </c>
      <c r="CY4" s="3">
        <f>2^CX4</f>
        <v>0.92658806189037102</v>
      </c>
      <c r="CZ4" s="12">
        <f>STDEVP(CY4:CY6)</f>
        <v>5.4262513823097713E-2</v>
      </c>
      <c r="DA4" s="4">
        <v>20.65</v>
      </c>
      <c r="DB4" s="1">
        <v>25.18</v>
      </c>
      <c r="DC4" s="2">
        <v>4.33</v>
      </c>
      <c r="DD4" s="2">
        <f>AVERAGE(DC4:DC6)</f>
        <v>4.2</v>
      </c>
      <c r="DE4" s="13">
        <f>-(DC4-4.2)</f>
        <v>-0.12999999999999989</v>
      </c>
      <c r="DF4" s="3">
        <f>2^DE4</f>
        <v>0.9138314502294006</v>
      </c>
      <c r="DG4" s="12">
        <f>STDEVP(DF4:DF6)</f>
        <v>7.0657567535699004E-2</v>
      </c>
      <c r="DH4" s="4">
        <v>20.65</v>
      </c>
      <c r="DI4" s="1">
        <v>26.74</v>
      </c>
      <c r="DJ4" s="2">
        <f>DI4-DH4</f>
        <v>6.09</v>
      </c>
      <c r="DK4" s="2">
        <f>AVERAGE(DJ4:DJ6)</f>
        <v>5.9933333333333332</v>
      </c>
      <c r="DL4" s="13">
        <f>-(DJ4-5.99)</f>
        <v>-9.9999999999999645E-2</v>
      </c>
      <c r="DM4" s="3">
        <f>2^DL4</f>
        <v>0.93303299153680763</v>
      </c>
      <c r="DN4" s="12">
        <f>STDEVP(DM4:DM6)</f>
        <v>7.3096538157458951E-2</v>
      </c>
      <c r="DO4" s="4">
        <v>20.65</v>
      </c>
      <c r="DP4" s="1">
        <v>23.3</v>
      </c>
      <c r="DQ4" s="2">
        <f>DP4-DO4</f>
        <v>2.6500000000000021</v>
      </c>
      <c r="DR4" s="2">
        <f>AVERAGE(DQ4:DQ6)</f>
        <v>2.5900000000000021</v>
      </c>
      <c r="DS4" s="13">
        <f>-(DQ4-2.59)</f>
        <v>-6.0000000000002274E-2</v>
      </c>
      <c r="DT4" s="3">
        <f>2^DS4</f>
        <v>0.9592641193252629</v>
      </c>
      <c r="DU4" s="12">
        <f>STDEVP(DT4:DT6)</f>
        <v>3.1361716747916539E-2</v>
      </c>
      <c r="DV4" s="4">
        <v>20.65</v>
      </c>
      <c r="DW4" s="1">
        <v>24.65</v>
      </c>
      <c r="DX4" s="2">
        <f>DW4-DV4</f>
        <v>4</v>
      </c>
      <c r="DY4" s="2">
        <f>AVERAGE(DX4:DX6)</f>
        <v>3.9166666666666665</v>
      </c>
      <c r="DZ4" s="13">
        <f>-(DX4-3.92)</f>
        <v>-8.0000000000000071E-2</v>
      </c>
      <c r="EA4" s="3">
        <f>2^DZ4</f>
        <v>0.94605764672559578</v>
      </c>
      <c r="EB4" s="12">
        <f>STDEVP(EA4:EA6)</f>
        <v>4.13292428717578E-2</v>
      </c>
      <c r="EC4" s="4">
        <v>20.65</v>
      </c>
      <c r="ED4" s="1">
        <v>25.18</v>
      </c>
      <c r="EE4" s="39">
        <v>4.32</v>
      </c>
      <c r="EF4" s="2">
        <f>AVERAGE(EE4:EE6)</f>
        <v>4.1499999999999995</v>
      </c>
      <c r="EG4" s="13">
        <f>-(EE4-4.15)</f>
        <v>-0.16999999999999993</v>
      </c>
      <c r="EH4" s="43">
        <f>2^EG4</f>
        <v>0.88884268116657017</v>
      </c>
      <c r="EI4" s="12">
        <f>STDEVP(EH4:EH6)</f>
        <v>8.7818018281049584E-2</v>
      </c>
      <c r="EJ4" s="4">
        <v>20.65</v>
      </c>
      <c r="EK4" s="4">
        <v>31.21</v>
      </c>
      <c r="EL4" s="4">
        <v>10.49</v>
      </c>
      <c r="EM4" s="4">
        <f>AVERAGE(EL4:EL6)</f>
        <v>10.356666666666667</v>
      </c>
      <c r="EN4" s="43">
        <f>-(EL4-10.36)</f>
        <v>-0.13000000000000078</v>
      </c>
      <c r="EO4" s="3">
        <f>2^EN4</f>
        <v>0.91383145022940004</v>
      </c>
      <c r="EP4" s="12">
        <f>STDEVP(EO4:EO6)</f>
        <v>6.4343655788885901E-2</v>
      </c>
      <c r="EQ4" s="4">
        <v>20.65</v>
      </c>
      <c r="ER4" s="1">
        <v>22.84</v>
      </c>
      <c r="ES4" s="2">
        <v>2.09</v>
      </c>
      <c r="ET4" s="2">
        <f>AVERAGE(ES4:ES6)</f>
        <v>1.9833333333333334</v>
      </c>
      <c r="EU4" s="13">
        <f>-(ES4-1.98)</f>
        <v>-0.10999999999999988</v>
      </c>
      <c r="EV4" s="3">
        <f>2^EU4</f>
        <v>0.92658806189037102</v>
      </c>
      <c r="EW4" s="12">
        <f>STDEVP(EV4:EV6)</f>
        <v>5.2599654585497174E-2</v>
      </c>
    </row>
    <row r="5" spans="1:153" s="11" customFormat="1" ht="15.6">
      <c r="A5" s="10">
        <v>0</v>
      </c>
      <c r="B5" s="4">
        <v>20.88</v>
      </c>
      <c r="C5" s="1">
        <v>28.52</v>
      </c>
      <c r="D5" s="2">
        <f t="shared" si="0"/>
        <v>7.6400000000000006</v>
      </c>
      <c r="E5" s="39">
        <f t="shared" ref="E5:E6" si="1">-(D5-7.64)</f>
        <v>-8.8817841970012523E-16</v>
      </c>
      <c r="F5" s="3">
        <f t="shared" ref="F5:F6" si="2">2^E5</f>
        <v>0.99999999999999933</v>
      </c>
      <c r="G5" s="3"/>
      <c r="H5" s="3"/>
      <c r="J5" s="4">
        <v>20.88</v>
      </c>
      <c r="K5" s="2">
        <v>31.79</v>
      </c>
      <c r="L5" s="2">
        <f>K5-J5</f>
        <v>10.91</v>
      </c>
      <c r="M5" s="3"/>
      <c r="N5" s="43">
        <f t="shared" ref="N5:N6" si="3">-(L5-10.91)</f>
        <v>0</v>
      </c>
      <c r="O5" s="3">
        <f t="shared" ref="O5:O6" si="4">2^N5</f>
        <v>1</v>
      </c>
      <c r="P5" s="3"/>
      <c r="Q5" s="3"/>
      <c r="R5" s="4">
        <v>20.88</v>
      </c>
      <c r="S5" s="1">
        <v>29.63</v>
      </c>
      <c r="T5" s="39">
        <v>8.65</v>
      </c>
      <c r="U5" s="3"/>
      <c r="V5" s="13">
        <f t="shared" ref="V5:V6" si="5">-(T5-8.54)</f>
        <v>-0.11000000000000121</v>
      </c>
      <c r="W5" s="3"/>
      <c r="X5" s="3"/>
      <c r="Y5" s="4">
        <v>20.88</v>
      </c>
      <c r="Z5" s="1">
        <v>26.52</v>
      </c>
      <c r="AA5" s="39">
        <v>5.4580000000000002</v>
      </c>
      <c r="AB5" s="3"/>
      <c r="AC5" s="13">
        <f t="shared" ref="AC5:AC6" si="6">-(AA5-5.56)</f>
        <v>0.10199999999999942</v>
      </c>
      <c r="AD5" s="3">
        <f t="shared" ref="AD5:AD6" si="7">2^AC5</f>
        <v>1.0732602863934531</v>
      </c>
      <c r="AE5" s="5"/>
      <c r="AF5" s="12"/>
      <c r="AG5" s="4">
        <v>20.88</v>
      </c>
      <c r="AH5" s="1">
        <v>26.59</v>
      </c>
      <c r="AI5" s="39">
        <f>AH5-AG5</f>
        <v>5.7100000000000009</v>
      </c>
      <c r="AJ5" s="3"/>
      <c r="AK5" s="13">
        <f t="shared" ref="AK5:AK6" si="8">-(AI5-5.68)</f>
        <v>-3.0000000000001137E-2</v>
      </c>
      <c r="AL5" s="3">
        <f t="shared" ref="AL5:AL6" si="9">2^AK5</f>
        <v>0.97942029758692617</v>
      </c>
      <c r="AM5" s="12"/>
      <c r="AN5" s="12"/>
      <c r="AO5" s="4">
        <v>20.88</v>
      </c>
      <c r="AP5" s="1">
        <v>26.66</v>
      </c>
      <c r="AQ5" s="39">
        <f>AP5-AO5</f>
        <v>5.7800000000000011</v>
      </c>
      <c r="AR5" s="3"/>
      <c r="AS5" s="12">
        <f t="shared" ref="AS5:AS6" si="10">-(AQ5-5.82)</f>
        <v>3.9999999999999147E-2</v>
      </c>
      <c r="AT5" s="3">
        <f t="shared" ref="AT5:AT6" si="11">2^AS5</f>
        <v>1.0281138266560659</v>
      </c>
      <c r="AU5" s="12"/>
      <c r="AV5" s="12"/>
      <c r="AW5" s="4">
        <v>20.88</v>
      </c>
      <c r="AX5" s="1">
        <v>26.69</v>
      </c>
      <c r="AY5" s="39">
        <f>AX5-AW5</f>
        <v>5.8100000000000023</v>
      </c>
      <c r="AZ5" s="3"/>
      <c r="BA5" s="13">
        <f t="shared" ref="BA5:BA6" si="12">-(AY5-5.92)</f>
        <v>0.10999999999999766</v>
      </c>
      <c r="BB5" s="3">
        <f t="shared" ref="BB5:BB6" si="13">2^BA5</f>
        <v>1.0792282365044255</v>
      </c>
      <c r="BC5" s="6"/>
      <c r="BD5" s="4">
        <v>20.88</v>
      </c>
      <c r="BE5" s="1">
        <v>23.75</v>
      </c>
      <c r="BF5" s="39">
        <f>BE5-BD5</f>
        <v>2.870000000000001</v>
      </c>
      <c r="BG5" s="3"/>
      <c r="BH5" s="13">
        <f t="shared" ref="BH5:BH6" si="14">-(BF5-3.05)</f>
        <v>0.17999999999999883</v>
      </c>
      <c r="BI5" s="3">
        <f t="shared" ref="BI5:BI6" si="15">2^BH5</f>
        <v>1.1328838852957976</v>
      </c>
      <c r="BK5" s="4">
        <v>20.88</v>
      </c>
      <c r="BL5" s="1">
        <v>24.59</v>
      </c>
      <c r="BM5" s="39">
        <f>BL5-BK5</f>
        <v>3.7100000000000009</v>
      </c>
      <c r="BN5" s="3"/>
      <c r="BO5" s="13">
        <f t="shared" ref="BO5:BO6" si="16">-(BM5-3.74)</f>
        <v>2.9999999999999361E-2</v>
      </c>
      <c r="BP5" s="3">
        <f t="shared" ref="BP5:BP6" si="17">2^BO5</f>
        <v>1.0210121257071929</v>
      </c>
      <c r="BQ5" s="6"/>
      <c r="BR5" s="4">
        <v>20.88</v>
      </c>
      <c r="BS5" s="1">
        <v>26.84</v>
      </c>
      <c r="BT5" s="39">
        <f>BS5-BR5</f>
        <v>5.9600000000000009</v>
      </c>
      <c r="BU5" s="3"/>
      <c r="BV5" s="13">
        <f t="shared" ref="BV5:BV6" si="18">-(BT5-6.15)</f>
        <v>0.1899999999999995</v>
      </c>
      <c r="BW5" s="3">
        <f t="shared" ref="BW5:BW6" si="19">2^BV5</f>
        <v>1.1407637158684232</v>
      </c>
      <c r="BX5" s="12"/>
      <c r="BY5" s="4">
        <v>20.88</v>
      </c>
      <c r="BZ5" s="1">
        <v>26.84</v>
      </c>
      <c r="CA5" s="39">
        <f>BZ5-BY5</f>
        <v>5.9600000000000009</v>
      </c>
      <c r="CB5" s="3"/>
      <c r="CC5" s="13">
        <f t="shared" ref="CC5:CC6" si="20">-(CA5-6.09)</f>
        <v>0.12999999999999901</v>
      </c>
      <c r="CD5" s="3">
        <f>2^CC5</f>
        <v>1.0942937012607388</v>
      </c>
      <c r="CE5" s="12"/>
      <c r="CF5" s="4">
        <v>20.88</v>
      </c>
      <c r="CG5" s="1">
        <v>26.95</v>
      </c>
      <c r="CH5" s="2">
        <f>CG5-CF5</f>
        <v>6.07</v>
      </c>
      <c r="CI5" s="3"/>
      <c r="CJ5" s="13">
        <f t="shared" ref="CJ5:CJ6" si="21">-(CH5-6.23)</f>
        <v>0.16000000000000014</v>
      </c>
      <c r="CK5" s="3">
        <f t="shared" ref="CK5:CK6" si="22">2^CJ5</f>
        <v>1.11728713807222</v>
      </c>
      <c r="CL5" s="12"/>
      <c r="CM5" s="4">
        <v>20.88</v>
      </c>
      <c r="CN5" s="1">
        <v>26.69</v>
      </c>
      <c r="CO5" s="39">
        <f>CN5-CM5</f>
        <v>5.8100000000000023</v>
      </c>
      <c r="CP5" s="3"/>
      <c r="CQ5" s="13">
        <f t="shared" ref="CQ5:CQ6" si="23">-(CO5-5.78)</f>
        <v>-3.0000000000002025E-2</v>
      </c>
      <c r="CR5" s="3">
        <f t="shared" ref="CR5:CR6" si="24">2^CQ5</f>
        <v>0.9794202975869255</v>
      </c>
      <c r="CS5" s="12"/>
      <c r="CT5" s="4">
        <v>20.88</v>
      </c>
      <c r="CU5" s="1">
        <v>23.75</v>
      </c>
      <c r="CV5" s="39">
        <v>2.92</v>
      </c>
      <c r="CW5" s="3"/>
      <c r="CX5" s="13">
        <f t="shared" ref="CX5:CX6" si="25">-(CV5-3)</f>
        <v>8.0000000000000071E-2</v>
      </c>
      <c r="CY5" s="3">
        <f t="shared" ref="CY5:CY6" si="26">2^CX5</f>
        <v>1.0570180405613805</v>
      </c>
      <c r="CZ5" s="12"/>
      <c r="DA5" s="4">
        <v>20.88</v>
      </c>
      <c r="DB5" s="1">
        <v>24.86</v>
      </c>
      <c r="DC5" s="2">
        <v>4.08</v>
      </c>
      <c r="DD5" s="3"/>
      <c r="DE5" s="13">
        <f>-(DC5-4.2)</f>
        <v>0.12000000000000011</v>
      </c>
      <c r="DF5" s="3">
        <f t="shared" ref="DF5:DF6" si="27">2^DE5</f>
        <v>1.0867348625260582</v>
      </c>
      <c r="DG5" s="12"/>
      <c r="DH5" s="4">
        <v>20.88</v>
      </c>
      <c r="DI5" s="1">
        <v>26.63</v>
      </c>
      <c r="DJ5" s="2">
        <v>5.85</v>
      </c>
      <c r="DK5" s="3"/>
      <c r="DL5" s="13">
        <f t="shared" ref="DL5:DL6" si="28">-(DJ5-5.99)</f>
        <v>0.14000000000000057</v>
      </c>
      <c r="DM5" s="3">
        <f t="shared" ref="DM5:DM6" si="29">2^DL5</f>
        <v>1.1019051158766111</v>
      </c>
      <c r="DN5" s="12"/>
      <c r="DO5" s="4">
        <v>20.88</v>
      </c>
      <c r="DP5" s="1">
        <v>23.46</v>
      </c>
      <c r="DQ5" s="39">
        <f>DP5-DO5</f>
        <v>2.5800000000000018</v>
      </c>
      <c r="DR5" s="3"/>
      <c r="DS5" s="13">
        <f t="shared" ref="DS5:DS6" si="30">-(DQ5-2.59)</f>
        <v>9.9999999999980105E-3</v>
      </c>
      <c r="DT5" s="3">
        <f t="shared" ref="DT5:DT6" si="31">2^DS5</f>
        <v>1.0069555500567173</v>
      </c>
      <c r="DU5" s="12"/>
      <c r="DV5" s="4">
        <v>20.88</v>
      </c>
      <c r="DW5" s="1">
        <v>24.74</v>
      </c>
      <c r="DX5" s="2">
        <f>DW5-DV5</f>
        <v>3.8599999999999994</v>
      </c>
      <c r="DY5" s="3"/>
      <c r="DZ5" s="13">
        <f t="shared" ref="DZ5:DZ6" si="32">-(DX5-3.92)</f>
        <v>6.0000000000000497E-2</v>
      </c>
      <c r="EA5" s="3">
        <f t="shared" ref="EA5:EA6" si="33">2^DZ5</f>
        <v>1.0424657608411216</v>
      </c>
      <c r="EB5" s="12"/>
      <c r="EC5" s="4">
        <v>20.88</v>
      </c>
      <c r="ED5" s="1">
        <v>24.86</v>
      </c>
      <c r="EE5" s="39">
        <v>4.01</v>
      </c>
      <c r="EF5" s="3"/>
      <c r="EG5" s="13">
        <f t="shared" ref="EG5:EG6" si="34">-(EE5-4.15)</f>
        <v>0.14000000000000057</v>
      </c>
      <c r="EH5" s="43">
        <f t="shared" ref="EH5:EH6" si="35">2^EG5</f>
        <v>1.1019051158766111</v>
      </c>
      <c r="EI5" s="12"/>
      <c r="EJ5" s="4">
        <v>20.88</v>
      </c>
      <c r="EK5" s="4">
        <v>31.045999999999999</v>
      </c>
      <c r="EL5" s="4">
        <v>10.3</v>
      </c>
      <c r="EM5" s="4"/>
      <c r="EN5" s="43">
        <f t="shared" ref="EN5:EN6" si="36">-(EL5-10.36)</f>
        <v>5.9999999999998721E-2</v>
      </c>
      <c r="EO5" s="3">
        <f t="shared" ref="EO5:EO6" si="37">2^EN5</f>
        <v>1.0424657608411205</v>
      </c>
      <c r="EP5" s="12"/>
      <c r="EQ5" s="4">
        <v>20.88</v>
      </c>
      <c r="ER5" s="1">
        <v>22.65</v>
      </c>
      <c r="ES5" s="2">
        <v>1.91</v>
      </c>
      <c r="ET5" s="3"/>
      <c r="EU5" s="13">
        <f t="shared" ref="EU5:EU6" si="38">-(ES5-1.98)</f>
        <v>7.0000000000000062E-2</v>
      </c>
      <c r="EV5" s="3">
        <f t="shared" ref="EV5:EV6" si="39">2^EU5</f>
        <v>1.0497166836230674</v>
      </c>
      <c r="EW5" s="12"/>
    </row>
    <row r="6" spans="1:153" s="11" customFormat="1" ht="15.6">
      <c r="A6" s="10">
        <v>0</v>
      </c>
      <c r="B6" s="4">
        <v>20.81</v>
      </c>
      <c r="C6" s="1">
        <v>28.5</v>
      </c>
      <c r="D6" s="2">
        <f t="shared" si="0"/>
        <v>7.6900000000000013</v>
      </c>
      <c r="E6" s="39">
        <f t="shared" si="1"/>
        <v>-5.0000000000001599E-2</v>
      </c>
      <c r="F6" s="3">
        <f t="shared" si="2"/>
        <v>0.96593632892484449</v>
      </c>
      <c r="G6" s="3"/>
      <c r="H6" s="3"/>
      <c r="J6" s="4">
        <v>20.81</v>
      </c>
      <c r="K6" s="2">
        <v>31.56</v>
      </c>
      <c r="L6" s="2">
        <f>K6-J6</f>
        <v>10.75</v>
      </c>
      <c r="M6" s="3"/>
      <c r="N6" s="43">
        <f t="shared" si="3"/>
        <v>0.16000000000000014</v>
      </c>
      <c r="O6" s="3">
        <f t="shared" si="4"/>
        <v>1.11728713807222</v>
      </c>
      <c r="P6" s="3"/>
      <c r="Q6" s="3"/>
      <c r="R6" s="4">
        <v>20.81</v>
      </c>
      <c r="S6" s="1">
        <v>29.29</v>
      </c>
      <c r="T6" s="39">
        <v>8.48</v>
      </c>
      <c r="U6" s="3"/>
      <c r="V6" s="13">
        <f t="shared" si="5"/>
        <v>5.9999999999998721E-2</v>
      </c>
      <c r="W6" s="3"/>
      <c r="X6" s="3"/>
      <c r="Y6" s="4">
        <v>20.81</v>
      </c>
      <c r="Z6" s="1">
        <v>26.5</v>
      </c>
      <c r="AA6" s="39">
        <v>5.6</v>
      </c>
      <c r="AB6" s="3"/>
      <c r="AC6" s="13">
        <f t="shared" si="6"/>
        <v>-4.0000000000000036E-2</v>
      </c>
      <c r="AD6" s="3">
        <f t="shared" si="7"/>
        <v>0.97265494741228553</v>
      </c>
      <c r="AE6" s="5"/>
      <c r="AF6" s="12"/>
      <c r="AG6" s="4">
        <v>20.81</v>
      </c>
      <c r="AH6" s="1">
        <v>26.36</v>
      </c>
      <c r="AI6" s="39">
        <f>AH6-AG6</f>
        <v>5.5500000000000007</v>
      </c>
      <c r="AJ6" s="3"/>
      <c r="AK6" s="13">
        <f t="shared" si="8"/>
        <v>0.12999999999999901</v>
      </c>
      <c r="AL6" s="3">
        <f t="shared" si="9"/>
        <v>1.0942937012607388</v>
      </c>
      <c r="AM6" s="12"/>
      <c r="AN6" s="12"/>
      <c r="AO6" s="4">
        <v>20.81</v>
      </c>
      <c r="AP6" s="1">
        <v>26.59</v>
      </c>
      <c r="AQ6" s="39">
        <f>AP6-AO6</f>
        <v>5.7800000000000011</v>
      </c>
      <c r="AR6" s="3"/>
      <c r="AS6" s="12">
        <f t="shared" si="10"/>
        <v>3.9999999999999147E-2</v>
      </c>
      <c r="AT6" s="3">
        <f t="shared" si="11"/>
        <v>1.0281138266560659</v>
      </c>
      <c r="AU6" s="12"/>
      <c r="AV6" s="12"/>
      <c r="AW6" s="4">
        <v>20.81</v>
      </c>
      <c r="AX6" s="1">
        <v>26.74</v>
      </c>
      <c r="AY6" s="39">
        <f>AX6-AW6</f>
        <v>5.93</v>
      </c>
      <c r="AZ6" s="3"/>
      <c r="BA6" s="13">
        <f t="shared" si="12"/>
        <v>-9.9999999999997868E-3</v>
      </c>
      <c r="BB6" s="3">
        <f t="shared" si="13"/>
        <v>0.99309249543703604</v>
      </c>
      <c r="BC6" s="6"/>
      <c r="BD6" s="4">
        <v>20.81</v>
      </c>
      <c r="BE6" s="1">
        <v>23.84</v>
      </c>
      <c r="BF6" s="39">
        <f>BE6-BD6</f>
        <v>3.0300000000000011</v>
      </c>
      <c r="BG6" s="3"/>
      <c r="BH6" s="13">
        <f t="shared" si="14"/>
        <v>1.9999999999998685E-2</v>
      </c>
      <c r="BI6" s="3">
        <f t="shared" si="15"/>
        <v>1.0139594797900282</v>
      </c>
      <c r="BK6" s="4">
        <v>20.81</v>
      </c>
      <c r="BL6" s="1">
        <v>24.42</v>
      </c>
      <c r="BM6" s="39">
        <f>BL6-BK6</f>
        <v>3.610000000000003</v>
      </c>
      <c r="BN6" s="3"/>
      <c r="BO6" s="13">
        <f t="shared" si="16"/>
        <v>0.12999999999999723</v>
      </c>
      <c r="BP6" s="3">
        <f t="shared" si="17"/>
        <v>1.0942937012607374</v>
      </c>
      <c r="BQ6" s="6"/>
      <c r="BR6" s="4">
        <v>20.81</v>
      </c>
      <c r="BS6" s="1">
        <v>26.95</v>
      </c>
      <c r="BT6" s="39">
        <f>BS6-BR6</f>
        <v>6.1400000000000006</v>
      </c>
      <c r="BU6" s="3"/>
      <c r="BV6" s="13">
        <f t="shared" si="18"/>
        <v>9.9999999999997868E-3</v>
      </c>
      <c r="BW6" s="3">
        <f t="shared" si="19"/>
        <v>1.0069555500567187</v>
      </c>
      <c r="BX6" s="12"/>
      <c r="BY6" s="4">
        <v>20.81</v>
      </c>
      <c r="BZ6" s="1">
        <v>26.88</v>
      </c>
      <c r="CA6" s="39">
        <f>BZ6-BY6</f>
        <v>6.07</v>
      </c>
      <c r="CB6" s="3"/>
      <c r="CC6" s="13">
        <f t="shared" si="20"/>
        <v>1.9999999999999574E-2</v>
      </c>
      <c r="CD6" s="3">
        <f>2^CC6</f>
        <v>1.0139594797900289</v>
      </c>
      <c r="CE6" s="12"/>
      <c r="CF6" s="4">
        <v>20.81</v>
      </c>
      <c r="CG6" s="1">
        <v>27.06</v>
      </c>
      <c r="CH6" s="2">
        <f>CG6-CF6</f>
        <v>6.25</v>
      </c>
      <c r="CI6" s="3"/>
      <c r="CJ6" s="13">
        <f t="shared" si="21"/>
        <v>-1.9999999999999574E-2</v>
      </c>
      <c r="CK6" s="3">
        <f t="shared" si="22"/>
        <v>0.98623270449335942</v>
      </c>
      <c r="CL6" s="12"/>
      <c r="CM6" s="4">
        <v>20.81</v>
      </c>
      <c r="CN6" s="1">
        <v>26.44</v>
      </c>
      <c r="CO6" s="39">
        <f>CN6-CM6</f>
        <v>5.6300000000000026</v>
      </c>
      <c r="CP6" s="3"/>
      <c r="CQ6" s="13">
        <f t="shared" si="23"/>
        <v>0.14999999999999769</v>
      </c>
      <c r="CR6" s="3">
        <f t="shared" si="24"/>
        <v>1.1095694720678433</v>
      </c>
      <c r="CS6" s="12"/>
      <c r="CT6" s="4">
        <v>20.81</v>
      </c>
      <c r="CU6" s="1">
        <v>23.76</v>
      </c>
      <c r="CV6" s="39">
        <v>2.98</v>
      </c>
      <c r="CW6" s="3"/>
      <c r="CX6" s="13">
        <f t="shared" si="25"/>
        <v>2.0000000000000018E-2</v>
      </c>
      <c r="CY6" s="3">
        <f t="shared" si="26"/>
        <v>1.0139594797900291</v>
      </c>
      <c r="CZ6" s="12"/>
      <c r="DA6" s="4">
        <v>20.81</v>
      </c>
      <c r="DB6" s="1">
        <v>24.9</v>
      </c>
      <c r="DC6" s="2">
        <v>4.1900000000000004</v>
      </c>
      <c r="DD6" s="3"/>
      <c r="DE6" s="13">
        <f>-(DC6-4.2)</f>
        <v>9.9999999999997868E-3</v>
      </c>
      <c r="DF6" s="3">
        <f t="shared" si="27"/>
        <v>1.0069555500567187</v>
      </c>
      <c r="DG6" s="12"/>
      <c r="DH6" s="4">
        <v>20.81</v>
      </c>
      <c r="DI6" s="1">
        <v>26.95</v>
      </c>
      <c r="DJ6" s="39">
        <v>6.04</v>
      </c>
      <c r="DK6" s="3"/>
      <c r="DL6" s="13">
        <f t="shared" si="28"/>
        <v>-4.9999999999999822E-2</v>
      </c>
      <c r="DM6" s="3">
        <f t="shared" si="29"/>
        <v>0.96593632892484571</v>
      </c>
      <c r="DN6" s="12"/>
      <c r="DO6" s="4">
        <v>20.81</v>
      </c>
      <c r="DP6" s="1">
        <v>23.35</v>
      </c>
      <c r="DQ6" s="39">
        <f>DP6-DO6</f>
        <v>2.5400000000000027</v>
      </c>
      <c r="DR6" s="3"/>
      <c r="DS6" s="13">
        <f t="shared" si="30"/>
        <v>4.9999999999997158E-2</v>
      </c>
      <c r="DT6" s="3">
        <f t="shared" si="31"/>
        <v>1.0352649238413754</v>
      </c>
      <c r="DU6" s="12"/>
      <c r="DV6" s="4">
        <v>20.81</v>
      </c>
      <c r="DW6" s="1">
        <v>24.7</v>
      </c>
      <c r="DX6" s="2">
        <f>DW6-DV6</f>
        <v>3.8900000000000006</v>
      </c>
      <c r="DY6" s="3"/>
      <c r="DZ6" s="13">
        <f t="shared" si="32"/>
        <v>2.9999999999999361E-2</v>
      </c>
      <c r="EA6" s="3">
        <f t="shared" si="33"/>
        <v>1.0210121257071929</v>
      </c>
      <c r="EB6" s="12"/>
      <c r="EC6" s="4">
        <v>20.81</v>
      </c>
      <c r="ED6" s="1">
        <v>24.9</v>
      </c>
      <c r="EE6" s="39">
        <v>4.12</v>
      </c>
      <c r="EF6" s="3"/>
      <c r="EG6" s="13">
        <f t="shared" si="34"/>
        <v>3.0000000000000249E-2</v>
      </c>
      <c r="EH6" s="43">
        <f t="shared" si="35"/>
        <v>1.0210121257071934</v>
      </c>
      <c r="EI6" s="12"/>
      <c r="EJ6" s="4">
        <v>20.81</v>
      </c>
      <c r="EK6" s="4">
        <v>31.15</v>
      </c>
      <c r="EL6" s="4">
        <v>10.28</v>
      </c>
      <c r="EM6" s="4"/>
      <c r="EN6" s="43">
        <f t="shared" si="36"/>
        <v>8.0000000000000071E-2</v>
      </c>
      <c r="EO6" s="3">
        <f t="shared" si="37"/>
        <v>1.0570180405613805</v>
      </c>
      <c r="EP6" s="12"/>
      <c r="EQ6" s="4">
        <v>20.81</v>
      </c>
      <c r="ER6" s="1">
        <v>22.8</v>
      </c>
      <c r="ES6" s="2">
        <v>1.95</v>
      </c>
      <c r="ET6" s="3"/>
      <c r="EU6" s="13">
        <f t="shared" si="38"/>
        <v>3.0000000000000027E-2</v>
      </c>
      <c r="EV6" s="3">
        <f t="shared" si="39"/>
        <v>1.0210121257071934</v>
      </c>
      <c r="EW6" s="12"/>
    </row>
    <row r="7" spans="1:153" s="11" customFormat="1" ht="15.6">
      <c r="A7" s="10">
        <v>3</v>
      </c>
      <c r="B7" s="1">
        <v>21.14</v>
      </c>
      <c r="C7" s="4">
        <v>28.99</v>
      </c>
      <c r="D7" s="2">
        <f t="shared" si="0"/>
        <v>7.8499999999999979</v>
      </c>
      <c r="E7" s="39">
        <f>-(D7-7.64)</f>
        <v>-0.20999999999999819</v>
      </c>
      <c r="F7" s="3">
        <f>2^E7</f>
        <v>0.86453723130786619</v>
      </c>
      <c r="G7" s="3">
        <f>AVERAGE(F7:F9)</f>
        <v>0.90351770550723742</v>
      </c>
      <c r="H7" s="3">
        <f>STDEVP(F7:F9)</f>
        <v>9.0136396231332225E-2</v>
      </c>
      <c r="J7" s="4">
        <v>31.85</v>
      </c>
      <c r="K7" s="2">
        <f t="shared" ref="K7:K21" si="40">J7-B7</f>
        <v>10.71</v>
      </c>
      <c r="L7" s="2">
        <f>-(K7-10.91)</f>
        <v>0.19999999999999929</v>
      </c>
      <c r="M7" s="3">
        <f>2^L7</f>
        <v>1.1486983549970344</v>
      </c>
      <c r="N7" s="43">
        <f>AVERAGE(M7:M9)</f>
        <v>1.2291911869944363</v>
      </c>
      <c r="O7" s="3"/>
      <c r="P7" s="3">
        <f>STDEVP(M7:M9)</f>
        <v>9.7267311110289953E-2</v>
      </c>
      <c r="Q7" s="3"/>
      <c r="R7" s="4">
        <v>29.91</v>
      </c>
      <c r="S7" s="14">
        <f t="shared" ref="S7:S21" si="41">R7-B7</f>
        <v>8.77</v>
      </c>
      <c r="T7" s="40">
        <f>-(S7-8.54)</f>
        <v>-0.23000000000000043</v>
      </c>
      <c r="U7" s="12">
        <f>2^T7</f>
        <v>0.85263489176795637</v>
      </c>
      <c r="V7" s="13">
        <f>AVERAGE(U7:U9)</f>
        <v>0.88205643502186926</v>
      </c>
      <c r="W7" s="3">
        <f>STDEVP(U7:U9)</f>
        <v>5.0138247121982255E-2</v>
      </c>
      <c r="X7" s="3"/>
      <c r="Y7" s="4">
        <v>27.05</v>
      </c>
      <c r="Z7" s="14">
        <f t="shared" ref="Z7:Z21" si="42">Y7-B7</f>
        <v>5.91</v>
      </c>
      <c r="AA7" s="40">
        <f>-(Z7-5.56)</f>
        <v>-0.35000000000000053</v>
      </c>
      <c r="AB7" s="12">
        <f>2^AA7</f>
        <v>0.78458409789675043</v>
      </c>
      <c r="AC7" s="13">
        <f>AVERAGE(AB7:AB9)</f>
        <v>0.76327447339957388</v>
      </c>
      <c r="AD7" s="3"/>
      <c r="AE7" s="3">
        <f>STDEVP(AB7:AB9)</f>
        <v>7.3635862580999425E-2</v>
      </c>
      <c r="AF7" s="12"/>
      <c r="AG7" s="4">
        <v>27.16</v>
      </c>
      <c r="AH7" s="14">
        <f t="shared" ref="AH7:AH21" si="43">AG7-B7</f>
        <v>6.02</v>
      </c>
      <c r="AI7" s="40">
        <f>-(AH7-5.68)</f>
        <v>-0.33999999999999986</v>
      </c>
      <c r="AJ7" s="12">
        <f>2^AI7</f>
        <v>0.79004131186337734</v>
      </c>
      <c r="AK7" s="13">
        <f>AVERAGE(AJ7:AJ9)</f>
        <v>0.77252350856472951</v>
      </c>
      <c r="AL7" s="3">
        <f>STDEVP(AJ7:AJ9)</f>
        <v>7.8389422553613003E-2</v>
      </c>
      <c r="AM7" s="12"/>
      <c r="AN7" s="12"/>
      <c r="AO7" s="4">
        <v>26.99</v>
      </c>
      <c r="AP7" s="14">
        <f t="shared" ref="AP7:AP21" si="44">AO7-B7</f>
        <v>5.8499999999999979</v>
      </c>
      <c r="AQ7" s="40">
        <f>-(AP7-5.82)</f>
        <v>-2.9999999999997584E-2</v>
      </c>
      <c r="AR7" s="12">
        <f>2^AQ7</f>
        <v>0.9794202975869285</v>
      </c>
      <c r="AS7" s="12">
        <f>AVERAGE(AR7:AR9)</f>
        <v>0.90852826867435577</v>
      </c>
      <c r="AT7" s="3">
        <f>STDEVP(AR7:AR9)</f>
        <v>7.3862932507050463E-2</v>
      </c>
      <c r="AU7" s="12"/>
      <c r="AV7" s="12"/>
      <c r="AW7" s="4">
        <v>27.05</v>
      </c>
      <c r="AX7" s="14">
        <f t="shared" ref="AX7:AX21" si="45">AW7-B7</f>
        <v>5.91</v>
      </c>
      <c r="AY7" s="40">
        <f>-(AX7-5.92)</f>
        <v>9.9999999999997868E-3</v>
      </c>
      <c r="AZ7" s="12">
        <f>2^AY7</f>
        <v>1.0069555500567187</v>
      </c>
      <c r="BA7" s="13">
        <f>AVERAGE(AZ7:AZ9)</f>
        <v>1.0658422500375611</v>
      </c>
      <c r="BB7" s="3"/>
      <c r="BC7" s="6">
        <f>STDEVP(AZ7:AZ9)</f>
        <v>9.3252929183346531E-2</v>
      </c>
      <c r="BD7" s="4">
        <v>25.09</v>
      </c>
      <c r="BE7" s="14">
        <f t="shared" ref="BE7:BE21" si="46">BD7-B7</f>
        <v>3.9499999999999993</v>
      </c>
      <c r="BF7" s="40">
        <f>-(BE7-3.05)</f>
        <v>-0.89999999999999947</v>
      </c>
      <c r="BG7" s="12">
        <f>2^BF7</f>
        <v>0.53588673126814679</v>
      </c>
      <c r="BH7" s="13">
        <f>AVERAGE(BG7:BG9)</f>
        <v>0.50906765626255779</v>
      </c>
      <c r="BI7" s="3"/>
      <c r="BJ7" s="11">
        <f>STDEVP(BG7:BG9)</f>
        <v>9.2945037150573562E-2</v>
      </c>
      <c r="BK7" s="4">
        <v>25.11</v>
      </c>
      <c r="BL7" s="14">
        <f t="shared" ref="BL7:BL21" si="47">BK7-B7</f>
        <v>3.9699999999999989</v>
      </c>
      <c r="BM7" s="40">
        <f>-(BL7-3.74)</f>
        <v>-0.22999999999999865</v>
      </c>
      <c r="BN7" s="12">
        <f>2^BM7</f>
        <v>0.85263489176795748</v>
      </c>
      <c r="BO7" s="13">
        <f>AVERAGE(BN7:BN9)</f>
        <v>0.87448389805268889</v>
      </c>
      <c r="BP7" s="3">
        <f>STDEVP(BN7:BN9)</f>
        <v>8.3759872820306988E-2</v>
      </c>
      <c r="BQ7" s="6"/>
      <c r="BR7" s="4">
        <v>27.53</v>
      </c>
      <c r="BS7" s="14">
        <f t="shared" ref="BS7:BS21" si="48">BR7-B7</f>
        <v>6.3900000000000006</v>
      </c>
      <c r="BT7" s="40">
        <f>-(BS7-6.15)</f>
        <v>-0.24000000000000021</v>
      </c>
      <c r="BU7" s="12">
        <f>2^BT7</f>
        <v>0.84674531236252704</v>
      </c>
      <c r="BV7" s="13">
        <f>AVERAGE(BU7:BU9)</f>
        <v>0.839344843162109</v>
      </c>
      <c r="BW7" s="3">
        <f>STDEVP(BU7:BU9)</f>
        <v>0.10107046601146881</v>
      </c>
      <c r="BY7" s="4">
        <v>27.45</v>
      </c>
      <c r="BZ7" s="14">
        <f t="shared" ref="BZ7:BZ21" si="49">BY7-B7</f>
        <v>6.3099999999999987</v>
      </c>
      <c r="CA7" s="40">
        <f>-(BZ7-6.09)</f>
        <v>-0.21999999999999886</v>
      </c>
      <c r="CB7" s="12">
        <f>2^CA7</f>
        <v>0.8585654364377544</v>
      </c>
      <c r="CC7" s="13">
        <f>AVERAGE(CB7:CB9)</f>
        <v>0.82818090874995853</v>
      </c>
      <c r="CD7" s="3">
        <f>STDEVP(CB7:CB9)</f>
        <v>6.5555317399981133E-2</v>
      </c>
      <c r="CF7" s="4">
        <v>26.96</v>
      </c>
      <c r="CG7" s="14">
        <f t="shared" ref="CG7:CG21" si="50">CF7-B7</f>
        <v>5.82</v>
      </c>
      <c r="CH7" s="14">
        <f>-(CG7-6.23)</f>
        <v>0.41000000000000014</v>
      </c>
      <c r="CI7" s="12">
        <f>2^CH7</f>
        <v>1.3286858140965117</v>
      </c>
      <c r="CJ7" s="13">
        <f>AVERAGE(CI7:CI9)</f>
        <v>1.3201608882737288</v>
      </c>
      <c r="CK7" s="3">
        <f>STDEVP(CI7:CI9)</f>
        <v>4.1382033344294786E-2</v>
      </c>
      <c r="CM7" s="4">
        <v>27.43</v>
      </c>
      <c r="CN7" s="14">
        <f t="shared" ref="CN7:CN21" si="51">CM7-B7</f>
        <v>6.2899999999999991</v>
      </c>
      <c r="CO7" s="40">
        <f>-(CN7-5.78)</f>
        <v>-0.5099999999999989</v>
      </c>
      <c r="CP7" s="12">
        <f>2^CO7</f>
        <v>0.70222243786899918</v>
      </c>
      <c r="CQ7" s="13">
        <f>AVERAGE(CP7:CP9)</f>
        <v>0.69222406039843776</v>
      </c>
      <c r="CR7" s="3">
        <f>STDEVP(CP7:CP9)</f>
        <v>6.237790275448258E-2</v>
      </c>
      <c r="CT7" s="4">
        <v>24.36</v>
      </c>
      <c r="CU7" s="14">
        <f t="shared" ref="CU7:CU21" si="52">CT7-B7</f>
        <v>3.2199999999999989</v>
      </c>
      <c r="CV7" s="40">
        <f>-(CU7-3)</f>
        <v>-0.21999999999999886</v>
      </c>
      <c r="CW7" s="12">
        <f>2^CV7</f>
        <v>0.8585654364377544</v>
      </c>
      <c r="CX7" s="13">
        <f>AVERAGE(CW7:CW9)</f>
        <v>0.90605195942081018</v>
      </c>
      <c r="CY7" s="3">
        <f>STDEVP(CW7:CW9)</f>
        <v>7.1390680028673006E-2</v>
      </c>
      <c r="DA7" s="4">
        <v>24.82</v>
      </c>
      <c r="DB7" s="14">
        <f t="shared" ref="DB7:DB21" si="53">DA7-B7</f>
        <v>3.6799999999999997</v>
      </c>
      <c r="DC7" s="14">
        <f>-(DB7-4.2)</f>
        <v>0.52000000000000046</v>
      </c>
      <c r="DD7" s="12">
        <f>2^DC7</f>
        <v>1.4339552480158277</v>
      </c>
      <c r="DE7" s="13">
        <f>AVERAGE(DD7:DD9)</f>
        <v>1.3934268653245441</v>
      </c>
      <c r="DF7" s="3">
        <f>STDEVP(DD7:DD9)</f>
        <v>7.1935819235117826E-2</v>
      </c>
      <c r="DH7" s="4">
        <v>27.47</v>
      </c>
      <c r="DI7" s="14">
        <f t="shared" ref="DI7:DI21" si="54">DH7-B7</f>
        <v>6.3299999999999983</v>
      </c>
      <c r="DJ7" s="40">
        <f>-(DI7-5.99)</f>
        <v>-0.33999999999999808</v>
      </c>
      <c r="DK7" s="12">
        <f>2^DJ7</f>
        <v>0.79004131186337823</v>
      </c>
      <c r="DL7" s="13">
        <f>AVERAGE(DK7:DK9)</f>
        <v>0.82410345091226189</v>
      </c>
      <c r="DM7" s="3">
        <f>STDEVP(DK7:DK9)</f>
        <v>6.4057347164986012E-2</v>
      </c>
      <c r="DO7" s="4">
        <v>24.09</v>
      </c>
      <c r="DP7" s="14">
        <f>DO7-B7</f>
        <v>2.9499999999999993</v>
      </c>
      <c r="DQ7" s="40">
        <f>-(DP7-2.59)</f>
        <v>-0.35999999999999943</v>
      </c>
      <c r="DR7" s="12">
        <f>2^DQ7</f>
        <v>0.77916457966050023</v>
      </c>
      <c r="DS7" s="13">
        <f>AVERAGE(DR7:DR9)</f>
        <v>0.86486510757248103</v>
      </c>
      <c r="DT7" s="3">
        <f>STDEVP(DR7:DR9)</f>
        <v>6.25279340497258E-2</v>
      </c>
      <c r="DV7" s="4">
        <v>24.66</v>
      </c>
      <c r="DW7" s="14">
        <f t="shared" ref="DW7:DW21" si="55">DV7-B7</f>
        <v>3.5199999999999996</v>
      </c>
      <c r="DX7" s="14">
        <f>-(DW7-3.92)</f>
        <v>0.40000000000000036</v>
      </c>
      <c r="DY7" s="12">
        <f>2^DX7</f>
        <v>1.3195079107728946</v>
      </c>
      <c r="DZ7" s="13">
        <f>AVERAGE(DY7:DY9)</f>
        <v>1.2924841093719002</v>
      </c>
      <c r="EA7" s="3">
        <f>STDEVP(DY7:DY9)</f>
        <v>8.8742444647240334E-2</v>
      </c>
      <c r="EC7" s="4">
        <v>25.47</v>
      </c>
      <c r="ED7" s="14">
        <f t="shared" ref="ED7:ED21" si="56">EC7-B7</f>
        <v>4.3299999999999983</v>
      </c>
      <c r="EE7" s="40">
        <f>-(ED7-4.15)</f>
        <v>-0.17999999999999794</v>
      </c>
      <c r="EF7" s="12">
        <f>2^EE7</f>
        <v>0.88270299629065618</v>
      </c>
      <c r="EG7" s="13">
        <f>AVERAGE(EF7:EF9)</f>
        <v>0.91146928007143224</v>
      </c>
      <c r="EH7" s="43">
        <f>STDEVP(EF7:EF9)</f>
        <v>8.5938036599857368E-2</v>
      </c>
      <c r="EJ7" s="4">
        <v>30.75</v>
      </c>
      <c r="EK7" s="2">
        <f t="shared" ref="EK7:EK21" si="57">EJ7-B7</f>
        <v>9.61</v>
      </c>
      <c r="EL7" s="2">
        <f>-(EK7-10.36)</f>
        <v>0.75</v>
      </c>
      <c r="EM7" s="3">
        <f>2^EL7</f>
        <v>1.681792830507429</v>
      </c>
      <c r="EN7" s="43">
        <f>AVERAGE(EM7:EM9)</f>
        <v>1.5583370739660005</v>
      </c>
      <c r="EO7" s="3">
        <f>STDEVP(EM7:EM9)</f>
        <v>0.10550134710882395</v>
      </c>
      <c r="EQ7" s="4">
        <v>22.37</v>
      </c>
      <c r="ER7" s="14">
        <f t="shared" ref="ER7:ER21" si="58">EQ7-B7</f>
        <v>1.2300000000000004</v>
      </c>
      <c r="ES7" s="14">
        <f>-(ER7-1.98)</f>
        <v>0.74999999999999956</v>
      </c>
      <c r="ET7" s="12">
        <f>2^ES7</f>
        <v>1.6817928305074286</v>
      </c>
      <c r="EU7" s="13">
        <f>AVERAGE(ET7:ET9)</f>
        <v>1.601505872693979</v>
      </c>
      <c r="EV7" s="3">
        <f>STDEVP(ET7:ET9)</f>
        <v>9.7629410320099433E-2</v>
      </c>
    </row>
    <row r="8" spans="1:153" s="11" customFormat="1" ht="15.6">
      <c r="A8" s="10">
        <v>3</v>
      </c>
      <c r="B8" s="1">
        <v>21.34</v>
      </c>
      <c r="C8" s="4">
        <v>28.94</v>
      </c>
      <c r="D8" s="2">
        <f t="shared" si="0"/>
        <v>7.6000000000000014</v>
      </c>
      <c r="E8" s="39">
        <f t="shared" ref="E8:E21" si="59">-(D8-7.64)</f>
        <v>3.9999999999998259E-2</v>
      </c>
      <c r="F8" s="3">
        <f t="shared" ref="F8:F21" si="60">2^E8</f>
        <v>1.0281138266560652</v>
      </c>
      <c r="G8" s="3"/>
      <c r="H8" s="3"/>
      <c r="J8" s="4">
        <v>31.8</v>
      </c>
      <c r="K8" s="2">
        <f t="shared" si="40"/>
        <v>10.46</v>
      </c>
      <c r="L8" s="2">
        <f t="shared" ref="L8:L21" si="61">-(K8-10.91)</f>
        <v>0.44999999999999929</v>
      </c>
      <c r="M8" s="3">
        <f t="shared" ref="M8:M21" si="62">2^L8</f>
        <v>1.3660402567543948</v>
      </c>
      <c r="N8" s="43"/>
      <c r="O8" s="3"/>
      <c r="P8" s="3"/>
      <c r="Q8" s="3"/>
      <c r="R8" s="4">
        <v>29.95</v>
      </c>
      <c r="S8" s="14">
        <f t="shared" si="41"/>
        <v>8.61</v>
      </c>
      <c r="T8" s="40">
        <f t="shared" ref="T8:T21" si="63">-(S8-8.54)</f>
        <v>-7.0000000000000284E-2</v>
      </c>
      <c r="U8" s="12">
        <f t="shared" ref="U8:U21" si="64">2^T8</f>
        <v>0.95263799804393712</v>
      </c>
      <c r="V8" s="44"/>
      <c r="W8" s="3"/>
      <c r="X8" s="3"/>
      <c r="Y8" s="4">
        <v>27.15</v>
      </c>
      <c r="Z8" s="14">
        <f t="shared" si="42"/>
        <v>5.8099999999999987</v>
      </c>
      <c r="AA8" s="40">
        <f t="shared" ref="AA8:AA21" si="65">-(Z8-5.56)</f>
        <v>-0.24999999999999911</v>
      </c>
      <c r="AB8" s="12">
        <f t="shared" ref="AB8:AB21" si="66">2^AA8</f>
        <v>0.84089641525371506</v>
      </c>
      <c r="AC8" s="44"/>
      <c r="AD8" s="3"/>
      <c r="AE8" s="3"/>
      <c r="AF8" s="12"/>
      <c r="AG8" s="4">
        <v>27.24</v>
      </c>
      <c r="AH8" s="14">
        <f t="shared" si="43"/>
        <v>5.8999999999999986</v>
      </c>
      <c r="AI8" s="40">
        <f t="shared" ref="AI8:AI21" si="67">-(AH8-5.68)</f>
        <v>-0.21999999999999886</v>
      </c>
      <c r="AJ8" s="12">
        <f t="shared" ref="AJ8:AJ21" si="68">2^AI8</f>
        <v>0.8585654364377544</v>
      </c>
      <c r="AK8" s="44"/>
      <c r="AL8" s="3"/>
      <c r="AM8" s="12"/>
      <c r="AN8" s="12"/>
      <c r="AO8" s="4">
        <v>27.25</v>
      </c>
      <c r="AP8" s="14">
        <f t="shared" si="44"/>
        <v>5.91</v>
      </c>
      <c r="AQ8" s="40">
        <f t="shared" ref="AQ8:AQ21" si="69">-(AP8-5.82)</f>
        <v>-8.9999999999999858E-2</v>
      </c>
      <c r="AR8" s="12">
        <f t="shared" ref="AR8:AR21" si="70">2^AQ8</f>
        <v>0.93952274921401191</v>
      </c>
      <c r="AS8" s="7"/>
      <c r="AT8" s="3"/>
      <c r="AU8" s="12"/>
      <c r="AV8" s="12"/>
      <c r="AW8" s="4">
        <v>27</v>
      </c>
      <c r="AX8" s="14">
        <f t="shared" si="45"/>
        <v>5.66</v>
      </c>
      <c r="AY8" s="40">
        <f t="shared" ref="AY8:AY21" si="71">-(AX8-5.92)</f>
        <v>0.25999999999999979</v>
      </c>
      <c r="AZ8" s="12">
        <f t="shared" ref="AZ8:AZ21" si="72">2^AY8</f>
        <v>1.1974787046189284</v>
      </c>
      <c r="BA8" s="44"/>
      <c r="BB8" s="3"/>
      <c r="BC8" s="6"/>
      <c r="BD8" s="4">
        <v>25.11</v>
      </c>
      <c r="BE8" s="14">
        <f t="shared" si="46"/>
        <v>3.7699999999999996</v>
      </c>
      <c r="BF8" s="40">
        <f t="shared" ref="BF8:BF21" si="73">-(BE8-3.05)</f>
        <v>-0.71999999999999975</v>
      </c>
      <c r="BG8" s="12">
        <f t="shared" ref="BG8:BG21" si="74">2^BF8</f>
        <v>0.60709744219752348</v>
      </c>
      <c r="BH8" s="44"/>
      <c r="BI8" s="3"/>
      <c r="BK8" s="4">
        <v>25.1</v>
      </c>
      <c r="BL8" s="14">
        <f t="shared" si="47"/>
        <v>3.7600000000000016</v>
      </c>
      <c r="BM8" s="40">
        <f t="shared" ref="BM8:BM21" si="75">-(BL8-3.74)</f>
        <v>-2.000000000000135E-2</v>
      </c>
      <c r="BN8" s="12">
        <f t="shared" ref="BN8:BN21" si="76">2^BM8</f>
        <v>0.98623270449335831</v>
      </c>
      <c r="BO8" s="44"/>
      <c r="BP8" s="3"/>
      <c r="BQ8" s="6"/>
      <c r="BR8" s="4">
        <v>27.55</v>
      </c>
      <c r="BS8" s="14">
        <f t="shared" si="48"/>
        <v>6.2100000000000009</v>
      </c>
      <c r="BT8" s="40">
        <f t="shared" ref="BT8:BT21" si="77">-(BS8-6.15)</f>
        <v>-6.0000000000000497E-2</v>
      </c>
      <c r="BU8" s="12">
        <f t="shared" ref="BU8:BU21" si="78">2^BT8</f>
        <v>0.95926411932526412</v>
      </c>
      <c r="BV8" s="44"/>
      <c r="BW8" s="3"/>
      <c r="BY8" s="4">
        <v>27.6</v>
      </c>
      <c r="BZ8" s="14">
        <f t="shared" si="49"/>
        <v>6.2600000000000016</v>
      </c>
      <c r="CA8" s="40">
        <f t="shared" ref="CA8:CA21" si="79">-(BZ8-6.09)</f>
        <v>-0.17000000000000171</v>
      </c>
      <c r="CB8" s="12">
        <f t="shared" ref="CB8:CB21" si="80">2^CA8</f>
        <v>0.88884268116656917</v>
      </c>
      <c r="CC8" s="44"/>
      <c r="CD8" s="3"/>
      <c r="CF8" s="4">
        <v>27.12</v>
      </c>
      <c r="CG8" s="14">
        <f t="shared" si="50"/>
        <v>5.7800000000000011</v>
      </c>
      <c r="CH8" s="14">
        <f t="shared" ref="CH8:CH21" si="81">-(CG8-6.23)</f>
        <v>0.44999999999999929</v>
      </c>
      <c r="CI8" s="12">
        <f t="shared" ref="CI8:CI21" si="82">2^CH8</f>
        <v>1.3660402567543948</v>
      </c>
      <c r="CJ8" s="44"/>
      <c r="CK8" s="3"/>
      <c r="CM8" s="4">
        <v>27.51</v>
      </c>
      <c r="CN8" s="14">
        <f t="shared" si="51"/>
        <v>6.1700000000000017</v>
      </c>
      <c r="CO8" s="40">
        <f t="shared" ref="CO8:CO21" si="83">-(CN8-5.78)</f>
        <v>-0.39000000000000146</v>
      </c>
      <c r="CP8" s="12">
        <f t="shared" ref="CP8:CP21" si="84">2^CO8</f>
        <v>0.76312960448027878</v>
      </c>
      <c r="CQ8" s="44"/>
      <c r="CR8" s="3"/>
      <c r="CT8" s="4">
        <v>24.33</v>
      </c>
      <c r="CU8" s="14">
        <f t="shared" si="52"/>
        <v>2.9899999999999984</v>
      </c>
      <c r="CV8" s="40">
        <f t="shared" ref="CV8:CV21" si="85">-(CU8-3)</f>
        <v>1.0000000000001563E-2</v>
      </c>
      <c r="CW8" s="12">
        <f t="shared" ref="CW8:CW21" si="86">2^CV8</f>
        <v>1.00695555005672</v>
      </c>
      <c r="CX8" s="44"/>
      <c r="CY8" s="3"/>
      <c r="DA8" s="4">
        <v>25</v>
      </c>
      <c r="DB8" s="14">
        <f t="shared" si="53"/>
        <v>3.66</v>
      </c>
      <c r="DC8" s="14">
        <f t="shared" ref="DC8:DC21" si="87">-(DB8-4.2)</f>
        <v>0.54</v>
      </c>
      <c r="DD8" s="12">
        <f t="shared" ref="DD8:DD21" si="88">2^DC8</f>
        <v>1.4539725173203106</v>
      </c>
      <c r="DE8" s="44"/>
      <c r="DF8" s="3"/>
      <c r="DH8" s="4">
        <v>27.46</v>
      </c>
      <c r="DI8" s="14">
        <f t="shared" si="54"/>
        <v>6.120000000000001</v>
      </c>
      <c r="DJ8" s="40">
        <f t="shared" ref="DJ8:DJ21" si="89">-(DI8-5.99)</f>
        <v>-0.13000000000000078</v>
      </c>
      <c r="DK8" s="12">
        <f t="shared" ref="DK8:DK21" si="90">2^DJ8</f>
        <v>0.91383145022940004</v>
      </c>
      <c r="DL8" s="44"/>
      <c r="DM8" s="3"/>
      <c r="DO8" s="4">
        <v>23.9</v>
      </c>
      <c r="DP8" s="14">
        <f t="shared" ref="DP8:DP21" si="91">DO8-B7</f>
        <v>2.759999999999998</v>
      </c>
      <c r="DQ8" s="40">
        <f t="shared" ref="DQ8:DQ21" si="92">-(DP8-2.59)</f>
        <v>-0.16999999999999815</v>
      </c>
      <c r="DR8" s="12">
        <f t="shared" ref="DR8:DR21" si="93">2^DQ8</f>
        <v>0.88884268116657139</v>
      </c>
      <c r="DS8" s="44"/>
      <c r="DT8" s="3"/>
      <c r="DV8" s="4">
        <v>24.79</v>
      </c>
      <c r="DW8" s="14">
        <f t="shared" si="55"/>
        <v>3.4499999999999993</v>
      </c>
      <c r="DX8" s="14">
        <f t="shared" ref="DX8:DX21" si="94">-(DW8-3.92)</f>
        <v>0.47000000000000064</v>
      </c>
      <c r="DY8" s="12">
        <f t="shared" ref="DY8:DY21" si="95">2^DX8</f>
        <v>1.3851094681109253</v>
      </c>
      <c r="DZ8" s="44"/>
      <c r="EA8" s="3"/>
      <c r="EC8" s="4">
        <v>25.45</v>
      </c>
      <c r="ED8" s="14">
        <f t="shared" si="56"/>
        <v>4.1099999999999994</v>
      </c>
      <c r="EE8" s="40">
        <f t="shared" ref="EE8:EE21" si="96">-(ED8-4.15)</f>
        <v>4.0000000000000924E-2</v>
      </c>
      <c r="EF8" s="12">
        <f t="shared" ref="EF8:EF21" si="97">2^EE8</f>
        <v>1.0281138266560672</v>
      </c>
      <c r="EG8" s="44"/>
      <c r="EH8" s="43"/>
      <c r="EJ8" s="4">
        <v>31.05</v>
      </c>
      <c r="EK8" s="2">
        <f t="shared" si="57"/>
        <v>9.7100000000000009</v>
      </c>
      <c r="EL8" s="2">
        <f t="shared" ref="EL8:EL21" si="98">-(EK8-10.36)</f>
        <v>0.64999999999999858</v>
      </c>
      <c r="EM8" s="3">
        <f t="shared" ref="EM8:EM21" si="99">2^EL8</f>
        <v>1.5691681957935</v>
      </c>
      <c r="EN8" s="43"/>
      <c r="EO8" s="3"/>
      <c r="EQ8" s="4">
        <v>22.59</v>
      </c>
      <c r="ER8" s="14">
        <f t="shared" si="58"/>
        <v>1.25</v>
      </c>
      <c r="ES8" s="14">
        <f t="shared" ref="ES8:ES21" si="100">-(ER8-1.98)</f>
        <v>0.73</v>
      </c>
      <c r="ET8" s="12">
        <f t="shared" ref="ET8:ET21" si="101">2^ES8</f>
        <v>1.6586390916288833</v>
      </c>
      <c r="EU8" s="44"/>
      <c r="EV8" s="3"/>
    </row>
    <row r="9" spans="1:153" s="11" customFormat="1" ht="15.6">
      <c r="A9" s="10">
        <v>3</v>
      </c>
      <c r="B9" s="1">
        <v>20.96</v>
      </c>
      <c r="C9" s="4">
        <v>28.89</v>
      </c>
      <c r="D9" s="2">
        <f t="shared" si="0"/>
        <v>7.93</v>
      </c>
      <c r="E9" s="39">
        <f t="shared" si="59"/>
        <v>-0.29000000000000004</v>
      </c>
      <c r="F9" s="3">
        <f t="shared" si="60"/>
        <v>0.81790205855778109</v>
      </c>
      <c r="G9" s="3"/>
      <c r="H9" s="3"/>
      <c r="J9" s="4">
        <v>31.64</v>
      </c>
      <c r="K9" s="2">
        <f t="shared" si="40"/>
        <v>10.68</v>
      </c>
      <c r="L9" s="39">
        <f t="shared" si="61"/>
        <v>0.23000000000000043</v>
      </c>
      <c r="M9" s="3">
        <f t="shared" si="62"/>
        <v>1.1728349492318793</v>
      </c>
      <c r="N9" s="43"/>
      <c r="O9" s="3"/>
      <c r="P9" s="3"/>
      <c r="Q9" s="3"/>
      <c r="R9" s="4">
        <v>29.75</v>
      </c>
      <c r="S9" s="14">
        <f t="shared" si="41"/>
        <v>8.7899999999999991</v>
      </c>
      <c r="T9" s="40">
        <f t="shared" si="63"/>
        <v>-0.25</v>
      </c>
      <c r="U9" s="12">
        <f t="shared" si="64"/>
        <v>0.84089641525371461</v>
      </c>
      <c r="V9" s="44"/>
      <c r="W9" s="3"/>
      <c r="X9" s="3"/>
      <c r="Y9" s="4">
        <v>27.11</v>
      </c>
      <c r="Z9" s="14">
        <f t="shared" si="42"/>
        <v>6.1499999999999986</v>
      </c>
      <c r="AA9" s="40">
        <f t="shared" si="65"/>
        <v>-0.58999999999999897</v>
      </c>
      <c r="AB9" s="12">
        <f t="shared" si="66"/>
        <v>0.66434290704825627</v>
      </c>
      <c r="AC9" s="44"/>
      <c r="AD9" s="3"/>
      <c r="AE9" s="3"/>
      <c r="AF9" s="12"/>
      <c r="AG9" s="4">
        <v>27.22</v>
      </c>
      <c r="AH9" s="14">
        <f t="shared" si="43"/>
        <v>6.259999999999998</v>
      </c>
      <c r="AI9" s="40">
        <f t="shared" si="67"/>
        <v>-0.57999999999999829</v>
      </c>
      <c r="AJ9" s="12">
        <f t="shared" si="68"/>
        <v>0.6689637773930569</v>
      </c>
      <c r="AK9" s="44"/>
      <c r="AL9" s="3"/>
      <c r="AM9" s="12"/>
      <c r="AN9" s="12"/>
      <c r="AO9" s="4">
        <v>27.09</v>
      </c>
      <c r="AP9" s="14">
        <f t="shared" si="44"/>
        <v>6.129999999999999</v>
      </c>
      <c r="AQ9" s="40">
        <f t="shared" si="69"/>
        <v>-0.30999999999999872</v>
      </c>
      <c r="AR9" s="12">
        <f t="shared" si="70"/>
        <v>0.806641759222127</v>
      </c>
      <c r="AS9" s="7"/>
      <c r="AT9" s="3"/>
      <c r="AU9" s="12"/>
      <c r="AV9" s="12"/>
      <c r="AW9" s="4">
        <v>26.89</v>
      </c>
      <c r="AX9" s="14">
        <f t="shared" si="45"/>
        <v>5.93</v>
      </c>
      <c r="AY9" s="40">
        <f t="shared" si="71"/>
        <v>-9.9999999999997868E-3</v>
      </c>
      <c r="AZ9" s="12">
        <f t="shared" si="72"/>
        <v>0.99309249543703604</v>
      </c>
      <c r="BA9" s="44"/>
      <c r="BB9" s="3"/>
      <c r="BC9" s="6"/>
      <c r="BD9" s="4">
        <v>25.39</v>
      </c>
      <c r="BE9" s="14">
        <f t="shared" si="46"/>
        <v>4.43</v>
      </c>
      <c r="BF9" s="40">
        <f t="shared" si="73"/>
        <v>-1.38</v>
      </c>
      <c r="BG9" s="12">
        <f t="shared" si="74"/>
        <v>0.38421879532200315</v>
      </c>
      <c r="BH9" s="44"/>
      <c r="BI9" s="3"/>
      <c r="BK9" s="4">
        <v>25.05</v>
      </c>
      <c r="BL9" s="14">
        <f t="shared" si="47"/>
        <v>4.09</v>
      </c>
      <c r="BM9" s="40">
        <f t="shared" si="75"/>
        <v>-0.34999999999999964</v>
      </c>
      <c r="BN9" s="12">
        <f t="shared" si="76"/>
        <v>0.78458409789675099</v>
      </c>
      <c r="BO9" s="44"/>
      <c r="BP9" s="3"/>
      <c r="BQ9" s="6"/>
      <c r="BR9" s="4">
        <v>27.6</v>
      </c>
      <c r="BS9" s="14">
        <f t="shared" si="48"/>
        <v>6.6400000000000006</v>
      </c>
      <c r="BT9" s="40">
        <f t="shared" si="77"/>
        <v>-0.49000000000000021</v>
      </c>
      <c r="BU9" s="12">
        <f t="shared" si="78"/>
        <v>0.71202509779853584</v>
      </c>
      <c r="BV9" s="44"/>
      <c r="BW9" s="3"/>
      <c r="BY9" s="4">
        <v>27.49</v>
      </c>
      <c r="BZ9" s="14">
        <f t="shared" si="49"/>
        <v>6.5299999999999976</v>
      </c>
      <c r="CA9" s="40">
        <f t="shared" si="79"/>
        <v>-0.43999999999999773</v>
      </c>
      <c r="CB9" s="12">
        <f t="shared" si="80"/>
        <v>0.73713460864555169</v>
      </c>
      <c r="CC9" s="44"/>
      <c r="CD9" s="3"/>
      <c r="CF9" s="4">
        <v>26.85</v>
      </c>
      <c r="CG9" s="14">
        <f t="shared" si="50"/>
        <v>5.8900000000000006</v>
      </c>
      <c r="CH9" s="14">
        <f t="shared" si="81"/>
        <v>0.33999999999999986</v>
      </c>
      <c r="CI9" s="12">
        <f t="shared" si="82"/>
        <v>1.2657565939702797</v>
      </c>
      <c r="CJ9" s="44"/>
      <c r="CK9" s="3"/>
      <c r="CM9" s="4">
        <v>27.45</v>
      </c>
      <c r="CN9" s="14">
        <f t="shared" si="51"/>
        <v>6.4899999999999984</v>
      </c>
      <c r="CO9" s="40">
        <f t="shared" si="83"/>
        <v>-0.70999999999999819</v>
      </c>
      <c r="CP9" s="12">
        <f t="shared" si="84"/>
        <v>0.61132013884603509</v>
      </c>
      <c r="CQ9" s="44"/>
      <c r="CR9" s="3"/>
      <c r="CT9" s="4">
        <v>24.19</v>
      </c>
      <c r="CU9" s="14">
        <f t="shared" si="52"/>
        <v>3.2300000000000004</v>
      </c>
      <c r="CV9" s="40">
        <f t="shared" si="85"/>
        <v>-0.23000000000000043</v>
      </c>
      <c r="CW9" s="12">
        <f t="shared" si="86"/>
        <v>0.85263489176795637</v>
      </c>
      <c r="CX9" s="44"/>
      <c r="CY9" s="3"/>
      <c r="DA9" s="4">
        <v>24.79</v>
      </c>
      <c r="DB9" s="14">
        <f t="shared" si="53"/>
        <v>3.8299999999999983</v>
      </c>
      <c r="DC9" s="14">
        <f t="shared" si="87"/>
        <v>0.37000000000000188</v>
      </c>
      <c r="DD9" s="12">
        <f t="shared" si="88"/>
        <v>1.2923528306374938</v>
      </c>
      <c r="DE9" s="44"/>
      <c r="DF9" s="3"/>
      <c r="DH9" s="4">
        <v>27.33</v>
      </c>
      <c r="DI9" s="14">
        <f t="shared" si="54"/>
        <v>6.3699999999999974</v>
      </c>
      <c r="DJ9" s="40">
        <f t="shared" si="89"/>
        <v>-0.37999999999999723</v>
      </c>
      <c r="DK9" s="12">
        <f t="shared" si="90"/>
        <v>0.76843759064400774</v>
      </c>
      <c r="DL9" s="44"/>
      <c r="DM9" s="3"/>
      <c r="DO9" s="4">
        <v>24.04</v>
      </c>
      <c r="DP9" s="14">
        <f t="shared" si="91"/>
        <v>2.6999999999999993</v>
      </c>
      <c r="DQ9" s="40">
        <f t="shared" si="92"/>
        <v>-0.10999999999999943</v>
      </c>
      <c r="DR9" s="12">
        <f t="shared" si="93"/>
        <v>0.92658806189037124</v>
      </c>
      <c r="DS9" s="44"/>
      <c r="DT9" s="3"/>
      <c r="DV9" s="4">
        <v>24.65</v>
      </c>
      <c r="DW9" s="14">
        <f t="shared" si="55"/>
        <v>3.6899999999999977</v>
      </c>
      <c r="DX9" s="14">
        <f t="shared" si="94"/>
        <v>0.2300000000000022</v>
      </c>
      <c r="DY9" s="12">
        <f t="shared" si="95"/>
        <v>1.1728349492318806</v>
      </c>
      <c r="DZ9" s="44"/>
      <c r="EA9" s="3"/>
      <c r="EC9" s="4">
        <v>25.39</v>
      </c>
      <c r="ED9" s="14">
        <f t="shared" si="56"/>
        <v>4.43</v>
      </c>
      <c r="EE9" s="40">
        <f t="shared" si="96"/>
        <v>-0.27999999999999936</v>
      </c>
      <c r="EF9" s="12">
        <f t="shared" si="97"/>
        <v>0.82359101726757356</v>
      </c>
      <c r="EG9" s="44"/>
      <c r="EH9" s="43"/>
      <c r="EJ9" s="4">
        <v>30.81</v>
      </c>
      <c r="EK9" s="2">
        <f t="shared" si="57"/>
        <v>9.8499999999999979</v>
      </c>
      <c r="EL9" s="2">
        <f t="shared" si="98"/>
        <v>0.51000000000000156</v>
      </c>
      <c r="EM9" s="3">
        <f t="shared" si="99"/>
        <v>1.4240501955970732</v>
      </c>
      <c r="EN9" s="43"/>
      <c r="EO9" s="3"/>
      <c r="EQ9" s="4">
        <v>22.39</v>
      </c>
      <c r="ER9" s="14">
        <f t="shared" si="58"/>
        <v>1.4299999999999997</v>
      </c>
      <c r="ES9" s="14">
        <f t="shared" si="100"/>
        <v>0.55000000000000027</v>
      </c>
      <c r="ET9" s="12">
        <f t="shared" si="101"/>
        <v>1.4640856959456257</v>
      </c>
      <c r="EU9" s="44"/>
      <c r="EV9" s="3"/>
    </row>
    <row r="10" spans="1:153" s="11" customFormat="1" ht="15.6">
      <c r="A10" s="10">
        <v>6</v>
      </c>
      <c r="B10" s="1">
        <v>21.06</v>
      </c>
      <c r="C10" s="4">
        <v>29.05</v>
      </c>
      <c r="D10" s="2">
        <f t="shared" si="0"/>
        <v>7.990000000000002</v>
      </c>
      <c r="E10" s="39">
        <f t="shared" si="59"/>
        <v>-0.35000000000000231</v>
      </c>
      <c r="F10" s="3">
        <f t="shared" si="60"/>
        <v>0.78458409789674943</v>
      </c>
      <c r="G10" s="3">
        <f t="shared" ref="G10" si="102">AVERAGE(F10:F12)</f>
        <v>0.86290628698262972</v>
      </c>
      <c r="H10" s="3">
        <f t="shared" ref="H10" si="103">STDEVP(F10:F12)</f>
        <v>8.8259373695472876E-2</v>
      </c>
      <c r="J10" s="4">
        <v>31.66</v>
      </c>
      <c r="K10" s="2">
        <f t="shared" si="40"/>
        <v>10.600000000000001</v>
      </c>
      <c r="L10" s="39">
        <f t="shared" si="61"/>
        <v>0.30999999999999872</v>
      </c>
      <c r="M10" s="3">
        <f t="shared" si="62"/>
        <v>1.2397076999389856</v>
      </c>
      <c r="N10" s="43">
        <f t="shared" ref="N10" si="104">AVERAGE(M10:M12)</f>
        <v>1.1353276660896514</v>
      </c>
      <c r="O10" s="3"/>
      <c r="P10" s="3">
        <f t="shared" ref="P10:P19" si="105">STDEVP(M10:M12)</f>
        <v>7.5381745829978211E-2</v>
      </c>
      <c r="Q10" s="3"/>
      <c r="R10" s="4">
        <v>30.45</v>
      </c>
      <c r="S10" s="14">
        <f t="shared" si="41"/>
        <v>9.39</v>
      </c>
      <c r="T10" s="40">
        <f t="shared" si="63"/>
        <v>-0.85000000000000142</v>
      </c>
      <c r="U10" s="12">
        <f t="shared" si="64"/>
        <v>0.55478473603392198</v>
      </c>
      <c r="V10" s="13">
        <f t="shared" ref="V10" si="106">AVERAGE(U10:U12)</f>
        <v>0.62516289536821079</v>
      </c>
      <c r="W10" s="3">
        <f t="shared" ref="W10" si="107">STDEVP(U10:U12)</f>
        <v>7.0762180400855856E-2</v>
      </c>
      <c r="X10" s="3"/>
      <c r="Y10" s="4">
        <v>27.49</v>
      </c>
      <c r="Z10" s="14">
        <f t="shared" si="42"/>
        <v>6.43</v>
      </c>
      <c r="AA10" s="40">
        <f t="shared" si="65"/>
        <v>-0.87000000000000011</v>
      </c>
      <c r="AB10" s="12">
        <f t="shared" si="66"/>
        <v>0.54714685063036972</v>
      </c>
      <c r="AC10" s="13">
        <f t="shared" ref="AC10" si="108">AVERAGE(AB10:AB12)</f>
        <v>0.63158730175854627</v>
      </c>
      <c r="AD10" s="3"/>
      <c r="AE10" s="3">
        <f t="shared" ref="AE10:AE19" si="109">STDEVP(AB10:AB12)</f>
        <v>7.6328216326058879E-2</v>
      </c>
      <c r="AF10" s="12"/>
      <c r="AG10" s="4">
        <v>27</v>
      </c>
      <c r="AH10" s="14">
        <f t="shared" si="43"/>
        <v>5.9400000000000013</v>
      </c>
      <c r="AI10" s="40">
        <f t="shared" si="67"/>
        <v>-0.26000000000000156</v>
      </c>
      <c r="AJ10" s="12">
        <f t="shared" si="68"/>
        <v>0.83508791942836846</v>
      </c>
      <c r="AK10" s="13">
        <f t="shared" ref="AK10" si="110">AVERAGE(AJ10:AJ12)</f>
        <v>0.92088550776195743</v>
      </c>
      <c r="AL10" s="3">
        <f t="shared" ref="AL10" si="111">STDEVP(AJ10:AJ12)</f>
        <v>9.7342863605272681E-2</v>
      </c>
      <c r="AM10" s="12"/>
      <c r="AN10" s="12"/>
      <c r="AO10" s="4">
        <v>26.87</v>
      </c>
      <c r="AP10" s="14">
        <f t="shared" si="44"/>
        <v>5.8100000000000023</v>
      </c>
      <c r="AQ10" s="40">
        <f t="shared" si="69"/>
        <v>9.9999999999980105E-3</v>
      </c>
      <c r="AR10" s="12">
        <f t="shared" si="70"/>
        <v>1.0069555500567173</v>
      </c>
      <c r="AS10" s="12">
        <f t="shared" ref="AS10" si="112">AVERAGE(AR10:AR12)</f>
        <v>1.0652510862096627</v>
      </c>
      <c r="AT10" s="3">
        <f t="shared" ref="AT10" si="113">STDEVP(AR10:AR12)</f>
        <v>4.3042032134478436E-2</v>
      </c>
      <c r="AU10" s="12"/>
      <c r="AV10" s="12"/>
      <c r="AW10" s="4">
        <v>27.29</v>
      </c>
      <c r="AX10" s="14">
        <f t="shared" si="45"/>
        <v>6.23</v>
      </c>
      <c r="AY10" s="40">
        <f t="shared" si="71"/>
        <v>-0.3100000000000005</v>
      </c>
      <c r="AZ10" s="12">
        <f t="shared" si="72"/>
        <v>0.80664175922212611</v>
      </c>
      <c r="BA10" s="13">
        <f t="shared" ref="BA10" si="114">AVERAGE(AZ10:AZ12)</f>
        <v>0.79345777674826967</v>
      </c>
      <c r="BB10" s="3"/>
      <c r="BC10" s="6">
        <f t="shared" ref="BC10:BC19" si="115">STDEVP(AZ10:AZ12)</f>
        <v>4.9772286675251173E-2</v>
      </c>
      <c r="BD10" s="4">
        <v>24.82</v>
      </c>
      <c r="BE10" s="14">
        <f t="shared" si="46"/>
        <v>3.7600000000000016</v>
      </c>
      <c r="BF10" s="40">
        <f t="shared" si="73"/>
        <v>-0.71000000000000174</v>
      </c>
      <c r="BG10" s="12">
        <f t="shared" si="74"/>
        <v>0.61132013884603353</v>
      </c>
      <c r="BH10" s="13">
        <f t="shared" ref="BH10" si="116">AVERAGE(BG10:BG12)</f>
        <v>0.65717337007772236</v>
      </c>
      <c r="BI10" s="3"/>
      <c r="BJ10" s="11">
        <f t="shared" ref="BJ10:BJ19" si="117">STDEVP(BG10:BG12)</f>
        <v>8.3079488012384059E-2</v>
      </c>
      <c r="BK10" s="4">
        <v>25.44</v>
      </c>
      <c r="BL10" s="14">
        <f t="shared" si="47"/>
        <v>4.3800000000000026</v>
      </c>
      <c r="BM10" s="40">
        <f t="shared" si="75"/>
        <v>-0.64000000000000234</v>
      </c>
      <c r="BN10" s="12">
        <f t="shared" si="76"/>
        <v>0.64171294878145102</v>
      </c>
      <c r="BO10" s="13">
        <f t="shared" ref="BO10" si="118">AVERAGE(BN10:BN12)</f>
        <v>0.69522561048317311</v>
      </c>
      <c r="BP10" s="3">
        <f t="shared" ref="BP10" si="119">STDEVP(BN10:BN12)</f>
        <v>3.8059137437263052E-2</v>
      </c>
      <c r="BQ10" s="6"/>
      <c r="BR10" s="4">
        <v>26.99</v>
      </c>
      <c r="BS10" s="14">
        <f t="shared" si="48"/>
        <v>5.93</v>
      </c>
      <c r="BT10" s="40">
        <f t="shared" si="77"/>
        <v>0.22000000000000064</v>
      </c>
      <c r="BU10" s="12">
        <f t="shared" si="78"/>
        <v>1.1647335864684563</v>
      </c>
      <c r="BV10" s="13">
        <f t="shared" ref="BV10" si="120">AVERAGE(BU10:BU12)</f>
        <v>1.2187065505854495</v>
      </c>
      <c r="BW10" s="3">
        <f t="shared" ref="BW10" si="121">STDEVP(BU10:BU12)</f>
        <v>6.5171305940390181E-2</v>
      </c>
      <c r="BY10" s="4">
        <v>27.15</v>
      </c>
      <c r="BZ10" s="14">
        <f t="shared" si="49"/>
        <v>6.09</v>
      </c>
      <c r="CA10" s="40">
        <f t="shared" si="79"/>
        <v>0</v>
      </c>
      <c r="CB10" s="12">
        <f t="shared" si="80"/>
        <v>1</v>
      </c>
      <c r="CC10" s="13">
        <f t="shared" ref="CC10" si="122">AVERAGE(CB10:CB12)</f>
        <v>1.0322358118863821</v>
      </c>
      <c r="CD10" s="3">
        <f t="shared" ref="CD10" si="123">STDEVP(CB10:CB12)</f>
        <v>6.0724388852860009E-2</v>
      </c>
      <c r="CF10" s="4">
        <v>27.23</v>
      </c>
      <c r="CG10" s="14">
        <f t="shared" si="50"/>
        <v>6.1700000000000017</v>
      </c>
      <c r="CH10" s="14">
        <f t="shared" si="81"/>
        <v>5.9999999999998721E-2</v>
      </c>
      <c r="CI10" s="12">
        <f t="shared" si="82"/>
        <v>1.0424657608411205</v>
      </c>
      <c r="CJ10" s="13">
        <f t="shared" ref="CJ10" si="124">AVERAGE(CI10:CI12)</f>
        <v>1.0929909366152899</v>
      </c>
      <c r="CK10" s="3">
        <f t="shared" ref="CK10" si="125">STDEVP(CI10:CI12)</f>
        <v>5.2121596295769131E-2</v>
      </c>
      <c r="CM10" s="4">
        <v>27.27</v>
      </c>
      <c r="CN10" s="14">
        <f t="shared" si="51"/>
        <v>6.2100000000000009</v>
      </c>
      <c r="CO10" s="40">
        <f t="shared" si="83"/>
        <v>-0.4300000000000006</v>
      </c>
      <c r="CP10" s="12">
        <f t="shared" si="84"/>
        <v>0.74226178531452436</v>
      </c>
      <c r="CQ10" s="13">
        <f t="shared" ref="CQ10" si="126">AVERAGE(CP10:CP12)</f>
        <v>0.80342301538053074</v>
      </c>
      <c r="CR10" s="3">
        <f t="shared" ref="CR10" si="127">STDEVP(CP10:CP12)</f>
        <v>6.2251337521824254E-2</v>
      </c>
      <c r="CT10" s="4">
        <v>24.7</v>
      </c>
      <c r="CU10" s="14">
        <f t="shared" si="52"/>
        <v>3.6400000000000006</v>
      </c>
      <c r="CV10" s="40">
        <f t="shared" si="85"/>
        <v>-0.64000000000000057</v>
      </c>
      <c r="CW10" s="12">
        <f t="shared" si="86"/>
        <v>0.64171294878145191</v>
      </c>
      <c r="CX10" s="13">
        <f t="shared" ref="CX10" si="128">AVERAGE(CW10:CW12)</f>
        <v>0.65529114270122912</v>
      </c>
      <c r="CY10" s="3">
        <f t="shared" ref="CY10" si="129">STDEVP(CW10:CW12)</f>
        <v>1.1125304619029944E-2</v>
      </c>
      <c r="DA10" s="4">
        <v>24.25</v>
      </c>
      <c r="DB10" s="14">
        <f t="shared" si="53"/>
        <v>3.1900000000000013</v>
      </c>
      <c r="DC10" s="14">
        <f t="shared" si="87"/>
        <v>1.0099999999999989</v>
      </c>
      <c r="DD10" s="12">
        <f t="shared" si="88"/>
        <v>2.013911100113436</v>
      </c>
      <c r="DE10" s="13">
        <f t="shared" ref="DE10" si="130">AVERAGE(DD10:DD12)</f>
        <v>1.9327441982097773</v>
      </c>
      <c r="DF10" s="3">
        <f t="shared" ref="DF10" si="131">STDEVP(DD10:DD12)</f>
        <v>5.8384125841131035E-2</v>
      </c>
      <c r="DH10" s="4">
        <v>26.84</v>
      </c>
      <c r="DI10" s="14">
        <f t="shared" si="54"/>
        <v>5.7800000000000011</v>
      </c>
      <c r="DJ10" s="40">
        <f t="shared" si="89"/>
        <v>0.20999999999999908</v>
      </c>
      <c r="DK10" s="12">
        <f t="shared" si="90"/>
        <v>1.1566881839052867</v>
      </c>
      <c r="DL10" s="13">
        <f t="shared" ref="DL10" si="132">AVERAGE(DK10:DK12)</f>
        <v>1.0905122910291363</v>
      </c>
      <c r="DM10" s="3">
        <f t="shared" ref="DM10" si="133">STDEVP(DK10:DK12)</f>
        <v>5.2558177670619162E-2</v>
      </c>
      <c r="DO10" s="4">
        <v>24.7</v>
      </c>
      <c r="DP10" s="14">
        <f t="shared" si="91"/>
        <v>3.7399999999999984</v>
      </c>
      <c r="DQ10" s="40">
        <f t="shared" si="92"/>
        <v>-1.1499999999999986</v>
      </c>
      <c r="DR10" s="12">
        <f t="shared" si="93"/>
        <v>0.45062523130541554</v>
      </c>
      <c r="DS10" s="13">
        <f t="shared" ref="DS10" si="134">AVERAGE(DR10:DR12)</f>
        <v>0.51822505594734758</v>
      </c>
      <c r="DT10" s="3">
        <f t="shared" ref="DT10" si="135">STDEVP(DR10:DR12)</f>
        <v>5.5438534802587223E-2</v>
      </c>
      <c r="DV10" s="4">
        <v>24.34</v>
      </c>
      <c r="DW10" s="14">
        <f t="shared" si="55"/>
        <v>3.2800000000000011</v>
      </c>
      <c r="DX10" s="14">
        <f t="shared" si="94"/>
        <v>0.63999999999999879</v>
      </c>
      <c r="DY10" s="12">
        <f t="shared" si="95"/>
        <v>1.5583291593209982</v>
      </c>
      <c r="DZ10" s="13">
        <f t="shared" ref="DZ10" si="136">AVERAGE(DY10:DY12)</f>
        <v>1.6735165014968212</v>
      </c>
      <c r="EA10" s="3">
        <f t="shared" ref="EA10" si="137">STDEVP(DY10:DY12)</f>
        <v>0.10644255165618038</v>
      </c>
      <c r="EC10" s="4">
        <v>25.63</v>
      </c>
      <c r="ED10" s="14">
        <f t="shared" si="56"/>
        <v>4.57</v>
      </c>
      <c r="EE10" s="40">
        <f t="shared" si="96"/>
        <v>-0.41999999999999993</v>
      </c>
      <c r="EF10" s="12">
        <f t="shared" si="97"/>
        <v>0.74742462431746925</v>
      </c>
      <c r="EG10" s="13">
        <f t="shared" ref="EG10" si="138">AVERAGE(EF10:EF12)</f>
        <v>0.7603508807332503</v>
      </c>
      <c r="EH10" s="43">
        <f t="shared" ref="EH10" si="139">STDEVP(EF10:EF12)</f>
        <v>3.3779340541613169E-2</v>
      </c>
      <c r="EJ10" s="4">
        <v>30.55</v>
      </c>
      <c r="EK10" s="2">
        <f t="shared" si="57"/>
        <v>9.490000000000002</v>
      </c>
      <c r="EL10" s="2">
        <f t="shared" si="98"/>
        <v>0.86999999999999744</v>
      </c>
      <c r="EM10" s="3">
        <f t="shared" si="99"/>
        <v>1.8276629004587976</v>
      </c>
      <c r="EN10" s="43">
        <f t="shared" ref="EN10" si="140">AVERAGE(EM10:EM12)</f>
        <v>1.9334715319153615</v>
      </c>
      <c r="EO10" s="3">
        <f t="shared" ref="EO10" si="141">STDEVP(EM10:EM12)</f>
        <v>7.8122937291631833E-2</v>
      </c>
      <c r="EQ10" s="4">
        <v>22.21</v>
      </c>
      <c r="ER10" s="14">
        <f t="shared" si="58"/>
        <v>1.1500000000000021</v>
      </c>
      <c r="ES10" s="14">
        <f t="shared" si="100"/>
        <v>0.82999999999999785</v>
      </c>
      <c r="ET10" s="12">
        <f t="shared" si="101"/>
        <v>1.7776853623331379</v>
      </c>
      <c r="EU10" s="13">
        <f t="shared" ref="EU10" si="142">AVERAGE(ET10:ET12)</f>
        <v>1.7432843518348016</v>
      </c>
      <c r="EV10" s="3">
        <f t="shared" ref="EV10" si="143">STDEVP(ET10:ET12)</f>
        <v>8.6432541434528068E-2</v>
      </c>
    </row>
    <row r="11" spans="1:153" s="11" customFormat="1" ht="15.6">
      <c r="A11" s="10">
        <v>6</v>
      </c>
      <c r="B11" s="1">
        <v>21.18</v>
      </c>
      <c r="C11" s="4">
        <v>29.11</v>
      </c>
      <c r="D11" s="2">
        <f t="shared" si="0"/>
        <v>7.93</v>
      </c>
      <c r="E11" s="39">
        <f t="shared" si="59"/>
        <v>-0.29000000000000004</v>
      </c>
      <c r="F11" s="3">
        <f t="shared" si="60"/>
        <v>0.81790205855778109</v>
      </c>
      <c r="G11" s="3"/>
      <c r="H11" s="3"/>
      <c r="J11" s="4">
        <v>31.95</v>
      </c>
      <c r="K11" s="2">
        <f t="shared" si="40"/>
        <v>10.77</v>
      </c>
      <c r="L11" s="39">
        <f t="shared" si="61"/>
        <v>0.14000000000000057</v>
      </c>
      <c r="M11" s="3">
        <f t="shared" si="62"/>
        <v>1.1019051158766111</v>
      </c>
      <c r="N11" s="43"/>
      <c r="O11" s="3"/>
      <c r="P11" s="3"/>
      <c r="Q11" s="3"/>
      <c r="R11" s="4">
        <v>30.46</v>
      </c>
      <c r="S11" s="14">
        <f t="shared" si="41"/>
        <v>9.2800000000000011</v>
      </c>
      <c r="T11" s="40">
        <f t="shared" si="63"/>
        <v>-0.74000000000000199</v>
      </c>
      <c r="U11" s="12">
        <f t="shared" si="64"/>
        <v>0.59873935230946351</v>
      </c>
      <c r="V11" s="44"/>
      <c r="W11" s="3"/>
      <c r="X11" s="3"/>
      <c r="Y11" s="4">
        <v>27.44</v>
      </c>
      <c r="Z11" s="14">
        <f t="shared" si="42"/>
        <v>6.2600000000000016</v>
      </c>
      <c r="AA11" s="40">
        <f t="shared" si="65"/>
        <v>-0.70000000000000195</v>
      </c>
      <c r="AB11" s="12">
        <f t="shared" si="66"/>
        <v>0.61557220667245738</v>
      </c>
      <c r="AC11" s="44"/>
      <c r="AD11" s="3"/>
      <c r="AE11" s="3"/>
      <c r="AF11" s="12"/>
      <c r="AG11" s="4">
        <v>27.06</v>
      </c>
      <c r="AH11" s="14">
        <f t="shared" si="43"/>
        <v>5.879999999999999</v>
      </c>
      <c r="AI11" s="40">
        <f t="shared" si="67"/>
        <v>-0.19999999999999929</v>
      </c>
      <c r="AJ11" s="12">
        <f t="shared" si="68"/>
        <v>0.87055056329612457</v>
      </c>
      <c r="AK11" s="44"/>
      <c r="AL11" s="3"/>
      <c r="AM11" s="12"/>
      <c r="AN11" s="12"/>
      <c r="AO11" s="4">
        <v>26.85</v>
      </c>
      <c r="AP11" s="14">
        <f t="shared" si="44"/>
        <v>5.6700000000000017</v>
      </c>
      <c r="AQ11" s="40">
        <f t="shared" si="69"/>
        <v>0.14999999999999858</v>
      </c>
      <c r="AR11" s="12">
        <f t="shared" si="70"/>
        <v>1.109569472067844</v>
      </c>
      <c r="AS11" s="7"/>
      <c r="AT11" s="3"/>
      <c r="AU11" s="12"/>
      <c r="AV11" s="12"/>
      <c r="AW11" s="4">
        <v>27.56</v>
      </c>
      <c r="AX11" s="14">
        <f t="shared" si="45"/>
        <v>6.379999999999999</v>
      </c>
      <c r="AY11" s="40">
        <f t="shared" si="71"/>
        <v>-0.45999999999999908</v>
      </c>
      <c r="AZ11" s="12">
        <f t="shared" si="72"/>
        <v>0.72698625866015576</v>
      </c>
      <c r="BA11" s="44"/>
      <c r="BB11" s="3"/>
      <c r="BC11" s="6"/>
      <c r="BD11" s="4">
        <v>24.6</v>
      </c>
      <c r="BE11" s="14">
        <f t="shared" si="46"/>
        <v>3.4200000000000017</v>
      </c>
      <c r="BF11" s="40">
        <f t="shared" si="73"/>
        <v>-0.37000000000000188</v>
      </c>
      <c r="BG11" s="12">
        <f t="shared" si="74"/>
        <v>0.77378249677119404</v>
      </c>
      <c r="BH11" s="44"/>
      <c r="BI11" s="3"/>
      <c r="BK11" s="4">
        <v>25.4</v>
      </c>
      <c r="BL11" s="14">
        <f t="shared" si="47"/>
        <v>4.2199999999999989</v>
      </c>
      <c r="BM11" s="40">
        <f t="shared" si="75"/>
        <v>-0.47999999999999865</v>
      </c>
      <c r="BN11" s="12">
        <f t="shared" si="76"/>
        <v>0.71697762400791443</v>
      </c>
      <c r="BO11" s="44"/>
      <c r="BP11" s="3"/>
      <c r="BQ11" s="6"/>
      <c r="BR11" s="4">
        <v>26.94</v>
      </c>
      <c r="BS11" s="14">
        <f t="shared" si="48"/>
        <v>5.7600000000000016</v>
      </c>
      <c r="BT11" s="40">
        <f t="shared" si="77"/>
        <v>0.38999999999999879</v>
      </c>
      <c r="BU11" s="12">
        <f t="shared" si="78"/>
        <v>1.3103934038583622</v>
      </c>
      <c r="BV11" s="44"/>
      <c r="BW11" s="3"/>
      <c r="BY11" s="4">
        <v>27.11</v>
      </c>
      <c r="BZ11" s="14">
        <f t="shared" si="49"/>
        <v>5.93</v>
      </c>
      <c r="CA11" s="40">
        <f t="shared" si="79"/>
        <v>0.16000000000000014</v>
      </c>
      <c r="CB11" s="12">
        <f t="shared" si="80"/>
        <v>1.11728713807222</v>
      </c>
      <c r="CC11" s="44"/>
      <c r="CD11" s="3"/>
      <c r="CF11" s="4">
        <v>27.31</v>
      </c>
      <c r="CG11" s="14">
        <f t="shared" si="50"/>
        <v>6.129999999999999</v>
      </c>
      <c r="CH11" s="14">
        <f t="shared" si="81"/>
        <v>0.10000000000000142</v>
      </c>
      <c r="CI11" s="12">
        <f t="shared" si="82"/>
        <v>1.0717734625362942</v>
      </c>
      <c r="CJ11" s="44"/>
      <c r="CK11" s="3"/>
      <c r="CM11" s="4">
        <v>27.32</v>
      </c>
      <c r="CN11" s="14">
        <f t="shared" si="51"/>
        <v>6.1400000000000006</v>
      </c>
      <c r="CO11" s="40">
        <f t="shared" si="83"/>
        <v>-0.36000000000000032</v>
      </c>
      <c r="CP11" s="12">
        <f t="shared" si="84"/>
        <v>0.77916457966049968</v>
      </c>
      <c r="CQ11" s="44"/>
      <c r="CR11" s="3"/>
      <c r="CT11" s="4">
        <v>24.76</v>
      </c>
      <c r="CU11" s="14">
        <f t="shared" si="52"/>
        <v>3.5800000000000018</v>
      </c>
      <c r="CV11" s="40">
        <f t="shared" si="85"/>
        <v>-0.58000000000000185</v>
      </c>
      <c r="CW11" s="12">
        <f t="shared" si="86"/>
        <v>0.66896377739305524</v>
      </c>
      <c r="CX11" s="44"/>
      <c r="CY11" s="3"/>
      <c r="DA11" s="4">
        <v>24.45</v>
      </c>
      <c r="DB11" s="14">
        <f t="shared" si="53"/>
        <v>3.2699999999999996</v>
      </c>
      <c r="DC11" s="14">
        <f t="shared" si="87"/>
        <v>0.9300000000000006</v>
      </c>
      <c r="DD11" s="12">
        <f t="shared" si="88"/>
        <v>1.9052759960878756</v>
      </c>
      <c r="DE11" s="44"/>
      <c r="DF11" s="3"/>
      <c r="DH11" s="4">
        <v>27.05</v>
      </c>
      <c r="DI11" s="14">
        <f t="shared" si="54"/>
        <v>5.870000000000001</v>
      </c>
      <c r="DJ11" s="40">
        <f t="shared" si="89"/>
        <v>0.11999999999999922</v>
      </c>
      <c r="DK11" s="12">
        <f t="shared" si="90"/>
        <v>1.0867348625260576</v>
      </c>
      <c r="DL11" s="44"/>
      <c r="DM11" s="3"/>
      <c r="DO11" s="4">
        <v>24.6</v>
      </c>
      <c r="DP11" s="14">
        <f t="shared" si="91"/>
        <v>3.5400000000000027</v>
      </c>
      <c r="DQ11" s="40">
        <f t="shared" si="92"/>
        <v>-0.95000000000000284</v>
      </c>
      <c r="DR11" s="12">
        <f t="shared" si="93"/>
        <v>0.51763246192068768</v>
      </c>
      <c r="DS11" s="44"/>
      <c r="DT11" s="3"/>
      <c r="DV11" s="4">
        <v>24.38</v>
      </c>
      <c r="DW11" s="14">
        <f t="shared" si="55"/>
        <v>3.1999999999999993</v>
      </c>
      <c r="DX11" s="14">
        <f t="shared" si="94"/>
        <v>0.72000000000000064</v>
      </c>
      <c r="DY11" s="12">
        <f t="shared" si="95"/>
        <v>1.6471820345351469</v>
      </c>
      <c r="DZ11" s="44"/>
      <c r="EA11" s="3"/>
      <c r="EC11" s="4">
        <v>25.79</v>
      </c>
      <c r="ED11" s="14">
        <f t="shared" si="56"/>
        <v>4.6099999999999994</v>
      </c>
      <c r="EE11" s="40">
        <f t="shared" si="96"/>
        <v>-0.45999999999999908</v>
      </c>
      <c r="EF11" s="12">
        <f t="shared" si="97"/>
        <v>0.72698625866015576</v>
      </c>
      <c r="EG11" s="44"/>
      <c r="EH11" s="43"/>
      <c r="EJ11" s="4">
        <v>30.57</v>
      </c>
      <c r="EK11" s="2">
        <f t="shared" si="57"/>
        <v>9.39</v>
      </c>
      <c r="EL11" s="2">
        <f t="shared" si="98"/>
        <v>0.96999999999999886</v>
      </c>
      <c r="EM11" s="3">
        <f t="shared" si="99"/>
        <v>1.9588405951738521</v>
      </c>
      <c r="EN11" s="43"/>
      <c r="EO11" s="3"/>
      <c r="EQ11" s="4">
        <v>22.46</v>
      </c>
      <c r="ER11" s="14">
        <f t="shared" si="58"/>
        <v>1.2800000000000011</v>
      </c>
      <c r="ES11" s="14">
        <f t="shared" si="100"/>
        <v>0.69999999999999885</v>
      </c>
      <c r="ET11" s="12">
        <f t="shared" si="101"/>
        <v>1.6245047927124696</v>
      </c>
      <c r="EU11" s="44"/>
      <c r="EV11" s="3"/>
    </row>
    <row r="12" spans="1:153" s="11" customFormat="1" ht="15.6">
      <c r="A12" s="10">
        <v>6</v>
      </c>
      <c r="B12" s="1">
        <v>21.24</v>
      </c>
      <c r="C12" s="4">
        <v>28.9</v>
      </c>
      <c r="D12" s="2">
        <f t="shared" si="0"/>
        <v>7.66</v>
      </c>
      <c r="E12" s="39">
        <f t="shared" si="59"/>
        <v>-2.0000000000000462E-2</v>
      </c>
      <c r="F12" s="3">
        <f t="shared" si="60"/>
        <v>0.98623270449335876</v>
      </c>
      <c r="G12" s="3"/>
      <c r="H12" s="3"/>
      <c r="J12" s="4">
        <v>32.06</v>
      </c>
      <c r="K12" s="2">
        <f t="shared" si="40"/>
        <v>10.820000000000004</v>
      </c>
      <c r="L12" s="39">
        <f t="shared" si="61"/>
        <v>8.9999999999996305E-2</v>
      </c>
      <c r="M12" s="3">
        <f t="shared" si="62"/>
        <v>1.0643701824533571</v>
      </c>
      <c r="N12" s="43"/>
      <c r="O12" s="3"/>
      <c r="P12" s="3"/>
      <c r="Q12" s="3"/>
      <c r="R12" s="4">
        <v>30.25</v>
      </c>
      <c r="S12" s="14">
        <f t="shared" si="41"/>
        <v>9.0100000000000016</v>
      </c>
      <c r="T12" s="40">
        <f t="shared" si="63"/>
        <v>-0.47000000000000242</v>
      </c>
      <c r="U12" s="12">
        <f t="shared" si="64"/>
        <v>0.72196459776124688</v>
      </c>
      <c r="V12" s="44"/>
      <c r="W12" s="3"/>
      <c r="X12" s="3"/>
      <c r="Y12" s="4">
        <v>27.25</v>
      </c>
      <c r="Z12" s="14">
        <f t="shared" si="42"/>
        <v>6.0100000000000016</v>
      </c>
      <c r="AA12" s="40">
        <f t="shared" si="65"/>
        <v>-0.45000000000000195</v>
      </c>
      <c r="AB12" s="12">
        <f t="shared" si="66"/>
        <v>0.73204284797281183</v>
      </c>
      <c r="AC12" s="44"/>
      <c r="AD12" s="3"/>
      <c r="AE12" s="3"/>
      <c r="AF12" s="12"/>
      <c r="AG12" s="4">
        <v>26.84</v>
      </c>
      <c r="AH12" s="14">
        <f t="shared" si="43"/>
        <v>5.6000000000000014</v>
      </c>
      <c r="AI12" s="40">
        <f t="shared" si="67"/>
        <v>7.9999999999998295E-2</v>
      </c>
      <c r="AJ12" s="12">
        <f t="shared" si="68"/>
        <v>1.0570180405613792</v>
      </c>
      <c r="AK12" s="44"/>
      <c r="AL12" s="3"/>
      <c r="AM12" s="12"/>
      <c r="AN12" s="12"/>
      <c r="AO12" s="4">
        <v>26.95</v>
      </c>
      <c r="AP12" s="14">
        <f t="shared" si="44"/>
        <v>5.7100000000000009</v>
      </c>
      <c r="AQ12" s="40">
        <f t="shared" si="69"/>
        <v>0.10999999999999943</v>
      </c>
      <c r="AR12" s="12">
        <f t="shared" si="70"/>
        <v>1.0792282365044268</v>
      </c>
      <c r="AS12" s="7"/>
      <c r="AT12" s="3"/>
      <c r="AU12" s="12"/>
      <c r="AV12" s="12"/>
      <c r="AW12" s="4">
        <v>27.4</v>
      </c>
      <c r="AX12" s="14">
        <f t="shared" si="45"/>
        <v>6.16</v>
      </c>
      <c r="AY12" s="40">
        <f t="shared" si="71"/>
        <v>-0.24000000000000021</v>
      </c>
      <c r="AZ12" s="12">
        <f t="shared" si="72"/>
        <v>0.84674531236252704</v>
      </c>
      <c r="BA12" s="7"/>
      <c r="BB12" s="3"/>
      <c r="BC12" s="6"/>
      <c r="BD12" s="4">
        <v>25.06</v>
      </c>
      <c r="BE12" s="14">
        <f t="shared" si="46"/>
        <v>3.8200000000000003</v>
      </c>
      <c r="BF12" s="40">
        <f t="shared" si="73"/>
        <v>-0.77000000000000046</v>
      </c>
      <c r="BG12" s="12">
        <f t="shared" si="74"/>
        <v>0.58641747461593929</v>
      </c>
      <c r="BH12" s="44"/>
      <c r="BI12" s="3"/>
      <c r="BK12" s="4">
        <v>25.44</v>
      </c>
      <c r="BL12" s="14">
        <f t="shared" si="47"/>
        <v>4.2000000000000028</v>
      </c>
      <c r="BM12" s="40">
        <f t="shared" si="75"/>
        <v>-0.46000000000000263</v>
      </c>
      <c r="BN12" s="12">
        <f t="shared" si="76"/>
        <v>0.72698625866015387</v>
      </c>
      <c r="BO12" s="44"/>
      <c r="BP12" s="3"/>
      <c r="BQ12" s="6"/>
      <c r="BR12" s="4">
        <v>27.15</v>
      </c>
      <c r="BS12" s="14">
        <f t="shared" si="48"/>
        <v>5.91</v>
      </c>
      <c r="BT12" s="40">
        <f t="shared" si="77"/>
        <v>0.24000000000000021</v>
      </c>
      <c r="BU12" s="12">
        <f t="shared" si="78"/>
        <v>1.1809926614295305</v>
      </c>
      <c r="BV12" s="44"/>
      <c r="BW12" s="3"/>
      <c r="BY12" s="4">
        <v>27.36</v>
      </c>
      <c r="BZ12" s="14">
        <f t="shared" si="49"/>
        <v>6.120000000000001</v>
      </c>
      <c r="CA12" s="40">
        <f t="shared" si="79"/>
        <v>-3.0000000000001137E-2</v>
      </c>
      <c r="CB12" s="12">
        <f t="shared" si="80"/>
        <v>0.97942029758692617</v>
      </c>
      <c r="CC12" s="44"/>
      <c r="CD12" s="3"/>
      <c r="CF12" s="4">
        <v>27.25</v>
      </c>
      <c r="CG12" s="14">
        <f t="shared" si="50"/>
        <v>6.0100000000000016</v>
      </c>
      <c r="CH12" s="40">
        <f t="shared" si="81"/>
        <v>0.21999999999999886</v>
      </c>
      <c r="CI12" s="12">
        <f t="shared" si="82"/>
        <v>1.1647335864684549</v>
      </c>
      <c r="CJ12" s="44"/>
      <c r="CK12" s="3"/>
      <c r="CM12" s="4">
        <v>27.19</v>
      </c>
      <c r="CN12" s="14">
        <f t="shared" si="51"/>
        <v>5.9500000000000028</v>
      </c>
      <c r="CO12" s="40">
        <f t="shared" si="83"/>
        <v>-0.17000000000000259</v>
      </c>
      <c r="CP12" s="12">
        <f t="shared" si="84"/>
        <v>0.88884268116656862</v>
      </c>
      <c r="CQ12" s="44"/>
      <c r="CR12" s="3"/>
      <c r="CT12" s="4">
        <v>24.85</v>
      </c>
      <c r="CU12" s="14">
        <f t="shared" si="52"/>
        <v>3.610000000000003</v>
      </c>
      <c r="CV12" s="40">
        <f t="shared" si="85"/>
        <v>-0.61000000000000298</v>
      </c>
      <c r="CW12" s="12">
        <f t="shared" si="86"/>
        <v>0.65519670192918034</v>
      </c>
      <c r="CX12" s="44"/>
      <c r="CY12" s="3"/>
      <c r="DA12" s="4">
        <v>24.53</v>
      </c>
      <c r="DB12" s="14">
        <f t="shared" si="53"/>
        <v>3.2900000000000027</v>
      </c>
      <c r="DC12" s="14">
        <f t="shared" si="87"/>
        <v>0.90999999999999748</v>
      </c>
      <c r="DD12" s="12">
        <f t="shared" si="88"/>
        <v>1.8790454984280203</v>
      </c>
      <c r="DE12" s="44"/>
      <c r="DF12" s="3"/>
      <c r="DH12" s="4">
        <v>27.19</v>
      </c>
      <c r="DI12" s="14">
        <f t="shared" si="54"/>
        <v>5.9500000000000028</v>
      </c>
      <c r="DJ12" s="40">
        <f t="shared" si="89"/>
        <v>3.9999999999997371E-2</v>
      </c>
      <c r="DK12" s="12">
        <f t="shared" si="90"/>
        <v>1.0281138266560645</v>
      </c>
      <c r="DL12" s="44"/>
      <c r="DM12" s="3"/>
      <c r="DO12" s="4">
        <v>24.54</v>
      </c>
      <c r="DP12" s="14">
        <f t="shared" si="91"/>
        <v>3.3599999999999994</v>
      </c>
      <c r="DQ12" s="40">
        <f t="shared" si="92"/>
        <v>-0.76999999999999957</v>
      </c>
      <c r="DR12" s="12">
        <f t="shared" si="93"/>
        <v>0.58641747461593952</v>
      </c>
      <c r="DS12" s="44"/>
      <c r="DT12" s="3"/>
      <c r="DV12" s="4">
        <v>24.3</v>
      </c>
      <c r="DW12" s="14">
        <f t="shared" si="55"/>
        <v>3.0600000000000023</v>
      </c>
      <c r="DX12" s="14">
        <f t="shared" si="94"/>
        <v>0.85999999999999766</v>
      </c>
      <c r="DY12" s="12">
        <f t="shared" si="95"/>
        <v>1.8150383106343186</v>
      </c>
      <c r="DZ12" s="44"/>
      <c r="EA12" s="3"/>
      <c r="EC12" s="4">
        <v>25.7</v>
      </c>
      <c r="ED12" s="14">
        <f t="shared" si="56"/>
        <v>4.4600000000000009</v>
      </c>
      <c r="EE12" s="40">
        <f t="shared" si="96"/>
        <v>-0.3100000000000005</v>
      </c>
      <c r="EF12" s="12">
        <f t="shared" si="97"/>
        <v>0.80664175922212611</v>
      </c>
      <c r="EG12" s="44"/>
      <c r="EH12" s="43"/>
      <c r="EJ12" s="4">
        <v>30.59</v>
      </c>
      <c r="EK12" s="2">
        <f t="shared" si="57"/>
        <v>9.3500000000000014</v>
      </c>
      <c r="EL12" s="2">
        <f t="shared" si="98"/>
        <v>1.009999999999998</v>
      </c>
      <c r="EM12" s="3">
        <f t="shared" si="99"/>
        <v>2.0139111001134347</v>
      </c>
      <c r="EN12" s="43"/>
      <c r="EO12" s="3"/>
      <c r="EQ12" s="4">
        <v>22.35</v>
      </c>
      <c r="ER12" s="14">
        <f t="shared" si="58"/>
        <v>1.110000000000003</v>
      </c>
      <c r="ES12" s="14">
        <f t="shared" si="100"/>
        <v>0.869999999999997</v>
      </c>
      <c r="ET12" s="12">
        <f t="shared" si="101"/>
        <v>1.8276629004587974</v>
      </c>
      <c r="EU12" s="44"/>
      <c r="EV12" s="3"/>
    </row>
    <row r="13" spans="1:153" s="11" customFormat="1" ht="15.6">
      <c r="A13" s="10">
        <v>12</v>
      </c>
      <c r="B13" s="1">
        <v>21.49</v>
      </c>
      <c r="C13" s="4">
        <v>29</v>
      </c>
      <c r="D13" s="2">
        <f t="shared" si="0"/>
        <v>7.5100000000000016</v>
      </c>
      <c r="E13" s="39">
        <f t="shared" si="59"/>
        <v>0.12999999999999812</v>
      </c>
      <c r="F13" s="3">
        <f t="shared" si="60"/>
        <v>1.0942937012607381</v>
      </c>
      <c r="G13" s="3">
        <f t="shared" ref="G13" si="144">AVERAGE(F13:F15)</f>
        <v>1.1386833595195645</v>
      </c>
      <c r="H13" s="3">
        <f t="shared" ref="H13" si="145">STDEVP(F13:F15)</f>
        <v>3.5425257801848783E-2</v>
      </c>
      <c r="J13" s="4">
        <v>32.65</v>
      </c>
      <c r="K13" s="2">
        <f t="shared" si="40"/>
        <v>11.16</v>
      </c>
      <c r="L13" s="39">
        <f t="shared" si="61"/>
        <v>-0.25</v>
      </c>
      <c r="M13" s="3">
        <f t="shared" si="62"/>
        <v>0.84089641525371461</v>
      </c>
      <c r="N13" s="43">
        <f t="shared" ref="N13" si="146">AVERAGE(M13:M15)</f>
        <v>0.91778323479248403</v>
      </c>
      <c r="O13" s="3"/>
      <c r="P13" s="3">
        <f t="shared" si="105"/>
        <v>5.7571015883210612E-2</v>
      </c>
      <c r="Q13" s="3"/>
      <c r="R13" s="4">
        <v>30.25</v>
      </c>
      <c r="S13" s="14">
        <f t="shared" si="41"/>
        <v>8.7600000000000016</v>
      </c>
      <c r="T13" s="40">
        <f t="shared" si="63"/>
        <v>-0.22000000000000242</v>
      </c>
      <c r="U13" s="12">
        <f t="shared" si="64"/>
        <v>0.85856543643775229</v>
      </c>
      <c r="V13" s="13">
        <f t="shared" ref="V13" si="147">AVERAGE(U13:U15)</f>
        <v>1.0009787710518288</v>
      </c>
      <c r="W13" s="3">
        <f t="shared" ref="W13" si="148">STDEVP(U13:U15)</f>
        <v>0.10358387145588607</v>
      </c>
      <c r="X13" s="3"/>
      <c r="Y13" s="4">
        <v>27.15</v>
      </c>
      <c r="Z13" s="14">
        <f t="shared" si="42"/>
        <v>5.66</v>
      </c>
      <c r="AA13" s="40">
        <f t="shared" si="65"/>
        <v>-0.10000000000000053</v>
      </c>
      <c r="AB13" s="12">
        <f t="shared" si="66"/>
        <v>0.93303299153680708</v>
      </c>
      <c r="AC13" s="13">
        <f t="shared" ref="AC13" si="149">AVERAGE(AB13:AB15)</f>
        <v>1.0532965338922908</v>
      </c>
      <c r="AD13" s="3"/>
      <c r="AE13" s="3">
        <f t="shared" si="109"/>
        <v>8.5097513896532043E-2</v>
      </c>
      <c r="AF13" s="12"/>
      <c r="AG13" s="4">
        <v>25.96</v>
      </c>
      <c r="AH13" s="14">
        <f t="shared" si="43"/>
        <v>4.4700000000000024</v>
      </c>
      <c r="AI13" s="40">
        <f t="shared" si="67"/>
        <v>1.2099999999999973</v>
      </c>
      <c r="AJ13" s="12">
        <f t="shared" si="68"/>
        <v>2.3133763678105708</v>
      </c>
      <c r="AK13" s="13">
        <f t="shared" ref="AK13" si="150">AVERAGE(AJ13:AJ15)</f>
        <v>2.403231778624431</v>
      </c>
      <c r="AL13" s="3">
        <f t="shared" ref="AL13" si="151">STDEVP(AJ13:AJ15)</f>
        <v>0.11588316199901927</v>
      </c>
      <c r="AM13" s="12"/>
      <c r="AN13" s="12"/>
      <c r="AO13" s="4">
        <v>26.82</v>
      </c>
      <c r="AP13" s="14">
        <f t="shared" si="44"/>
        <v>5.3300000000000018</v>
      </c>
      <c r="AQ13" s="40">
        <f t="shared" si="69"/>
        <v>0.48999999999999844</v>
      </c>
      <c r="AR13" s="12">
        <f t="shared" si="70"/>
        <v>1.4044448757379957</v>
      </c>
      <c r="AS13" s="12">
        <f t="shared" ref="AS13" si="152">AVERAGE(AR13:AR15)</f>
        <v>1.4936604575319434</v>
      </c>
      <c r="AT13" s="3">
        <f t="shared" ref="AT13" si="153">STDEVP(AR13:AR15)</f>
        <v>0.13308861881452236</v>
      </c>
      <c r="AU13" s="12"/>
      <c r="AV13" s="12"/>
      <c r="AW13" s="4">
        <v>26.79</v>
      </c>
      <c r="AX13" s="14">
        <f t="shared" si="45"/>
        <v>5.3000000000000007</v>
      </c>
      <c r="AY13" s="40">
        <f t="shared" si="71"/>
        <v>0.61999999999999922</v>
      </c>
      <c r="AZ13" s="12">
        <f t="shared" si="72"/>
        <v>1.5368751812880115</v>
      </c>
      <c r="BA13" s="12">
        <f t="shared" ref="BA13" si="154">AVERAGE(AZ13:AZ15)</f>
        <v>1.4816998821983141</v>
      </c>
      <c r="BB13" s="3"/>
      <c r="BC13" s="6">
        <f t="shared" si="115"/>
        <v>4.2344139711890084E-2</v>
      </c>
      <c r="BD13" s="4">
        <v>25.15</v>
      </c>
      <c r="BE13" s="14">
        <f t="shared" si="46"/>
        <v>3.66</v>
      </c>
      <c r="BF13" s="40">
        <f t="shared" si="73"/>
        <v>-0.61000000000000032</v>
      </c>
      <c r="BG13" s="12">
        <f t="shared" si="74"/>
        <v>0.65519670192918156</v>
      </c>
      <c r="BH13" s="13">
        <f t="shared" ref="BH13" si="155">AVERAGE(BG13:BG15)</f>
        <v>0.80081230984256735</v>
      </c>
      <c r="BI13" s="3"/>
      <c r="BJ13" s="11">
        <f t="shared" si="117"/>
        <v>0.10323251330642397</v>
      </c>
      <c r="BK13" s="4">
        <v>24.35</v>
      </c>
      <c r="BL13" s="14">
        <f t="shared" si="47"/>
        <v>2.860000000000003</v>
      </c>
      <c r="BM13" s="40">
        <f t="shared" si="75"/>
        <v>0.87999999999999723</v>
      </c>
      <c r="BN13" s="12">
        <f t="shared" si="76"/>
        <v>1.8403753012497466</v>
      </c>
      <c r="BO13" s="13">
        <f t="shared" ref="BO13" si="156">AVERAGE(BN13:BN15)</f>
        <v>1.9330719654745347</v>
      </c>
      <c r="BP13" s="3">
        <f t="shared" ref="BP13" si="157">STDEVP(BN13:BN15)</f>
        <v>6.7665982690531576E-2</v>
      </c>
      <c r="BQ13" s="6"/>
      <c r="BR13" s="4">
        <v>27.88</v>
      </c>
      <c r="BS13" s="14">
        <f t="shared" si="48"/>
        <v>6.3900000000000006</v>
      </c>
      <c r="BT13" s="40">
        <f t="shared" si="77"/>
        <v>-0.24000000000000021</v>
      </c>
      <c r="BU13" s="12">
        <f t="shared" si="78"/>
        <v>0.84674531236252704</v>
      </c>
      <c r="BV13" s="13">
        <f t="shared" ref="BV13" si="158">AVERAGE(BU13:BU15)</f>
        <v>1.0099915963573574</v>
      </c>
      <c r="BW13" s="3">
        <f t="shared" ref="BW13" si="159">STDEVP(BU13:BU15)</f>
        <v>0.12220920292467832</v>
      </c>
      <c r="BY13" s="4">
        <v>27.85</v>
      </c>
      <c r="BZ13" s="14">
        <f t="shared" si="49"/>
        <v>6.360000000000003</v>
      </c>
      <c r="CA13" s="40">
        <f t="shared" si="79"/>
        <v>-0.27000000000000313</v>
      </c>
      <c r="CB13" s="12">
        <f t="shared" si="80"/>
        <v>0.8293195458144399</v>
      </c>
      <c r="CC13" s="13">
        <f t="shared" ref="CC13" si="160">AVERAGE(CB13:CB15)</f>
        <v>0.96226074123494565</v>
      </c>
      <c r="CD13" s="3">
        <f t="shared" ref="CD13" si="161">STDEVP(CB13:CB15)</f>
        <v>9.8404431629454434E-2</v>
      </c>
      <c r="CF13" s="4">
        <v>27.66</v>
      </c>
      <c r="CG13" s="14">
        <f t="shared" si="50"/>
        <v>6.1700000000000017</v>
      </c>
      <c r="CH13" s="40">
        <f t="shared" si="81"/>
        <v>5.9999999999998721E-2</v>
      </c>
      <c r="CI13" s="12">
        <f t="shared" si="82"/>
        <v>1.0424657608411205</v>
      </c>
      <c r="CJ13" s="13">
        <f t="shared" ref="CJ13" si="162">AVERAGE(CI13:CI15)</f>
        <v>1.1712246732526663</v>
      </c>
      <c r="CK13" s="3">
        <f t="shared" ref="CK13" si="163">STDEVP(CI13:CI15)</f>
        <v>9.2709218952728337E-2</v>
      </c>
      <c r="CM13" s="4">
        <v>26.82</v>
      </c>
      <c r="CN13" s="14">
        <f t="shared" si="51"/>
        <v>5.3300000000000018</v>
      </c>
      <c r="CO13" s="40">
        <f t="shared" si="83"/>
        <v>0.4499999999999984</v>
      </c>
      <c r="CP13" s="12">
        <f t="shared" si="84"/>
        <v>1.3660402567543939</v>
      </c>
      <c r="CQ13" s="12">
        <f t="shared" ref="CQ13" si="164">AVERAGE(CP13:CP15)</f>
        <v>1.4871558871694859</v>
      </c>
      <c r="CR13" s="3">
        <f t="shared" ref="CR13" si="165">STDEVP(CP13:CP15)</f>
        <v>8.7414881402391606E-2</v>
      </c>
      <c r="CT13" s="4">
        <v>24.38</v>
      </c>
      <c r="CU13" s="14">
        <f t="shared" si="52"/>
        <v>2.8900000000000006</v>
      </c>
      <c r="CV13" s="40">
        <f t="shared" si="85"/>
        <v>0.10999999999999943</v>
      </c>
      <c r="CW13" s="12">
        <f t="shared" si="86"/>
        <v>1.0792282365044268</v>
      </c>
      <c r="CX13" s="13">
        <f t="shared" ref="CX13" si="166">AVERAGE(CW13:CW15)</f>
        <v>1.1779067718817278</v>
      </c>
      <c r="CY13" s="3">
        <f t="shared" ref="CY13" si="167">STDEVP(CW13:CW15)</f>
        <v>7.3888132733516673E-2</v>
      </c>
      <c r="DA13" s="4">
        <v>24.52</v>
      </c>
      <c r="DB13" s="14">
        <f t="shared" si="53"/>
        <v>3.0300000000000011</v>
      </c>
      <c r="DC13" s="14">
        <f t="shared" si="87"/>
        <v>1.169999999999999</v>
      </c>
      <c r="DD13" s="12">
        <f t="shared" si="88"/>
        <v>2.2501169693776171</v>
      </c>
      <c r="DE13" s="13">
        <f t="shared" ref="DE13" si="168">AVERAGE(DD13:DD15)</f>
        <v>2.0893595250914285</v>
      </c>
      <c r="DF13" s="3">
        <f t="shared" ref="DF13" si="169">STDEVP(DD13:DD15)</f>
        <v>0.13555781868048872</v>
      </c>
      <c r="DH13" s="4">
        <v>27.54</v>
      </c>
      <c r="DI13" s="14">
        <f t="shared" si="54"/>
        <v>6.0500000000000007</v>
      </c>
      <c r="DJ13" s="40">
        <f t="shared" si="89"/>
        <v>-6.0000000000000497E-2</v>
      </c>
      <c r="DK13" s="12">
        <f t="shared" si="90"/>
        <v>0.95926411932526412</v>
      </c>
      <c r="DL13" s="13">
        <f t="shared" ref="DL13" si="170">AVERAGE(DK13:DK15)</f>
        <v>0.95264283642581893</v>
      </c>
      <c r="DM13" s="3">
        <f t="shared" ref="DM13" si="171">STDEVP(DK13:DK15)</f>
        <v>6.4495098163010009E-2</v>
      </c>
      <c r="DO13" s="4">
        <v>24.52</v>
      </c>
      <c r="DP13" s="14">
        <f t="shared" si="91"/>
        <v>3.2800000000000011</v>
      </c>
      <c r="DQ13" s="40">
        <f t="shared" si="92"/>
        <v>-0.69000000000000128</v>
      </c>
      <c r="DR13" s="12">
        <f t="shared" si="93"/>
        <v>0.61985384996949278</v>
      </c>
      <c r="DS13" s="13">
        <f t="shared" ref="DS13" si="172">AVERAGE(DR13:DR15)</f>
        <v>0.76893374116699098</v>
      </c>
      <c r="DT13" s="3">
        <f t="shared" ref="DT13" si="173">STDEVP(DR13:DR15)</f>
        <v>0.13138755107641256</v>
      </c>
      <c r="DV13" s="4">
        <v>24.12</v>
      </c>
      <c r="DW13" s="14">
        <f t="shared" si="55"/>
        <v>2.6300000000000026</v>
      </c>
      <c r="DX13" s="14">
        <f t="shared" si="94"/>
        <v>1.2899999999999974</v>
      </c>
      <c r="DY13" s="12">
        <f t="shared" si="95"/>
        <v>2.4452805553841328</v>
      </c>
      <c r="DZ13" s="13">
        <f t="shared" ref="DZ13" si="174">AVERAGE(DY13:DY15)</f>
        <v>2.495985461072129</v>
      </c>
      <c r="EA13" s="3">
        <f t="shared" ref="EA13" si="175">STDEVP(DY13:DY15)</f>
        <v>0.16071221036277758</v>
      </c>
      <c r="EC13" s="4">
        <v>26.35</v>
      </c>
      <c r="ED13" s="14">
        <f t="shared" si="56"/>
        <v>4.860000000000003</v>
      </c>
      <c r="EE13" s="40">
        <f t="shared" si="96"/>
        <v>-0.71000000000000263</v>
      </c>
      <c r="EF13" s="12">
        <f t="shared" si="97"/>
        <v>0.61132013884603309</v>
      </c>
      <c r="EG13" s="13">
        <f t="shared" ref="EG13" si="176">AVERAGE(EF13:EF15)</f>
        <v>0.68161886366789182</v>
      </c>
      <c r="EH13" s="43">
        <f t="shared" ref="EH13" si="177">STDEVP(EF13:EF15)</f>
        <v>6.8103157519887297E-2</v>
      </c>
      <c r="EJ13" s="4">
        <v>30.62</v>
      </c>
      <c r="EK13" s="2">
        <f t="shared" si="57"/>
        <v>9.1300000000000026</v>
      </c>
      <c r="EL13" s="2">
        <f t="shared" si="98"/>
        <v>1.2299999999999969</v>
      </c>
      <c r="EM13" s="3">
        <f t="shared" si="99"/>
        <v>2.3456698984637523</v>
      </c>
      <c r="EN13" s="43">
        <f t="shared" ref="EN13" si="178">AVERAGE(EM13:EM15)</f>
        <v>2.535999935999206</v>
      </c>
      <c r="EO13" s="3">
        <f t="shared" ref="EO13" si="179">STDEVP(EM13:EM15)</f>
        <v>0.15033365363294729</v>
      </c>
      <c r="EQ13" s="4">
        <v>21.91</v>
      </c>
      <c r="ER13" s="14">
        <f t="shared" si="58"/>
        <v>0.42000000000000171</v>
      </c>
      <c r="ES13" s="14">
        <f t="shared" si="100"/>
        <v>1.5599999999999983</v>
      </c>
      <c r="ET13" s="12">
        <f t="shared" si="101"/>
        <v>2.9485384345821992</v>
      </c>
      <c r="EU13" s="13">
        <f t="shared" ref="EU13" si="180">AVERAGE(ET13:ET15)</f>
        <v>2.8170781407261187</v>
      </c>
      <c r="EV13" s="3">
        <f t="shared" ref="EV13" si="181">STDEVP(ET13:ET15)</f>
        <v>9.8033891478008159E-2</v>
      </c>
    </row>
    <row r="14" spans="1:153" s="11" customFormat="1" ht="15.6">
      <c r="A14" s="10">
        <v>12</v>
      </c>
      <c r="B14" s="1">
        <v>21.93</v>
      </c>
      <c r="C14" s="4">
        <v>29.33</v>
      </c>
      <c r="D14" s="2">
        <f t="shared" si="0"/>
        <v>7.3999999999999986</v>
      </c>
      <c r="E14" s="39">
        <f t="shared" si="59"/>
        <v>0.2400000000000011</v>
      </c>
      <c r="F14" s="3">
        <f t="shared" si="60"/>
        <v>1.1809926614295312</v>
      </c>
      <c r="G14" s="3"/>
      <c r="H14" s="3"/>
      <c r="J14" s="4">
        <v>32.94</v>
      </c>
      <c r="K14" s="2">
        <f t="shared" si="40"/>
        <v>11.009999999999998</v>
      </c>
      <c r="L14" s="39">
        <f t="shared" si="61"/>
        <v>-9.9999999999997868E-2</v>
      </c>
      <c r="M14" s="3">
        <f t="shared" si="62"/>
        <v>0.93303299153680885</v>
      </c>
      <c r="N14" s="43"/>
      <c r="O14" s="3"/>
      <c r="P14" s="3"/>
      <c r="Q14" s="3"/>
      <c r="R14" s="4">
        <v>30.33</v>
      </c>
      <c r="S14" s="14">
        <f t="shared" si="41"/>
        <v>8.3999999999999986</v>
      </c>
      <c r="T14" s="40">
        <f t="shared" si="63"/>
        <v>0.14000000000000057</v>
      </c>
      <c r="U14" s="12">
        <f t="shared" si="64"/>
        <v>1.1019051158766111</v>
      </c>
      <c r="V14" s="44"/>
      <c r="W14" s="3"/>
      <c r="X14" s="3"/>
      <c r="Y14" s="4">
        <v>27.34</v>
      </c>
      <c r="Z14" s="14">
        <f t="shared" si="42"/>
        <v>5.41</v>
      </c>
      <c r="AA14" s="40">
        <f t="shared" si="65"/>
        <v>0.14999999999999947</v>
      </c>
      <c r="AB14" s="12">
        <f t="shared" si="66"/>
        <v>1.1095694720678446</v>
      </c>
      <c r="AC14" s="44"/>
      <c r="AD14" s="3"/>
      <c r="AE14" s="3"/>
      <c r="AF14" s="12"/>
      <c r="AG14" s="4">
        <v>26.25</v>
      </c>
      <c r="AH14" s="14">
        <f t="shared" si="43"/>
        <v>4.32</v>
      </c>
      <c r="AI14" s="40">
        <f t="shared" si="67"/>
        <v>1.3599999999999994</v>
      </c>
      <c r="AJ14" s="12">
        <f t="shared" si="68"/>
        <v>2.5668517951258072</v>
      </c>
      <c r="AK14" s="44"/>
      <c r="AL14" s="3"/>
      <c r="AM14" s="12"/>
      <c r="AN14" s="12"/>
      <c r="AO14" s="4">
        <v>27</v>
      </c>
      <c r="AP14" s="14">
        <f t="shared" si="44"/>
        <v>5.07</v>
      </c>
      <c r="AQ14" s="40">
        <f t="shared" si="69"/>
        <v>0.75</v>
      </c>
      <c r="AR14" s="12">
        <f t="shared" si="70"/>
        <v>1.681792830507429</v>
      </c>
      <c r="AS14" s="7"/>
      <c r="AT14" s="3"/>
      <c r="AU14" s="12"/>
      <c r="AV14" s="12"/>
      <c r="AW14" s="4">
        <v>27.29</v>
      </c>
      <c r="AX14" s="14">
        <f t="shared" si="45"/>
        <v>5.3599999999999994</v>
      </c>
      <c r="AY14" s="40">
        <f t="shared" si="71"/>
        <v>0.5600000000000005</v>
      </c>
      <c r="AZ14" s="12">
        <f t="shared" si="72"/>
        <v>1.4742692172911016</v>
      </c>
      <c r="BA14" s="7"/>
      <c r="BB14" s="3"/>
      <c r="BC14" s="6"/>
      <c r="BD14" s="4">
        <v>25.16</v>
      </c>
      <c r="BE14" s="14">
        <f t="shared" si="46"/>
        <v>3.2300000000000004</v>
      </c>
      <c r="BF14" s="40">
        <f t="shared" si="73"/>
        <v>-0.1800000000000006</v>
      </c>
      <c r="BG14" s="12">
        <f t="shared" si="74"/>
        <v>0.88270299629065463</v>
      </c>
      <c r="BH14" s="44"/>
      <c r="BI14" s="3"/>
      <c r="BK14" s="4">
        <v>24.7</v>
      </c>
      <c r="BL14" s="14">
        <f t="shared" si="47"/>
        <v>2.7699999999999996</v>
      </c>
      <c r="BM14" s="40">
        <f t="shared" si="75"/>
        <v>0.97000000000000064</v>
      </c>
      <c r="BN14" s="12">
        <f t="shared" si="76"/>
        <v>1.9588405951738546</v>
      </c>
      <c r="BO14" s="44"/>
      <c r="BP14" s="3"/>
      <c r="BQ14" s="6"/>
      <c r="BR14" s="4">
        <v>27.89</v>
      </c>
      <c r="BS14" s="14">
        <f t="shared" si="48"/>
        <v>5.9600000000000009</v>
      </c>
      <c r="BT14" s="40">
        <f t="shared" si="77"/>
        <v>0.1899999999999995</v>
      </c>
      <c r="BU14" s="12">
        <f t="shared" si="78"/>
        <v>1.1407637158684232</v>
      </c>
      <c r="BV14" s="44"/>
      <c r="BW14" s="3"/>
      <c r="BY14" s="4">
        <v>27.93</v>
      </c>
      <c r="BZ14" s="14">
        <f t="shared" si="49"/>
        <v>6</v>
      </c>
      <c r="CA14" s="40">
        <f t="shared" si="79"/>
        <v>8.9999999999999858E-2</v>
      </c>
      <c r="CB14" s="12">
        <f t="shared" si="80"/>
        <v>1.0643701824533598</v>
      </c>
      <c r="CC14" s="44"/>
      <c r="CD14" s="3"/>
      <c r="CF14" s="4">
        <v>27.88</v>
      </c>
      <c r="CG14" s="14">
        <f t="shared" si="50"/>
        <v>5.9499999999999993</v>
      </c>
      <c r="CH14" s="40">
        <f t="shared" si="81"/>
        <v>0.28000000000000114</v>
      </c>
      <c r="CI14" s="12">
        <f t="shared" si="82"/>
        <v>1.2141948843950479</v>
      </c>
      <c r="CJ14" s="7"/>
      <c r="CK14" s="3"/>
      <c r="CM14" s="4">
        <v>27.06</v>
      </c>
      <c r="CN14" s="14">
        <f t="shared" si="51"/>
        <v>5.129999999999999</v>
      </c>
      <c r="CO14" s="40">
        <f t="shared" si="83"/>
        <v>0.65000000000000124</v>
      </c>
      <c r="CP14" s="12">
        <f t="shared" si="84"/>
        <v>1.5691681957935029</v>
      </c>
      <c r="CQ14" s="7"/>
      <c r="CR14" s="3"/>
      <c r="CT14" s="4">
        <v>24.6</v>
      </c>
      <c r="CU14" s="14">
        <f t="shared" si="52"/>
        <v>2.6700000000000017</v>
      </c>
      <c r="CV14" s="40">
        <f t="shared" si="85"/>
        <v>0.32999999999999829</v>
      </c>
      <c r="CW14" s="12">
        <f t="shared" si="86"/>
        <v>1.2570133745218268</v>
      </c>
      <c r="CX14" s="7"/>
      <c r="CY14" s="3"/>
      <c r="DA14" s="4">
        <v>25.06</v>
      </c>
      <c r="DB14" s="14">
        <f t="shared" si="53"/>
        <v>3.129999999999999</v>
      </c>
      <c r="DC14" s="14">
        <f t="shared" si="87"/>
        <v>1.0700000000000012</v>
      </c>
      <c r="DD14" s="12">
        <f t="shared" si="88"/>
        <v>2.0994333672461361</v>
      </c>
      <c r="DE14" s="44"/>
      <c r="DF14" s="3"/>
      <c r="DH14" s="4">
        <v>27.88</v>
      </c>
      <c r="DI14" s="14">
        <f t="shared" si="54"/>
        <v>5.9499999999999993</v>
      </c>
      <c r="DJ14" s="40">
        <f t="shared" si="89"/>
        <v>4.0000000000000924E-2</v>
      </c>
      <c r="DK14" s="12">
        <f t="shared" si="90"/>
        <v>1.0281138266560672</v>
      </c>
      <c r="DL14" s="44"/>
      <c r="DM14" s="3"/>
      <c r="DO14" s="4">
        <v>24.5</v>
      </c>
      <c r="DP14" s="14">
        <f t="shared" si="91"/>
        <v>3.0100000000000016</v>
      </c>
      <c r="DQ14" s="40">
        <f t="shared" si="92"/>
        <v>-0.42000000000000171</v>
      </c>
      <c r="DR14" s="12">
        <f t="shared" si="93"/>
        <v>0.74742462431746837</v>
      </c>
      <c r="DS14" s="44"/>
      <c r="DT14" s="3"/>
      <c r="DV14" s="4">
        <v>24.41</v>
      </c>
      <c r="DW14" s="14">
        <f t="shared" si="55"/>
        <v>2.4800000000000004</v>
      </c>
      <c r="DX14" s="14">
        <f t="shared" si="94"/>
        <v>1.4399999999999995</v>
      </c>
      <c r="DY14" s="12">
        <f t="shared" si="95"/>
        <v>2.7132086548953427</v>
      </c>
      <c r="DZ14" s="44"/>
      <c r="EA14" s="3"/>
      <c r="EC14" s="4">
        <v>26.45</v>
      </c>
      <c r="ED14" s="14">
        <f t="shared" si="56"/>
        <v>4.5199999999999996</v>
      </c>
      <c r="EE14" s="40">
        <f t="shared" si="96"/>
        <v>-0.36999999999999922</v>
      </c>
      <c r="EF14" s="12">
        <f t="shared" si="97"/>
        <v>0.77378249677119537</v>
      </c>
      <c r="EG14" s="44"/>
      <c r="EH14" s="43"/>
      <c r="EJ14" s="4">
        <v>30.94</v>
      </c>
      <c r="EK14" s="2">
        <f t="shared" si="57"/>
        <v>9.0100000000000016</v>
      </c>
      <c r="EL14" s="2">
        <f t="shared" si="98"/>
        <v>1.3499999999999979</v>
      </c>
      <c r="EM14" s="3">
        <f t="shared" si="99"/>
        <v>2.5491212546385205</v>
      </c>
      <c r="EN14" s="43"/>
      <c r="EO14" s="3"/>
      <c r="EQ14" s="4">
        <v>22.47</v>
      </c>
      <c r="ER14" s="14">
        <f t="shared" si="58"/>
        <v>0.53999999999999915</v>
      </c>
      <c r="ES14" s="14">
        <f t="shared" si="100"/>
        <v>1.4400000000000008</v>
      </c>
      <c r="ET14" s="12">
        <f t="shared" si="101"/>
        <v>2.7132086548953454</v>
      </c>
      <c r="EU14" s="7"/>
      <c r="EV14" s="3"/>
    </row>
    <row r="15" spans="1:153" s="11" customFormat="1" ht="15.6">
      <c r="A15" s="10">
        <v>12</v>
      </c>
      <c r="B15" s="1">
        <v>21.85</v>
      </c>
      <c r="C15" s="4">
        <v>29.3</v>
      </c>
      <c r="D15" s="2">
        <f t="shared" si="0"/>
        <v>7.4499999999999993</v>
      </c>
      <c r="E15" s="39">
        <f t="shared" si="59"/>
        <v>0.19000000000000039</v>
      </c>
      <c r="F15" s="3">
        <f t="shared" si="60"/>
        <v>1.1407637158684238</v>
      </c>
      <c r="G15" s="3"/>
      <c r="H15" s="3"/>
      <c r="J15" s="4">
        <v>32.79</v>
      </c>
      <c r="K15" s="2">
        <f t="shared" si="40"/>
        <v>10.939999999999998</v>
      </c>
      <c r="L15" s="39">
        <f t="shared" si="61"/>
        <v>-2.9999999999997584E-2</v>
      </c>
      <c r="M15" s="3">
        <f t="shared" si="62"/>
        <v>0.9794202975869285</v>
      </c>
      <c r="N15" s="43"/>
      <c r="O15" s="3"/>
      <c r="P15" s="3"/>
      <c r="Q15" s="3"/>
      <c r="R15" s="4">
        <v>30.33</v>
      </c>
      <c r="S15" s="14">
        <f t="shared" si="41"/>
        <v>8.4799999999999969</v>
      </c>
      <c r="T15" s="40">
        <f t="shared" si="63"/>
        <v>6.0000000000002274E-2</v>
      </c>
      <c r="U15" s="12">
        <f t="shared" si="64"/>
        <v>1.042465760841123</v>
      </c>
      <c r="V15" s="44"/>
      <c r="W15" s="3"/>
      <c r="X15" s="3"/>
      <c r="Y15" s="4">
        <v>27.25</v>
      </c>
      <c r="Z15" s="14">
        <f t="shared" si="42"/>
        <v>5.3999999999999986</v>
      </c>
      <c r="AA15" s="40">
        <f t="shared" si="65"/>
        <v>0.16000000000000103</v>
      </c>
      <c r="AB15" s="12">
        <f t="shared" si="66"/>
        <v>1.1172871380722207</v>
      </c>
      <c r="AC15" s="7"/>
      <c r="AD15" s="3"/>
      <c r="AE15" s="3"/>
      <c r="AF15" s="12"/>
      <c r="AG15" s="4">
        <v>26.31</v>
      </c>
      <c r="AH15" s="14">
        <f t="shared" si="43"/>
        <v>4.4599999999999973</v>
      </c>
      <c r="AI15" s="40">
        <f t="shared" si="67"/>
        <v>1.2200000000000024</v>
      </c>
      <c r="AJ15" s="12">
        <f t="shared" si="68"/>
        <v>2.3294671729369156</v>
      </c>
      <c r="AK15" s="7"/>
      <c r="AL15" s="3"/>
      <c r="AM15" s="12"/>
      <c r="AN15" s="12"/>
      <c r="AO15" s="4">
        <v>27.19</v>
      </c>
      <c r="AP15" s="14">
        <f t="shared" si="44"/>
        <v>5.34</v>
      </c>
      <c r="AQ15" s="40">
        <f t="shared" si="69"/>
        <v>0.48000000000000043</v>
      </c>
      <c r="AR15" s="12">
        <f t="shared" si="70"/>
        <v>1.3947436663504058</v>
      </c>
      <c r="AS15" s="7"/>
      <c r="AT15" s="3"/>
      <c r="AU15" s="12"/>
      <c r="AV15" s="12"/>
      <c r="AW15" s="4">
        <v>27.25</v>
      </c>
      <c r="AX15" s="14">
        <f t="shared" si="45"/>
        <v>5.3999999999999986</v>
      </c>
      <c r="AY15" s="40">
        <f t="shared" si="71"/>
        <v>0.52000000000000135</v>
      </c>
      <c r="AZ15" s="12">
        <f t="shared" si="72"/>
        <v>1.4339552480158286</v>
      </c>
      <c r="BA15" s="7"/>
      <c r="BB15" s="3"/>
      <c r="BC15" s="6"/>
      <c r="BD15" s="4">
        <v>25.11</v>
      </c>
      <c r="BE15" s="14">
        <f t="shared" si="46"/>
        <v>3.259999999999998</v>
      </c>
      <c r="BF15" s="40">
        <f t="shared" si="73"/>
        <v>-0.20999999999999819</v>
      </c>
      <c r="BG15" s="12">
        <f t="shared" si="74"/>
        <v>0.86453723130786619</v>
      </c>
      <c r="BH15" s="44"/>
      <c r="BI15" s="3"/>
      <c r="BK15" s="4">
        <v>24.59</v>
      </c>
      <c r="BL15" s="14">
        <f t="shared" si="47"/>
        <v>2.7399999999999984</v>
      </c>
      <c r="BM15" s="40">
        <f t="shared" si="75"/>
        <v>1.0000000000000018</v>
      </c>
      <c r="BN15" s="12">
        <f t="shared" si="76"/>
        <v>2.0000000000000022</v>
      </c>
      <c r="BO15" s="44"/>
      <c r="BP15" s="3"/>
      <c r="BQ15" s="6"/>
      <c r="BR15" s="4">
        <v>27.94</v>
      </c>
      <c r="BS15" s="14">
        <f t="shared" si="48"/>
        <v>6.09</v>
      </c>
      <c r="BT15" s="40">
        <f t="shared" si="77"/>
        <v>6.0000000000000497E-2</v>
      </c>
      <c r="BU15" s="12">
        <f t="shared" si="78"/>
        <v>1.0424657608411216</v>
      </c>
      <c r="BV15" s="44"/>
      <c r="BW15" s="3"/>
      <c r="BY15" s="4">
        <v>27.95</v>
      </c>
      <c r="BZ15" s="14">
        <f t="shared" si="49"/>
        <v>6.0999999999999979</v>
      </c>
      <c r="CA15" s="40">
        <f t="shared" si="79"/>
        <v>-9.9999999999980105E-3</v>
      </c>
      <c r="CB15" s="12">
        <f t="shared" si="80"/>
        <v>0.99309249543703737</v>
      </c>
      <c r="CC15" s="7"/>
      <c r="CD15" s="3"/>
      <c r="CF15" s="4">
        <v>27.75</v>
      </c>
      <c r="CG15" s="14">
        <f t="shared" si="50"/>
        <v>5.8999999999999986</v>
      </c>
      <c r="CH15" s="40">
        <f t="shared" si="81"/>
        <v>0.33000000000000185</v>
      </c>
      <c r="CI15" s="12">
        <f t="shared" si="82"/>
        <v>1.2570133745218299</v>
      </c>
      <c r="CJ15" s="7"/>
      <c r="CK15" s="3"/>
      <c r="CM15" s="4">
        <v>27.02</v>
      </c>
      <c r="CN15" s="14">
        <f t="shared" si="51"/>
        <v>5.1699999999999982</v>
      </c>
      <c r="CO15" s="40">
        <f t="shared" si="83"/>
        <v>0.6100000000000021</v>
      </c>
      <c r="CP15" s="12">
        <f t="shared" si="84"/>
        <v>1.5262592089605613</v>
      </c>
      <c r="CQ15" s="7"/>
      <c r="CR15" s="3"/>
      <c r="CT15" s="4">
        <v>24.59</v>
      </c>
      <c r="CU15" s="14">
        <f t="shared" si="52"/>
        <v>2.7399999999999984</v>
      </c>
      <c r="CV15" s="40">
        <f t="shared" si="85"/>
        <v>0.26000000000000156</v>
      </c>
      <c r="CW15" s="12">
        <f t="shared" si="86"/>
        <v>1.1974787046189299</v>
      </c>
      <c r="CX15" s="7"/>
      <c r="CY15" s="3"/>
      <c r="DA15" s="4">
        <v>25.11</v>
      </c>
      <c r="DB15" s="14">
        <f t="shared" si="53"/>
        <v>3.259999999999998</v>
      </c>
      <c r="DC15" s="14">
        <f t="shared" si="87"/>
        <v>0.94000000000000217</v>
      </c>
      <c r="DD15" s="12">
        <f t="shared" si="88"/>
        <v>1.9185282386505316</v>
      </c>
      <c r="DE15" s="7"/>
      <c r="DF15" s="3"/>
      <c r="DH15" s="4">
        <v>28.04</v>
      </c>
      <c r="DI15" s="14">
        <f t="shared" si="54"/>
        <v>6.1899999999999977</v>
      </c>
      <c r="DJ15" s="40">
        <f t="shared" si="89"/>
        <v>-0.19999999999999751</v>
      </c>
      <c r="DK15" s="12">
        <f t="shared" si="90"/>
        <v>0.87055056329612557</v>
      </c>
      <c r="DL15" s="44"/>
      <c r="DM15" s="3"/>
      <c r="DO15" s="4">
        <v>24.61</v>
      </c>
      <c r="DP15" s="14">
        <f t="shared" si="91"/>
        <v>2.6799999999999997</v>
      </c>
      <c r="DQ15" s="40">
        <f t="shared" si="92"/>
        <v>-8.9999999999999858E-2</v>
      </c>
      <c r="DR15" s="12">
        <f t="shared" si="93"/>
        <v>0.93952274921401191</v>
      </c>
      <c r="DS15" s="44"/>
      <c r="DT15" s="3"/>
      <c r="DV15" s="4">
        <v>24.55</v>
      </c>
      <c r="DW15" s="14">
        <f t="shared" si="55"/>
        <v>2.6999999999999993</v>
      </c>
      <c r="DX15" s="14">
        <f t="shared" si="94"/>
        <v>1.2200000000000006</v>
      </c>
      <c r="DY15" s="12">
        <f t="shared" si="95"/>
        <v>2.3294671729369125</v>
      </c>
      <c r="DZ15" s="44"/>
      <c r="EA15" s="3"/>
      <c r="EC15" s="4">
        <v>26.6</v>
      </c>
      <c r="ED15" s="14">
        <f t="shared" si="56"/>
        <v>4.75</v>
      </c>
      <c r="EE15" s="40">
        <f t="shared" si="96"/>
        <v>-0.59999999999999964</v>
      </c>
      <c r="EF15" s="12">
        <f t="shared" si="97"/>
        <v>0.65975395538644732</v>
      </c>
      <c r="EG15" s="44"/>
      <c r="EH15" s="43"/>
      <c r="EJ15" s="4">
        <v>30.77</v>
      </c>
      <c r="EK15" s="2">
        <f t="shared" si="57"/>
        <v>8.9199999999999982</v>
      </c>
      <c r="EL15" s="2">
        <f t="shared" si="98"/>
        <v>1.4400000000000013</v>
      </c>
      <c r="EM15" s="3">
        <f t="shared" si="99"/>
        <v>2.7132086548953462</v>
      </c>
      <c r="EN15" s="43"/>
      <c r="EO15" s="3"/>
      <c r="EQ15" s="4">
        <v>22.35</v>
      </c>
      <c r="ER15" s="14">
        <f t="shared" si="58"/>
        <v>0.5</v>
      </c>
      <c r="ES15" s="14">
        <f t="shared" si="100"/>
        <v>1.48</v>
      </c>
      <c r="ET15" s="12">
        <f t="shared" si="101"/>
        <v>2.7894873327008112</v>
      </c>
      <c r="EU15" s="7"/>
      <c r="EV15" s="3"/>
    </row>
    <row r="16" spans="1:153" s="11" customFormat="1" ht="15.6">
      <c r="A16" s="10">
        <v>24</v>
      </c>
      <c r="B16" s="1">
        <v>21.16</v>
      </c>
      <c r="C16" s="4">
        <v>27.69</v>
      </c>
      <c r="D16" s="2">
        <f t="shared" si="0"/>
        <v>6.5300000000000011</v>
      </c>
      <c r="E16" s="39">
        <f t="shared" si="59"/>
        <v>1.1099999999999985</v>
      </c>
      <c r="F16" s="3">
        <f t="shared" si="60"/>
        <v>2.1584564730088522</v>
      </c>
      <c r="G16" s="3">
        <f t="shared" ref="G16" si="182">AVERAGE(F16:F18)</f>
        <v>2.2385288689018883</v>
      </c>
      <c r="H16" s="3">
        <f t="shared" ref="H16" si="183">STDEVP(F16:F18)</f>
        <v>0.13479894349228386</v>
      </c>
      <c r="J16" s="4">
        <v>31.46</v>
      </c>
      <c r="K16" s="2">
        <f t="shared" si="40"/>
        <v>10.3</v>
      </c>
      <c r="L16" s="39">
        <f t="shared" si="61"/>
        <v>0.60999999999999943</v>
      </c>
      <c r="M16" s="3">
        <f t="shared" si="62"/>
        <v>1.5262592089605584</v>
      </c>
      <c r="N16" s="43">
        <f t="shared" ref="N16" si="184">AVERAGE(M16:M18)</f>
        <v>1.407966222965519</v>
      </c>
      <c r="O16" s="3"/>
      <c r="P16" s="3">
        <f t="shared" si="105"/>
        <v>9.9234658657623889E-2</v>
      </c>
      <c r="Q16" s="3"/>
      <c r="R16" s="4">
        <v>28.77</v>
      </c>
      <c r="S16" s="14">
        <f t="shared" si="41"/>
        <v>7.6099999999999994</v>
      </c>
      <c r="T16" s="40">
        <f t="shared" si="63"/>
        <v>0.92999999999999972</v>
      </c>
      <c r="U16" s="12">
        <f t="shared" si="64"/>
        <v>1.9052759960878742</v>
      </c>
      <c r="V16" s="12">
        <f t="shared" ref="V16" si="185">AVERAGE(U16:U18)</f>
        <v>1.9100608581117797</v>
      </c>
      <c r="W16" s="3">
        <f t="shared" ref="W16" si="186">STDEVP(U16:U18)</f>
        <v>3.8025897675385452E-2</v>
      </c>
      <c r="X16" s="3"/>
      <c r="Y16" s="4">
        <v>25.85</v>
      </c>
      <c r="Z16" s="14">
        <f t="shared" si="42"/>
        <v>4.6900000000000013</v>
      </c>
      <c r="AA16" s="40">
        <f t="shared" si="65"/>
        <v>0.86999999999999833</v>
      </c>
      <c r="AB16" s="12">
        <f t="shared" si="66"/>
        <v>1.827662900458799</v>
      </c>
      <c r="AC16" s="12">
        <f t="shared" ref="AC16" si="187">AVERAGE(AB16:AB18)</f>
        <v>1.6774167722993407</v>
      </c>
      <c r="AD16" s="3"/>
      <c r="AE16" s="3">
        <f t="shared" si="109"/>
        <v>0.10777679572316809</v>
      </c>
      <c r="AF16" s="12"/>
      <c r="AG16" s="4">
        <v>25.72</v>
      </c>
      <c r="AH16" s="14">
        <f t="shared" si="43"/>
        <v>4.5599999999999987</v>
      </c>
      <c r="AI16" s="40">
        <f t="shared" si="67"/>
        <v>1.120000000000001</v>
      </c>
      <c r="AJ16" s="12">
        <f t="shared" si="68"/>
        <v>2.1734697250521178</v>
      </c>
      <c r="AK16" s="12">
        <f t="shared" ref="AK16" si="188">AVERAGE(AJ16:AJ18)</f>
        <v>2.2044845432659401</v>
      </c>
      <c r="AL16" s="3">
        <f t="shared" ref="AL16" si="189">STDEVP(AJ16:AJ18)</f>
        <v>5.4821251549524261E-2</v>
      </c>
      <c r="AM16" s="12"/>
      <c r="AN16" s="12"/>
      <c r="AO16" s="4">
        <v>25.96</v>
      </c>
      <c r="AP16" s="14">
        <f t="shared" si="44"/>
        <v>4.8000000000000007</v>
      </c>
      <c r="AQ16" s="40">
        <f t="shared" si="69"/>
        <v>1.0199999999999996</v>
      </c>
      <c r="AR16" s="12">
        <f t="shared" si="70"/>
        <v>2.0279189595800577</v>
      </c>
      <c r="AS16" s="12">
        <f t="shared" ref="AS16" si="190">AVERAGE(AR16:AR18)</f>
        <v>2.0517570954687501</v>
      </c>
      <c r="AT16" s="3">
        <f t="shared" ref="AT16" si="191">STDEVP(AR16:AR18)</f>
        <v>3.37122150754815E-2</v>
      </c>
      <c r="AU16" s="12"/>
      <c r="AV16" s="12"/>
      <c r="AW16" s="4">
        <v>26.66</v>
      </c>
      <c r="AX16" s="14">
        <f t="shared" si="45"/>
        <v>5.5</v>
      </c>
      <c r="AY16" s="40">
        <f t="shared" si="71"/>
        <v>0.41999999999999993</v>
      </c>
      <c r="AZ16" s="12">
        <f t="shared" si="72"/>
        <v>1.337927554786112</v>
      </c>
      <c r="BA16" s="12">
        <f t="shared" ref="BA16" si="192">AVERAGE(AZ16:AZ18)</f>
        <v>1.2986239907096382</v>
      </c>
      <c r="BB16" s="3"/>
      <c r="BC16" s="6">
        <f t="shared" si="115"/>
        <v>9.1008041597681125E-2</v>
      </c>
      <c r="BD16" s="4">
        <v>23.42</v>
      </c>
      <c r="BE16" s="14">
        <f t="shared" si="46"/>
        <v>2.2600000000000016</v>
      </c>
      <c r="BF16" s="40">
        <f t="shared" si="73"/>
        <v>0.78999999999999826</v>
      </c>
      <c r="BG16" s="12">
        <f t="shared" si="74"/>
        <v>1.7290744626157284</v>
      </c>
      <c r="BH16" s="12">
        <f t="shared" ref="BH16" si="193">AVERAGE(BG16:BG18)</f>
        <v>1.705022174131843</v>
      </c>
      <c r="BI16" s="3"/>
      <c r="BJ16" s="11">
        <f t="shared" si="117"/>
        <v>0.1112626036749849</v>
      </c>
      <c r="BK16" s="4">
        <v>24.37</v>
      </c>
      <c r="BL16" s="14">
        <f t="shared" si="47"/>
        <v>3.2100000000000009</v>
      </c>
      <c r="BM16" s="40">
        <f t="shared" si="75"/>
        <v>0.52999999999999936</v>
      </c>
      <c r="BN16" s="12">
        <f t="shared" si="76"/>
        <v>1.4439291955224955</v>
      </c>
      <c r="BO16" s="12">
        <f t="shared" ref="BO16" si="194">AVERAGE(BN16:BN18)</f>
        <v>1.3980697867072738</v>
      </c>
      <c r="BP16" s="3">
        <f t="shared" ref="BP16" si="195">STDEVP(BN16:BN18)</f>
        <v>9.5016004096734039E-2</v>
      </c>
      <c r="BQ16" s="6"/>
      <c r="BR16" s="4">
        <v>26.27</v>
      </c>
      <c r="BS16" s="14">
        <f t="shared" si="48"/>
        <v>5.1099999999999994</v>
      </c>
      <c r="BT16" s="40">
        <f t="shared" si="77"/>
        <v>1.0400000000000009</v>
      </c>
      <c r="BU16" s="12">
        <f t="shared" si="78"/>
        <v>2.0562276533121344</v>
      </c>
      <c r="BV16" s="13">
        <f t="shared" ref="BV16" si="196">AVERAGE(BU16:BU18)</f>
        <v>1.8465894732977119</v>
      </c>
      <c r="BW16" s="3">
        <f t="shared" ref="BW16" si="197">STDEVP(BU16:BU18)</f>
        <v>0.15338852624834187</v>
      </c>
      <c r="BY16" s="4">
        <v>27</v>
      </c>
      <c r="BZ16" s="14">
        <f t="shared" si="49"/>
        <v>5.84</v>
      </c>
      <c r="CA16" s="40">
        <f t="shared" si="79"/>
        <v>0.25</v>
      </c>
      <c r="CB16" s="12">
        <f t="shared" si="80"/>
        <v>1.189207115002721</v>
      </c>
      <c r="CC16" s="12">
        <f t="shared" ref="CC16" si="198">AVERAGE(CB16:CB18)</f>
        <v>1.2403211871557456</v>
      </c>
      <c r="CD16" s="3">
        <f t="shared" ref="CD16" si="199">STDEVP(CB16:CB18)</f>
        <v>3.8879361735697712E-2</v>
      </c>
      <c r="CF16" s="4">
        <v>27.66</v>
      </c>
      <c r="CG16" s="14">
        <f t="shared" si="50"/>
        <v>6.5</v>
      </c>
      <c r="CH16" s="40">
        <f t="shared" si="81"/>
        <v>-0.26999999999999957</v>
      </c>
      <c r="CI16" s="12">
        <f t="shared" si="82"/>
        <v>0.82931954581444201</v>
      </c>
      <c r="CJ16" s="12">
        <f t="shared" ref="CJ16" si="200">AVERAGE(CI16:CI18)</f>
        <v>0.8600901081688922</v>
      </c>
      <c r="CK16" s="3">
        <f t="shared" ref="CK16" si="201">STDEVP(CI16:CI18)</f>
        <v>9.8467944956412826E-2</v>
      </c>
      <c r="CM16" s="4">
        <v>26.49</v>
      </c>
      <c r="CN16" s="14">
        <f t="shared" si="51"/>
        <v>5.3299999999999983</v>
      </c>
      <c r="CO16" s="40">
        <f t="shared" si="83"/>
        <v>0.45000000000000195</v>
      </c>
      <c r="CP16" s="12">
        <f t="shared" si="84"/>
        <v>1.3660402567543972</v>
      </c>
      <c r="CQ16" s="12">
        <f t="shared" ref="CQ16" si="202">AVERAGE(CP16:CP18)</f>
        <v>1.271693757099059</v>
      </c>
      <c r="CR16" s="3">
        <f t="shared" ref="CR16" si="203">STDEVP(CP16:CP18)</f>
        <v>8.6707056964449927E-2</v>
      </c>
      <c r="CT16" s="4">
        <v>24.08</v>
      </c>
      <c r="CU16" s="14">
        <f t="shared" si="52"/>
        <v>2.9199999999999982</v>
      </c>
      <c r="CV16" s="40">
        <f t="shared" si="85"/>
        <v>8.0000000000001847E-2</v>
      </c>
      <c r="CW16" s="12">
        <f t="shared" si="86"/>
        <v>1.0570180405613818</v>
      </c>
      <c r="CX16" s="12">
        <f t="shared" ref="CX16" si="204">AVERAGE(CW16:CW18)</f>
        <v>1.0853061212297255</v>
      </c>
      <c r="CY16" s="3">
        <f t="shared" ref="CY16" si="205">STDEVP(CW16:CW18)</f>
        <v>8.9114588311444004E-2</v>
      </c>
      <c r="DA16" s="4">
        <v>24.28</v>
      </c>
      <c r="DB16" s="14">
        <f t="shared" si="53"/>
        <v>3.120000000000001</v>
      </c>
      <c r="DC16" s="14">
        <f t="shared" si="87"/>
        <v>1.0799999999999992</v>
      </c>
      <c r="DD16" s="12">
        <f t="shared" si="88"/>
        <v>2.1140360811227596</v>
      </c>
      <c r="DE16" s="12">
        <f t="shared" ref="DE16" si="206">AVERAGE(DD16:DD18)</f>
        <v>2.0617175312263574</v>
      </c>
      <c r="DF16" s="3">
        <f t="shared" ref="DF16" si="207">STDEVP(DD16:DD18)</f>
        <v>5.4715277172583898E-2</v>
      </c>
      <c r="DH16" s="4">
        <v>26.21</v>
      </c>
      <c r="DI16" s="14">
        <f t="shared" si="54"/>
        <v>5.0500000000000007</v>
      </c>
      <c r="DJ16" s="40">
        <f t="shared" si="89"/>
        <v>0.9399999999999995</v>
      </c>
      <c r="DK16" s="12">
        <f t="shared" si="90"/>
        <v>1.918528238650528</v>
      </c>
      <c r="DL16" s="13">
        <f t="shared" ref="DL16" si="208">AVERAGE(DK16:DK18)</f>
        <v>1.7120896903498861</v>
      </c>
      <c r="DM16" s="3">
        <f t="shared" ref="DM16" si="209">STDEVP(DK16:DK18)</f>
        <v>0.15431787650934931</v>
      </c>
      <c r="DO16" s="4">
        <v>23.55</v>
      </c>
      <c r="DP16" s="14">
        <f t="shared" si="91"/>
        <v>1.6999999999999993</v>
      </c>
      <c r="DQ16" s="40">
        <f t="shared" si="92"/>
        <v>0.89000000000000057</v>
      </c>
      <c r="DR16" s="12">
        <f t="shared" si="93"/>
        <v>1.8531761237807425</v>
      </c>
      <c r="DS16" s="13">
        <f t="shared" ref="DS16" si="210">AVERAGE(DR16:DR18)</f>
        <v>1.7477424762831648</v>
      </c>
      <c r="DT16" s="3">
        <f t="shared" ref="DT16" si="211">STDEVP(DR16:DR18)</f>
        <v>0.14910569422153847</v>
      </c>
      <c r="DV16" s="4">
        <v>23.85</v>
      </c>
      <c r="DW16" s="14">
        <f t="shared" si="55"/>
        <v>2.6900000000000013</v>
      </c>
      <c r="DX16" s="14">
        <f t="shared" si="94"/>
        <v>1.2299999999999986</v>
      </c>
      <c r="DY16" s="12">
        <f t="shared" si="95"/>
        <v>2.3456698984637554</v>
      </c>
      <c r="DZ16" s="13">
        <f t="shared" ref="DZ16" si="212">AVERAGE(DY16:DY18)</f>
        <v>2.2876188326758498</v>
      </c>
      <c r="EA16" s="3">
        <f t="shared" ref="EA16" si="213">STDEVP(DY16:DY18)</f>
        <v>6.0710401206429655E-2</v>
      </c>
      <c r="EC16" s="4">
        <v>25.25</v>
      </c>
      <c r="ED16" s="14">
        <f t="shared" si="56"/>
        <v>4.09</v>
      </c>
      <c r="EE16" s="40">
        <f t="shared" si="96"/>
        <v>6.0000000000000497E-2</v>
      </c>
      <c r="EF16" s="12">
        <f t="shared" si="97"/>
        <v>1.0424657608411216</v>
      </c>
      <c r="EG16" s="13">
        <f t="shared" ref="EG16" si="214">AVERAGE(EF16:EF18)</f>
        <v>0.96988418412559929</v>
      </c>
      <c r="EH16" s="43">
        <f t="shared" ref="EH16" si="215">STDEVP(EF16:EF18)</f>
        <v>5.7718450453225316E-2</v>
      </c>
      <c r="EJ16" s="4">
        <v>30.79</v>
      </c>
      <c r="EK16" s="2">
        <f t="shared" si="57"/>
        <v>9.629999999999999</v>
      </c>
      <c r="EL16" s="2">
        <f t="shared" si="98"/>
        <v>0.73000000000000043</v>
      </c>
      <c r="EM16" s="3">
        <f t="shared" si="99"/>
        <v>1.658639091628884</v>
      </c>
      <c r="EN16" s="43">
        <f t="shared" ref="EN16" si="216">AVERAGE(EM16:EM18)</f>
        <v>1.7307963586817809</v>
      </c>
      <c r="EO16" s="3">
        <f t="shared" ref="EO16" si="217">STDEVP(EM16:EM18)</f>
        <v>0.18619323100159105</v>
      </c>
      <c r="EQ16" s="4">
        <v>21.98</v>
      </c>
      <c r="ER16" s="14">
        <f t="shared" si="58"/>
        <v>0.82000000000000028</v>
      </c>
      <c r="ES16" s="14">
        <f t="shared" si="100"/>
        <v>1.1599999999999997</v>
      </c>
      <c r="ET16" s="12">
        <f t="shared" si="101"/>
        <v>2.2345742761444396</v>
      </c>
      <c r="EU16" s="12">
        <f t="shared" ref="EU16" si="218">AVERAGE(ET16:ET18)</f>
        <v>2.1990867151175713</v>
      </c>
      <c r="EV16" s="3">
        <f t="shared" ref="EV16" si="219">STDEVP(ET16:ET18)</f>
        <v>3.9774896414998304E-2</v>
      </c>
    </row>
    <row r="17" spans="1:152" s="11" customFormat="1" ht="15.6">
      <c r="A17" s="10">
        <v>24</v>
      </c>
      <c r="B17" s="1">
        <v>20.45</v>
      </c>
      <c r="C17" s="4">
        <v>27</v>
      </c>
      <c r="D17" s="2">
        <f t="shared" si="0"/>
        <v>6.5500000000000007</v>
      </c>
      <c r="E17" s="39">
        <f t="shared" si="59"/>
        <v>1.089999999999999</v>
      </c>
      <c r="F17" s="3">
        <f t="shared" si="60"/>
        <v>2.1287403649067183</v>
      </c>
      <c r="G17" s="3"/>
      <c r="H17" s="3"/>
      <c r="J17" s="4">
        <v>31</v>
      </c>
      <c r="K17" s="2">
        <f t="shared" si="40"/>
        <v>10.55</v>
      </c>
      <c r="L17" s="2">
        <f t="shared" si="61"/>
        <v>0.35999999999999943</v>
      </c>
      <c r="M17" s="3">
        <f t="shared" si="62"/>
        <v>1.2834258975629036</v>
      </c>
      <c r="N17" s="43"/>
      <c r="O17" s="3"/>
      <c r="P17" s="3"/>
      <c r="Q17" s="3"/>
      <c r="R17" s="4">
        <v>28.09</v>
      </c>
      <c r="S17" s="14">
        <f t="shared" si="41"/>
        <v>7.6400000000000006</v>
      </c>
      <c r="T17" s="40">
        <f t="shared" si="63"/>
        <v>0.89999999999999858</v>
      </c>
      <c r="U17" s="12">
        <f t="shared" si="64"/>
        <v>1.8660659830736128</v>
      </c>
      <c r="V17" s="7"/>
      <c r="W17" s="3"/>
      <c r="X17" s="3"/>
      <c r="Y17" s="4">
        <v>25.35</v>
      </c>
      <c r="Z17" s="14">
        <f t="shared" si="42"/>
        <v>4.9000000000000021</v>
      </c>
      <c r="AA17" s="40">
        <f t="shared" si="65"/>
        <v>0.65999999999999748</v>
      </c>
      <c r="AB17" s="12">
        <f t="shared" si="66"/>
        <v>1.5800826237267516</v>
      </c>
      <c r="AC17" s="7"/>
      <c r="AD17" s="3"/>
      <c r="AE17" s="3"/>
      <c r="AF17" s="12"/>
      <c r="AG17" s="4">
        <v>25.02</v>
      </c>
      <c r="AH17" s="14">
        <f t="shared" si="43"/>
        <v>4.57</v>
      </c>
      <c r="AI17" s="14">
        <f t="shared" si="67"/>
        <v>1.1099999999999994</v>
      </c>
      <c r="AJ17" s="12">
        <f t="shared" si="68"/>
        <v>2.1584564730088536</v>
      </c>
      <c r="AK17" s="7"/>
      <c r="AL17" s="3"/>
      <c r="AM17" s="12"/>
      <c r="AN17" s="12"/>
      <c r="AO17" s="4">
        <v>25.25</v>
      </c>
      <c r="AP17" s="14">
        <f t="shared" si="44"/>
        <v>4.8000000000000007</v>
      </c>
      <c r="AQ17" s="40">
        <f t="shared" si="69"/>
        <v>1.0199999999999996</v>
      </c>
      <c r="AR17" s="12">
        <f t="shared" si="70"/>
        <v>2.0279189595800577</v>
      </c>
      <c r="AS17" s="7"/>
      <c r="AT17" s="3"/>
      <c r="AU17" s="12"/>
      <c r="AV17" s="12"/>
      <c r="AW17" s="4">
        <v>26.14</v>
      </c>
      <c r="AX17" s="14">
        <f t="shared" si="45"/>
        <v>5.6900000000000013</v>
      </c>
      <c r="AY17" s="40">
        <f t="shared" si="71"/>
        <v>0.22999999999999865</v>
      </c>
      <c r="AZ17" s="12">
        <f t="shared" si="72"/>
        <v>1.1728349492318777</v>
      </c>
      <c r="BA17" s="7"/>
      <c r="BB17" s="3"/>
      <c r="BC17" s="6"/>
      <c r="BD17" s="4">
        <v>22.86</v>
      </c>
      <c r="BE17" s="14">
        <f t="shared" si="46"/>
        <v>2.41</v>
      </c>
      <c r="BF17" s="40">
        <f t="shared" si="73"/>
        <v>0.63999999999999968</v>
      </c>
      <c r="BG17" s="12">
        <f t="shared" si="74"/>
        <v>1.5583291593209994</v>
      </c>
      <c r="BH17" s="7"/>
      <c r="BI17" s="3"/>
      <c r="BK17" s="4">
        <v>23.85</v>
      </c>
      <c r="BL17" s="14">
        <f t="shared" si="47"/>
        <v>3.4000000000000021</v>
      </c>
      <c r="BM17" s="40">
        <f t="shared" si="75"/>
        <v>0.33999999999999808</v>
      </c>
      <c r="BN17" s="12">
        <f t="shared" si="76"/>
        <v>1.2657565939702782</v>
      </c>
      <c r="BO17" s="7"/>
      <c r="BP17" s="3"/>
      <c r="BQ17" s="6"/>
      <c r="BR17" s="4">
        <v>25.84</v>
      </c>
      <c r="BS17" s="14">
        <f t="shared" si="48"/>
        <v>5.3900000000000006</v>
      </c>
      <c r="BT17" s="40">
        <f t="shared" si="77"/>
        <v>0.75999999999999979</v>
      </c>
      <c r="BU17" s="12">
        <f t="shared" si="78"/>
        <v>1.6934906247250541</v>
      </c>
      <c r="BV17" s="7"/>
      <c r="BW17" s="3"/>
      <c r="BY17" s="4">
        <v>26.18</v>
      </c>
      <c r="BZ17" s="14">
        <f t="shared" si="49"/>
        <v>5.73</v>
      </c>
      <c r="CA17" s="40">
        <f t="shared" si="79"/>
        <v>0.35999999999999943</v>
      </c>
      <c r="CB17" s="12">
        <f t="shared" si="80"/>
        <v>1.2834258975629036</v>
      </c>
      <c r="CC17" s="7"/>
      <c r="CD17" s="3"/>
      <c r="CF17" s="4">
        <v>26.69</v>
      </c>
      <c r="CG17" s="14">
        <f t="shared" si="50"/>
        <v>6.240000000000002</v>
      </c>
      <c r="CH17" s="40">
        <f t="shared" si="81"/>
        <v>-1.0000000000001563E-2</v>
      </c>
      <c r="CI17" s="12">
        <f t="shared" si="82"/>
        <v>0.99309249543703471</v>
      </c>
      <c r="CJ17" s="7"/>
      <c r="CK17" s="3"/>
      <c r="CM17" s="4">
        <v>26.02</v>
      </c>
      <c r="CN17" s="14">
        <f t="shared" si="51"/>
        <v>5.57</v>
      </c>
      <c r="CO17" s="40">
        <f t="shared" si="83"/>
        <v>0.20999999999999996</v>
      </c>
      <c r="CP17" s="12">
        <f t="shared" si="84"/>
        <v>1.1566881839052874</v>
      </c>
      <c r="CQ17" s="7"/>
      <c r="CR17" s="3"/>
      <c r="CT17" s="4">
        <v>23.46</v>
      </c>
      <c r="CU17" s="14">
        <f t="shared" si="52"/>
        <v>3.0100000000000016</v>
      </c>
      <c r="CV17" s="40">
        <f t="shared" si="85"/>
        <v>-1.0000000000001563E-2</v>
      </c>
      <c r="CW17" s="12">
        <f t="shared" si="86"/>
        <v>0.99309249543703471</v>
      </c>
      <c r="CX17" s="7"/>
      <c r="CY17" s="3"/>
      <c r="DA17" s="4">
        <v>23.66</v>
      </c>
      <c r="DB17" s="14">
        <f t="shared" si="53"/>
        <v>3.2100000000000009</v>
      </c>
      <c r="DC17" s="14">
        <f t="shared" si="87"/>
        <v>0.98999999999999932</v>
      </c>
      <c r="DD17" s="12">
        <f t="shared" si="88"/>
        <v>1.9861849908740707</v>
      </c>
      <c r="DE17" s="7"/>
      <c r="DF17" s="3"/>
      <c r="DH17" s="4">
        <v>25.7</v>
      </c>
      <c r="DI17" s="14">
        <f t="shared" si="54"/>
        <v>5.25</v>
      </c>
      <c r="DJ17" s="40">
        <f t="shared" si="89"/>
        <v>0.74000000000000021</v>
      </c>
      <c r="DK17" s="12">
        <f t="shared" si="90"/>
        <v>1.6701758388567389</v>
      </c>
      <c r="DL17" s="7"/>
      <c r="DM17" s="3"/>
      <c r="DO17" s="4">
        <v>22.86</v>
      </c>
      <c r="DP17" s="14">
        <f t="shared" si="91"/>
        <v>1.6999999999999993</v>
      </c>
      <c r="DQ17" s="40">
        <f t="shared" si="92"/>
        <v>0.89000000000000057</v>
      </c>
      <c r="DR17" s="12">
        <f t="shared" si="93"/>
        <v>1.8531761237807425</v>
      </c>
      <c r="DS17" s="44"/>
      <c r="DT17" s="3"/>
      <c r="DV17" s="4">
        <v>23.23</v>
      </c>
      <c r="DW17" s="14">
        <f t="shared" si="55"/>
        <v>2.7800000000000011</v>
      </c>
      <c r="DX17" s="14">
        <f t="shared" si="94"/>
        <v>1.1399999999999988</v>
      </c>
      <c r="DY17" s="12">
        <f t="shared" si="95"/>
        <v>2.2038102317532196</v>
      </c>
      <c r="DZ17" s="44"/>
      <c r="EA17" s="3"/>
      <c r="EC17" s="4">
        <v>24.75</v>
      </c>
      <c r="ED17" s="14">
        <f t="shared" si="56"/>
        <v>4.3000000000000007</v>
      </c>
      <c r="EE17" s="40">
        <f t="shared" si="96"/>
        <v>-0.15000000000000036</v>
      </c>
      <c r="EF17" s="12">
        <f t="shared" si="97"/>
        <v>0.90125046261082997</v>
      </c>
      <c r="EG17" s="44"/>
      <c r="EH17" s="43"/>
      <c r="EJ17" s="4">
        <v>30.18</v>
      </c>
      <c r="EK17" s="2">
        <f t="shared" si="57"/>
        <v>9.73</v>
      </c>
      <c r="EL17" s="2">
        <f t="shared" si="98"/>
        <v>0.62999999999999901</v>
      </c>
      <c r="EM17" s="3">
        <f t="shared" si="99"/>
        <v>1.5475649935423887</v>
      </c>
      <c r="EN17" s="43"/>
      <c r="EO17" s="3"/>
      <c r="EQ17" s="4">
        <v>21.33</v>
      </c>
      <c r="ER17" s="14">
        <f t="shared" si="58"/>
        <v>0.87999999999999901</v>
      </c>
      <c r="ES17" s="14">
        <f t="shared" si="100"/>
        <v>1.100000000000001</v>
      </c>
      <c r="ET17" s="12">
        <f t="shared" si="101"/>
        <v>2.1435469250725876</v>
      </c>
      <c r="EU17" s="7"/>
      <c r="EV17" s="3"/>
    </row>
    <row r="18" spans="1:152" s="11" customFormat="1" ht="15.6">
      <c r="A18" s="10">
        <v>24</v>
      </c>
      <c r="B18" s="1">
        <v>21.09</v>
      </c>
      <c r="C18" s="4">
        <v>27.45</v>
      </c>
      <c r="D18" s="2">
        <f t="shared" si="0"/>
        <v>6.3599999999999994</v>
      </c>
      <c r="E18" s="39">
        <f t="shared" si="59"/>
        <v>1.2800000000000002</v>
      </c>
      <c r="F18" s="3">
        <f t="shared" si="60"/>
        <v>2.4283897687900939</v>
      </c>
      <c r="G18" s="3"/>
      <c r="H18" s="3"/>
      <c r="J18" s="4">
        <v>31.5</v>
      </c>
      <c r="K18" s="2">
        <f t="shared" si="40"/>
        <v>10.41</v>
      </c>
      <c r="L18" s="2">
        <f t="shared" si="61"/>
        <v>0.5</v>
      </c>
      <c r="M18" s="3">
        <f t="shared" si="62"/>
        <v>1.4142135623730951</v>
      </c>
      <c r="N18" s="43"/>
      <c r="O18" s="3"/>
      <c r="P18" s="3"/>
      <c r="Q18" s="3"/>
      <c r="R18" s="4">
        <v>28.66</v>
      </c>
      <c r="S18" s="14">
        <f t="shared" si="41"/>
        <v>7.57</v>
      </c>
      <c r="T18" s="40">
        <f t="shared" si="63"/>
        <v>0.96999999999999886</v>
      </c>
      <c r="U18" s="12">
        <f t="shared" si="64"/>
        <v>1.9588405951738521</v>
      </c>
      <c r="V18" s="7"/>
      <c r="W18" s="3"/>
      <c r="X18" s="3"/>
      <c r="Y18" s="4">
        <v>25.95</v>
      </c>
      <c r="Z18" s="14">
        <f t="shared" si="42"/>
        <v>4.8599999999999994</v>
      </c>
      <c r="AA18" s="40">
        <f t="shared" si="65"/>
        <v>0.70000000000000018</v>
      </c>
      <c r="AB18" s="12">
        <f t="shared" si="66"/>
        <v>1.6245047927124712</v>
      </c>
      <c r="AC18" s="7"/>
      <c r="AD18" s="3"/>
      <c r="AE18" s="3"/>
      <c r="AF18" s="12"/>
      <c r="AG18" s="4">
        <v>25.58</v>
      </c>
      <c r="AH18" s="14">
        <f t="shared" si="43"/>
        <v>4.4899999999999984</v>
      </c>
      <c r="AI18" s="14">
        <f t="shared" si="67"/>
        <v>1.1900000000000013</v>
      </c>
      <c r="AJ18" s="12">
        <f t="shared" si="68"/>
        <v>2.281527431736849</v>
      </c>
      <c r="AK18" s="7"/>
      <c r="AL18" s="3"/>
      <c r="AM18" s="12"/>
      <c r="AN18" s="12"/>
      <c r="AO18" s="4">
        <v>25.84</v>
      </c>
      <c r="AP18" s="14">
        <f t="shared" si="44"/>
        <v>4.75</v>
      </c>
      <c r="AQ18" s="40">
        <f t="shared" si="69"/>
        <v>1.0700000000000003</v>
      </c>
      <c r="AR18" s="12">
        <f t="shared" si="70"/>
        <v>2.0994333672461347</v>
      </c>
      <c r="AS18" s="7"/>
      <c r="AT18" s="3"/>
      <c r="AU18" s="12"/>
      <c r="AV18" s="12"/>
      <c r="AW18" s="4">
        <v>26.54</v>
      </c>
      <c r="AX18" s="14">
        <f t="shared" si="45"/>
        <v>5.4499999999999993</v>
      </c>
      <c r="AY18" s="40">
        <f t="shared" si="71"/>
        <v>0.47000000000000064</v>
      </c>
      <c r="AZ18" s="12">
        <f t="shared" si="72"/>
        <v>1.3851094681109253</v>
      </c>
      <c r="BA18" s="7"/>
      <c r="BB18" s="3"/>
      <c r="BC18" s="6"/>
      <c r="BD18" s="4">
        <v>23.27</v>
      </c>
      <c r="BE18" s="14">
        <f t="shared" si="46"/>
        <v>2.1799999999999997</v>
      </c>
      <c r="BF18" s="40">
        <f t="shared" si="73"/>
        <v>0.87000000000000011</v>
      </c>
      <c r="BG18" s="12">
        <f t="shared" si="74"/>
        <v>1.8276629004588012</v>
      </c>
      <c r="BH18" s="7"/>
      <c r="BI18" s="3"/>
      <c r="BK18" s="4">
        <v>24.26</v>
      </c>
      <c r="BL18" s="14">
        <f t="shared" si="47"/>
        <v>3.1700000000000017</v>
      </c>
      <c r="BM18" s="14">
        <f t="shared" si="75"/>
        <v>0.56999999999999851</v>
      </c>
      <c r="BN18" s="12">
        <f t="shared" si="76"/>
        <v>1.4845235706290476</v>
      </c>
      <c r="BO18" s="7"/>
      <c r="BP18" s="3"/>
      <c r="BQ18" s="6"/>
      <c r="BR18" s="4">
        <v>26.4</v>
      </c>
      <c r="BS18" s="14">
        <f t="shared" si="48"/>
        <v>5.3099999999999987</v>
      </c>
      <c r="BT18" s="40">
        <f t="shared" si="77"/>
        <v>0.84000000000000163</v>
      </c>
      <c r="BU18" s="12">
        <f t="shared" si="78"/>
        <v>1.7900501418559469</v>
      </c>
      <c r="BV18" s="7"/>
      <c r="BW18" s="3"/>
      <c r="BY18" s="4">
        <v>26.86</v>
      </c>
      <c r="BZ18" s="14">
        <f t="shared" si="49"/>
        <v>5.77</v>
      </c>
      <c r="CA18" s="40">
        <f t="shared" si="79"/>
        <v>0.32000000000000028</v>
      </c>
      <c r="CB18" s="12">
        <f t="shared" si="80"/>
        <v>1.2483305489016121</v>
      </c>
      <c r="CC18" s="7"/>
      <c r="CD18" s="3"/>
      <c r="CF18" s="4">
        <v>27.72</v>
      </c>
      <c r="CG18" s="14">
        <f t="shared" si="50"/>
        <v>6.629999999999999</v>
      </c>
      <c r="CH18" s="40">
        <f t="shared" si="81"/>
        <v>-0.39999999999999858</v>
      </c>
      <c r="CI18" s="12">
        <f t="shared" si="82"/>
        <v>0.75785828325519988</v>
      </c>
      <c r="CJ18" s="7"/>
      <c r="CK18" s="3"/>
      <c r="CM18" s="4">
        <v>26.5</v>
      </c>
      <c r="CN18" s="14">
        <f t="shared" si="51"/>
        <v>5.41</v>
      </c>
      <c r="CO18" s="14">
        <f t="shared" si="83"/>
        <v>0.37000000000000011</v>
      </c>
      <c r="CP18" s="12">
        <f t="shared" si="84"/>
        <v>1.2923528306374923</v>
      </c>
      <c r="CQ18" s="7"/>
      <c r="CR18" s="3"/>
      <c r="CT18" s="4">
        <v>23.82</v>
      </c>
      <c r="CU18" s="14">
        <f t="shared" si="52"/>
        <v>2.7300000000000004</v>
      </c>
      <c r="CV18" s="40">
        <f t="shared" si="85"/>
        <v>0.26999999999999957</v>
      </c>
      <c r="CW18" s="12">
        <f t="shared" si="86"/>
        <v>1.20580782769076</v>
      </c>
      <c r="CX18" s="7"/>
      <c r="CY18" s="3"/>
      <c r="DA18" s="4">
        <v>24.23</v>
      </c>
      <c r="DB18" s="14">
        <f t="shared" si="53"/>
        <v>3.1400000000000006</v>
      </c>
      <c r="DC18" s="14">
        <f t="shared" si="87"/>
        <v>1.0599999999999996</v>
      </c>
      <c r="DD18" s="12">
        <f t="shared" si="88"/>
        <v>2.0849315216822419</v>
      </c>
      <c r="DE18" s="7"/>
      <c r="DF18" s="3"/>
      <c r="DH18" s="4">
        <v>26.45</v>
      </c>
      <c r="DI18" s="14">
        <f t="shared" si="54"/>
        <v>5.3599999999999994</v>
      </c>
      <c r="DJ18" s="40">
        <f t="shared" si="89"/>
        <v>0.63000000000000078</v>
      </c>
      <c r="DK18" s="12">
        <f t="shared" si="90"/>
        <v>1.5475649935423907</v>
      </c>
      <c r="DL18" s="7"/>
      <c r="DM18" s="3"/>
      <c r="DO18" s="4">
        <v>22.42</v>
      </c>
      <c r="DP18" s="14">
        <f t="shared" si="91"/>
        <v>1.9700000000000024</v>
      </c>
      <c r="DQ18" s="40">
        <f t="shared" si="92"/>
        <v>0.61999999999999744</v>
      </c>
      <c r="DR18" s="12">
        <f t="shared" si="93"/>
        <v>1.5368751812880095</v>
      </c>
      <c r="DS18" s="44"/>
      <c r="DT18" s="3"/>
      <c r="DV18" s="4">
        <v>23.8</v>
      </c>
      <c r="DW18" s="14">
        <f t="shared" si="55"/>
        <v>2.7100000000000009</v>
      </c>
      <c r="DX18" s="14">
        <f t="shared" si="94"/>
        <v>1.2099999999999991</v>
      </c>
      <c r="DY18" s="12">
        <f t="shared" si="95"/>
        <v>2.3133763678105734</v>
      </c>
      <c r="DZ18" s="44"/>
      <c r="EA18" s="3"/>
      <c r="EC18" s="4">
        <v>25.29</v>
      </c>
      <c r="ED18" s="14">
        <f t="shared" si="56"/>
        <v>4.1999999999999993</v>
      </c>
      <c r="EE18" s="40">
        <f t="shared" si="96"/>
        <v>-4.9999999999998934E-2</v>
      </c>
      <c r="EF18" s="12">
        <f t="shared" si="97"/>
        <v>0.96593632892484627</v>
      </c>
      <c r="EG18" s="44"/>
      <c r="EH18" s="43"/>
      <c r="EJ18" s="4">
        <v>30.46</v>
      </c>
      <c r="EK18" s="2">
        <f t="shared" si="57"/>
        <v>9.370000000000001</v>
      </c>
      <c r="EL18" s="2">
        <f t="shared" si="98"/>
        <v>0.98999999999999844</v>
      </c>
      <c r="EM18" s="3">
        <f t="shared" si="99"/>
        <v>1.9861849908740696</v>
      </c>
      <c r="EN18" s="43"/>
      <c r="EO18" s="3"/>
      <c r="EQ18" s="4">
        <v>21.92</v>
      </c>
      <c r="ER18" s="14">
        <f t="shared" si="58"/>
        <v>0.83000000000000185</v>
      </c>
      <c r="ES18" s="14">
        <f t="shared" si="100"/>
        <v>1.1499999999999981</v>
      </c>
      <c r="ET18" s="12">
        <f t="shared" si="101"/>
        <v>2.219138944135687</v>
      </c>
      <c r="EU18" s="7"/>
      <c r="EV18" s="3"/>
    </row>
    <row r="19" spans="1:152" s="11" customFormat="1" ht="15.6">
      <c r="A19" s="10">
        <v>48</v>
      </c>
      <c r="B19" s="1">
        <v>21.04</v>
      </c>
      <c r="C19" s="4">
        <v>27.44</v>
      </c>
      <c r="D19" s="2">
        <f t="shared" si="0"/>
        <v>6.4000000000000021</v>
      </c>
      <c r="E19" s="39">
        <f t="shared" si="59"/>
        <v>1.2399999999999975</v>
      </c>
      <c r="F19" s="3">
        <f t="shared" si="60"/>
        <v>2.3619853228590566</v>
      </c>
      <c r="G19" s="3">
        <f t="shared" ref="G19" si="220">AVERAGE(F19:F21)</f>
        <v>2.2121084674316775</v>
      </c>
      <c r="H19" s="3">
        <f t="shared" ref="H19" si="221">STDEVP(F19:F21)</f>
        <v>0.1191307937775183</v>
      </c>
      <c r="J19" s="4">
        <v>31.15</v>
      </c>
      <c r="K19" s="2">
        <f t="shared" si="40"/>
        <v>10.11</v>
      </c>
      <c r="L19" s="2">
        <f t="shared" si="61"/>
        <v>0.80000000000000071</v>
      </c>
      <c r="M19" s="3">
        <f t="shared" si="62"/>
        <v>1.7411011265922491</v>
      </c>
      <c r="N19" s="43">
        <f t="shared" ref="N19" si="222">AVERAGE(M19:M21)</f>
        <v>1.7823745854337487</v>
      </c>
      <c r="O19" s="3"/>
      <c r="P19" s="3">
        <f t="shared" si="105"/>
        <v>0.13053834279220647</v>
      </c>
      <c r="Q19" s="3"/>
      <c r="R19" s="4">
        <v>28.64</v>
      </c>
      <c r="S19" s="14">
        <f t="shared" si="41"/>
        <v>7.6000000000000014</v>
      </c>
      <c r="T19" s="40">
        <f t="shared" si="63"/>
        <v>0.93999999999999773</v>
      </c>
      <c r="U19" s="12">
        <f t="shared" si="64"/>
        <v>1.9185282386505256</v>
      </c>
      <c r="V19" s="12">
        <f t="shared" ref="V19" si="223">AVERAGE(U19:U21)</f>
        <v>2.0344987522897906</v>
      </c>
      <c r="W19" s="3">
        <f t="shared" ref="W19" si="224">STDEVP(U19:U21)</f>
        <v>8.7183306357031365E-2</v>
      </c>
      <c r="X19" s="3"/>
      <c r="Y19" s="4">
        <v>26.14</v>
      </c>
      <c r="Z19" s="14">
        <f t="shared" si="42"/>
        <v>5.1000000000000014</v>
      </c>
      <c r="AA19" s="40">
        <f t="shared" si="65"/>
        <v>0.45999999999999819</v>
      </c>
      <c r="AB19" s="12">
        <f t="shared" si="66"/>
        <v>1.3755418181397421</v>
      </c>
      <c r="AC19" s="12">
        <f t="shared" ref="AC19" si="225">AVERAGE(AB19:AB21)</f>
        <v>1.285065156784545</v>
      </c>
      <c r="AD19" s="3"/>
      <c r="AE19" s="3">
        <f t="shared" si="109"/>
        <v>6.549756806632491E-2</v>
      </c>
      <c r="AF19" s="12"/>
      <c r="AG19" s="4">
        <v>26.16</v>
      </c>
      <c r="AH19" s="14">
        <f t="shared" si="43"/>
        <v>5.120000000000001</v>
      </c>
      <c r="AI19" s="14">
        <f t="shared" si="67"/>
        <v>0.55999999999999872</v>
      </c>
      <c r="AJ19" s="12">
        <f t="shared" si="68"/>
        <v>1.4742692172910998</v>
      </c>
      <c r="AK19" s="12">
        <f t="shared" ref="AK19" si="226">AVERAGE(AJ19:AJ21)</f>
        <v>1.4312467436511114</v>
      </c>
      <c r="AL19" s="3">
        <f t="shared" ref="AL19" si="227">STDEVP(AJ19:AJ21)</f>
        <v>4.1290905172126892E-2</v>
      </c>
      <c r="AM19" s="12"/>
      <c r="AN19" s="12"/>
      <c r="AO19" s="4">
        <v>26.49</v>
      </c>
      <c r="AP19" s="14">
        <f t="shared" si="44"/>
        <v>5.4499999999999993</v>
      </c>
      <c r="AQ19" s="14">
        <f t="shared" si="69"/>
        <v>0.37000000000000099</v>
      </c>
      <c r="AR19" s="12">
        <f t="shared" si="70"/>
        <v>1.2923528306374932</v>
      </c>
      <c r="AS19" s="12">
        <f t="shared" ref="AS19" si="228">AVERAGE(AR19:AR21)</f>
        <v>1.1966567674672488</v>
      </c>
      <c r="AT19" s="3">
        <f t="shared" ref="AT19" si="229">STDEVP(AR19:AR21)</f>
        <v>6.8905264655706497E-2</v>
      </c>
      <c r="AU19" s="12"/>
      <c r="AV19" s="12"/>
      <c r="AW19" s="4">
        <v>27</v>
      </c>
      <c r="AX19" s="14">
        <f t="shared" si="45"/>
        <v>5.9600000000000009</v>
      </c>
      <c r="AY19" s="40">
        <f t="shared" si="71"/>
        <v>-4.0000000000000924E-2</v>
      </c>
      <c r="AZ19" s="12">
        <f t="shared" si="72"/>
        <v>0.97265494741228486</v>
      </c>
      <c r="BA19" s="12">
        <f t="shared" ref="BA19" si="230">AVERAGE(AZ19:AZ21)</f>
        <v>0.92597594574139208</v>
      </c>
      <c r="BB19" s="3"/>
      <c r="BC19" s="6">
        <f t="shared" si="115"/>
        <v>5.249985532649705E-2</v>
      </c>
      <c r="BD19" s="4">
        <v>22.84</v>
      </c>
      <c r="BE19" s="14">
        <f t="shared" si="46"/>
        <v>1.8000000000000007</v>
      </c>
      <c r="BF19" s="40">
        <f t="shared" si="73"/>
        <v>1.2499999999999991</v>
      </c>
      <c r="BG19" s="12">
        <f t="shared" si="74"/>
        <v>2.3784142300054407</v>
      </c>
      <c r="BH19" s="12">
        <f t="shared" ref="BH19" si="231">AVERAGE(BG19:BG21)</f>
        <v>2.2071315074413853</v>
      </c>
      <c r="BI19" s="3"/>
      <c r="BJ19" s="11">
        <f t="shared" si="117"/>
        <v>0.12244680418517323</v>
      </c>
      <c r="BK19" s="4">
        <v>23.95</v>
      </c>
      <c r="BL19" s="14">
        <f t="shared" si="47"/>
        <v>2.91</v>
      </c>
      <c r="BM19" s="14">
        <f t="shared" si="75"/>
        <v>0.83000000000000007</v>
      </c>
      <c r="BN19" s="12">
        <f t="shared" si="76"/>
        <v>1.7776853623331403</v>
      </c>
      <c r="BO19" s="12">
        <f t="shared" ref="BO19" si="232">AVERAGE(BN19:BN21)</f>
        <v>1.65880757815642</v>
      </c>
      <c r="BP19" s="3">
        <f t="shared" ref="BP19" si="233">STDEVP(BN19:BN21)</f>
        <v>0.11389435167331229</v>
      </c>
      <c r="BQ19" s="6"/>
      <c r="BR19" s="4">
        <v>26.42</v>
      </c>
      <c r="BS19" s="14">
        <f t="shared" si="48"/>
        <v>5.3800000000000026</v>
      </c>
      <c r="BT19" s="14">
        <f t="shared" si="77"/>
        <v>0.7699999999999978</v>
      </c>
      <c r="BU19" s="12">
        <f t="shared" si="78"/>
        <v>1.705269783535911</v>
      </c>
      <c r="BV19" s="12">
        <f t="shared" ref="BV19" si="234">AVERAGE(BU19:BU21)</f>
        <v>1.6186779284029786</v>
      </c>
      <c r="BW19" s="3">
        <f t="shared" ref="BW19" si="235">STDEVP(BU19:BU21)</f>
        <v>7.3196815564661108E-2</v>
      </c>
      <c r="BY19" s="4">
        <v>26.48</v>
      </c>
      <c r="BZ19" s="14">
        <f t="shared" si="49"/>
        <v>5.4400000000000013</v>
      </c>
      <c r="CA19" s="14">
        <f t="shared" si="79"/>
        <v>0.64999999999999858</v>
      </c>
      <c r="CB19" s="12">
        <f t="shared" si="80"/>
        <v>1.5691681957935</v>
      </c>
      <c r="CC19" s="12">
        <f t="shared" ref="CC19" si="236">AVERAGE(CB19:CB21)</f>
        <v>1.565605271020881</v>
      </c>
      <c r="CD19" s="3">
        <f t="shared" ref="CD19" si="237">STDEVP(CB19:CB21)</f>
        <v>1.3512214052559982E-2</v>
      </c>
      <c r="CF19" s="4">
        <v>27.39</v>
      </c>
      <c r="CG19" s="14">
        <f t="shared" si="50"/>
        <v>6.3500000000000014</v>
      </c>
      <c r="CH19" s="40">
        <f t="shared" si="81"/>
        <v>-0.12000000000000099</v>
      </c>
      <c r="CI19" s="12">
        <f t="shared" si="82"/>
        <v>0.9201876506248744</v>
      </c>
      <c r="CJ19" s="12">
        <f t="shared" ref="CJ19" si="238">AVERAGE(CI19:CI21)</f>
        <v>0.85484023689739763</v>
      </c>
      <c r="CK19" s="3">
        <f t="shared" ref="CK19" si="239">STDEVP(CI19:CI21)</f>
        <v>6.0793245432892343E-2</v>
      </c>
      <c r="CM19" s="4">
        <v>26.31</v>
      </c>
      <c r="CN19" s="14">
        <f t="shared" si="51"/>
        <v>5.27</v>
      </c>
      <c r="CO19" s="14">
        <f t="shared" si="83"/>
        <v>0.51000000000000068</v>
      </c>
      <c r="CP19" s="12">
        <f t="shared" si="84"/>
        <v>1.4240501955970724</v>
      </c>
      <c r="CQ19" s="12">
        <f t="shared" ref="CQ19" si="240">AVERAGE(CP19:CP21)</f>
        <v>1.3128735021682971</v>
      </c>
      <c r="CR19" s="3">
        <f t="shared" ref="CR19" si="241">STDEVP(CP19:CP21)</f>
        <v>8.1459729393632732E-2</v>
      </c>
      <c r="CT19" s="4">
        <v>24.8</v>
      </c>
      <c r="CU19" s="14">
        <f t="shared" si="52"/>
        <v>3.7600000000000016</v>
      </c>
      <c r="CV19" s="40">
        <f t="shared" si="85"/>
        <v>-0.76000000000000156</v>
      </c>
      <c r="CW19" s="12">
        <f t="shared" si="86"/>
        <v>0.59049633071476448</v>
      </c>
      <c r="CX19" s="12">
        <f t="shared" ref="CX19" si="242">AVERAGE(CW19:CW21)</f>
        <v>0.53737390108071093</v>
      </c>
      <c r="CY19" s="3">
        <f t="shared" ref="CY19" si="243">STDEVP(CW19:CW21)</f>
        <v>4.0246363275126359E-2</v>
      </c>
      <c r="DA19" s="4">
        <v>24.1</v>
      </c>
      <c r="DB19" s="14">
        <f t="shared" si="53"/>
        <v>3.0600000000000023</v>
      </c>
      <c r="DC19" s="14">
        <f t="shared" si="87"/>
        <v>1.1399999999999979</v>
      </c>
      <c r="DD19" s="12">
        <f t="shared" si="88"/>
        <v>2.2038102317532182</v>
      </c>
      <c r="DE19" s="12">
        <f t="shared" ref="DE19" si="244">AVERAGE(DD19:DD21)</f>
        <v>2.1080900973747965</v>
      </c>
      <c r="DF19" s="3">
        <f t="shared" ref="DF19" si="245">STDEVP(DD19:DD21)</f>
        <v>0.12475943017675438</v>
      </c>
      <c r="DH19" s="4">
        <v>26.4</v>
      </c>
      <c r="DI19" s="14">
        <f t="shared" si="54"/>
        <v>5.3599999999999994</v>
      </c>
      <c r="DJ19" s="40">
        <f t="shared" si="89"/>
        <v>0.63000000000000078</v>
      </c>
      <c r="DK19" s="12">
        <f t="shared" si="90"/>
        <v>1.5475649935423907</v>
      </c>
      <c r="DL19" s="12">
        <f t="shared" ref="DL19" si="246">AVERAGE(DK19:DK21)</f>
        <v>1.5662170381445744</v>
      </c>
      <c r="DM19" s="3">
        <f t="shared" ref="DM19" si="247">STDEVP(DK19:DK21)</f>
        <v>0.11635586994088203</v>
      </c>
      <c r="DO19" s="4">
        <v>23.27</v>
      </c>
      <c r="DP19" s="14">
        <f t="shared" si="91"/>
        <v>2.1799999999999997</v>
      </c>
      <c r="DQ19" s="40">
        <f t="shared" si="92"/>
        <v>0.41000000000000014</v>
      </c>
      <c r="DR19" s="12">
        <f t="shared" si="93"/>
        <v>1.3286858140965117</v>
      </c>
      <c r="DS19" s="13">
        <f t="shared" ref="DS19" si="248">AVERAGE(DR19:DR21)</f>
        <v>1.4979036338627285</v>
      </c>
      <c r="DT19" s="3">
        <f t="shared" ref="DT19" si="249">STDEVP(DR19:DR21)</f>
        <v>0.13942944740267896</v>
      </c>
      <c r="DV19" s="4">
        <v>24.16</v>
      </c>
      <c r="DW19" s="14">
        <f t="shared" si="55"/>
        <v>3.120000000000001</v>
      </c>
      <c r="DX19" s="14">
        <f t="shared" si="94"/>
        <v>0.79999999999999893</v>
      </c>
      <c r="DY19" s="12">
        <f t="shared" si="95"/>
        <v>1.7411011265922471</v>
      </c>
      <c r="DZ19" s="13">
        <f t="shared" ref="DZ19" si="250">AVERAGE(DY19:DY21)</f>
        <v>1.6575433730295714</v>
      </c>
      <c r="EA19" s="3">
        <f t="shared" ref="EA19" si="251">STDEVP(DY19:DY21)</f>
        <v>9.3977373474612616E-2</v>
      </c>
      <c r="EC19" s="4">
        <v>25.01</v>
      </c>
      <c r="ED19" s="14">
        <f t="shared" si="56"/>
        <v>3.9700000000000024</v>
      </c>
      <c r="EE19" s="40">
        <f t="shared" si="96"/>
        <v>0.17999999999999794</v>
      </c>
      <c r="EF19" s="12">
        <f t="shared" si="97"/>
        <v>1.132883885295797</v>
      </c>
      <c r="EG19" s="13">
        <f t="shared" ref="EG19" si="252">AVERAGE(EF19:EF21)</f>
        <v>1.0519460849273405</v>
      </c>
      <c r="EH19" s="43">
        <f t="shared" ref="EH19" si="253">STDEVP(EF19:EF21)</f>
        <v>6.8250348936951227E-2</v>
      </c>
      <c r="EJ19" s="4">
        <v>30.74</v>
      </c>
      <c r="EK19" s="2">
        <f t="shared" si="57"/>
        <v>9.6999999999999993</v>
      </c>
      <c r="EL19" s="2">
        <f t="shared" si="98"/>
        <v>0.66000000000000014</v>
      </c>
      <c r="EM19" s="3">
        <f t="shared" si="99"/>
        <v>1.5800826237267545</v>
      </c>
      <c r="EN19" s="43">
        <f t="shared" ref="EN19" si="254">AVERAGE(EM19:EM21)</f>
        <v>1.5031265222449626</v>
      </c>
      <c r="EO19" s="3">
        <f t="shared" ref="EO19" si="255">STDEVP(EM19:EM21)</f>
        <v>6.3717612285654771E-2</v>
      </c>
      <c r="EQ19" s="4">
        <v>21.99</v>
      </c>
      <c r="ER19" s="14">
        <f t="shared" si="58"/>
        <v>0.94999999999999929</v>
      </c>
      <c r="ES19" s="14">
        <f t="shared" si="100"/>
        <v>1.0300000000000007</v>
      </c>
      <c r="ET19" s="12">
        <f t="shared" si="101"/>
        <v>2.0420242514143876</v>
      </c>
      <c r="EU19" s="12">
        <f t="shared" ref="EU19" si="256">AVERAGE(ET19:ET21)</f>
        <v>1.9083285366117997</v>
      </c>
      <c r="EV19" s="3">
        <f t="shared" ref="EV19" si="257">STDEVP(ET19:ET21)</f>
        <v>0.10793748367431635</v>
      </c>
    </row>
    <row r="20" spans="1:152" s="11" customFormat="1" ht="15.6">
      <c r="A20" s="10">
        <v>48</v>
      </c>
      <c r="B20" s="1">
        <v>20.9</v>
      </c>
      <c r="C20" s="4">
        <v>27.49</v>
      </c>
      <c r="D20" s="2">
        <f t="shared" si="0"/>
        <v>6.59</v>
      </c>
      <c r="E20" s="39">
        <f t="shared" si="59"/>
        <v>1.0499999999999998</v>
      </c>
      <c r="F20" s="3">
        <f t="shared" si="60"/>
        <v>2.0705298476827547</v>
      </c>
      <c r="G20" s="3"/>
      <c r="H20" s="3"/>
      <c r="J20" s="4">
        <v>31.09</v>
      </c>
      <c r="K20" s="2">
        <f t="shared" si="40"/>
        <v>10.190000000000001</v>
      </c>
      <c r="L20" s="2">
        <f t="shared" si="61"/>
        <v>0.71999999999999886</v>
      </c>
      <c r="M20" s="3">
        <f t="shared" si="62"/>
        <v>1.6471820345351449</v>
      </c>
      <c r="N20" s="3"/>
      <c r="O20" s="3"/>
      <c r="P20" s="3"/>
      <c r="Q20" s="3"/>
      <c r="R20" s="4">
        <v>28.35</v>
      </c>
      <c r="S20" s="14">
        <f t="shared" si="41"/>
        <v>7.4500000000000028</v>
      </c>
      <c r="T20" s="40">
        <f t="shared" si="63"/>
        <v>1.0899999999999963</v>
      </c>
      <c r="U20" s="12">
        <f t="shared" si="64"/>
        <v>2.1287403649067143</v>
      </c>
      <c r="V20" s="7"/>
      <c r="W20" s="3"/>
      <c r="X20" s="3"/>
      <c r="Y20" s="4">
        <v>26.17</v>
      </c>
      <c r="Z20" s="14">
        <f t="shared" si="42"/>
        <v>5.2700000000000031</v>
      </c>
      <c r="AA20" s="14">
        <f t="shared" si="65"/>
        <v>0.28999999999999648</v>
      </c>
      <c r="AB20" s="12">
        <f t="shared" si="66"/>
        <v>1.2226402776920655</v>
      </c>
      <c r="AC20" s="7"/>
      <c r="AD20" s="3"/>
      <c r="AE20" s="3"/>
      <c r="AF20" s="12"/>
      <c r="AG20" s="4">
        <v>26.05</v>
      </c>
      <c r="AH20" s="14">
        <f t="shared" si="43"/>
        <v>5.1500000000000021</v>
      </c>
      <c r="AI20" s="14">
        <f t="shared" si="67"/>
        <v>0.52999999999999758</v>
      </c>
      <c r="AJ20" s="12">
        <f t="shared" si="68"/>
        <v>1.4439291955224935</v>
      </c>
      <c r="AK20" s="7"/>
      <c r="AL20" s="3"/>
      <c r="AM20" s="12"/>
      <c r="AN20" s="12"/>
      <c r="AO20" s="4">
        <v>26.5</v>
      </c>
      <c r="AP20" s="14">
        <f t="shared" si="44"/>
        <v>5.6000000000000014</v>
      </c>
      <c r="AQ20" s="14">
        <f t="shared" si="69"/>
        <v>0.21999999999999886</v>
      </c>
      <c r="AR20" s="12">
        <f t="shared" si="70"/>
        <v>1.1647335864684549</v>
      </c>
      <c r="AS20" s="7"/>
      <c r="AT20" s="3"/>
      <c r="AU20" s="12"/>
      <c r="AV20" s="12"/>
      <c r="AW20" s="4">
        <v>27.05</v>
      </c>
      <c r="AX20" s="14">
        <f t="shared" si="45"/>
        <v>6.1500000000000021</v>
      </c>
      <c r="AY20" s="40">
        <f t="shared" si="71"/>
        <v>-0.2300000000000022</v>
      </c>
      <c r="AZ20" s="12">
        <f t="shared" si="72"/>
        <v>0.85263489176795537</v>
      </c>
      <c r="BA20" s="7"/>
      <c r="BB20" s="3"/>
      <c r="BC20" s="6"/>
      <c r="BD20" s="4">
        <v>22.88</v>
      </c>
      <c r="BE20" s="14">
        <f t="shared" si="46"/>
        <v>1.9800000000000004</v>
      </c>
      <c r="BF20" s="14">
        <f t="shared" si="73"/>
        <v>1.0699999999999994</v>
      </c>
      <c r="BG20" s="12">
        <f t="shared" si="74"/>
        <v>2.0994333672461334</v>
      </c>
      <c r="BH20" s="7"/>
      <c r="BI20" s="3"/>
      <c r="BK20" s="4">
        <v>23.88</v>
      </c>
      <c r="BL20" s="14">
        <f t="shared" si="47"/>
        <v>2.9800000000000004</v>
      </c>
      <c r="BM20" s="14">
        <f t="shared" si="75"/>
        <v>0.75999999999999979</v>
      </c>
      <c r="BN20" s="12">
        <f t="shared" si="76"/>
        <v>1.6934906247250541</v>
      </c>
      <c r="BO20" s="7"/>
      <c r="BP20" s="3"/>
      <c r="BQ20" s="6"/>
      <c r="BR20" s="4">
        <v>26.35</v>
      </c>
      <c r="BS20" s="14">
        <f t="shared" si="48"/>
        <v>5.4500000000000028</v>
      </c>
      <c r="BT20" s="14">
        <f t="shared" si="77"/>
        <v>0.69999999999999751</v>
      </c>
      <c r="BU20" s="12">
        <f t="shared" si="78"/>
        <v>1.6245047927124683</v>
      </c>
      <c r="BV20" s="7"/>
      <c r="BW20" s="3"/>
      <c r="BY20" s="4">
        <v>26.36</v>
      </c>
      <c r="BZ20" s="14">
        <f t="shared" si="49"/>
        <v>5.4600000000000009</v>
      </c>
      <c r="CA20" s="14">
        <f t="shared" si="79"/>
        <v>0.62999999999999901</v>
      </c>
      <c r="CB20" s="12">
        <f t="shared" si="80"/>
        <v>1.5475649935423887</v>
      </c>
      <c r="CC20" s="7"/>
      <c r="CD20" s="3"/>
      <c r="CF20" s="4">
        <v>27.33</v>
      </c>
      <c r="CG20" s="14">
        <f t="shared" si="50"/>
        <v>6.43</v>
      </c>
      <c r="CH20" s="40">
        <f t="shared" si="81"/>
        <v>-0.19999999999999929</v>
      </c>
      <c r="CI20" s="12">
        <f t="shared" si="82"/>
        <v>0.87055056329612457</v>
      </c>
      <c r="CJ20" s="7"/>
      <c r="CK20" s="3"/>
      <c r="CM20" s="4">
        <v>26.38</v>
      </c>
      <c r="CN20" s="14">
        <f t="shared" si="51"/>
        <v>5.48</v>
      </c>
      <c r="CO20" s="14">
        <f t="shared" si="83"/>
        <v>0.29999999999999982</v>
      </c>
      <c r="CP20" s="12">
        <f t="shared" si="84"/>
        <v>1.2311444133449161</v>
      </c>
      <c r="CQ20" s="7"/>
      <c r="CR20" s="3"/>
      <c r="CT20" s="4">
        <v>24.92</v>
      </c>
      <c r="CU20" s="14">
        <f t="shared" si="52"/>
        <v>4.0200000000000031</v>
      </c>
      <c r="CV20" s="40">
        <f t="shared" si="85"/>
        <v>-1.0200000000000031</v>
      </c>
      <c r="CW20" s="12">
        <f t="shared" si="86"/>
        <v>0.49311635224667855</v>
      </c>
      <c r="CX20" s="7"/>
      <c r="CY20" s="3"/>
      <c r="DA20" s="4">
        <v>23.97</v>
      </c>
      <c r="DB20" s="14">
        <f t="shared" si="53"/>
        <v>3.0700000000000003</v>
      </c>
      <c r="DC20" s="14">
        <f t="shared" si="87"/>
        <v>1.1299999999999999</v>
      </c>
      <c r="DD20" s="12">
        <f t="shared" si="88"/>
        <v>2.1885874025214789</v>
      </c>
      <c r="DE20" s="7"/>
      <c r="DF20" s="3"/>
      <c r="DH20" s="4">
        <v>26.37</v>
      </c>
      <c r="DI20" s="14">
        <f t="shared" si="54"/>
        <v>5.4700000000000024</v>
      </c>
      <c r="DJ20" s="40">
        <f t="shared" si="89"/>
        <v>0.5199999999999978</v>
      </c>
      <c r="DK20" s="12">
        <f t="shared" si="90"/>
        <v>1.4339552480158251</v>
      </c>
      <c r="DL20" s="7"/>
      <c r="DM20" s="3"/>
      <c r="DO20" s="4">
        <v>23.05</v>
      </c>
      <c r="DP20" s="14">
        <f t="shared" si="91"/>
        <v>2.0100000000000016</v>
      </c>
      <c r="DQ20" s="14">
        <f t="shared" si="92"/>
        <v>0.57999999999999829</v>
      </c>
      <c r="DR20" s="12">
        <f t="shared" si="93"/>
        <v>1.4948492486349365</v>
      </c>
      <c r="DS20" s="44"/>
      <c r="DT20" s="3"/>
      <c r="DV20" s="4">
        <v>24.21</v>
      </c>
      <c r="DW20" s="14">
        <f t="shared" si="55"/>
        <v>3.3100000000000023</v>
      </c>
      <c r="DX20" s="14">
        <f t="shared" si="94"/>
        <v>0.60999999999999766</v>
      </c>
      <c r="DY20" s="12">
        <f t="shared" si="95"/>
        <v>1.5262592089605567</v>
      </c>
      <c r="DZ20" s="7"/>
      <c r="EA20" s="3"/>
      <c r="EC20" s="4">
        <v>24.97</v>
      </c>
      <c r="ED20" s="14">
        <f t="shared" si="56"/>
        <v>4.07</v>
      </c>
      <c r="EE20" s="40">
        <f t="shared" si="96"/>
        <v>8.0000000000000071E-2</v>
      </c>
      <c r="EF20" s="12">
        <f t="shared" si="97"/>
        <v>1.0570180405613805</v>
      </c>
      <c r="EG20" s="44"/>
      <c r="EH20" s="43"/>
      <c r="EJ20" s="4">
        <v>30.67</v>
      </c>
      <c r="EK20" s="2">
        <f t="shared" si="57"/>
        <v>9.7700000000000031</v>
      </c>
      <c r="EL20" s="2">
        <f t="shared" si="98"/>
        <v>0.58999999999999631</v>
      </c>
      <c r="EM20" s="3">
        <f t="shared" si="99"/>
        <v>1.5052467474110633</v>
      </c>
      <c r="EN20" s="3"/>
      <c r="EO20" s="3"/>
      <c r="EQ20" s="4">
        <v>21.95</v>
      </c>
      <c r="ER20" s="14">
        <f t="shared" si="58"/>
        <v>1.0500000000000007</v>
      </c>
      <c r="ES20" s="14">
        <f t="shared" si="100"/>
        <v>0.92999999999999927</v>
      </c>
      <c r="ET20" s="12">
        <f t="shared" si="101"/>
        <v>1.9052759960878738</v>
      </c>
      <c r="EU20" s="7"/>
      <c r="EV20" s="3"/>
    </row>
    <row r="21" spans="1:152" s="11" customFormat="1" ht="15.6">
      <c r="A21" s="21">
        <v>48</v>
      </c>
      <c r="B21" s="22">
        <v>20.9</v>
      </c>
      <c r="C21" s="22">
        <v>27.4</v>
      </c>
      <c r="D21" s="22">
        <f t="shared" si="0"/>
        <v>6.5</v>
      </c>
      <c r="E21" s="41">
        <f t="shared" si="59"/>
        <v>1.1399999999999997</v>
      </c>
      <c r="F21" s="23">
        <f t="shared" si="60"/>
        <v>2.2038102317532209</v>
      </c>
      <c r="G21" s="23"/>
      <c r="H21" s="23"/>
      <c r="I21" s="24"/>
      <c r="J21" s="25">
        <v>30.84</v>
      </c>
      <c r="K21" s="22">
        <f t="shared" si="40"/>
        <v>9.9400000000000013</v>
      </c>
      <c r="L21" s="22">
        <f t="shared" si="61"/>
        <v>0.96999999999999886</v>
      </c>
      <c r="M21" s="23">
        <f t="shared" si="62"/>
        <v>1.9588405951738521</v>
      </c>
      <c r="N21" s="23"/>
      <c r="O21" s="23"/>
      <c r="P21" s="23"/>
      <c r="Q21" s="23"/>
      <c r="R21" s="25">
        <v>28.4</v>
      </c>
      <c r="S21" s="26">
        <f t="shared" si="41"/>
        <v>7.5</v>
      </c>
      <c r="T21" s="42">
        <f t="shared" si="63"/>
        <v>1.0399999999999991</v>
      </c>
      <c r="U21" s="27">
        <f t="shared" si="64"/>
        <v>2.0562276533121318</v>
      </c>
      <c r="V21" s="28"/>
      <c r="W21" s="23"/>
      <c r="X21" s="23"/>
      <c r="Y21" s="25">
        <v>26.13</v>
      </c>
      <c r="Z21" s="26">
        <f t="shared" si="42"/>
        <v>5.23</v>
      </c>
      <c r="AA21" s="26">
        <f t="shared" si="65"/>
        <v>0.32999999999999918</v>
      </c>
      <c r="AB21" s="27">
        <f t="shared" si="66"/>
        <v>1.2570133745218277</v>
      </c>
      <c r="AC21" s="28"/>
      <c r="AD21" s="23"/>
      <c r="AE21" s="23"/>
      <c r="AF21" s="27"/>
      <c r="AG21" s="25">
        <v>26.12</v>
      </c>
      <c r="AH21" s="26">
        <f t="shared" si="43"/>
        <v>5.2200000000000024</v>
      </c>
      <c r="AI21" s="26">
        <f t="shared" si="67"/>
        <v>0.4599999999999973</v>
      </c>
      <c r="AJ21" s="27">
        <f t="shared" si="68"/>
        <v>1.3755418181397412</v>
      </c>
      <c r="AK21" s="28"/>
      <c r="AL21" s="23"/>
      <c r="AM21" s="27"/>
      <c r="AN21" s="27"/>
      <c r="AO21" s="25">
        <v>26.54</v>
      </c>
      <c r="AP21" s="26">
        <f t="shared" si="44"/>
        <v>5.6400000000000006</v>
      </c>
      <c r="AQ21" s="26">
        <f t="shared" si="69"/>
        <v>0.17999999999999972</v>
      </c>
      <c r="AR21" s="27">
        <f t="shared" si="70"/>
        <v>1.1328838852957983</v>
      </c>
      <c r="AS21" s="28"/>
      <c r="AT21" s="23"/>
      <c r="AU21" s="27"/>
      <c r="AV21" s="27"/>
      <c r="AW21" s="25">
        <v>26.89</v>
      </c>
      <c r="AX21" s="26">
        <f t="shared" si="45"/>
        <v>5.990000000000002</v>
      </c>
      <c r="AY21" s="42">
        <f t="shared" si="71"/>
        <v>-7.0000000000002061E-2</v>
      </c>
      <c r="AZ21" s="27">
        <f t="shared" si="72"/>
        <v>0.95263799804393612</v>
      </c>
      <c r="BA21" s="28"/>
      <c r="BB21" s="23"/>
      <c r="BC21" s="29"/>
      <c r="BD21" s="25">
        <v>22.85</v>
      </c>
      <c r="BE21" s="26">
        <f t="shared" si="46"/>
        <v>1.9500000000000028</v>
      </c>
      <c r="BF21" s="26">
        <f t="shared" si="73"/>
        <v>1.099999999999997</v>
      </c>
      <c r="BG21" s="27">
        <f t="shared" si="74"/>
        <v>2.1435469250725818</v>
      </c>
      <c r="BH21" s="28"/>
      <c r="BI21" s="23"/>
      <c r="BJ21" s="24"/>
      <c r="BK21" s="25">
        <v>24.05</v>
      </c>
      <c r="BL21" s="26">
        <f t="shared" si="47"/>
        <v>3.1500000000000021</v>
      </c>
      <c r="BM21" s="26">
        <f t="shared" si="75"/>
        <v>0.58999999999999808</v>
      </c>
      <c r="BN21" s="27">
        <f t="shared" si="76"/>
        <v>1.5052467474110653</v>
      </c>
      <c r="BO21" s="28"/>
      <c r="BP21" s="23"/>
      <c r="BQ21" s="29"/>
      <c r="BR21" s="25">
        <v>26.44</v>
      </c>
      <c r="BS21" s="26">
        <f t="shared" si="48"/>
        <v>5.5400000000000027</v>
      </c>
      <c r="BT21" s="26">
        <f t="shared" si="77"/>
        <v>0.60999999999999766</v>
      </c>
      <c r="BU21" s="27">
        <f t="shared" si="78"/>
        <v>1.5262592089605567</v>
      </c>
      <c r="BV21" s="28"/>
      <c r="BW21" s="23"/>
      <c r="BX21" s="24"/>
      <c r="BY21" s="25">
        <v>26.33</v>
      </c>
      <c r="BZ21" s="26">
        <f t="shared" si="49"/>
        <v>5.43</v>
      </c>
      <c r="CA21" s="26">
        <f t="shared" si="79"/>
        <v>0.66000000000000014</v>
      </c>
      <c r="CB21" s="27">
        <f t="shared" si="80"/>
        <v>1.5800826237267545</v>
      </c>
      <c r="CC21" s="28"/>
      <c r="CD21" s="23"/>
      <c r="CE21" s="24"/>
      <c r="CF21" s="25">
        <v>27.5</v>
      </c>
      <c r="CG21" s="26">
        <f t="shared" si="50"/>
        <v>6.6000000000000014</v>
      </c>
      <c r="CH21" s="42">
        <f t="shared" si="81"/>
        <v>-0.37000000000000099</v>
      </c>
      <c r="CI21" s="27">
        <f t="shared" si="82"/>
        <v>0.77378249677119437</v>
      </c>
      <c r="CJ21" s="28"/>
      <c r="CK21" s="23"/>
      <c r="CL21" s="24"/>
      <c r="CM21" s="25">
        <v>26.32</v>
      </c>
      <c r="CN21" s="26">
        <f t="shared" si="51"/>
        <v>5.4200000000000017</v>
      </c>
      <c r="CO21" s="26">
        <f t="shared" si="83"/>
        <v>0.35999999999999854</v>
      </c>
      <c r="CP21" s="27">
        <f t="shared" si="84"/>
        <v>1.2834258975629029</v>
      </c>
      <c r="CQ21" s="28"/>
      <c r="CR21" s="23"/>
      <c r="CS21" s="24"/>
      <c r="CT21" s="25">
        <v>24.82</v>
      </c>
      <c r="CU21" s="26">
        <f t="shared" si="52"/>
        <v>3.9200000000000017</v>
      </c>
      <c r="CV21" s="42">
        <f t="shared" si="85"/>
        <v>-0.92000000000000171</v>
      </c>
      <c r="CW21" s="27">
        <f t="shared" si="86"/>
        <v>0.52850902028068958</v>
      </c>
      <c r="CX21" s="28"/>
      <c r="CY21" s="23"/>
      <c r="CZ21" s="24"/>
      <c r="DA21" s="25">
        <v>24.15</v>
      </c>
      <c r="DB21" s="26">
        <f t="shared" si="53"/>
        <v>3.25</v>
      </c>
      <c r="DC21" s="26">
        <f t="shared" si="87"/>
        <v>0.95000000000000018</v>
      </c>
      <c r="DD21" s="27">
        <f t="shared" si="88"/>
        <v>1.9318726578496912</v>
      </c>
      <c r="DE21" s="28"/>
      <c r="DF21" s="23"/>
      <c r="DG21" s="24"/>
      <c r="DH21" s="25">
        <v>26.11</v>
      </c>
      <c r="DI21" s="26">
        <f t="shared" si="54"/>
        <v>5.2100000000000009</v>
      </c>
      <c r="DJ21" s="42">
        <f t="shared" si="89"/>
        <v>0.77999999999999936</v>
      </c>
      <c r="DK21" s="27">
        <f t="shared" si="90"/>
        <v>1.7171308728755068</v>
      </c>
      <c r="DL21" s="28"/>
      <c r="DM21" s="23"/>
      <c r="DN21" s="24"/>
      <c r="DO21" s="25">
        <v>22.75</v>
      </c>
      <c r="DP21" s="26">
        <f t="shared" si="91"/>
        <v>1.8500000000000014</v>
      </c>
      <c r="DQ21" s="26">
        <f t="shared" si="92"/>
        <v>0.73999999999999844</v>
      </c>
      <c r="DR21" s="27">
        <f t="shared" si="93"/>
        <v>1.6701758388567369</v>
      </c>
      <c r="DS21" s="45"/>
      <c r="DT21" s="23"/>
      <c r="DU21" s="24"/>
      <c r="DV21" s="25">
        <v>24.05</v>
      </c>
      <c r="DW21" s="26">
        <f t="shared" si="55"/>
        <v>3.1500000000000021</v>
      </c>
      <c r="DX21" s="26">
        <f t="shared" si="94"/>
        <v>0.7699999999999978</v>
      </c>
      <c r="DY21" s="27">
        <f t="shared" si="95"/>
        <v>1.705269783535911</v>
      </c>
      <c r="DZ21" s="28"/>
      <c r="EA21" s="23"/>
      <c r="EB21" s="24"/>
      <c r="EC21" s="25">
        <v>25.1</v>
      </c>
      <c r="ED21" s="26">
        <f t="shared" si="56"/>
        <v>4.2000000000000028</v>
      </c>
      <c r="EE21" s="42">
        <f t="shared" si="96"/>
        <v>-5.0000000000002487E-2</v>
      </c>
      <c r="EF21" s="27">
        <f t="shared" si="97"/>
        <v>0.96593632892484382</v>
      </c>
      <c r="EG21" s="28"/>
      <c r="EH21" s="23"/>
      <c r="EI21" s="24"/>
      <c r="EJ21" s="25">
        <v>30.75</v>
      </c>
      <c r="EK21" s="22">
        <f t="shared" si="57"/>
        <v>9.8500000000000014</v>
      </c>
      <c r="EL21" s="22">
        <f t="shared" si="98"/>
        <v>0.50999999999999801</v>
      </c>
      <c r="EM21" s="23">
        <f t="shared" si="99"/>
        <v>1.4240501955970697</v>
      </c>
      <c r="EN21" s="23"/>
      <c r="EO21" s="23"/>
      <c r="EP21" s="24"/>
      <c r="EQ21" s="25">
        <v>22.05</v>
      </c>
      <c r="ER21" s="26">
        <f t="shared" si="58"/>
        <v>1.1500000000000021</v>
      </c>
      <c r="ES21" s="26">
        <f t="shared" si="100"/>
        <v>0.82999999999999785</v>
      </c>
      <c r="ET21" s="27">
        <f t="shared" si="101"/>
        <v>1.7776853623331379</v>
      </c>
      <c r="EU21" s="28"/>
      <c r="EV21" s="2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2022-05-16T07:38:50Z</dcterms:created>
  <dcterms:modified xsi:type="dcterms:W3CDTF">2022-07-23T07:52:39Z</dcterms:modified>
</cp:coreProperties>
</file>