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shiyam/Desktop/Research/suPAR/Peer J/"/>
    </mc:Choice>
  </mc:AlternateContent>
  <xr:revisionPtr revIDLastSave="0" documentId="13_ncr:1_{99AB5811-446A-F841-9828-D149225FCEF5}" xr6:coauthVersionLast="47" xr6:coauthVersionMax="47" xr10:uidLastSave="{00000000-0000-0000-0000-000000000000}"/>
  <bookViews>
    <workbookView xWindow="560" yWindow="500" windowWidth="28240" windowHeight="15880" xr2:uid="{00000000-000D-0000-FFFF-FFFF00000000}"/>
  </bookViews>
  <sheets>
    <sheet name="master sheet" sheetId="4" r:id="rId1"/>
    <sheet name="EW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E40" i="4" l="1"/>
  <c r="CC40" i="4"/>
  <c r="CA40" i="4"/>
  <c r="AJ40" i="4"/>
  <c r="CE39" i="4"/>
  <c r="CC39" i="4"/>
  <c r="CA39" i="4"/>
  <c r="AJ39" i="4"/>
  <c r="CA26" i="4"/>
  <c r="CC26" i="4"/>
  <c r="CE26" i="4"/>
  <c r="AJ26" i="4"/>
  <c r="CE25" i="4"/>
  <c r="CC25" i="4"/>
  <c r="CA25" i="4"/>
  <c r="AJ25" i="4"/>
  <c r="CE24" i="4"/>
  <c r="CC24" i="4"/>
  <c r="CA24" i="4"/>
  <c r="AJ24" i="4"/>
  <c r="CE23" i="4"/>
  <c r="CC23" i="4"/>
  <c r="CA23" i="4"/>
  <c r="AJ23" i="4"/>
  <c r="AU97" i="4" l="1"/>
  <c r="CE5" i="4"/>
  <c r="CE6" i="4"/>
  <c r="CE7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C5" i="4"/>
  <c r="CC6" i="4"/>
  <c r="CC7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A5" i="4"/>
  <c r="CA6" i="4"/>
  <c r="CA7" i="4"/>
  <c r="CA8" i="4"/>
  <c r="CA9" i="4"/>
  <c r="CA10" i="4"/>
  <c r="CA11" i="4"/>
  <c r="CA12" i="4"/>
  <c r="CA13" i="4"/>
  <c r="CA14" i="4"/>
  <c r="CA15" i="4"/>
  <c r="CA16" i="4"/>
  <c r="CA17" i="4"/>
  <c r="CA18" i="4"/>
  <c r="CA19" i="4"/>
  <c r="CA20" i="4"/>
  <c r="CA21" i="4"/>
  <c r="CA22" i="4"/>
  <c r="CA27" i="4"/>
  <c r="CA28" i="4"/>
  <c r="CA29" i="4"/>
  <c r="CA30" i="4"/>
  <c r="CA31" i="4"/>
  <c r="CA32" i="4"/>
  <c r="CA33" i="4"/>
  <c r="CA34" i="4"/>
  <c r="CA35" i="4"/>
  <c r="CA36" i="4"/>
  <c r="CA37" i="4"/>
  <c r="CA38" i="4"/>
  <c r="CA41" i="4"/>
  <c r="CA42" i="4"/>
  <c r="CA43" i="4"/>
  <c r="CA44" i="4"/>
  <c r="CA45" i="4"/>
  <c r="CA46" i="4"/>
  <c r="CA47" i="4"/>
  <c r="CA48" i="4"/>
  <c r="CA49" i="4"/>
  <c r="CA50" i="4"/>
  <c r="CA51" i="4"/>
  <c r="CA52" i="4"/>
  <c r="CA4" i="4"/>
  <c r="CC4" i="4"/>
  <c r="CE4" i="4"/>
  <c r="AU100" i="4" l="1"/>
  <c r="K2" i="5"/>
  <c r="AU98" i="4" l="1"/>
  <c r="O50" i="5"/>
  <c r="N50" i="5"/>
  <c r="M50" i="5"/>
  <c r="L50" i="5"/>
  <c r="K50" i="5"/>
  <c r="J50" i="5"/>
  <c r="I50" i="5"/>
  <c r="O49" i="5"/>
  <c r="N49" i="5"/>
  <c r="M49" i="5"/>
  <c r="L49" i="5"/>
  <c r="K49" i="5"/>
  <c r="J49" i="5"/>
  <c r="I49" i="5"/>
  <c r="O48" i="5"/>
  <c r="N48" i="5"/>
  <c r="M48" i="5"/>
  <c r="L48" i="5"/>
  <c r="K48" i="5"/>
  <c r="J48" i="5"/>
  <c r="I48" i="5"/>
  <c r="O47" i="5"/>
  <c r="N47" i="5"/>
  <c r="M47" i="5"/>
  <c r="L47" i="5"/>
  <c r="K47" i="5"/>
  <c r="J47" i="5"/>
  <c r="I47" i="5"/>
  <c r="O46" i="5"/>
  <c r="N46" i="5"/>
  <c r="M46" i="5"/>
  <c r="L46" i="5"/>
  <c r="K46" i="5"/>
  <c r="J46" i="5"/>
  <c r="I46" i="5"/>
  <c r="O45" i="5"/>
  <c r="N45" i="5"/>
  <c r="M45" i="5"/>
  <c r="L45" i="5"/>
  <c r="K45" i="5"/>
  <c r="J45" i="5"/>
  <c r="I45" i="5"/>
  <c r="O44" i="5"/>
  <c r="N44" i="5"/>
  <c r="M44" i="5"/>
  <c r="L44" i="5"/>
  <c r="K44" i="5"/>
  <c r="J44" i="5"/>
  <c r="I44" i="5"/>
  <c r="O43" i="5"/>
  <c r="N43" i="5"/>
  <c r="M43" i="5"/>
  <c r="L43" i="5"/>
  <c r="K43" i="5"/>
  <c r="J43" i="5"/>
  <c r="I43" i="5"/>
  <c r="O42" i="5"/>
  <c r="N42" i="5"/>
  <c r="M42" i="5"/>
  <c r="L42" i="5"/>
  <c r="K42" i="5"/>
  <c r="J42" i="5"/>
  <c r="I42" i="5"/>
  <c r="O41" i="5"/>
  <c r="N41" i="5"/>
  <c r="M41" i="5"/>
  <c r="L41" i="5"/>
  <c r="K41" i="5"/>
  <c r="J41" i="5"/>
  <c r="I41" i="5"/>
  <c r="O40" i="5"/>
  <c r="N40" i="5"/>
  <c r="M40" i="5"/>
  <c r="L40" i="5"/>
  <c r="K40" i="5"/>
  <c r="J40" i="5"/>
  <c r="I40" i="5"/>
  <c r="O39" i="5"/>
  <c r="N39" i="5"/>
  <c r="M39" i="5"/>
  <c r="L39" i="5"/>
  <c r="K39" i="5"/>
  <c r="J39" i="5"/>
  <c r="I39" i="5"/>
  <c r="O38" i="5"/>
  <c r="N38" i="5"/>
  <c r="M38" i="5"/>
  <c r="L38" i="5"/>
  <c r="K38" i="5"/>
  <c r="J38" i="5"/>
  <c r="I38" i="5"/>
  <c r="O37" i="5"/>
  <c r="N37" i="5"/>
  <c r="M37" i="5"/>
  <c r="L37" i="5"/>
  <c r="K37" i="5"/>
  <c r="J37" i="5"/>
  <c r="I37" i="5"/>
  <c r="O36" i="5"/>
  <c r="N36" i="5"/>
  <c r="M36" i="5"/>
  <c r="L36" i="5"/>
  <c r="K36" i="5"/>
  <c r="J36" i="5"/>
  <c r="I36" i="5"/>
  <c r="O35" i="5"/>
  <c r="N35" i="5"/>
  <c r="M35" i="5"/>
  <c r="L35" i="5"/>
  <c r="K35" i="5"/>
  <c r="J35" i="5"/>
  <c r="I35" i="5"/>
  <c r="O34" i="5"/>
  <c r="N34" i="5"/>
  <c r="M34" i="5"/>
  <c r="L34" i="5"/>
  <c r="K34" i="5"/>
  <c r="J34" i="5"/>
  <c r="I34" i="5"/>
  <c r="O33" i="5"/>
  <c r="N33" i="5"/>
  <c r="M33" i="5"/>
  <c r="L33" i="5"/>
  <c r="K33" i="5"/>
  <c r="J33" i="5"/>
  <c r="I33" i="5"/>
  <c r="O32" i="5"/>
  <c r="N32" i="5"/>
  <c r="M32" i="5"/>
  <c r="L32" i="5"/>
  <c r="K32" i="5"/>
  <c r="J32" i="5"/>
  <c r="I32" i="5"/>
  <c r="O31" i="5"/>
  <c r="N31" i="5"/>
  <c r="M31" i="5"/>
  <c r="L31" i="5"/>
  <c r="K31" i="5"/>
  <c r="J31" i="5"/>
  <c r="I31" i="5"/>
  <c r="O30" i="5"/>
  <c r="N30" i="5"/>
  <c r="M30" i="5"/>
  <c r="L30" i="5"/>
  <c r="K30" i="5"/>
  <c r="J30" i="5"/>
  <c r="I30" i="5"/>
  <c r="O29" i="5"/>
  <c r="N29" i="5"/>
  <c r="M29" i="5"/>
  <c r="L29" i="5"/>
  <c r="K29" i="5"/>
  <c r="J29" i="5"/>
  <c r="I29" i="5"/>
  <c r="O28" i="5"/>
  <c r="N28" i="5"/>
  <c r="M28" i="5"/>
  <c r="L28" i="5"/>
  <c r="K28" i="5"/>
  <c r="J28" i="5"/>
  <c r="I28" i="5"/>
  <c r="O27" i="5"/>
  <c r="N27" i="5"/>
  <c r="M27" i="5"/>
  <c r="L27" i="5"/>
  <c r="K27" i="5"/>
  <c r="J27" i="5"/>
  <c r="I27" i="5"/>
  <c r="O26" i="5"/>
  <c r="N26" i="5"/>
  <c r="M26" i="5"/>
  <c r="L26" i="5"/>
  <c r="K26" i="5"/>
  <c r="J26" i="5"/>
  <c r="I26" i="5"/>
  <c r="O25" i="5"/>
  <c r="N25" i="5"/>
  <c r="M25" i="5"/>
  <c r="L25" i="5"/>
  <c r="K25" i="5"/>
  <c r="J25" i="5"/>
  <c r="I25" i="5"/>
  <c r="O24" i="5"/>
  <c r="N24" i="5"/>
  <c r="M24" i="5"/>
  <c r="L24" i="5"/>
  <c r="K24" i="5"/>
  <c r="J24" i="5"/>
  <c r="I24" i="5"/>
  <c r="O23" i="5"/>
  <c r="N23" i="5"/>
  <c r="M23" i="5"/>
  <c r="L23" i="5"/>
  <c r="K23" i="5"/>
  <c r="J23" i="5"/>
  <c r="I23" i="5"/>
  <c r="O22" i="5"/>
  <c r="N22" i="5"/>
  <c r="M22" i="5"/>
  <c r="L22" i="5"/>
  <c r="K22" i="5"/>
  <c r="J22" i="5"/>
  <c r="I22" i="5"/>
  <c r="O21" i="5"/>
  <c r="N21" i="5"/>
  <c r="M21" i="5"/>
  <c r="L21" i="5"/>
  <c r="K21" i="5"/>
  <c r="J21" i="5"/>
  <c r="I21" i="5"/>
  <c r="O20" i="5"/>
  <c r="N20" i="5"/>
  <c r="M20" i="5"/>
  <c r="L20" i="5"/>
  <c r="K20" i="5"/>
  <c r="J20" i="5"/>
  <c r="I20" i="5"/>
  <c r="O19" i="5"/>
  <c r="N19" i="5"/>
  <c r="M19" i="5"/>
  <c r="L19" i="5"/>
  <c r="K19" i="5"/>
  <c r="J19" i="5"/>
  <c r="I19" i="5"/>
  <c r="O18" i="5"/>
  <c r="N18" i="5"/>
  <c r="M18" i="5"/>
  <c r="L18" i="5"/>
  <c r="K18" i="5"/>
  <c r="J18" i="5"/>
  <c r="I18" i="5"/>
  <c r="O17" i="5"/>
  <c r="N17" i="5"/>
  <c r="M17" i="5"/>
  <c r="L17" i="5"/>
  <c r="K17" i="5"/>
  <c r="J17" i="5"/>
  <c r="I17" i="5"/>
  <c r="O16" i="5"/>
  <c r="N16" i="5"/>
  <c r="M16" i="5"/>
  <c r="L16" i="5"/>
  <c r="K16" i="5"/>
  <c r="J16" i="5"/>
  <c r="I16" i="5"/>
  <c r="O15" i="5"/>
  <c r="N15" i="5"/>
  <c r="M15" i="5"/>
  <c r="L15" i="5"/>
  <c r="K15" i="5"/>
  <c r="J15" i="5"/>
  <c r="I15" i="5"/>
  <c r="O14" i="5"/>
  <c r="N14" i="5"/>
  <c r="M14" i="5"/>
  <c r="L14" i="5"/>
  <c r="K14" i="5"/>
  <c r="J14" i="5"/>
  <c r="I14" i="5"/>
  <c r="O13" i="5"/>
  <c r="N13" i="5"/>
  <c r="M13" i="5"/>
  <c r="L13" i="5"/>
  <c r="K13" i="5"/>
  <c r="J13" i="5"/>
  <c r="I13" i="5"/>
  <c r="O12" i="5"/>
  <c r="N12" i="5"/>
  <c r="M12" i="5"/>
  <c r="L12" i="5"/>
  <c r="K12" i="5"/>
  <c r="J12" i="5"/>
  <c r="I12" i="5"/>
  <c r="O11" i="5"/>
  <c r="N11" i="5"/>
  <c r="M11" i="5"/>
  <c r="L11" i="5"/>
  <c r="K11" i="5"/>
  <c r="J11" i="5"/>
  <c r="I11" i="5"/>
  <c r="O10" i="5"/>
  <c r="N10" i="5"/>
  <c r="M10" i="5"/>
  <c r="L10" i="5"/>
  <c r="K10" i="5"/>
  <c r="J10" i="5"/>
  <c r="I10" i="5"/>
  <c r="O9" i="5"/>
  <c r="N9" i="5"/>
  <c r="M9" i="5"/>
  <c r="L9" i="5"/>
  <c r="K9" i="5"/>
  <c r="J9" i="5"/>
  <c r="I9" i="5"/>
  <c r="O8" i="5"/>
  <c r="N8" i="5"/>
  <c r="M8" i="5"/>
  <c r="L8" i="5"/>
  <c r="K8" i="5"/>
  <c r="J8" i="5"/>
  <c r="I8" i="5"/>
  <c r="O7" i="5"/>
  <c r="N7" i="5"/>
  <c r="M7" i="5"/>
  <c r="L7" i="5"/>
  <c r="K7" i="5"/>
  <c r="J7" i="5"/>
  <c r="I7" i="5"/>
  <c r="O6" i="5"/>
  <c r="N6" i="5"/>
  <c r="M6" i="5"/>
  <c r="L6" i="5"/>
  <c r="K6" i="5"/>
  <c r="J6" i="5"/>
  <c r="I6" i="5"/>
  <c r="O5" i="5"/>
  <c r="N5" i="5"/>
  <c r="M5" i="5"/>
  <c r="L5" i="5"/>
  <c r="K5" i="5"/>
  <c r="J5" i="5"/>
  <c r="I5" i="5"/>
  <c r="O4" i="5"/>
  <c r="N4" i="5"/>
  <c r="M4" i="5"/>
  <c r="L4" i="5"/>
  <c r="K4" i="5"/>
  <c r="J4" i="5"/>
  <c r="I4" i="5"/>
  <c r="O3" i="5"/>
  <c r="N3" i="5"/>
  <c r="M3" i="5"/>
  <c r="L3" i="5"/>
  <c r="K3" i="5"/>
  <c r="J3" i="5"/>
  <c r="I3" i="5"/>
  <c r="O2" i="5"/>
  <c r="N2" i="5"/>
  <c r="M2" i="5"/>
  <c r="L2" i="5"/>
  <c r="J2" i="5"/>
  <c r="I2" i="5"/>
  <c r="AU101" i="4" l="1"/>
  <c r="P10" i="5"/>
  <c r="CH12" i="4" s="1"/>
  <c r="P25" i="5"/>
  <c r="CH27" i="4" s="1"/>
  <c r="P41" i="5"/>
  <c r="CH43" i="4" s="1"/>
  <c r="P50" i="5"/>
  <c r="CH52" i="4" s="1"/>
  <c r="P39" i="5"/>
  <c r="CH41" i="4" s="1"/>
  <c r="P49" i="5"/>
  <c r="CH51" i="4" s="1"/>
  <c r="P29" i="5"/>
  <c r="CH31" i="4" s="1"/>
  <c r="P9" i="5"/>
  <c r="CH11" i="4" s="1"/>
  <c r="P28" i="5"/>
  <c r="CH30" i="4" s="1"/>
  <c r="P33" i="5"/>
  <c r="CH35" i="4" s="1"/>
  <c r="P18" i="5"/>
  <c r="CH20" i="4" s="1"/>
  <c r="P27" i="5"/>
  <c r="CH29" i="4" s="1"/>
  <c r="P38" i="5"/>
  <c r="CH40" i="4" s="1"/>
  <c r="P26" i="5"/>
  <c r="CH28" i="4" s="1"/>
  <c r="P36" i="5"/>
  <c r="CH38" i="4" s="1"/>
  <c r="P37" i="5"/>
  <c r="CH39" i="4" s="1"/>
  <c r="P47" i="5"/>
  <c r="CH49" i="4" s="1"/>
  <c r="P6" i="5"/>
  <c r="CH8" i="4" s="1"/>
  <c r="P35" i="5"/>
  <c r="CH37" i="4" s="1"/>
  <c r="P46" i="5"/>
  <c r="CH48" i="4" s="1"/>
  <c r="P4" i="5"/>
  <c r="CH6" i="4" s="1"/>
  <c r="P15" i="5"/>
  <c r="CH17" i="4" s="1"/>
  <c r="P34" i="5"/>
  <c r="CH36" i="4" s="1"/>
  <c r="P44" i="5"/>
  <c r="CH46" i="4" s="1"/>
  <c r="P45" i="5"/>
  <c r="CH47" i="4" s="1"/>
  <c r="P5" i="5"/>
  <c r="CH7" i="4" s="1"/>
  <c r="P3" i="5"/>
  <c r="CH5" i="4" s="1"/>
  <c r="P14" i="5"/>
  <c r="CH16" i="4" s="1"/>
  <c r="P23" i="5"/>
  <c r="CH25" i="4" s="1"/>
  <c r="P43" i="5"/>
  <c r="CH45" i="4" s="1"/>
  <c r="P13" i="5"/>
  <c r="CH15" i="4" s="1"/>
  <c r="P17" i="5"/>
  <c r="CH19" i="4" s="1"/>
  <c r="P22" i="5"/>
  <c r="CH24" i="4" s="1"/>
  <c r="P31" i="5"/>
  <c r="CH33" i="4" s="1"/>
  <c r="P42" i="5"/>
  <c r="CH44" i="4" s="1"/>
  <c r="P7" i="5"/>
  <c r="CH9" i="4" s="1"/>
  <c r="P2" i="5"/>
  <c r="CH4" i="4" s="1"/>
  <c r="P11" i="5"/>
  <c r="CH13" i="4" s="1"/>
  <c r="P21" i="5"/>
  <c r="CH23" i="4" s="1"/>
  <c r="P30" i="5"/>
  <c r="CH32" i="4" s="1"/>
  <c r="P19" i="5"/>
  <c r="CH21" i="4" s="1"/>
  <c r="P12" i="5"/>
  <c r="CH14" i="4" s="1"/>
  <c r="P20" i="5"/>
  <c r="CH22" i="4" s="1"/>
  <c r="P8" i="5"/>
  <c r="CH10" i="4" s="1"/>
  <c r="P16" i="5"/>
  <c r="CH18" i="4" s="1"/>
  <c r="P24" i="5"/>
  <c r="CH26" i="4" s="1"/>
  <c r="P32" i="5"/>
  <c r="CH34" i="4" s="1"/>
  <c r="P40" i="5"/>
  <c r="CH42" i="4" s="1"/>
  <c r="P48" i="5"/>
  <c r="CH50" i="4" s="1"/>
  <c r="AJ14" i="4" l="1"/>
  <c r="AJ15" i="4"/>
  <c r="AJ16" i="4"/>
  <c r="AJ17" i="4"/>
  <c r="AJ18" i="4"/>
  <c r="AJ19" i="4"/>
  <c r="AJ20" i="4"/>
  <c r="AJ21" i="4"/>
  <c r="AJ22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8" i="4" l="1"/>
  <c r="AJ13" i="4"/>
  <c r="AJ12" i="4"/>
  <c r="AJ11" i="4"/>
  <c r="AJ10" i="4"/>
  <c r="AJ9" i="4"/>
  <c r="AJ6" i="4" l="1"/>
  <c r="AJ5" i="4" l="1"/>
  <c r="AJ7" i="4"/>
  <c r="AJ4" i="4"/>
</calcChain>
</file>

<file path=xl/sharedStrings.xml><?xml version="1.0" encoding="utf-8"?>
<sst xmlns="http://schemas.openxmlformats.org/spreadsheetml/2006/main" count="577" uniqueCount="238">
  <si>
    <t>Pt No.</t>
    <phoneticPr fontId="1"/>
  </si>
  <si>
    <t>age</t>
    <phoneticPr fontId="1"/>
  </si>
  <si>
    <t>comorbidity</t>
    <phoneticPr fontId="1"/>
  </si>
  <si>
    <t>BMI</t>
    <phoneticPr fontId="1"/>
  </si>
  <si>
    <t>gender</t>
    <phoneticPr fontId="1"/>
  </si>
  <si>
    <t>cough</t>
    <phoneticPr fontId="1"/>
  </si>
  <si>
    <t>fever</t>
    <phoneticPr fontId="1"/>
  </si>
  <si>
    <t>SOB</t>
    <phoneticPr fontId="1"/>
  </si>
  <si>
    <t>fatigue</t>
    <phoneticPr fontId="1"/>
  </si>
  <si>
    <t>nausea/vomit</t>
    <phoneticPr fontId="1"/>
  </si>
  <si>
    <t>diarrhea</t>
    <phoneticPr fontId="1"/>
  </si>
  <si>
    <t>headache</t>
    <phoneticPr fontId="1"/>
  </si>
  <si>
    <t>loss of appetite</t>
    <phoneticPr fontId="1"/>
  </si>
  <si>
    <t>cancer</t>
    <phoneticPr fontId="1"/>
  </si>
  <si>
    <t>male</t>
    <phoneticPr fontId="1"/>
  </si>
  <si>
    <t>female</t>
    <phoneticPr fontId="1"/>
  </si>
  <si>
    <t>Tall(m)</t>
    <phoneticPr fontId="1"/>
  </si>
  <si>
    <t>BW(kg)</t>
    <phoneticPr fontId="1"/>
  </si>
  <si>
    <t>Laboratory Test</t>
    <phoneticPr fontId="1"/>
  </si>
  <si>
    <t>WBC</t>
    <phoneticPr fontId="1"/>
  </si>
  <si>
    <t>PLT</t>
    <phoneticPr fontId="1"/>
  </si>
  <si>
    <t>AST</t>
    <phoneticPr fontId="1"/>
  </si>
  <si>
    <t>ALT</t>
    <phoneticPr fontId="1"/>
  </si>
  <si>
    <t>LDH</t>
    <phoneticPr fontId="1"/>
  </si>
  <si>
    <t>date of visiting ER</t>
    <phoneticPr fontId="1"/>
  </si>
  <si>
    <t>symptoms of chief complain</t>
    <phoneticPr fontId="1"/>
  </si>
  <si>
    <t>vertigo</t>
    <phoneticPr fontId="1"/>
  </si>
  <si>
    <t>disturbance of consciousness</t>
    <phoneticPr fontId="1"/>
  </si>
  <si>
    <t>pulmonology</t>
    <phoneticPr fontId="1"/>
  </si>
  <si>
    <t>gastroenterology</t>
    <phoneticPr fontId="1"/>
  </si>
  <si>
    <t>stomach ache</t>
    <phoneticPr fontId="1"/>
  </si>
  <si>
    <t>neurology</t>
    <phoneticPr fontId="1"/>
  </si>
  <si>
    <t>cardiology</t>
    <phoneticPr fontId="1"/>
  </si>
  <si>
    <t>chest pain</t>
    <phoneticPr fontId="1"/>
  </si>
  <si>
    <t>palpitation</t>
    <phoneticPr fontId="1"/>
  </si>
  <si>
    <t>hematuria</t>
    <phoneticPr fontId="1"/>
  </si>
  <si>
    <t>speech disorder</t>
    <phoneticPr fontId="1"/>
  </si>
  <si>
    <t>endocrinology</t>
    <phoneticPr fontId="1"/>
  </si>
  <si>
    <t>weakness</t>
    <phoneticPr fontId="1"/>
  </si>
  <si>
    <t>body aches</t>
    <phoneticPr fontId="1"/>
  </si>
  <si>
    <t>anxiety</t>
    <phoneticPr fontId="1"/>
  </si>
  <si>
    <t>visual disorder</t>
    <phoneticPr fontId="1"/>
  </si>
  <si>
    <t>taste disorder</t>
    <phoneticPr fontId="1"/>
  </si>
  <si>
    <t>others</t>
    <phoneticPr fontId="1"/>
  </si>
  <si>
    <t>mental</t>
    <phoneticPr fontId="1"/>
  </si>
  <si>
    <t>nephrology</t>
    <phoneticPr fontId="1"/>
  </si>
  <si>
    <t>collagen disease</t>
    <phoneticPr fontId="1"/>
  </si>
  <si>
    <t>death</t>
    <phoneticPr fontId="1"/>
  </si>
  <si>
    <t>disposition</t>
    <phoneticPr fontId="1"/>
  </si>
  <si>
    <t>48hr</t>
    <phoneticPr fontId="1"/>
  </si>
  <si>
    <t>7days</t>
    <phoneticPr fontId="1"/>
  </si>
  <si>
    <t>28days</t>
    <phoneticPr fontId="1"/>
  </si>
  <si>
    <t>Hb</t>
    <phoneticPr fontId="1"/>
  </si>
  <si>
    <t>ChE</t>
    <phoneticPr fontId="1"/>
  </si>
  <si>
    <t>T-bil</t>
    <phoneticPr fontId="1"/>
  </si>
  <si>
    <t>ALP</t>
    <phoneticPr fontId="1"/>
  </si>
  <si>
    <t>γ-GT</t>
    <phoneticPr fontId="1"/>
  </si>
  <si>
    <t>BUN</t>
    <phoneticPr fontId="1"/>
  </si>
  <si>
    <t>Cr</t>
    <phoneticPr fontId="1"/>
  </si>
  <si>
    <t>Na</t>
    <phoneticPr fontId="1"/>
  </si>
  <si>
    <t>K</t>
    <phoneticPr fontId="1"/>
  </si>
  <si>
    <t>Cl</t>
    <phoneticPr fontId="1"/>
  </si>
  <si>
    <t>CRP</t>
    <phoneticPr fontId="1"/>
  </si>
  <si>
    <t>PT(%)</t>
    <phoneticPr fontId="1"/>
  </si>
  <si>
    <t>APTT</t>
    <phoneticPr fontId="1"/>
  </si>
  <si>
    <t>Fib</t>
    <phoneticPr fontId="1"/>
  </si>
  <si>
    <t>CK</t>
    <phoneticPr fontId="1"/>
  </si>
  <si>
    <t>suPAR</t>
    <phoneticPr fontId="1"/>
  </si>
  <si>
    <t>visiting route</t>
    <phoneticPr fontId="1"/>
  </si>
  <si>
    <t>home</t>
    <phoneticPr fontId="1"/>
  </si>
  <si>
    <t>facility</t>
    <phoneticPr fontId="1"/>
  </si>
  <si>
    <t>TP</t>
    <phoneticPr fontId="1"/>
  </si>
  <si>
    <t>Alb</t>
    <phoneticPr fontId="1"/>
  </si>
  <si>
    <t>Diagnostic category</t>
    <phoneticPr fontId="1"/>
  </si>
  <si>
    <t>呼吸回数</t>
    <rPh sb="0" eb="2">
      <t>コキュウ</t>
    </rPh>
    <rPh sb="2" eb="4">
      <t>カイスウ</t>
    </rPh>
    <phoneticPr fontId="1"/>
  </si>
  <si>
    <t>SpO2</t>
    <phoneticPr fontId="1"/>
  </si>
  <si>
    <t>体温</t>
    <rPh sb="0" eb="2">
      <t>タイオン</t>
    </rPh>
    <phoneticPr fontId="1"/>
  </si>
  <si>
    <t>収縮期血圧</t>
    <rPh sb="0" eb="2">
      <t>シュウシュク</t>
    </rPh>
    <rPh sb="2" eb="3">
      <t>キ</t>
    </rPh>
    <rPh sb="3" eb="5">
      <t>ケツアツ</t>
    </rPh>
    <phoneticPr fontId="1"/>
  </si>
  <si>
    <t>脈拍数</t>
    <rPh sb="0" eb="2">
      <t>ミャクハク</t>
    </rPh>
    <rPh sb="2" eb="3">
      <t>スウ</t>
    </rPh>
    <phoneticPr fontId="1"/>
  </si>
  <si>
    <t>RR score</t>
    <phoneticPr fontId="1"/>
  </si>
  <si>
    <t>SpO2 score</t>
    <phoneticPr fontId="1"/>
  </si>
  <si>
    <t>O2 score</t>
    <phoneticPr fontId="1"/>
  </si>
  <si>
    <t>BT score</t>
    <phoneticPr fontId="1"/>
  </si>
  <si>
    <t>BP score</t>
    <phoneticPr fontId="1"/>
  </si>
  <si>
    <t>HR score</t>
    <phoneticPr fontId="1"/>
  </si>
  <si>
    <t>Con score</t>
    <phoneticPr fontId="1"/>
  </si>
  <si>
    <t>NEWS</t>
    <phoneticPr fontId="1"/>
  </si>
  <si>
    <t>RR Score</t>
    <phoneticPr fontId="1"/>
  </si>
  <si>
    <t>酸素投与</t>
    <rPh sb="0" eb="2">
      <t>サンソ</t>
    </rPh>
    <rPh sb="2" eb="4">
      <t>トウヨ</t>
    </rPh>
    <phoneticPr fontId="1"/>
  </si>
  <si>
    <t>意識覚醒</t>
    <rPh sb="0" eb="2">
      <t>イシキ</t>
    </rPh>
    <rPh sb="2" eb="4">
      <t>カクセイ</t>
    </rPh>
    <phoneticPr fontId="1"/>
  </si>
  <si>
    <t>A</t>
    <phoneticPr fontId="1"/>
  </si>
  <si>
    <t>V</t>
    <phoneticPr fontId="1"/>
  </si>
  <si>
    <t>有：1</t>
    <rPh sb="0" eb="1">
      <t>ア</t>
    </rPh>
    <phoneticPr fontId="1"/>
  </si>
  <si>
    <t>P</t>
    <phoneticPr fontId="1"/>
  </si>
  <si>
    <t>無：0</t>
    <rPh sb="0" eb="1">
      <t>ナシ</t>
    </rPh>
    <phoneticPr fontId="1"/>
  </si>
  <si>
    <t>U</t>
    <phoneticPr fontId="1"/>
  </si>
  <si>
    <t>hematology</t>
    <phoneticPr fontId="1"/>
  </si>
  <si>
    <t>gynecology</t>
    <phoneticPr fontId="1"/>
  </si>
  <si>
    <t>otolaryngology</t>
    <phoneticPr fontId="1"/>
  </si>
  <si>
    <t>ophthalmology</t>
    <phoneticPr fontId="1"/>
  </si>
  <si>
    <t>dermatology</t>
    <phoneticPr fontId="1"/>
  </si>
  <si>
    <t>psychiatry</t>
    <phoneticPr fontId="1"/>
  </si>
  <si>
    <t>independence</t>
    <phoneticPr fontId="1"/>
  </si>
  <si>
    <t>requiring help1</t>
    <phoneticPr fontId="1"/>
  </si>
  <si>
    <t>requiring help2</t>
  </si>
  <si>
    <t>long-term care level1</t>
    <phoneticPr fontId="1"/>
  </si>
  <si>
    <t>long-term care level2</t>
  </si>
  <si>
    <t>long-term care level3</t>
  </si>
  <si>
    <t>long-term care level4</t>
  </si>
  <si>
    <t>long-term care level5</t>
  </si>
  <si>
    <t>female</t>
  </si>
  <si>
    <t>shock</t>
    <phoneticPr fontId="1"/>
  </si>
  <si>
    <t>facility</t>
  </si>
  <si>
    <t>neurology</t>
  </si>
  <si>
    <t>P</t>
  </si>
  <si>
    <t>HT, DM, dementia</t>
    <phoneticPr fontId="1"/>
  </si>
  <si>
    <t xml:space="preserve">date </t>
    <phoneticPr fontId="1"/>
  </si>
  <si>
    <t>date</t>
    <phoneticPr fontId="1"/>
  </si>
  <si>
    <t>HT, DM, CI, dementia</t>
    <phoneticPr fontId="1"/>
  </si>
  <si>
    <t>home</t>
  </si>
  <si>
    <t>hypoxia</t>
    <phoneticPr fontId="1"/>
  </si>
  <si>
    <t>nephrology</t>
  </si>
  <si>
    <t>A</t>
  </si>
  <si>
    <t>ADL(The level of care needed)</t>
    <phoneticPr fontId="1"/>
  </si>
  <si>
    <t>Charlson Comorbidity Index</t>
    <phoneticPr fontId="1"/>
  </si>
  <si>
    <t>independence</t>
  </si>
  <si>
    <t>requiring help1</t>
  </si>
  <si>
    <t>toxicology</t>
    <phoneticPr fontId="1"/>
  </si>
  <si>
    <t>RR</t>
    <phoneticPr fontId="1"/>
  </si>
  <si>
    <t>O2 supply(Yes：1、No：0)</t>
    <phoneticPr fontId="1"/>
  </si>
  <si>
    <t>V</t>
  </si>
  <si>
    <t>syncope</t>
    <phoneticPr fontId="1"/>
  </si>
  <si>
    <t>AD, HT, DL</t>
    <phoneticPr fontId="1"/>
  </si>
  <si>
    <t>cardiology</t>
  </si>
  <si>
    <t>Diagnosis</t>
    <phoneticPr fontId="1"/>
  </si>
  <si>
    <t>visiting way</t>
    <phoneticPr fontId="1"/>
  </si>
  <si>
    <t>Fire-Department Ambulance</t>
  </si>
  <si>
    <t>Fire-Department Ambulance</t>
    <phoneticPr fontId="1"/>
  </si>
  <si>
    <t>Hospital-Ambulance</t>
    <phoneticPr fontId="1"/>
  </si>
  <si>
    <t>elder-care and welfre taxi</t>
    <phoneticPr fontId="1"/>
  </si>
  <si>
    <t>own car</t>
  </si>
  <si>
    <t>own car</t>
    <phoneticPr fontId="1"/>
  </si>
  <si>
    <t>a ward (our hospital)</t>
    <phoneticPr fontId="1"/>
  </si>
  <si>
    <t>HUC (our hospital)</t>
    <phoneticPr fontId="1"/>
  </si>
  <si>
    <t>DNAR order</t>
    <phoneticPr fontId="1"/>
  </si>
  <si>
    <t>admission from ED</t>
    <phoneticPr fontId="1"/>
  </si>
  <si>
    <t>discharge</t>
    <phoneticPr fontId="1"/>
  </si>
  <si>
    <t>HT, dementia</t>
    <phoneticPr fontId="1"/>
  </si>
  <si>
    <t>urinary tract infection</t>
    <phoneticPr fontId="1"/>
  </si>
  <si>
    <t>heart failure</t>
    <phoneticPr fontId="1"/>
  </si>
  <si>
    <t>pulmonology</t>
  </si>
  <si>
    <t>bloody sputum/hemoptysis</t>
    <phoneticPr fontId="1"/>
  </si>
  <si>
    <t>IP, AV block, myeloma, MAC infection, dementia</t>
    <phoneticPr fontId="1"/>
  </si>
  <si>
    <t>pneumonia</t>
    <phoneticPr fontId="1"/>
  </si>
  <si>
    <t>gastroenterology</t>
  </si>
  <si>
    <t>Liver tumor</t>
    <phoneticPr fontId="1"/>
  </si>
  <si>
    <t>dementia</t>
    <phoneticPr fontId="1"/>
  </si>
  <si>
    <t>male</t>
  </si>
  <si>
    <t>HT, Celebral bleeding, Lung cancer</t>
    <phoneticPr fontId="1"/>
  </si>
  <si>
    <t>DM, dementia, parkinson disease, cancer, HT</t>
    <phoneticPr fontId="1"/>
  </si>
  <si>
    <t>HT, af, blodder cancer</t>
    <phoneticPr fontId="1"/>
  </si>
  <si>
    <t>HT, dementia, rectal cancer, Af</t>
    <phoneticPr fontId="1"/>
  </si>
  <si>
    <t>lung cancer</t>
    <phoneticPr fontId="1"/>
  </si>
  <si>
    <t>liver tumor</t>
    <phoneticPr fontId="1"/>
  </si>
  <si>
    <t>HT, Af</t>
    <phoneticPr fontId="1"/>
  </si>
  <si>
    <t>HT, CKD, AD</t>
    <phoneticPr fontId="1"/>
  </si>
  <si>
    <t>others</t>
  </si>
  <si>
    <t>emaciation</t>
    <phoneticPr fontId="1"/>
  </si>
  <si>
    <t>long-term care level1</t>
  </si>
  <si>
    <t>CHF, AF, dementia, DL, frequent urination</t>
    <phoneticPr fontId="1"/>
  </si>
  <si>
    <t>HT, DM, CHF, COPD</t>
    <phoneticPr fontId="1"/>
  </si>
  <si>
    <t>SAH, CHF, CKD, DM, dementia</t>
    <phoneticPr fontId="1"/>
  </si>
  <si>
    <t>Chronic respiratory failure</t>
    <phoneticPr fontId="1"/>
  </si>
  <si>
    <t>elder-care and welfre taxi</t>
  </si>
  <si>
    <t>non</t>
    <phoneticPr fontId="1"/>
  </si>
  <si>
    <t>Basedow, CHF, HT, dementia, pneumonia</t>
    <phoneticPr fontId="1"/>
  </si>
  <si>
    <t>HT</t>
    <phoneticPr fontId="1"/>
  </si>
  <si>
    <t>COVID-19 pneumonia</t>
    <phoneticPr fontId="1"/>
  </si>
  <si>
    <t>HT, DM, DL, CI, UTI, ileus</t>
    <phoneticPr fontId="1"/>
  </si>
  <si>
    <t>gallbladder stone</t>
    <phoneticPr fontId="1"/>
  </si>
  <si>
    <t>HT, CHF</t>
    <phoneticPr fontId="1"/>
  </si>
  <si>
    <t>dementia, CHF, Af, CI</t>
    <phoneticPr fontId="1"/>
  </si>
  <si>
    <t>dementia, CI, HT, DL, anemia</t>
    <phoneticPr fontId="1"/>
  </si>
  <si>
    <t>HT, parkinson, chronic pancreatitis</t>
    <phoneticPr fontId="1"/>
  </si>
  <si>
    <t>cholangitis</t>
    <phoneticPr fontId="1"/>
  </si>
  <si>
    <t>CI, dementia, af</t>
    <phoneticPr fontId="1"/>
  </si>
  <si>
    <t>HT, dementia, rectal cancer, gastric cancer</t>
    <phoneticPr fontId="1"/>
  </si>
  <si>
    <t>pneumonia, UTI s/p</t>
    <phoneticPr fontId="1"/>
  </si>
  <si>
    <t>HT, dementia, gastric cancer, gastric urcer, hydrocephalus</t>
    <phoneticPr fontId="1"/>
  </si>
  <si>
    <t>COPD, lung cancer</t>
    <phoneticPr fontId="1"/>
  </si>
  <si>
    <t>COPD exacerbation</t>
    <phoneticPr fontId="1"/>
  </si>
  <si>
    <t>CKD, HT, DM, dementia, anemia</t>
    <phoneticPr fontId="1"/>
  </si>
  <si>
    <t>CKD exacerbation</t>
    <phoneticPr fontId="1"/>
  </si>
  <si>
    <t>CSDH, Cerebral hematoma, valve disease</t>
    <phoneticPr fontId="1"/>
  </si>
  <si>
    <t>PEA</t>
    <phoneticPr fontId="1"/>
  </si>
  <si>
    <t>non specific dyspnea</t>
    <phoneticPr fontId="1"/>
  </si>
  <si>
    <t>The categories of PEA</t>
    <phoneticPr fontId="1"/>
  </si>
  <si>
    <t>1. no somatic causes
2. no interventions were planned
3. no timely recognition of needs and care provision</t>
    <phoneticPr fontId="1"/>
  </si>
  <si>
    <t>neuromedic syncope s/p</t>
    <phoneticPr fontId="1"/>
  </si>
  <si>
    <t>Bloody stool</t>
    <phoneticPr fontId="1"/>
  </si>
  <si>
    <t>dementia, HT, diverticulitis, cholecystitis</t>
    <phoneticPr fontId="1"/>
  </si>
  <si>
    <t>diverticulum bleeding</t>
    <phoneticPr fontId="1"/>
  </si>
  <si>
    <t>convulsion</t>
    <phoneticPr fontId="1"/>
  </si>
  <si>
    <t>DM, DL, stroke, parkinson, epilepsy</t>
    <phoneticPr fontId="1"/>
  </si>
  <si>
    <t>epilepsy</t>
    <phoneticPr fontId="1"/>
  </si>
  <si>
    <t>DM, CI s/p</t>
    <phoneticPr fontId="1"/>
  </si>
  <si>
    <t>endocrinology</t>
  </si>
  <si>
    <t>DKA (+UTI s/p)</t>
    <phoneticPr fontId="1"/>
  </si>
  <si>
    <t>anemia, thrombocytopenia, gastric Ca, S-colon Ca, DM</t>
    <phoneticPr fontId="1"/>
  </si>
  <si>
    <t>gastritis</t>
    <phoneticPr fontId="1"/>
  </si>
  <si>
    <t>DM</t>
    <phoneticPr fontId="1"/>
  </si>
  <si>
    <t>DM, HT, cerebral stroke</t>
    <phoneticPr fontId="1"/>
  </si>
  <si>
    <t>pneumonia, UTI, hyperglycemia</t>
    <phoneticPr fontId="1"/>
  </si>
  <si>
    <t>OMI, CHF, cAf, asthma, ovarian tumor, pneumonia</t>
    <phoneticPr fontId="1"/>
  </si>
  <si>
    <t>Bladder tumor</t>
    <phoneticPr fontId="1"/>
  </si>
  <si>
    <t>COVID-19</t>
    <phoneticPr fontId="1"/>
  </si>
  <si>
    <t>Liver disorder, gastric Ca, anemia, dementia, stroke, CHF</t>
    <phoneticPr fontId="1"/>
  </si>
  <si>
    <t>COPD, CEDH, HT, Af</t>
    <phoneticPr fontId="1"/>
  </si>
  <si>
    <t>UTI, Sepsis</t>
    <phoneticPr fontId="1"/>
  </si>
  <si>
    <t>SAH(VP shunt)</t>
    <phoneticPr fontId="1"/>
  </si>
  <si>
    <t>UTI</t>
    <phoneticPr fontId="1"/>
  </si>
  <si>
    <t>RA, HT, CI, DM, gastric ulcer</t>
    <phoneticPr fontId="1"/>
  </si>
  <si>
    <t>Hyperglycemia, UTI, CKD</t>
    <phoneticPr fontId="1"/>
  </si>
  <si>
    <t>DVT, dementia</t>
    <phoneticPr fontId="1"/>
  </si>
  <si>
    <t>DM, HT, Af, CHF, ASO, dementia</t>
    <phoneticPr fontId="1"/>
  </si>
  <si>
    <t>CHF, pneumonia, hyperglycemia</t>
    <phoneticPr fontId="1"/>
  </si>
  <si>
    <t>AR, HT, Prostate cancer</t>
    <phoneticPr fontId="1"/>
  </si>
  <si>
    <t>Infective, endocarditis</t>
    <phoneticPr fontId="1"/>
  </si>
  <si>
    <t>dementia, HT, DL, GERD</t>
    <phoneticPr fontId="1"/>
  </si>
  <si>
    <t>non specific disturbance of consciousness</t>
    <phoneticPr fontId="1"/>
  </si>
  <si>
    <t>dementia, anemia, chronic peumonia</t>
    <phoneticPr fontId="1"/>
  </si>
  <si>
    <t>Cholecystitis</t>
    <phoneticPr fontId="1"/>
  </si>
  <si>
    <t>paralysis</t>
    <phoneticPr fontId="1"/>
  </si>
  <si>
    <t>urinary retention</t>
    <phoneticPr fontId="1"/>
  </si>
  <si>
    <t>Body temp</t>
    <phoneticPr fontId="1"/>
  </si>
  <si>
    <t>sBP</t>
    <phoneticPr fontId="1"/>
  </si>
  <si>
    <t>HR</t>
    <phoneticPr fontId="1"/>
  </si>
  <si>
    <t>Consciousness：
A14-15, V9-13, P4-8, U3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</si>
</sst>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1111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2" tint="-0.249977111117893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2" tint="-0.49998474074526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>
      <alignment vertical="center"/>
    </xf>
    <xf numFmtId="14" fontId="4" fillId="0" borderId="1" xfId="0" applyNumberFormat="1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4" fillId="0" borderId="0" xfId="0" applyNumberFormat="1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Fill="1" applyBorder="1">
      <alignment vertical="center"/>
    </xf>
    <xf numFmtId="177" fontId="4" fillId="0" borderId="0" xfId="0" applyNumberFormat="1" applyFont="1">
      <alignment vertical="center"/>
    </xf>
    <xf numFmtId="177" fontId="0" fillId="0" borderId="1" xfId="0" applyNumberForma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101"/>
  <sheetViews>
    <sheetView tabSelected="1" topLeftCell="BX1" zoomScale="94" workbookViewId="0">
      <pane ySplit="1" topLeftCell="A30" activePane="bottomLeft" state="frozen"/>
      <selection pane="bottomLeft" activeCell="CF51" sqref="CE51:CF51"/>
    </sheetView>
  </sheetViews>
  <sheetFormatPr baseColWidth="10" defaultColWidth="9" defaultRowHeight="18"/>
  <cols>
    <col min="1" max="1" width="9" style="2"/>
    <col min="2" max="2" width="9.6640625" style="2" bestFit="1" customWidth="1"/>
    <col min="3" max="3" width="9" style="2"/>
    <col min="4" max="4" width="18.6640625" style="2" bestFit="1" customWidth="1"/>
    <col min="5" max="5" width="30.33203125" style="2" bestFit="1" customWidth="1"/>
    <col min="6" max="8" width="10" style="2" customWidth="1"/>
    <col min="9" max="9" width="9" style="2"/>
    <col min="10" max="10" width="26.5" style="2" customWidth="1"/>
    <col min="11" max="11" width="9" style="2"/>
    <col min="12" max="13" width="14.5" style="2" bestFit="1" customWidth="1"/>
    <col min="14" max="14" width="14.5" style="2" customWidth="1"/>
    <col min="15" max="15" width="15" style="2" bestFit="1" customWidth="1"/>
    <col min="16" max="16" width="9.33203125" style="2" bestFit="1" customWidth="1"/>
    <col min="17" max="17" width="12.83203125" style="2" bestFit="1" customWidth="1"/>
    <col min="18" max="18" width="9.33203125" style="2" customWidth="1"/>
    <col min="19" max="19" width="12.33203125" style="2" bestFit="1" customWidth="1"/>
    <col min="20" max="20" width="30.5" style="2" bestFit="1" customWidth="1"/>
    <col min="21" max="21" width="9.6640625" style="2" bestFit="1" customWidth="1"/>
    <col min="22" max="22" width="16.5" style="2" bestFit="1" customWidth="1"/>
    <col min="23" max="23" width="16.5" style="2" customWidth="1"/>
    <col min="24" max="24" width="16" style="2" bestFit="1" customWidth="1"/>
    <col min="25" max="25" width="16.5" style="2" bestFit="1" customWidth="1"/>
    <col min="26" max="26" width="17.5" style="2" bestFit="1" customWidth="1"/>
    <col min="27" max="27" width="12.33203125" style="2" bestFit="1" customWidth="1"/>
    <col min="28" max="28" width="17.6640625" style="2" customWidth="1"/>
    <col min="29" max="29" width="10.6640625" style="2" customWidth="1"/>
    <col min="30" max="30" width="10.6640625" style="2" bestFit="1" customWidth="1"/>
    <col min="31" max="31" width="17.6640625" style="2" customWidth="1"/>
    <col min="32" max="32" width="14.83203125" style="2" customWidth="1"/>
    <col min="33" max="33" width="12.1640625" style="2" customWidth="1"/>
    <col min="34" max="34" width="10.6640625" style="2" customWidth="1"/>
    <col min="35" max="35" width="10.1640625" style="2" customWidth="1"/>
    <col min="36" max="36" width="9.6640625" style="2" customWidth="1"/>
    <col min="37" max="37" width="55.33203125" style="2" bestFit="1" customWidth="1"/>
    <col min="38" max="38" width="13.83203125" style="2" bestFit="1" customWidth="1"/>
    <col min="39" max="39" width="11.1640625" style="2" bestFit="1" customWidth="1"/>
    <col min="40" max="40" width="10.83203125" style="2" bestFit="1" customWidth="1"/>
    <col min="41" max="41" width="17.33203125" style="2" bestFit="1" customWidth="1"/>
    <col min="42" max="42" width="14.33203125" style="2" bestFit="1" customWidth="1"/>
    <col min="43" max="43" width="12" style="2" bestFit="1" customWidth="1"/>
    <col min="44" max="44" width="18.1640625" style="2" bestFit="1" customWidth="1"/>
    <col min="45" max="45" width="9" style="2"/>
    <col min="46" max="46" width="28.6640625" style="41" bestFit="1" customWidth="1"/>
    <col min="47" max="47" width="21.5" style="2" customWidth="1"/>
    <col min="48" max="48" width="46.5" style="2" bestFit="1" customWidth="1"/>
    <col min="49" max="49" width="9" style="2"/>
    <col min="50" max="50" width="9.33203125" style="2" bestFit="1" customWidth="1"/>
    <col min="51" max="70" width="9" style="2"/>
    <col min="71" max="71" width="13.5" style="2" customWidth="1"/>
    <col min="72" max="72" width="27.1640625" style="2" bestFit="1" customWidth="1"/>
    <col min="73" max="73" width="23.6640625" style="2" customWidth="1"/>
    <col min="74" max="74" width="21.1640625" style="2" bestFit="1" customWidth="1"/>
    <col min="75" max="75" width="19.33203125" style="2" bestFit="1" customWidth="1"/>
    <col min="76" max="76" width="11.1640625" style="2" customWidth="1"/>
    <col min="77" max="77" width="50.1640625" style="2" customWidth="1"/>
    <col min="78" max="84" width="15.83203125" style="2" customWidth="1"/>
    <col min="85" max="85" width="21.1640625" style="2" customWidth="1"/>
    <col min="86" max="86" width="13.33203125" customWidth="1"/>
    <col min="87" max="87" width="6.83203125" customWidth="1"/>
    <col min="88" max="88" width="21.5" style="2" hidden="1" customWidth="1"/>
    <col min="89" max="89" width="4.6640625" style="2" customWidth="1"/>
    <col min="90" max="90" width="9" style="2" hidden="1" customWidth="1"/>
    <col min="91" max="91" width="2.33203125" style="2" hidden="1" customWidth="1"/>
    <col min="92" max="93" width="0.1640625" style="2" hidden="1" customWidth="1"/>
    <col min="94" max="94" width="16.6640625" style="2" hidden="1" customWidth="1"/>
    <col min="95" max="16384" width="9" style="2"/>
  </cols>
  <sheetData>
    <row r="1" spans="1:94" s="1" customFormat="1" ht="35" customHeight="1">
      <c r="A1" s="6" t="s">
        <v>0</v>
      </c>
      <c r="B1" s="6" t="s">
        <v>4</v>
      </c>
      <c r="C1" s="6" t="s">
        <v>1</v>
      </c>
      <c r="D1" s="6" t="s">
        <v>24</v>
      </c>
      <c r="E1" s="9" t="s">
        <v>123</v>
      </c>
      <c r="F1" s="75" t="s">
        <v>25</v>
      </c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6" t="s">
        <v>16</v>
      </c>
      <c r="AI1" s="6" t="s">
        <v>17</v>
      </c>
      <c r="AJ1" s="6" t="s">
        <v>3</v>
      </c>
      <c r="AK1" s="21" t="s">
        <v>2</v>
      </c>
      <c r="AL1" s="68" t="s">
        <v>2</v>
      </c>
      <c r="AM1" s="69"/>
      <c r="AN1" s="69"/>
      <c r="AO1" s="69"/>
      <c r="AP1" s="69"/>
      <c r="AQ1" s="69"/>
      <c r="AR1" s="69"/>
      <c r="AS1" s="69"/>
      <c r="AT1" s="70"/>
      <c r="AU1" s="11" t="s">
        <v>73</v>
      </c>
      <c r="AV1" s="30" t="s">
        <v>134</v>
      </c>
      <c r="AW1" s="75" t="s">
        <v>18</v>
      </c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20" t="s">
        <v>68</v>
      </c>
      <c r="BT1" s="37" t="s">
        <v>135</v>
      </c>
      <c r="BU1" s="65" t="s">
        <v>48</v>
      </c>
      <c r="BV1" s="66"/>
      <c r="BW1" s="66"/>
      <c r="BX1" s="7" t="s">
        <v>194</v>
      </c>
      <c r="BY1" s="51" t="s">
        <v>196</v>
      </c>
      <c r="BZ1" s="33" t="s">
        <v>144</v>
      </c>
      <c r="CA1" s="65" t="s">
        <v>47</v>
      </c>
      <c r="CB1" s="66"/>
      <c r="CC1" s="66"/>
      <c r="CD1" s="66"/>
      <c r="CE1" s="66"/>
      <c r="CF1" s="67"/>
      <c r="CG1" s="16" t="s">
        <v>67</v>
      </c>
      <c r="CH1" s="7" t="s">
        <v>86</v>
      </c>
      <c r="CO1" s="3"/>
    </row>
    <row r="2" spans="1:94" s="1" customFormat="1" ht="35" customHeight="1">
      <c r="A2" s="63"/>
      <c r="B2" s="63"/>
      <c r="C2" s="63"/>
      <c r="D2" s="63"/>
      <c r="E2" s="63"/>
      <c r="F2" s="6"/>
      <c r="G2" s="21"/>
      <c r="H2" s="68" t="s">
        <v>28</v>
      </c>
      <c r="I2" s="69"/>
      <c r="J2" s="69"/>
      <c r="K2" s="70"/>
      <c r="L2" s="68" t="s">
        <v>29</v>
      </c>
      <c r="M2" s="69"/>
      <c r="N2" s="69"/>
      <c r="O2" s="70"/>
      <c r="P2" s="68" t="s">
        <v>31</v>
      </c>
      <c r="Q2" s="69"/>
      <c r="R2" s="69"/>
      <c r="S2" s="69"/>
      <c r="T2" s="69"/>
      <c r="U2" s="69"/>
      <c r="V2" s="69"/>
      <c r="W2" s="70"/>
      <c r="X2" s="68" t="s">
        <v>32</v>
      </c>
      <c r="Y2" s="70"/>
      <c r="Z2" s="68" t="s">
        <v>45</v>
      </c>
      <c r="AA2" s="70"/>
      <c r="AB2" s="68" t="s">
        <v>43</v>
      </c>
      <c r="AC2" s="69"/>
      <c r="AD2" s="69"/>
      <c r="AE2" s="69"/>
      <c r="AF2" s="70"/>
      <c r="AG2" s="6" t="s">
        <v>44</v>
      </c>
      <c r="AH2" s="63"/>
      <c r="AI2" s="63"/>
      <c r="AJ2" s="63"/>
      <c r="AK2" s="71"/>
      <c r="AL2" s="6" t="s">
        <v>28</v>
      </c>
      <c r="AM2" s="6" t="s">
        <v>32</v>
      </c>
      <c r="AN2" s="6" t="s">
        <v>31</v>
      </c>
      <c r="AO2" s="6" t="s">
        <v>29</v>
      </c>
      <c r="AP2" s="6" t="s">
        <v>37</v>
      </c>
      <c r="AQ2" s="6" t="s">
        <v>45</v>
      </c>
      <c r="AR2" s="6" t="s">
        <v>46</v>
      </c>
      <c r="AS2" s="6" t="s">
        <v>13</v>
      </c>
      <c r="AT2" s="38" t="s">
        <v>124</v>
      </c>
      <c r="AU2" s="71"/>
      <c r="AV2" s="31"/>
      <c r="AW2" s="6" t="s">
        <v>19</v>
      </c>
      <c r="AX2" s="6" t="s">
        <v>52</v>
      </c>
      <c r="AY2" s="6" t="s">
        <v>20</v>
      </c>
      <c r="AZ2" s="6" t="s">
        <v>71</v>
      </c>
      <c r="BA2" s="6" t="s">
        <v>72</v>
      </c>
      <c r="BB2" s="6" t="s">
        <v>21</v>
      </c>
      <c r="BC2" s="6" t="s">
        <v>22</v>
      </c>
      <c r="BD2" s="6" t="s">
        <v>23</v>
      </c>
      <c r="BE2" s="6" t="s">
        <v>53</v>
      </c>
      <c r="BF2" s="6" t="s">
        <v>66</v>
      </c>
      <c r="BG2" s="6" t="s">
        <v>54</v>
      </c>
      <c r="BH2" s="6" t="s">
        <v>55</v>
      </c>
      <c r="BI2" s="6" t="s">
        <v>56</v>
      </c>
      <c r="BJ2" s="6" t="s">
        <v>57</v>
      </c>
      <c r="BK2" s="6" t="s">
        <v>58</v>
      </c>
      <c r="BL2" s="6" t="s">
        <v>59</v>
      </c>
      <c r="BM2" s="6" t="s">
        <v>60</v>
      </c>
      <c r="BN2" s="6" t="s">
        <v>61</v>
      </c>
      <c r="BO2" s="6" t="s">
        <v>62</v>
      </c>
      <c r="BP2" s="6" t="s">
        <v>63</v>
      </c>
      <c r="BQ2" s="6" t="s">
        <v>64</v>
      </c>
      <c r="BR2" s="6" t="s">
        <v>65</v>
      </c>
      <c r="BS2" s="76"/>
      <c r="BT2" s="34"/>
      <c r="BU2" s="15" t="s">
        <v>146</v>
      </c>
      <c r="BV2" s="73" t="s">
        <v>145</v>
      </c>
      <c r="BW2" s="74"/>
      <c r="BX2" s="43"/>
      <c r="BY2" s="80" t="s">
        <v>197</v>
      </c>
      <c r="BZ2" s="63"/>
      <c r="CA2" s="22" t="s">
        <v>116</v>
      </c>
      <c r="CB2" s="10" t="s">
        <v>49</v>
      </c>
      <c r="CC2" s="20" t="s">
        <v>117</v>
      </c>
      <c r="CD2" s="10" t="s">
        <v>50</v>
      </c>
      <c r="CE2" s="20" t="s">
        <v>117</v>
      </c>
      <c r="CF2" s="10" t="s">
        <v>51</v>
      </c>
      <c r="CG2" s="78"/>
      <c r="CH2" s="61"/>
      <c r="CO2" s="3"/>
    </row>
    <row r="3" spans="1:94" s="1" customFormat="1">
      <c r="A3" s="64"/>
      <c r="B3" s="64"/>
      <c r="C3" s="64"/>
      <c r="D3" s="64"/>
      <c r="E3" s="64"/>
      <c r="F3" s="6" t="s">
        <v>6</v>
      </c>
      <c r="G3" s="23" t="s">
        <v>111</v>
      </c>
      <c r="H3" s="23" t="s">
        <v>120</v>
      </c>
      <c r="I3" s="6" t="s">
        <v>5</v>
      </c>
      <c r="J3" s="39" t="s">
        <v>151</v>
      </c>
      <c r="K3" s="6" t="s">
        <v>7</v>
      </c>
      <c r="L3" s="6" t="s">
        <v>30</v>
      </c>
      <c r="M3" s="6" t="s">
        <v>9</v>
      </c>
      <c r="N3" s="52" t="s">
        <v>199</v>
      </c>
      <c r="O3" s="6" t="s">
        <v>10</v>
      </c>
      <c r="P3" s="6" t="s">
        <v>11</v>
      </c>
      <c r="Q3" s="53" t="s">
        <v>202</v>
      </c>
      <c r="R3" s="6" t="s">
        <v>26</v>
      </c>
      <c r="S3" s="6" t="s">
        <v>131</v>
      </c>
      <c r="T3" s="6" t="s">
        <v>27</v>
      </c>
      <c r="U3" s="6" t="s">
        <v>232</v>
      </c>
      <c r="V3" s="6" t="s">
        <v>36</v>
      </c>
      <c r="W3" s="6" t="s">
        <v>41</v>
      </c>
      <c r="X3" s="7" t="s">
        <v>33</v>
      </c>
      <c r="Y3" s="1" t="s">
        <v>34</v>
      </c>
      <c r="Z3" s="7" t="s">
        <v>233</v>
      </c>
      <c r="AA3" s="7" t="s">
        <v>35</v>
      </c>
      <c r="AB3" s="6" t="s">
        <v>42</v>
      </c>
      <c r="AC3" s="6" t="s">
        <v>8</v>
      </c>
      <c r="AD3" s="6" t="s">
        <v>38</v>
      </c>
      <c r="AE3" s="6" t="s">
        <v>12</v>
      </c>
      <c r="AF3" s="6" t="s">
        <v>39</v>
      </c>
      <c r="AG3" s="6" t="s">
        <v>40</v>
      </c>
      <c r="AH3" s="64"/>
      <c r="AI3" s="64"/>
      <c r="AJ3" s="64"/>
      <c r="AK3" s="72"/>
      <c r="AL3" s="14"/>
      <c r="AM3" s="14"/>
      <c r="AN3" s="14"/>
      <c r="AO3" s="14"/>
      <c r="AP3" s="14"/>
      <c r="AQ3" s="14"/>
      <c r="AR3" s="14"/>
      <c r="AS3" s="14"/>
      <c r="AT3" s="40"/>
      <c r="AU3" s="72"/>
      <c r="AV3" s="36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77"/>
      <c r="BT3" s="35"/>
      <c r="BU3" s="13"/>
      <c r="BV3" s="10" t="s">
        <v>142</v>
      </c>
      <c r="BW3" s="20" t="s">
        <v>143</v>
      </c>
      <c r="BX3" s="43"/>
      <c r="BY3" s="81"/>
      <c r="BZ3" s="64"/>
      <c r="CA3" s="24"/>
      <c r="CB3" s="13"/>
      <c r="CC3" s="13"/>
      <c r="CD3" s="13"/>
      <c r="CE3" s="13"/>
      <c r="CF3" s="13"/>
      <c r="CG3" s="79"/>
      <c r="CH3" s="61"/>
      <c r="CJ3" s="3" t="s">
        <v>14</v>
      </c>
      <c r="CL3" s="3">
        <v>0</v>
      </c>
      <c r="CN3" s="17" t="s">
        <v>70</v>
      </c>
      <c r="CO3" s="3" t="s">
        <v>137</v>
      </c>
      <c r="CP3" s="17" t="s">
        <v>31</v>
      </c>
    </row>
    <row r="4" spans="1:94">
      <c r="A4" s="8">
        <v>1</v>
      </c>
      <c r="B4" s="4" t="s">
        <v>110</v>
      </c>
      <c r="C4" s="4">
        <v>87</v>
      </c>
      <c r="D4" s="5">
        <v>44090</v>
      </c>
      <c r="E4" s="5" t="s">
        <v>109</v>
      </c>
      <c r="F4" s="4">
        <v>1</v>
      </c>
      <c r="G4" s="4">
        <v>1</v>
      </c>
      <c r="H4" s="4">
        <v>1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1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1.5</v>
      </c>
      <c r="AI4" s="4">
        <v>38.200000000000003</v>
      </c>
      <c r="AJ4" s="4">
        <f>AI4/(AH4*AH4)</f>
        <v>16.977777777777778</v>
      </c>
      <c r="AK4" s="4" t="s">
        <v>115</v>
      </c>
      <c r="AL4" s="4">
        <v>0</v>
      </c>
      <c r="AM4" s="4">
        <v>1</v>
      </c>
      <c r="AN4" s="4">
        <v>1</v>
      </c>
      <c r="AO4" s="4">
        <v>0</v>
      </c>
      <c r="AP4" s="4">
        <v>1</v>
      </c>
      <c r="AQ4" s="4">
        <v>0</v>
      </c>
      <c r="AR4" s="4">
        <v>0</v>
      </c>
      <c r="AS4" s="4">
        <v>0</v>
      </c>
      <c r="AT4" s="12">
        <v>6</v>
      </c>
      <c r="AU4" s="12" t="s">
        <v>121</v>
      </c>
      <c r="AV4" s="12" t="s">
        <v>148</v>
      </c>
      <c r="AW4" s="4">
        <v>10900</v>
      </c>
      <c r="AX4" s="4">
        <v>18.7</v>
      </c>
      <c r="AY4" s="4">
        <v>17.399999999999999</v>
      </c>
      <c r="AZ4" s="4">
        <v>5.9</v>
      </c>
      <c r="BA4" s="4">
        <v>3</v>
      </c>
      <c r="BB4" s="4">
        <v>104</v>
      </c>
      <c r="BC4" s="4">
        <v>67</v>
      </c>
      <c r="BD4" s="4">
        <v>280</v>
      </c>
      <c r="BE4" s="4">
        <v>511</v>
      </c>
      <c r="BF4" s="4">
        <v>92</v>
      </c>
      <c r="BG4" s="4">
        <v>0.8</v>
      </c>
      <c r="BH4" s="4">
        <v>224</v>
      </c>
      <c r="BI4" s="4">
        <v>29</v>
      </c>
      <c r="BJ4" s="4">
        <v>43</v>
      </c>
      <c r="BK4" s="4">
        <v>1.1399999999999999</v>
      </c>
      <c r="BL4" s="4">
        <v>143</v>
      </c>
      <c r="BM4" s="4">
        <v>4.2</v>
      </c>
      <c r="BN4" s="4">
        <v>106</v>
      </c>
      <c r="BO4" s="4">
        <v>10.89</v>
      </c>
      <c r="BP4" s="4">
        <v>93.2</v>
      </c>
      <c r="BQ4" s="4">
        <v>33.200000000000003</v>
      </c>
      <c r="BR4" s="4">
        <v>334</v>
      </c>
      <c r="BS4" s="4" t="s">
        <v>112</v>
      </c>
      <c r="BT4" s="4" t="s">
        <v>136</v>
      </c>
      <c r="BU4" s="4">
        <v>0</v>
      </c>
      <c r="BV4" s="4">
        <v>1</v>
      </c>
      <c r="BW4" s="4">
        <v>0</v>
      </c>
      <c r="BX4" s="4">
        <v>0</v>
      </c>
      <c r="BY4" s="4"/>
      <c r="BZ4" s="4">
        <v>1</v>
      </c>
      <c r="CA4" s="5">
        <f t="shared" ref="CA4:CA35" si="0">D4+2</f>
        <v>44092</v>
      </c>
      <c r="CB4" s="4">
        <v>1</v>
      </c>
      <c r="CC4" s="5">
        <f t="shared" ref="CC4:CC35" si="1">D4+7</f>
        <v>44097</v>
      </c>
      <c r="CD4" s="4">
        <v>1</v>
      </c>
      <c r="CE4" s="5">
        <f t="shared" ref="CE4:CE35" si="2">D4+28</f>
        <v>44118</v>
      </c>
      <c r="CF4" s="4">
        <v>1</v>
      </c>
      <c r="CG4" s="6">
        <v>15</v>
      </c>
      <c r="CH4" s="60">
        <f>EWS!P2</f>
        <v>12</v>
      </c>
      <c r="CJ4" s="3" t="s">
        <v>15</v>
      </c>
      <c r="CL4" s="3">
        <v>1</v>
      </c>
      <c r="CN4" s="17" t="s">
        <v>69</v>
      </c>
      <c r="CO4" s="3" t="s">
        <v>138</v>
      </c>
      <c r="CP4" s="17" t="s">
        <v>28</v>
      </c>
    </row>
    <row r="5" spans="1:94">
      <c r="A5" s="8">
        <v>2</v>
      </c>
      <c r="B5" s="4" t="s">
        <v>110</v>
      </c>
      <c r="C5" s="4">
        <v>87</v>
      </c>
      <c r="D5" s="5">
        <v>44090</v>
      </c>
      <c r="E5" s="5" t="s">
        <v>106</v>
      </c>
      <c r="F5" s="4">
        <v>1</v>
      </c>
      <c r="G5" s="4">
        <v>0</v>
      </c>
      <c r="H5" s="4">
        <v>1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1.42</v>
      </c>
      <c r="AI5" s="4">
        <v>39</v>
      </c>
      <c r="AJ5" s="4">
        <f t="shared" ref="AJ5:AJ7" si="3">AI5/(AH5*AH5)</f>
        <v>19.34140051577068</v>
      </c>
      <c r="AK5" s="4" t="s">
        <v>118</v>
      </c>
      <c r="AL5" s="4">
        <v>0</v>
      </c>
      <c r="AM5" s="4">
        <v>1</v>
      </c>
      <c r="AN5" s="4">
        <v>1</v>
      </c>
      <c r="AO5" s="4">
        <v>0</v>
      </c>
      <c r="AP5" s="4">
        <v>1</v>
      </c>
      <c r="AQ5" s="4">
        <v>0</v>
      </c>
      <c r="AR5" s="4">
        <v>0</v>
      </c>
      <c r="AS5" s="4">
        <v>0</v>
      </c>
      <c r="AT5" s="12">
        <v>7</v>
      </c>
      <c r="AU5" s="12" t="s">
        <v>121</v>
      </c>
      <c r="AV5" s="12" t="s">
        <v>148</v>
      </c>
      <c r="AW5" s="4">
        <v>6600</v>
      </c>
      <c r="AX5" s="4">
        <v>12.1</v>
      </c>
      <c r="AY5" s="4">
        <v>20.399999999999999</v>
      </c>
      <c r="AZ5" s="4">
        <v>7</v>
      </c>
      <c r="BA5" s="4">
        <v>3.5</v>
      </c>
      <c r="BB5" s="4">
        <v>21</v>
      </c>
      <c r="BC5" s="4">
        <v>18</v>
      </c>
      <c r="BD5" s="4">
        <v>390</v>
      </c>
      <c r="BE5" s="4">
        <v>196</v>
      </c>
      <c r="BF5" s="4">
        <v>89</v>
      </c>
      <c r="BG5" s="4">
        <v>1.1000000000000001</v>
      </c>
      <c r="BH5" s="4">
        <v>498</v>
      </c>
      <c r="BI5" s="4">
        <v>23</v>
      </c>
      <c r="BJ5" s="4">
        <v>16</v>
      </c>
      <c r="BK5" s="4">
        <v>0.67</v>
      </c>
      <c r="BL5" s="4">
        <v>136</v>
      </c>
      <c r="BM5" s="4">
        <v>3.5</v>
      </c>
      <c r="BN5" s="4">
        <v>98</v>
      </c>
      <c r="BO5" s="4">
        <v>7.89</v>
      </c>
      <c r="BP5" s="4">
        <v>102.8</v>
      </c>
      <c r="BQ5" s="4">
        <v>26.9</v>
      </c>
      <c r="BR5" s="4">
        <v>400</v>
      </c>
      <c r="BS5" s="4" t="s">
        <v>119</v>
      </c>
      <c r="BT5" s="4" t="s">
        <v>140</v>
      </c>
      <c r="BU5" s="4">
        <v>0</v>
      </c>
      <c r="BV5" s="4">
        <v>1</v>
      </c>
      <c r="BW5" s="4">
        <v>0</v>
      </c>
      <c r="BX5" s="4">
        <v>0</v>
      </c>
      <c r="BY5" s="4"/>
      <c r="BZ5" s="4">
        <v>1</v>
      </c>
      <c r="CA5" s="5">
        <f t="shared" si="0"/>
        <v>44092</v>
      </c>
      <c r="CB5" s="4">
        <v>0</v>
      </c>
      <c r="CC5" s="5">
        <f t="shared" si="1"/>
        <v>44097</v>
      </c>
      <c r="CD5" s="4">
        <v>0</v>
      </c>
      <c r="CE5" s="5">
        <f t="shared" si="2"/>
        <v>44118</v>
      </c>
      <c r="CF5" s="4">
        <v>0</v>
      </c>
      <c r="CG5" s="6">
        <v>8.9</v>
      </c>
      <c r="CH5" s="60">
        <f>EWS!P3</f>
        <v>3</v>
      </c>
      <c r="CO5" s="3" t="s">
        <v>139</v>
      </c>
      <c r="CP5" s="17" t="s">
        <v>32</v>
      </c>
    </row>
    <row r="6" spans="1:94">
      <c r="A6" s="8">
        <v>3</v>
      </c>
      <c r="B6" s="4" t="s">
        <v>110</v>
      </c>
      <c r="C6" s="4">
        <v>94</v>
      </c>
      <c r="D6" s="5">
        <v>44091</v>
      </c>
      <c r="E6" s="5" t="s">
        <v>107</v>
      </c>
      <c r="F6" s="4">
        <v>0</v>
      </c>
      <c r="G6" s="4">
        <v>1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1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1.53</v>
      </c>
      <c r="AI6" s="4">
        <v>40</v>
      </c>
      <c r="AJ6" s="4">
        <f t="shared" si="3"/>
        <v>17.087444999786406</v>
      </c>
      <c r="AK6" s="4" t="s">
        <v>132</v>
      </c>
      <c r="AL6" s="4">
        <v>0</v>
      </c>
      <c r="AM6" s="4">
        <v>1</v>
      </c>
      <c r="AN6" s="4">
        <v>1</v>
      </c>
      <c r="AO6" s="4">
        <v>0</v>
      </c>
      <c r="AP6" s="4">
        <v>1</v>
      </c>
      <c r="AQ6" s="4">
        <v>0</v>
      </c>
      <c r="AR6" s="4">
        <v>0</v>
      </c>
      <c r="AS6" s="4">
        <v>0</v>
      </c>
      <c r="AT6" s="12">
        <v>6</v>
      </c>
      <c r="AU6" s="12" t="s">
        <v>166</v>
      </c>
      <c r="AV6" s="12" t="s">
        <v>198</v>
      </c>
      <c r="AW6" s="4">
        <v>5800</v>
      </c>
      <c r="AX6" s="4">
        <v>11.3</v>
      </c>
      <c r="AY6" s="4">
        <v>21.3</v>
      </c>
      <c r="AZ6" s="4">
        <v>5.8</v>
      </c>
      <c r="BA6" s="4">
        <v>3.2</v>
      </c>
      <c r="BB6" s="4">
        <v>17</v>
      </c>
      <c r="BC6" s="4">
        <v>7</v>
      </c>
      <c r="BD6" s="4">
        <v>145</v>
      </c>
      <c r="BE6" s="4">
        <v>142</v>
      </c>
      <c r="BF6" s="4">
        <v>35</v>
      </c>
      <c r="BG6" s="4">
        <v>0.5</v>
      </c>
      <c r="BH6" s="4">
        <v>122</v>
      </c>
      <c r="BI6" s="4">
        <v>9</v>
      </c>
      <c r="BJ6" s="4">
        <v>16</v>
      </c>
      <c r="BK6" s="4">
        <v>0.86</v>
      </c>
      <c r="BL6" s="4">
        <v>141</v>
      </c>
      <c r="BM6" s="4">
        <v>4.0999999999999996</v>
      </c>
      <c r="BN6" s="4">
        <v>105</v>
      </c>
      <c r="BO6" s="4">
        <v>0.26</v>
      </c>
      <c r="BP6" s="4">
        <v>91.4</v>
      </c>
      <c r="BQ6" s="4">
        <v>28.2</v>
      </c>
      <c r="BR6" s="4">
        <v>223</v>
      </c>
      <c r="BS6" s="4" t="s">
        <v>112</v>
      </c>
      <c r="BT6" s="4" t="s">
        <v>136</v>
      </c>
      <c r="BU6" s="4">
        <v>1</v>
      </c>
      <c r="BV6" s="4">
        <v>0</v>
      </c>
      <c r="BW6" s="4">
        <v>0</v>
      </c>
      <c r="BX6" s="4">
        <v>1</v>
      </c>
      <c r="BY6" s="4">
        <v>2</v>
      </c>
      <c r="BZ6" s="4">
        <v>0</v>
      </c>
      <c r="CA6" s="5">
        <f t="shared" si="0"/>
        <v>44093</v>
      </c>
      <c r="CB6" s="4">
        <v>0</v>
      </c>
      <c r="CC6" s="5">
        <f t="shared" si="1"/>
        <v>44098</v>
      </c>
      <c r="CD6" s="4">
        <v>0</v>
      </c>
      <c r="CE6" s="5">
        <f t="shared" si="2"/>
        <v>44119</v>
      </c>
      <c r="CF6" s="4">
        <v>0</v>
      </c>
      <c r="CG6" s="32">
        <v>5</v>
      </c>
      <c r="CH6" s="60">
        <f>EWS!P4</f>
        <v>1</v>
      </c>
      <c r="CJ6" s="2" t="s">
        <v>102</v>
      </c>
      <c r="CO6" s="3" t="s">
        <v>141</v>
      </c>
      <c r="CP6" s="17" t="s">
        <v>29</v>
      </c>
    </row>
    <row r="7" spans="1:94">
      <c r="A7" s="8">
        <v>4</v>
      </c>
      <c r="B7" s="4" t="s">
        <v>110</v>
      </c>
      <c r="C7" s="4">
        <v>94</v>
      </c>
      <c r="D7" s="5">
        <v>44098</v>
      </c>
      <c r="E7" s="5" t="s">
        <v>106</v>
      </c>
      <c r="F7" s="4">
        <v>0</v>
      </c>
      <c r="G7" s="4">
        <v>0</v>
      </c>
      <c r="H7" s="4">
        <v>1</v>
      </c>
      <c r="I7" s="4">
        <v>1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1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1.5</v>
      </c>
      <c r="AI7" s="4">
        <v>51</v>
      </c>
      <c r="AJ7" s="4">
        <f t="shared" si="3"/>
        <v>22.666666666666668</v>
      </c>
      <c r="AK7" s="4" t="s">
        <v>147</v>
      </c>
      <c r="AL7" s="4">
        <v>0</v>
      </c>
      <c r="AM7" s="4">
        <v>1</v>
      </c>
      <c r="AN7" s="4">
        <v>1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12">
        <v>6</v>
      </c>
      <c r="AU7" s="12" t="s">
        <v>133</v>
      </c>
      <c r="AV7" s="12" t="s">
        <v>149</v>
      </c>
      <c r="AW7" s="4">
        <v>6300</v>
      </c>
      <c r="AX7" s="4">
        <v>11.9</v>
      </c>
      <c r="AY7" s="4">
        <v>27.7</v>
      </c>
      <c r="AZ7" s="4">
        <v>7.2</v>
      </c>
      <c r="BA7" s="4">
        <v>3.8</v>
      </c>
      <c r="BB7" s="4">
        <v>20</v>
      </c>
      <c r="BC7" s="4">
        <v>7</v>
      </c>
      <c r="BD7" s="4">
        <v>235</v>
      </c>
      <c r="BE7" s="4">
        <v>345</v>
      </c>
      <c r="BF7" s="4">
        <v>85</v>
      </c>
      <c r="BG7" s="4">
        <v>0.8</v>
      </c>
      <c r="BH7" s="4">
        <v>159</v>
      </c>
      <c r="BI7" s="4">
        <v>13</v>
      </c>
      <c r="BJ7" s="4">
        <v>19</v>
      </c>
      <c r="BK7" s="4">
        <v>0.76</v>
      </c>
      <c r="BL7" s="4">
        <v>137</v>
      </c>
      <c r="BM7" s="4">
        <v>4.4000000000000004</v>
      </c>
      <c r="BN7" s="4">
        <v>100</v>
      </c>
      <c r="BO7" s="4">
        <v>0.37</v>
      </c>
      <c r="BP7" s="4">
        <v>118.8</v>
      </c>
      <c r="BQ7" s="4">
        <v>23.2</v>
      </c>
      <c r="BR7" s="4">
        <v>307</v>
      </c>
      <c r="BS7" s="4" t="s">
        <v>112</v>
      </c>
      <c r="BT7" s="4" t="s">
        <v>136</v>
      </c>
      <c r="BU7" s="4">
        <v>0</v>
      </c>
      <c r="BV7" s="4">
        <v>1</v>
      </c>
      <c r="BW7" s="4">
        <v>0</v>
      </c>
      <c r="BX7" s="4">
        <v>0</v>
      </c>
      <c r="BY7" s="4"/>
      <c r="BZ7" s="4">
        <v>1</v>
      </c>
      <c r="CA7" s="5">
        <f t="shared" si="0"/>
        <v>44100</v>
      </c>
      <c r="CB7" s="4">
        <v>0</v>
      </c>
      <c r="CC7" s="5">
        <f t="shared" si="1"/>
        <v>44105</v>
      </c>
      <c r="CD7" s="4">
        <v>0</v>
      </c>
      <c r="CE7" s="5">
        <f t="shared" si="2"/>
        <v>44126</v>
      </c>
      <c r="CF7" s="4">
        <v>0</v>
      </c>
      <c r="CG7" s="32">
        <v>6.2</v>
      </c>
      <c r="CH7" s="60">
        <f>EWS!P5</f>
        <v>4</v>
      </c>
      <c r="CJ7" s="2" t="s">
        <v>103</v>
      </c>
      <c r="CL7" s="2">
        <v>1</v>
      </c>
      <c r="CP7" s="17" t="s">
        <v>37</v>
      </c>
    </row>
    <row r="8" spans="1:94">
      <c r="A8" s="8">
        <v>5</v>
      </c>
      <c r="B8" s="4" t="s">
        <v>110</v>
      </c>
      <c r="C8" s="4">
        <v>84</v>
      </c>
      <c r="D8" s="5">
        <v>44105</v>
      </c>
      <c r="E8" s="5" t="s">
        <v>104</v>
      </c>
      <c r="F8" s="4">
        <v>1</v>
      </c>
      <c r="G8" s="4">
        <v>0</v>
      </c>
      <c r="H8" s="4">
        <v>1</v>
      </c>
      <c r="I8" s="4">
        <v>1</v>
      </c>
      <c r="J8" s="4">
        <v>1</v>
      </c>
      <c r="K8" s="4">
        <v>1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1.48</v>
      </c>
      <c r="AI8" s="4">
        <v>38</v>
      </c>
      <c r="AJ8" s="4">
        <f t="shared" ref="AJ8:AJ13" si="4">AI8/(AH8*AH8)</f>
        <v>17.348429510591675</v>
      </c>
      <c r="AK8" s="4" t="s">
        <v>152</v>
      </c>
      <c r="AL8" s="4">
        <v>1</v>
      </c>
      <c r="AM8" s="4">
        <v>1</v>
      </c>
      <c r="AN8" s="4">
        <v>1</v>
      </c>
      <c r="AO8" s="4">
        <v>0</v>
      </c>
      <c r="AP8" s="4">
        <v>0</v>
      </c>
      <c r="AQ8" s="4">
        <v>0</v>
      </c>
      <c r="AR8" s="4">
        <v>0</v>
      </c>
      <c r="AS8" s="4">
        <v>1</v>
      </c>
      <c r="AT8" s="12">
        <v>9</v>
      </c>
      <c r="AU8" s="12" t="s">
        <v>150</v>
      </c>
      <c r="AV8" s="12" t="s">
        <v>153</v>
      </c>
      <c r="AW8" s="4">
        <v>10100</v>
      </c>
      <c r="AX8" s="4">
        <v>10.4</v>
      </c>
      <c r="AY8" s="4">
        <v>20.6</v>
      </c>
      <c r="AZ8" s="4">
        <v>6.8</v>
      </c>
      <c r="BA8" s="4">
        <v>3.1</v>
      </c>
      <c r="BB8" s="4">
        <v>48</v>
      </c>
      <c r="BC8" s="4">
        <v>32</v>
      </c>
      <c r="BD8" s="4">
        <v>469</v>
      </c>
      <c r="BE8" s="4">
        <v>216</v>
      </c>
      <c r="BF8" s="4">
        <v>257</v>
      </c>
      <c r="BG8" s="4">
        <v>0.9</v>
      </c>
      <c r="BH8" s="4">
        <v>295</v>
      </c>
      <c r="BI8" s="4">
        <v>36</v>
      </c>
      <c r="BJ8" s="4">
        <v>24</v>
      </c>
      <c r="BK8" s="4">
        <v>0.97</v>
      </c>
      <c r="BL8" s="4">
        <v>145</v>
      </c>
      <c r="BM8" s="4">
        <v>4.0999999999999996</v>
      </c>
      <c r="BN8" s="4">
        <v>101</v>
      </c>
      <c r="BO8" s="4">
        <v>5.9</v>
      </c>
      <c r="BP8" s="4">
        <v>91.4</v>
      </c>
      <c r="BQ8" s="4">
        <v>30</v>
      </c>
      <c r="BR8" s="4">
        <v>338</v>
      </c>
      <c r="BS8" s="4" t="s">
        <v>112</v>
      </c>
      <c r="BT8" s="4" t="s">
        <v>136</v>
      </c>
      <c r="BU8" s="4">
        <v>0</v>
      </c>
      <c r="BV8" s="4">
        <v>1</v>
      </c>
      <c r="BW8" s="4">
        <v>0</v>
      </c>
      <c r="BX8" s="4">
        <v>0</v>
      </c>
      <c r="BY8" s="4"/>
      <c r="BZ8" s="4">
        <v>1</v>
      </c>
      <c r="CA8" s="5">
        <f t="shared" si="0"/>
        <v>44107</v>
      </c>
      <c r="CB8" s="4">
        <v>1</v>
      </c>
      <c r="CC8" s="5">
        <f t="shared" si="1"/>
        <v>44112</v>
      </c>
      <c r="CD8" s="4">
        <v>1</v>
      </c>
      <c r="CE8" s="5">
        <f t="shared" si="2"/>
        <v>44133</v>
      </c>
      <c r="CF8" s="4">
        <v>1</v>
      </c>
      <c r="CG8" s="32">
        <v>14.3</v>
      </c>
      <c r="CH8" s="60">
        <f>EWS!P6</f>
        <v>6</v>
      </c>
      <c r="CJ8" s="2" t="s">
        <v>104</v>
      </c>
      <c r="CL8" s="2">
        <v>2</v>
      </c>
      <c r="CP8" s="17" t="s">
        <v>45</v>
      </c>
    </row>
    <row r="9" spans="1:94">
      <c r="A9" s="8">
        <v>6</v>
      </c>
      <c r="B9" s="4" t="s">
        <v>110</v>
      </c>
      <c r="C9" s="4">
        <v>103</v>
      </c>
      <c r="D9" s="5">
        <v>44106</v>
      </c>
      <c r="E9" s="5" t="s">
        <v>108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1</v>
      </c>
      <c r="AF9" s="4">
        <v>0</v>
      </c>
      <c r="AG9" s="4">
        <v>0</v>
      </c>
      <c r="AH9" s="4">
        <v>1.38</v>
      </c>
      <c r="AI9" s="4">
        <v>38</v>
      </c>
      <c r="AJ9" s="4">
        <f t="shared" si="4"/>
        <v>19.953791220331865</v>
      </c>
      <c r="AK9" s="4" t="s">
        <v>156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12">
        <v>5</v>
      </c>
      <c r="AU9" s="12" t="s">
        <v>121</v>
      </c>
      <c r="AV9" s="12" t="s">
        <v>148</v>
      </c>
      <c r="AW9" s="4">
        <v>5900</v>
      </c>
      <c r="AX9" s="4">
        <v>9.8000000000000007</v>
      </c>
      <c r="AY9" s="4">
        <v>22.8</v>
      </c>
      <c r="AZ9" s="4">
        <v>7</v>
      </c>
      <c r="BA9" s="4">
        <v>3</v>
      </c>
      <c r="BB9" s="4">
        <v>18</v>
      </c>
      <c r="BC9" s="4">
        <v>5</v>
      </c>
      <c r="BD9" s="4">
        <v>189</v>
      </c>
      <c r="BE9" s="4">
        <v>271</v>
      </c>
      <c r="BF9" s="4">
        <v>33</v>
      </c>
      <c r="BG9" s="4">
        <v>0.8</v>
      </c>
      <c r="BH9" s="4">
        <v>307</v>
      </c>
      <c r="BI9" s="4">
        <v>13</v>
      </c>
      <c r="BJ9" s="4">
        <v>16</v>
      </c>
      <c r="BK9" s="4">
        <v>0.78</v>
      </c>
      <c r="BL9" s="4">
        <v>137</v>
      </c>
      <c r="BM9" s="4">
        <v>4.3</v>
      </c>
      <c r="BN9" s="4">
        <v>101</v>
      </c>
      <c r="BO9" s="4">
        <v>4.68</v>
      </c>
      <c r="BP9" s="4">
        <v>83.3</v>
      </c>
      <c r="BQ9" s="4">
        <v>33.799999999999997</v>
      </c>
      <c r="BR9" s="4">
        <v>289</v>
      </c>
      <c r="BS9" s="4" t="s">
        <v>119</v>
      </c>
      <c r="BT9" s="4" t="s">
        <v>136</v>
      </c>
      <c r="BU9" s="4">
        <v>0</v>
      </c>
      <c r="BV9" s="4">
        <v>1</v>
      </c>
      <c r="BW9" s="4">
        <v>0</v>
      </c>
      <c r="BX9" s="4">
        <v>0</v>
      </c>
      <c r="BY9" s="4"/>
      <c r="BZ9" s="4">
        <v>1</v>
      </c>
      <c r="CA9" s="5">
        <f t="shared" si="0"/>
        <v>44108</v>
      </c>
      <c r="CB9" s="4">
        <v>0</v>
      </c>
      <c r="CC9" s="5">
        <f t="shared" si="1"/>
        <v>44113</v>
      </c>
      <c r="CD9" s="4">
        <v>0</v>
      </c>
      <c r="CE9" s="5">
        <f t="shared" si="2"/>
        <v>44134</v>
      </c>
      <c r="CF9" s="4">
        <v>0</v>
      </c>
      <c r="CG9" s="32">
        <v>8.3000000000000007</v>
      </c>
      <c r="CH9" s="60">
        <f>EWS!P7</f>
        <v>4</v>
      </c>
      <c r="CJ9" s="2" t="s">
        <v>105</v>
      </c>
      <c r="CL9" s="2">
        <v>3</v>
      </c>
      <c r="CP9" s="17" t="s">
        <v>96</v>
      </c>
    </row>
    <row r="10" spans="1:94">
      <c r="A10" s="8">
        <v>7</v>
      </c>
      <c r="B10" s="4" t="s">
        <v>110</v>
      </c>
      <c r="C10" s="4">
        <v>97</v>
      </c>
      <c r="D10" s="5">
        <v>44106</v>
      </c>
      <c r="E10" s="5" t="s">
        <v>106</v>
      </c>
      <c r="F10" s="4">
        <v>1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1</v>
      </c>
      <c r="AF10" s="4">
        <v>0</v>
      </c>
      <c r="AG10" s="4">
        <v>0</v>
      </c>
      <c r="AH10" s="4">
        <v>1.39</v>
      </c>
      <c r="AI10" s="4">
        <v>37</v>
      </c>
      <c r="AJ10" s="4">
        <f t="shared" si="4"/>
        <v>19.150147507892971</v>
      </c>
      <c r="AK10" s="4" t="s">
        <v>147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12">
        <v>5</v>
      </c>
      <c r="AU10" s="12" t="s">
        <v>154</v>
      </c>
      <c r="AV10" s="12" t="s">
        <v>155</v>
      </c>
      <c r="AW10" s="4">
        <v>25000</v>
      </c>
      <c r="AX10" s="4">
        <v>6.6</v>
      </c>
      <c r="AY10" s="4">
        <v>26.8</v>
      </c>
      <c r="AZ10" s="4">
        <v>6.8</v>
      </c>
      <c r="BA10" s="4">
        <v>3</v>
      </c>
      <c r="BB10" s="4">
        <v>43</v>
      </c>
      <c r="BC10" s="4">
        <v>20</v>
      </c>
      <c r="BD10" s="4">
        <v>1072</v>
      </c>
      <c r="BE10" s="4">
        <v>132</v>
      </c>
      <c r="BF10" s="4">
        <v>159</v>
      </c>
      <c r="BG10" s="4">
        <v>0.6</v>
      </c>
      <c r="BH10" s="4">
        <v>1671</v>
      </c>
      <c r="BI10" s="4">
        <v>256</v>
      </c>
      <c r="BJ10" s="4">
        <v>27</v>
      </c>
      <c r="BK10" s="4">
        <v>2.16</v>
      </c>
      <c r="BL10" s="4">
        <v>141</v>
      </c>
      <c r="BM10" s="4">
        <v>4.3</v>
      </c>
      <c r="BN10" s="4">
        <v>105</v>
      </c>
      <c r="BO10" s="4">
        <v>11.45</v>
      </c>
      <c r="BP10" s="4">
        <v>81.8</v>
      </c>
      <c r="BQ10" s="4">
        <v>34.5</v>
      </c>
      <c r="BR10" s="4">
        <v>385</v>
      </c>
      <c r="BS10" s="4" t="s">
        <v>112</v>
      </c>
      <c r="BT10" s="4" t="s">
        <v>140</v>
      </c>
      <c r="BU10" s="4">
        <v>0</v>
      </c>
      <c r="BV10" s="4">
        <v>1</v>
      </c>
      <c r="BW10" s="4">
        <v>0</v>
      </c>
      <c r="BX10" s="4">
        <v>0</v>
      </c>
      <c r="BY10" s="4"/>
      <c r="BZ10" s="4">
        <v>1</v>
      </c>
      <c r="CA10" s="5">
        <f t="shared" si="0"/>
        <v>44108</v>
      </c>
      <c r="CB10" s="4">
        <v>0</v>
      </c>
      <c r="CC10" s="5">
        <f t="shared" si="1"/>
        <v>44113</v>
      </c>
      <c r="CD10" s="4">
        <v>0</v>
      </c>
      <c r="CE10" s="5">
        <f t="shared" si="2"/>
        <v>44134</v>
      </c>
      <c r="CF10" s="4">
        <v>1</v>
      </c>
      <c r="CG10" s="32">
        <v>15</v>
      </c>
      <c r="CH10" s="60">
        <f>EWS!P8</f>
        <v>10</v>
      </c>
      <c r="CJ10" s="2" t="s">
        <v>106</v>
      </c>
      <c r="CL10" s="2">
        <v>4</v>
      </c>
      <c r="CP10" s="17" t="s">
        <v>46</v>
      </c>
    </row>
    <row r="11" spans="1:94">
      <c r="A11" s="8">
        <v>8</v>
      </c>
      <c r="B11" s="4" t="s">
        <v>157</v>
      </c>
      <c r="C11" s="4">
        <v>94</v>
      </c>
      <c r="D11" s="5">
        <v>44111</v>
      </c>
      <c r="E11" s="5" t="s">
        <v>109</v>
      </c>
      <c r="F11" s="4">
        <v>0</v>
      </c>
      <c r="G11" s="4">
        <v>1</v>
      </c>
      <c r="H11" s="4">
        <v>1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1.5</v>
      </c>
      <c r="AI11" s="4">
        <v>44.5</v>
      </c>
      <c r="AJ11" s="4">
        <f t="shared" si="4"/>
        <v>19.777777777777779</v>
      </c>
      <c r="AK11" s="4" t="s">
        <v>158</v>
      </c>
      <c r="AL11" s="4">
        <v>0</v>
      </c>
      <c r="AM11" s="4">
        <v>1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12">
        <v>8</v>
      </c>
      <c r="AU11" s="12" t="s">
        <v>150</v>
      </c>
      <c r="AV11" s="12" t="s">
        <v>153</v>
      </c>
      <c r="AW11" s="4">
        <v>10500</v>
      </c>
      <c r="AX11" s="4">
        <v>13.8</v>
      </c>
      <c r="AY11" s="4">
        <v>23.3</v>
      </c>
      <c r="AZ11" s="4">
        <v>7.6</v>
      </c>
      <c r="BA11" s="4">
        <v>3.4</v>
      </c>
      <c r="BB11" s="4">
        <v>49</v>
      </c>
      <c r="BC11" s="4">
        <v>39</v>
      </c>
      <c r="BD11" s="4">
        <v>227</v>
      </c>
      <c r="BE11" s="4">
        <v>158</v>
      </c>
      <c r="BF11" s="4">
        <v>46</v>
      </c>
      <c r="BG11" s="4">
        <v>0.4</v>
      </c>
      <c r="BH11" s="4">
        <v>636</v>
      </c>
      <c r="BI11" s="4">
        <v>80</v>
      </c>
      <c r="BJ11" s="4">
        <v>28</v>
      </c>
      <c r="BK11" s="4">
        <v>1.4</v>
      </c>
      <c r="BL11" s="4">
        <v>143</v>
      </c>
      <c r="BM11" s="4">
        <v>4.7</v>
      </c>
      <c r="BN11" s="4">
        <v>108</v>
      </c>
      <c r="BO11" s="4">
        <v>0.55000000000000004</v>
      </c>
      <c r="BP11" s="4">
        <v>89.7</v>
      </c>
      <c r="BQ11" s="4">
        <v>25.6</v>
      </c>
      <c r="BR11" s="4">
        <v>327</v>
      </c>
      <c r="BS11" s="4" t="s">
        <v>112</v>
      </c>
      <c r="BT11" s="4" t="s">
        <v>136</v>
      </c>
      <c r="BU11" s="4">
        <v>0</v>
      </c>
      <c r="BV11" s="4">
        <v>1</v>
      </c>
      <c r="BW11" s="4">
        <v>0</v>
      </c>
      <c r="BX11" s="4">
        <v>0</v>
      </c>
      <c r="BY11" s="4"/>
      <c r="BZ11" s="4">
        <v>1</v>
      </c>
      <c r="CA11" s="5">
        <f t="shared" si="0"/>
        <v>44113</v>
      </c>
      <c r="CB11" s="4">
        <v>1</v>
      </c>
      <c r="CC11" s="5">
        <f t="shared" si="1"/>
        <v>44118</v>
      </c>
      <c r="CD11" s="4">
        <v>1</v>
      </c>
      <c r="CE11" s="5">
        <f t="shared" si="2"/>
        <v>44139</v>
      </c>
      <c r="CF11" s="4">
        <v>1</v>
      </c>
      <c r="CG11" s="32">
        <v>7.5</v>
      </c>
      <c r="CH11" s="60">
        <f>EWS!P9</f>
        <v>10</v>
      </c>
      <c r="CJ11" s="2" t="s">
        <v>107</v>
      </c>
      <c r="CL11" s="2">
        <v>5</v>
      </c>
      <c r="CP11" s="17" t="s">
        <v>98</v>
      </c>
    </row>
    <row r="12" spans="1:94">
      <c r="A12" s="8">
        <v>9</v>
      </c>
      <c r="B12" s="4" t="s">
        <v>110</v>
      </c>
      <c r="C12" s="4">
        <v>86</v>
      </c>
      <c r="D12" s="5">
        <v>44133</v>
      </c>
      <c r="E12" s="5" t="s">
        <v>108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1.44</v>
      </c>
      <c r="AI12" s="4">
        <v>43</v>
      </c>
      <c r="AJ12" s="4">
        <f t="shared" si="4"/>
        <v>20.736882716049383</v>
      </c>
      <c r="AK12" s="4" t="s">
        <v>159</v>
      </c>
      <c r="AL12" s="4">
        <v>0</v>
      </c>
      <c r="AM12" s="4">
        <v>1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12">
        <v>8</v>
      </c>
      <c r="AU12" s="12" t="s">
        <v>133</v>
      </c>
      <c r="AV12" s="12" t="s">
        <v>149</v>
      </c>
      <c r="AW12" s="4">
        <v>7700</v>
      </c>
      <c r="AX12" s="4">
        <v>10.1</v>
      </c>
      <c r="AY12" s="4">
        <v>16.5</v>
      </c>
      <c r="AZ12" s="4">
        <v>7.1</v>
      </c>
      <c r="BA12" s="4">
        <v>4</v>
      </c>
      <c r="BB12" s="4">
        <v>14</v>
      </c>
      <c r="BC12" s="4">
        <v>3</v>
      </c>
      <c r="BD12" s="4">
        <v>220</v>
      </c>
      <c r="BE12" s="4">
        <v>210</v>
      </c>
      <c r="BF12" s="4">
        <v>42</v>
      </c>
      <c r="BG12" s="4">
        <v>0.7</v>
      </c>
      <c r="BH12" s="4">
        <v>149</v>
      </c>
      <c r="BI12" s="4">
        <v>10</v>
      </c>
      <c r="BJ12" s="4">
        <v>31</v>
      </c>
      <c r="BK12" s="4">
        <v>0.94</v>
      </c>
      <c r="BL12" s="4">
        <v>142</v>
      </c>
      <c r="BM12" s="4">
        <v>4.7</v>
      </c>
      <c r="BN12" s="4">
        <v>100</v>
      </c>
      <c r="BO12" s="4">
        <v>0.37</v>
      </c>
      <c r="BP12" s="4">
        <v>89.7</v>
      </c>
      <c r="BQ12" s="4">
        <v>27.1</v>
      </c>
      <c r="BR12" s="4">
        <v>245</v>
      </c>
      <c r="BS12" s="4" t="s">
        <v>119</v>
      </c>
      <c r="BT12" s="4" t="s">
        <v>136</v>
      </c>
      <c r="BU12" s="4">
        <v>0</v>
      </c>
      <c r="BV12" s="4">
        <v>1</v>
      </c>
      <c r="BW12" s="4">
        <v>0</v>
      </c>
      <c r="BX12" s="4">
        <v>0</v>
      </c>
      <c r="BY12" s="4"/>
      <c r="BZ12" s="4">
        <v>1</v>
      </c>
      <c r="CA12" s="5">
        <f t="shared" si="0"/>
        <v>44135</v>
      </c>
      <c r="CB12" s="4">
        <v>0</v>
      </c>
      <c r="CC12" s="5">
        <f t="shared" si="1"/>
        <v>44140</v>
      </c>
      <c r="CD12" s="4">
        <v>0</v>
      </c>
      <c r="CE12" s="5">
        <f t="shared" si="2"/>
        <v>44161</v>
      </c>
      <c r="CF12" s="4">
        <v>1</v>
      </c>
      <c r="CG12" s="32">
        <v>9.5</v>
      </c>
      <c r="CH12" s="60">
        <f>EWS!P10</f>
        <v>8</v>
      </c>
      <c r="CJ12" s="2" t="s">
        <v>108</v>
      </c>
      <c r="CP12" s="17" t="s">
        <v>97</v>
      </c>
    </row>
    <row r="13" spans="1:94">
      <c r="A13" s="8">
        <v>10</v>
      </c>
      <c r="B13" s="4" t="s">
        <v>157</v>
      </c>
      <c r="C13" s="4">
        <v>81</v>
      </c>
      <c r="D13" s="5">
        <v>44152</v>
      </c>
      <c r="E13" s="5" t="s">
        <v>125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1</v>
      </c>
      <c r="AE13" s="4">
        <v>1</v>
      </c>
      <c r="AF13" s="4">
        <v>0</v>
      </c>
      <c r="AG13" s="4">
        <v>0</v>
      </c>
      <c r="AH13" s="4">
        <v>1.65</v>
      </c>
      <c r="AI13" s="4">
        <v>76</v>
      </c>
      <c r="AJ13" s="4">
        <f t="shared" si="4"/>
        <v>27.915518824609737</v>
      </c>
      <c r="AK13" s="4" t="s">
        <v>160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1</v>
      </c>
      <c r="AT13" s="12">
        <v>6</v>
      </c>
      <c r="AU13" s="12" t="s">
        <v>121</v>
      </c>
      <c r="AV13" s="12" t="s">
        <v>148</v>
      </c>
      <c r="AW13" s="4">
        <v>11600</v>
      </c>
      <c r="AX13" s="4">
        <v>18.399999999999999</v>
      </c>
      <c r="AY13" s="4">
        <v>16.399999999999999</v>
      </c>
      <c r="AZ13" s="4">
        <v>6.8</v>
      </c>
      <c r="BA13" s="4">
        <v>4.3</v>
      </c>
      <c r="BB13" s="4">
        <v>47</v>
      </c>
      <c r="BC13" s="4">
        <v>54</v>
      </c>
      <c r="BD13" s="4">
        <v>274</v>
      </c>
      <c r="BE13" s="4">
        <v>200</v>
      </c>
      <c r="BF13" s="4">
        <v>305</v>
      </c>
      <c r="BG13" s="4">
        <v>3.3</v>
      </c>
      <c r="BH13" s="4">
        <v>99</v>
      </c>
      <c r="BI13" s="4">
        <v>39</v>
      </c>
      <c r="BJ13" s="4">
        <v>42</v>
      </c>
      <c r="BK13" s="4">
        <v>1.34</v>
      </c>
      <c r="BL13" s="4">
        <v>134</v>
      </c>
      <c r="BM13" s="4">
        <v>4</v>
      </c>
      <c r="BN13" s="4">
        <v>96</v>
      </c>
      <c r="BO13" s="4">
        <v>0.23</v>
      </c>
      <c r="BP13" s="4">
        <v>67.3</v>
      </c>
      <c r="BQ13" s="4">
        <v>23.9</v>
      </c>
      <c r="BR13" s="4">
        <v>201</v>
      </c>
      <c r="BS13" s="4" t="s">
        <v>112</v>
      </c>
      <c r="BT13" s="4" t="s">
        <v>136</v>
      </c>
      <c r="BU13" s="4">
        <v>0</v>
      </c>
      <c r="BV13" s="4">
        <v>1</v>
      </c>
      <c r="BW13" s="4">
        <v>0</v>
      </c>
      <c r="BX13" s="4">
        <v>0</v>
      </c>
      <c r="BY13" s="4"/>
      <c r="BZ13" s="4">
        <v>1</v>
      </c>
      <c r="CA13" s="5">
        <f t="shared" si="0"/>
        <v>44154</v>
      </c>
      <c r="CB13" s="4">
        <v>0</v>
      </c>
      <c r="CC13" s="5">
        <f t="shared" si="1"/>
        <v>44159</v>
      </c>
      <c r="CD13" s="4">
        <v>0</v>
      </c>
      <c r="CE13" s="5">
        <f t="shared" si="2"/>
        <v>44180</v>
      </c>
      <c r="CF13" s="4">
        <v>0</v>
      </c>
      <c r="CG13" s="32">
        <v>4.5999999999999996</v>
      </c>
      <c r="CH13" s="60">
        <f>EWS!P11</f>
        <v>4</v>
      </c>
      <c r="CJ13" s="2" t="s">
        <v>109</v>
      </c>
      <c r="CP13" s="17" t="s">
        <v>100</v>
      </c>
    </row>
    <row r="14" spans="1:94">
      <c r="A14" s="8">
        <v>11</v>
      </c>
      <c r="B14" s="4" t="s">
        <v>110</v>
      </c>
      <c r="C14" s="4">
        <v>88</v>
      </c>
      <c r="D14" s="5">
        <v>44174</v>
      </c>
      <c r="E14" s="5" t="s">
        <v>109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1</v>
      </c>
      <c r="AE14" s="4">
        <v>1</v>
      </c>
      <c r="AF14" s="4">
        <v>0</v>
      </c>
      <c r="AG14" s="4">
        <v>0</v>
      </c>
      <c r="AH14" s="4">
        <v>1.41</v>
      </c>
      <c r="AI14" s="4">
        <v>35</v>
      </c>
      <c r="AJ14" s="4">
        <f t="shared" ref="AJ14:AJ52" si="5">AI14/(AH14*AH14)</f>
        <v>17.604748252099998</v>
      </c>
      <c r="AK14" s="4" t="s">
        <v>161</v>
      </c>
      <c r="AL14" s="4">
        <v>0</v>
      </c>
      <c r="AM14" s="4">
        <v>1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1</v>
      </c>
      <c r="AT14" s="12">
        <v>7</v>
      </c>
      <c r="AU14" s="12" t="s">
        <v>166</v>
      </c>
      <c r="AV14" s="12" t="s">
        <v>167</v>
      </c>
      <c r="AW14" s="4">
        <v>4700</v>
      </c>
      <c r="AX14" s="4">
        <v>13</v>
      </c>
      <c r="AY14" s="4">
        <v>18.100000000000001</v>
      </c>
      <c r="AZ14" s="4">
        <v>6.5</v>
      </c>
      <c r="BA14" s="4">
        <v>3.4</v>
      </c>
      <c r="BB14" s="4">
        <v>21</v>
      </c>
      <c r="BC14" s="4">
        <v>12</v>
      </c>
      <c r="BD14" s="4">
        <v>240</v>
      </c>
      <c r="BE14" s="4">
        <v>240</v>
      </c>
      <c r="BF14" s="4">
        <v>128</v>
      </c>
      <c r="BG14" s="4">
        <v>0.7</v>
      </c>
      <c r="BH14" s="4">
        <v>226</v>
      </c>
      <c r="BI14" s="4">
        <v>102</v>
      </c>
      <c r="BJ14" s="4">
        <v>15</v>
      </c>
      <c r="BK14" s="4">
        <v>0.54</v>
      </c>
      <c r="BL14" s="4">
        <v>140</v>
      </c>
      <c r="BM14" s="4">
        <v>4.0999999999999996</v>
      </c>
      <c r="BN14" s="4">
        <v>101</v>
      </c>
      <c r="BO14" s="4">
        <v>0.87</v>
      </c>
      <c r="BP14" s="4">
        <v>86.7</v>
      </c>
      <c r="BQ14" s="4">
        <v>31.6</v>
      </c>
      <c r="BR14" s="4">
        <v>349</v>
      </c>
      <c r="BS14" s="4" t="s">
        <v>119</v>
      </c>
      <c r="BT14" s="4" t="s">
        <v>136</v>
      </c>
      <c r="BU14" s="4">
        <v>0</v>
      </c>
      <c r="BV14" s="4">
        <v>1</v>
      </c>
      <c r="BW14" s="4">
        <v>0</v>
      </c>
      <c r="BX14" s="4">
        <v>1</v>
      </c>
      <c r="BY14" s="4">
        <v>1</v>
      </c>
      <c r="BZ14" s="4">
        <v>1</v>
      </c>
      <c r="CA14" s="5">
        <f t="shared" si="0"/>
        <v>44176</v>
      </c>
      <c r="CB14" s="4">
        <v>0</v>
      </c>
      <c r="CC14" s="5">
        <f t="shared" si="1"/>
        <v>44181</v>
      </c>
      <c r="CD14" s="4">
        <v>0</v>
      </c>
      <c r="CE14" s="5">
        <f t="shared" si="2"/>
        <v>44202</v>
      </c>
      <c r="CF14" s="4">
        <v>0</v>
      </c>
      <c r="CG14" s="32">
        <v>5</v>
      </c>
      <c r="CH14" s="60">
        <f>EWS!P12</f>
        <v>4</v>
      </c>
      <c r="CP14" s="17" t="s">
        <v>99</v>
      </c>
    </row>
    <row r="15" spans="1:94">
      <c r="A15" s="8">
        <v>12</v>
      </c>
      <c r="B15" s="4" t="s">
        <v>110</v>
      </c>
      <c r="C15" s="4">
        <v>85</v>
      </c>
      <c r="D15" s="5">
        <v>44174</v>
      </c>
      <c r="E15" s="5" t="s">
        <v>125</v>
      </c>
      <c r="F15" s="4">
        <v>1</v>
      </c>
      <c r="G15" s="4">
        <v>0</v>
      </c>
      <c r="H15" s="4">
        <v>1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1.49</v>
      </c>
      <c r="AI15" s="4">
        <v>60</v>
      </c>
      <c r="AJ15" s="4">
        <f t="shared" si="5"/>
        <v>27.025809648214047</v>
      </c>
      <c r="AK15" s="4" t="s">
        <v>162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1</v>
      </c>
      <c r="AT15" s="12">
        <v>7</v>
      </c>
      <c r="AU15" s="12" t="s">
        <v>154</v>
      </c>
      <c r="AV15" s="12" t="s">
        <v>163</v>
      </c>
      <c r="AW15" s="4">
        <v>11700</v>
      </c>
      <c r="AX15" s="4">
        <v>12.2</v>
      </c>
      <c r="AY15" s="4">
        <v>25.4</v>
      </c>
      <c r="AZ15" s="4">
        <v>5.5</v>
      </c>
      <c r="BA15" s="4">
        <v>2.4</v>
      </c>
      <c r="BB15" s="4">
        <v>102</v>
      </c>
      <c r="BC15" s="4">
        <v>34</v>
      </c>
      <c r="BD15" s="4">
        <v>2185</v>
      </c>
      <c r="BE15" s="4">
        <v>147</v>
      </c>
      <c r="BF15" s="4">
        <v>169</v>
      </c>
      <c r="BG15" s="4">
        <v>2</v>
      </c>
      <c r="BH15" s="4">
        <v>918</v>
      </c>
      <c r="BI15" s="4">
        <v>230</v>
      </c>
      <c r="BJ15" s="4">
        <v>15</v>
      </c>
      <c r="BK15" s="4">
        <v>1.1200000000000001</v>
      </c>
      <c r="BL15" s="4">
        <v>135</v>
      </c>
      <c r="BM15" s="4">
        <v>2.8</v>
      </c>
      <c r="BN15" s="4">
        <v>94</v>
      </c>
      <c r="BO15" s="4">
        <v>19.760000000000002</v>
      </c>
      <c r="BP15" s="4">
        <v>30.2</v>
      </c>
      <c r="BQ15" s="4">
        <v>57.9</v>
      </c>
      <c r="BR15" s="4">
        <v>304</v>
      </c>
      <c r="BS15" s="4" t="s">
        <v>119</v>
      </c>
      <c r="BT15" s="4" t="s">
        <v>136</v>
      </c>
      <c r="BU15" s="4">
        <v>0</v>
      </c>
      <c r="BV15" s="4">
        <v>1</v>
      </c>
      <c r="BW15" s="4">
        <v>0</v>
      </c>
      <c r="BX15" s="4">
        <v>0</v>
      </c>
      <c r="BY15" s="4"/>
      <c r="BZ15" s="4">
        <v>1</v>
      </c>
      <c r="CA15" s="5">
        <f t="shared" si="0"/>
        <v>44176</v>
      </c>
      <c r="CB15" s="4">
        <v>0</v>
      </c>
      <c r="CC15" s="5">
        <f t="shared" si="1"/>
        <v>44181</v>
      </c>
      <c r="CD15" s="4">
        <v>0</v>
      </c>
      <c r="CE15" s="5">
        <f t="shared" si="2"/>
        <v>44202</v>
      </c>
      <c r="CF15" s="4">
        <v>0</v>
      </c>
      <c r="CG15" s="32">
        <v>15</v>
      </c>
      <c r="CH15" s="60">
        <f>EWS!P13</f>
        <v>11</v>
      </c>
      <c r="CP15" s="17" t="s">
        <v>101</v>
      </c>
    </row>
    <row r="16" spans="1:94">
      <c r="A16" s="8">
        <v>13</v>
      </c>
      <c r="B16" s="4" t="s">
        <v>110</v>
      </c>
      <c r="C16" s="4">
        <v>91</v>
      </c>
      <c r="D16" s="5">
        <v>44174</v>
      </c>
      <c r="E16" s="5" t="s">
        <v>107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1</v>
      </c>
      <c r="AF16" s="4">
        <v>0</v>
      </c>
      <c r="AG16" s="4">
        <v>0</v>
      </c>
      <c r="AH16" s="4">
        <v>1.5</v>
      </c>
      <c r="AI16" s="4">
        <v>55</v>
      </c>
      <c r="AJ16" s="4">
        <f t="shared" si="5"/>
        <v>24.444444444444443</v>
      </c>
      <c r="AK16" s="4" t="s">
        <v>164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12">
        <v>4</v>
      </c>
      <c r="AU16" s="12" t="s">
        <v>133</v>
      </c>
      <c r="AV16" s="12" t="s">
        <v>149</v>
      </c>
      <c r="AW16" s="4">
        <v>5900</v>
      </c>
      <c r="AX16" s="4">
        <v>13.4</v>
      </c>
      <c r="AY16" s="4">
        <v>8.8000000000000007</v>
      </c>
      <c r="AZ16" s="4">
        <v>6.1</v>
      </c>
      <c r="BA16" s="4">
        <v>2.8</v>
      </c>
      <c r="BB16" s="4">
        <v>32</v>
      </c>
      <c r="BC16" s="4">
        <v>20</v>
      </c>
      <c r="BD16" s="4">
        <v>385</v>
      </c>
      <c r="BE16" s="4">
        <v>110</v>
      </c>
      <c r="BF16" s="4">
        <v>296</v>
      </c>
      <c r="BG16" s="4">
        <v>0.9</v>
      </c>
      <c r="BH16" s="4">
        <v>332</v>
      </c>
      <c r="BI16" s="4">
        <v>12</v>
      </c>
      <c r="BJ16" s="4">
        <v>52</v>
      </c>
      <c r="BK16" s="4">
        <v>2.2799999999999998</v>
      </c>
      <c r="BL16" s="4">
        <v>140</v>
      </c>
      <c r="BM16" s="4">
        <v>4.2</v>
      </c>
      <c r="BN16" s="4">
        <v>100</v>
      </c>
      <c r="BO16" s="4">
        <v>5.92</v>
      </c>
      <c r="BP16" s="4">
        <v>59.5</v>
      </c>
      <c r="BQ16" s="4">
        <v>34.700000000000003</v>
      </c>
      <c r="BR16" s="4">
        <v>117</v>
      </c>
      <c r="BS16" s="4" t="s">
        <v>119</v>
      </c>
      <c r="BT16" s="4" t="s">
        <v>136</v>
      </c>
      <c r="BU16" s="4">
        <v>0</v>
      </c>
      <c r="BV16" s="4">
        <v>1</v>
      </c>
      <c r="BW16" s="4">
        <v>0</v>
      </c>
      <c r="BX16" s="4">
        <v>0</v>
      </c>
      <c r="BY16" s="4"/>
      <c r="BZ16" s="4">
        <v>1</v>
      </c>
      <c r="CA16" s="5">
        <f t="shared" si="0"/>
        <v>44176</v>
      </c>
      <c r="CB16" s="4">
        <v>0</v>
      </c>
      <c r="CC16" s="5">
        <f t="shared" si="1"/>
        <v>44181</v>
      </c>
      <c r="CD16" s="4">
        <v>0</v>
      </c>
      <c r="CE16" s="5">
        <f t="shared" si="2"/>
        <v>44202</v>
      </c>
      <c r="CF16" s="4">
        <v>1</v>
      </c>
      <c r="CG16" s="42">
        <v>15</v>
      </c>
      <c r="CH16" s="60">
        <f>EWS!P14</f>
        <v>7</v>
      </c>
      <c r="CJ16" s="59"/>
      <c r="CP16" s="17" t="s">
        <v>127</v>
      </c>
    </row>
    <row r="17" spans="1:94">
      <c r="A17" s="8">
        <v>14</v>
      </c>
      <c r="B17" s="4" t="s">
        <v>110</v>
      </c>
      <c r="C17" s="4">
        <v>93</v>
      </c>
      <c r="D17" s="5">
        <v>44175</v>
      </c>
      <c r="E17" s="5" t="s">
        <v>168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1.43</v>
      </c>
      <c r="AI17" s="4">
        <v>37</v>
      </c>
      <c r="AJ17" s="4">
        <f t="shared" si="5"/>
        <v>18.093794317570545</v>
      </c>
      <c r="AK17" s="4" t="s">
        <v>165</v>
      </c>
      <c r="AL17" s="4">
        <v>0</v>
      </c>
      <c r="AM17" s="4">
        <v>1</v>
      </c>
      <c r="AN17" s="4">
        <v>1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12">
        <v>5</v>
      </c>
      <c r="AU17" s="12" t="s">
        <v>121</v>
      </c>
      <c r="AV17" s="12" t="s">
        <v>148</v>
      </c>
      <c r="AW17" s="4">
        <v>9400</v>
      </c>
      <c r="AX17" s="4">
        <v>10.5</v>
      </c>
      <c r="AY17" s="4">
        <v>20.100000000000001</v>
      </c>
      <c r="AZ17" s="4">
        <v>7.2</v>
      </c>
      <c r="BA17" s="4">
        <v>3.3</v>
      </c>
      <c r="BB17" s="4">
        <v>26</v>
      </c>
      <c r="BC17" s="4">
        <v>30</v>
      </c>
      <c r="BD17" s="4">
        <v>171</v>
      </c>
      <c r="BE17" s="4">
        <v>178</v>
      </c>
      <c r="BF17" s="4">
        <v>20</v>
      </c>
      <c r="BG17" s="4">
        <v>0.4</v>
      </c>
      <c r="BH17" s="4">
        <v>314</v>
      </c>
      <c r="BI17" s="4">
        <v>62</v>
      </c>
      <c r="BJ17" s="4">
        <v>94</v>
      </c>
      <c r="BK17" s="4">
        <v>2.36</v>
      </c>
      <c r="BL17" s="4">
        <v>136</v>
      </c>
      <c r="BM17" s="4">
        <v>6.3</v>
      </c>
      <c r="BN17" s="4">
        <v>101</v>
      </c>
      <c r="BO17" s="4">
        <v>11.12</v>
      </c>
      <c r="BP17" s="4">
        <v>74.2</v>
      </c>
      <c r="BQ17" s="4">
        <v>31.9</v>
      </c>
      <c r="BR17" s="4">
        <v>542</v>
      </c>
      <c r="BS17" s="4" t="s">
        <v>112</v>
      </c>
      <c r="BT17" s="4" t="s">
        <v>136</v>
      </c>
      <c r="BU17" s="4">
        <v>0</v>
      </c>
      <c r="BV17" s="4">
        <v>1</v>
      </c>
      <c r="BW17" s="4">
        <v>0</v>
      </c>
      <c r="BX17" s="4">
        <v>0</v>
      </c>
      <c r="BY17" s="4"/>
      <c r="BZ17" s="4">
        <v>1</v>
      </c>
      <c r="CA17" s="5">
        <f t="shared" si="0"/>
        <v>44177</v>
      </c>
      <c r="CB17" s="4">
        <v>0</v>
      </c>
      <c r="CC17" s="5">
        <f t="shared" si="1"/>
        <v>44182</v>
      </c>
      <c r="CD17" s="4">
        <v>0</v>
      </c>
      <c r="CE17" s="5">
        <f t="shared" si="2"/>
        <v>44203</v>
      </c>
      <c r="CF17" s="4">
        <v>0</v>
      </c>
      <c r="CG17" s="32">
        <v>10.9</v>
      </c>
      <c r="CH17" s="60">
        <f>EWS!P15</f>
        <v>4</v>
      </c>
      <c r="CP17" s="17" t="s">
        <v>43</v>
      </c>
    </row>
    <row r="18" spans="1:94">
      <c r="A18" s="8">
        <v>15</v>
      </c>
      <c r="B18" s="4" t="s">
        <v>110</v>
      </c>
      <c r="C18" s="4">
        <v>93</v>
      </c>
      <c r="D18" s="5">
        <v>44187</v>
      </c>
      <c r="E18" s="5" t="s">
        <v>168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1.4</v>
      </c>
      <c r="AI18" s="4">
        <v>30</v>
      </c>
      <c r="AJ18" s="4">
        <f t="shared" si="5"/>
        <v>15.306122448979593</v>
      </c>
      <c r="AK18" s="4" t="s">
        <v>169</v>
      </c>
      <c r="AL18" s="4">
        <v>0</v>
      </c>
      <c r="AM18" s="4">
        <v>1</v>
      </c>
      <c r="AN18" s="4">
        <v>1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12">
        <v>6</v>
      </c>
      <c r="AU18" s="12" t="s">
        <v>133</v>
      </c>
      <c r="AV18" s="12" t="s">
        <v>149</v>
      </c>
      <c r="AW18" s="4">
        <v>4200</v>
      </c>
      <c r="AX18" s="4">
        <v>11</v>
      </c>
      <c r="AY18" s="4">
        <v>16.600000000000001</v>
      </c>
      <c r="AZ18" s="4">
        <v>6.8</v>
      </c>
      <c r="BA18" s="4">
        <v>3.7</v>
      </c>
      <c r="BB18" s="4">
        <v>27</v>
      </c>
      <c r="BC18" s="4">
        <v>13</v>
      </c>
      <c r="BD18" s="4">
        <v>259</v>
      </c>
      <c r="BE18" s="4">
        <v>201</v>
      </c>
      <c r="BF18" s="4">
        <v>23</v>
      </c>
      <c r="BG18" s="4">
        <v>1.1000000000000001</v>
      </c>
      <c r="BH18" s="4">
        <v>271</v>
      </c>
      <c r="BI18" s="4">
        <v>30</v>
      </c>
      <c r="BJ18" s="4">
        <v>21</v>
      </c>
      <c r="BK18" s="4">
        <v>0.55000000000000004</v>
      </c>
      <c r="BL18" s="4">
        <v>143</v>
      </c>
      <c r="BM18" s="4">
        <v>4.5999999999999996</v>
      </c>
      <c r="BN18" s="4">
        <v>99</v>
      </c>
      <c r="BO18" s="4">
        <v>0.34</v>
      </c>
      <c r="BP18" s="4">
        <v>67.3</v>
      </c>
      <c r="BQ18" s="4">
        <v>33.6</v>
      </c>
      <c r="BR18" s="4">
        <v>251</v>
      </c>
      <c r="BS18" s="4" t="s">
        <v>112</v>
      </c>
      <c r="BT18" s="4" t="s">
        <v>136</v>
      </c>
      <c r="BU18" s="4">
        <v>0</v>
      </c>
      <c r="BV18" s="4">
        <v>1</v>
      </c>
      <c r="BW18" s="4">
        <v>0</v>
      </c>
      <c r="BX18" s="4">
        <v>1</v>
      </c>
      <c r="BY18" s="4">
        <v>2</v>
      </c>
      <c r="BZ18" s="4">
        <v>1</v>
      </c>
      <c r="CA18" s="5">
        <f t="shared" si="0"/>
        <v>44189</v>
      </c>
      <c r="CB18" s="4">
        <v>0</v>
      </c>
      <c r="CC18" s="5">
        <f t="shared" si="1"/>
        <v>44194</v>
      </c>
      <c r="CD18" s="4">
        <v>0</v>
      </c>
      <c r="CE18" s="5">
        <f t="shared" si="2"/>
        <v>44215</v>
      </c>
      <c r="CF18" s="4">
        <v>0</v>
      </c>
      <c r="CG18" s="32">
        <v>4.2</v>
      </c>
      <c r="CH18" s="60">
        <f>EWS!P16</f>
        <v>2</v>
      </c>
      <c r="CP18" s="17"/>
    </row>
    <row r="19" spans="1:94">
      <c r="A19" s="8">
        <v>16</v>
      </c>
      <c r="B19" s="4" t="s">
        <v>157</v>
      </c>
      <c r="C19" s="4">
        <v>89</v>
      </c>
      <c r="D19" s="5">
        <v>44189</v>
      </c>
      <c r="E19" s="5" t="s">
        <v>168</v>
      </c>
      <c r="F19" s="4">
        <v>1</v>
      </c>
      <c r="G19" s="4">
        <v>1</v>
      </c>
      <c r="H19" s="4">
        <v>1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1.54</v>
      </c>
      <c r="AI19" s="4">
        <v>42</v>
      </c>
      <c r="AJ19" s="4">
        <f t="shared" si="5"/>
        <v>17.709563164108619</v>
      </c>
      <c r="AK19" s="4" t="s">
        <v>170</v>
      </c>
      <c r="AL19" s="4">
        <v>1</v>
      </c>
      <c r="AM19" s="4">
        <v>1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12">
        <v>7</v>
      </c>
      <c r="AU19" s="12" t="s">
        <v>150</v>
      </c>
      <c r="AV19" s="12" t="s">
        <v>153</v>
      </c>
      <c r="AW19" s="4">
        <v>10400</v>
      </c>
      <c r="AX19" s="4">
        <v>12.2</v>
      </c>
      <c r="AY19" s="4">
        <v>21.4</v>
      </c>
      <c r="AZ19" s="4">
        <v>6.1</v>
      </c>
      <c r="BA19" s="4">
        <v>2.5</v>
      </c>
      <c r="BB19" s="4">
        <v>24</v>
      </c>
      <c r="BC19" s="4">
        <v>22</v>
      </c>
      <c r="BD19" s="4">
        <v>285</v>
      </c>
      <c r="BE19" s="4">
        <v>130</v>
      </c>
      <c r="BF19" s="4">
        <v>12</v>
      </c>
      <c r="BG19" s="4">
        <v>0.4</v>
      </c>
      <c r="BH19" s="4">
        <v>315</v>
      </c>
      <c r="BI19" s="4">
        <v>31</v>
      </c>
      <c r="BJ19" s="4">
        <v>21</v>
      </c>
      <c r="BK19" s="4">
        <v>0.87</v>
      </c>
      <c r="BL19" s="4">
        <v>137</v>
      </c>
      <c r="BM19" s="4">
        <v>4.5999999999999996</v>
      </c>
      <c r="BN19" s="4">
        <v>96</v>
      </c>
      <c r="BO19" s="4">
        <v>16.989999999999998</v>
      </c>
      <c r="BP19" s="4">
        <v>78</v>
      </c>
      <c r="BQ19" s="4">
        <v>33.4</v>
      </c>
      <c r="BR19" s="4">
        <v>459</v>
      </c>
      <c r="BS19" s="4" t="s">
        <v>119</v>
      </c>
      <c r="BT19" s="4" t="s">
        <v>136</v>
      </c>
      <c r="BU19" s="4">
        <v>0</v>
      </c>
      <c r="BV19" s="4">
        <v>1</v>
      </c>
      <c r="BW19" s="4">
        <v>0</v>
      </c>
      <c r="BX19" s="4">
        <v>0</v>
      </c>
      <c r="BY19" s="4"/>
      <c r="BZ19" s="4">
        <v>1</v>
      </c>
      <c r="CA19" s="5">
        <f t="shared" si="0"/>
        <v>44191</v>
      </c>
      <c r="CB19" s="4">
        <v>0</v>
      </c>
      <c r="CC19" s="5">
        <f t="shared" si="1"/>
        <v>44196</v>
      </c>
      <c r="CD19" s="4">
        <v>0</v>
      </c>
      <c r="CE19" s="5">
        <f t="shared" si="2"/>
        <v>44217</v>
      </c>
      <c r="CF19" s="4">
        <v>0</v>
      </c>
      <c r="CG19" s="32">
        <v>13.2</v>
      </c>
      <c r="CH19" s="60">
        <f>EWS!P17</f>
        <v>12</v>
      </c>
    </row>
    <row r="20" spans="1:94">
      <c r="A20" s="8">
        <v>17</v>
      </c>
      <c r="B20" s="4" t="s">
        <v>110</v>
      </c>
      <c r="C20" s="4">
        <v>87</v>
      </c>
      <c r="D20" s="5">
        <v>44189</v>
      </c>
      <c r="E20" s="5" t="s">
        <v>106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1.57</v>
      </c>
      <c r="AI20" s="4">
        <v>66</v>
      </c>
      <c r="AJ20" s="4">
        <f t="shared" si="5"/>
        <v>26.775934114974238</v>
      </c>
      <c r="AK20" s="4" t="s">
        <v>171</v>
      </c>
      <c r="AL20" s="4">
        <v>1</v>
      </c>
      <c r="AM20" s="4">
        <v>1</v>
      </c>
      <c r="AN20" s="4">
        <v>1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12">
        <v>7</v>
      </c>
      <c r="AU20" s="12" t="s">
        <v>150</v>
      </c>
      <c r="AV20" s="12" t="s">
        <v>172</v>
      </c>
      <c r="AW20" s="4">
        <v>6800</v>
      </c>
      <c r="AX20" s="4">
        <v>14.3</v>
      </c>
      <c r="AY20" s="4">
        <v>28.5</v>
      </c>
      <c r="AZ20" s="4">
        <v>7.3</v>
      </c>
      <c r="BA20" s="4">
        <v>3.2</v>
      </c>
      <c r="BB20" s="4">
        <v>36</v>
      </c>
      <c r="BC20" s="4">
        <v>30</v>
      </c>
      <c r="BD20" s="4">
        <v>213</v>
      </c>
      <c r="BE20" s="4">
        <v>277</v>
      </c>
      <c r="BF20" s="4">
        <v>29</v>
      </c>
      <c r="BG20" s="4">
        <v>0.6</v>
      </c>
      <c r="BH20" s="4">
        <v>429</v>
      </c>
      <c r="BI20" s="4">
        <v>35</v>
      </c>
      <c r="BJ20" s="4">
        <v>37</v>
      </c>
      <c r="BK20" s="4">
        <v>1.57</v>
      </c>
      <c r="BL20" s="4">
        <v>133</v>
      </c>
      <c r="BM20" s="4">
        <v>3.4</v>
      </c>
      <c r="BN20" s="4">
        <v>92</v>
      </c>
      <c r="BO20" s="4">
        <v>0.88</v>
      </c>
      <c r="BP20" s="4">
        <v>82.2</v>
      </c>
      <c r="BQ20" s="4">
        <v>25.3</v>
      </c>
      <c r="BR20" s="4">
        <v>428</v>
      </c>
      <c r="BS20" s="4" t="s">
        <v>119</v>
      </c>
      <c r="BT20" s="4" t="s">
        <v>173</v>
      </c>
      <c r="BU20" s="4">
        <v>1</v>
      </c>
      <c r="BV20" s="4">
        <v>0</v>
      </c>
      <c r="BW20" s="4">
        <v>0</v>
      </c>
      <c r="BX20" s="4">
        <v>1</v>
      </c>
      <c r="BY20" s="4">
        <v>2</v>
      </c>
      <c r="BZ20" s="4">
        <v>0</v>
      </c>
      <c r="CA20" s="5">
        <f t="shared" si="0"/>
        <v>44191</v>
      </c>
      <c r="CB20" s="4">
        <v>0</v>
      </c>
      <c r="CC20" s="5">
        <f t="shared" si="1"/>
        <v>44196</v>
      </c>
      <c r="CD20" s="4">
        <v>0</v>
      </c>
      <c r="CE20" s="5">
        <f t="shared" si="2"/>
        <v>44217</v>
      </c>
      <c r="CF20" s="4">
        <v>0</v>
      </c>
      <c r="CG20" s="32">
        <v>11.1</v>
      </c>
      <c r="CH20" s="60">
        <f>EWS!P18</f>
        <v>7</v>
      </c>
    </row>
    <row r="21" spans="1:94">
      <c r="A21" s="8">
        <v>18</v>
      </c>
      <c r="B21" s="4" t="s">
        <v>110</v>
      </c>
      <c r="C21" s="4">
        <v>96</v>
      </c>
      <c r="D21" s="5">
        <v>44189</v>
      </c>
      <c r="E21" s="5" t="s">
        <v>104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1.4</v>
      </c>
      <c r="AI21" s="4">
        <v>37</v>
      </c>
      <c r="AJ21" s="4">
        <f t="shared" si="5"/>
        <v>18.877551020408166</v>
      </c>
      <c r="AK21" s="4" t="s">
        <v>174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12">
        <v>4</v>
      </c>
      <c r="AU21" s="12" t="s">
        <v>166</v>
      </c>
      <c r="AV21" s="12" t="s">
        <v>195</v>
      </c>
      <c r="AW21" s="4">
        <v>6300</v>
      </c>
      <c r="AX21" s="4">
        <v>10.8</v>
      </c>
      <c r="AY21" s="4">
        <v>25</v>
      </c>
      <c r="AZ21" s="4">
        <v>7.1</v>
      </c>
      <c r="BA21" s="4">
        <v>4.3</v>
      </c>
      <c r="BB21" s="4">
        <v>21</v>
      </c>
      <c r="BC21" s="4">
        <v>11</v>
      </c>
      <c r="BD21" s="4">
        <v>212</v>
      </c>
      <c r="BE21" s="4">
        <v>272</v>
      </c>
      <c r="BF21" s="4">
        <v>46</v>
      </c>
      <c r="BG21" s="4">
        <v>0.4</v>
      </c>
      <c r="BH21" s="4">
        <v>271</v>
      </c>
      <c r="BI21" s="4">
        <v>15</v>
      </c>
      <c r="BJ21" s="4">
        <v>19</v>
      </c>
      <c r="BK21" s="4">
        <v>0.76</v>
      </c>
      <c r="BL21" s="4">
        <v>141</v>
      </c>
      <c r="BM21" s="4">
        <v>3.9</v>
      </c>
      <c r="BN21" s="4">
        <v>105</v>
      </c>
      <c r="BO21" s="4">
        <v>0.1</v>
      </c>
      <c r="BP21" s="4">
        <v>100.6</v>
      </c>
      <c r="BQ21" s="4">
        <v>26.3</v>
      </c>
      <c r="BR21" s="4">
        <v>231</v>
      </c>
      <c r="BS21" s="4" t="s">
        <v>119</v>
      </c>
      <c r="BT21" s="4" t="s">
        <v>136</v>
      </c>
      <c r="BU21" s="4">
        <v>1</v>
      </c>
      <c r="BV21" s="4">
        <v>0</v>
      </c>
      <c r="BW21" s="4">
        <v>0</v>
      </c>
      <c r="BX21" s="4">
        <v>1</v>
      </c>
      <c r="BY21" s="4">
        <v>1</v>
      </c>
      <c r="BZ21" s="4">
        <v>0</v>
      </c>
      <c r="CA21" s="5">
        <f t="shared" si="0"/>
        <v>44191</v>
      </c>
      <c r="CB21" s="4">
        <v>0</v>
      </c>
      <c r="CC21" s="5">
        <f t="shared" si="1"/>
        <v>44196</v>
      </c>
      <c r="CD21" s="4">
        <v>0</v>
      </c>
      <c r="CE21" s="5">
        <f t="shared" si="2"/>
        <v>44217</v>
      </c>
      <c r="CF21" s="4">
        <v>0</v>
      </c>
      <c r="CG21" s="32">
        <v>7.2</v>
      </c>
      <c r="CH21" s="60">
        <f>EWS!P19</f>
        <v>6</v>
      </c>
    </row>
    <row r="22" spans="1:94">
      <c r="A22" s="8">
        <v>19</v>
      </c>
      <c r="B22" s="4" t="s">
        <v>110</v>
      </c>
      <c r="C22" s="4">
        <v>90</v>
      </c>
      <c r="D22" s="5">
        <v>44210</v>
      </c>
      <c r="E22" s="5" t="s">
        <v>107</v>
      </c>
      <c r="F22" s="4">
        <v>1</v>
      </c>
      <c r="G22" s="4">
        <v>0</v>
      </c>
      <c r="H22" s="4">
        <v>1</v>
      </c>
      <c r="I22" s="4">
        <v>1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1.4</v>
      </c>
      <c r="AI22" s="4">
        <v>39</v>
      </c>
      <c r="AJ22" s="4">
        <f t="shared" si="5"/>
        <v>19.897959183673471</v>
      </c>
      <c r="AK22" s="4" t="s">
        <v>175</v>
      </c>
      <c r="AL22" s="4">
        <v>1</v>
      </c>
      <c r="AM22" s="4">
        <v>1</v>
      </c>
      <c r="AN22" s="4">
        <v>1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12">
        <v>7</v>
      </c>
      <c r="AU22" s="12" t="s">
        <v>150</v>
      </c>
      <c r="AV22" s="12" t="s">
        <v>153</v>
      </c>
      <c r="AW22" s="4">
        <v>13200</v>
      </c>
      <c r="AX22" s="4">
        <v>12.1</v>
      </c>
      <c r="AY22" s="4">
        <v>15.5</v>
      </c>
      <c r="AZ22" s="4">
        <v>7</v>
      </c>
      <c r="BA22" s="4">
        <v>3.3</v>
      </c>
      <c r="BB22" s="4">
        <v>13</v>
      </c>
      <c r="BC22" s="4">
        <v>10</v>
      </c>
      <c r="BD22" s="4">
        <v>336</v>
      </c>
      <c r="BE22" s="4">
        <v>60</v>
      </c>
      <c r="BF22" s="4">
        <v>34</v>
      </c>
      <c r="BG22" s="4">
        <v>0.9</v>
      </c>
      <c r="BH22" s="4">
        <v>265</v>
      </c>
      <c r="BI22" s="4">
        <v>9</v>
      </c>
      <c r="BJ22" s="4">
        <v>14</v>
      </c>
      <c r="BK22" s="4">
        <v>0.43</v>
      </c>
      <c r="BL22" s="4">
        <v>133</v>
      </c>
      <c r="BM22" s="4">
        <v>4</v>
      </c>
      <c r="BN22" s="4">
        <v>101</v>
      </c>
      <c r="BO22" s="4">
        <v>4.71</v>
      </c>
      <c r="BP22" s="4">
        <v>76.7</v>
      </c>
      <c r="BQ22" s="4">
        <v>29.8</v>
      </c>
      <c r="BR22" s="4">
        <v>345</v>
      </c>
      <c r="BS22" s="4" t="s">
        <v>112</v>
      </c>
      <c r="BT22" s="4" t="s">
        <v>136</v>
      </c>
      <c r="BU22" s="4">
        <v>0</v>
      </c>
      <c r="BV22" s="4">
        <v>1</v>
      </c>
      <c r="BW22" s="4">
        <v>0</v>
      </c>
      <c r="BX22" s="4">
        <v>0</v>
      </c>
      <c r="BY22" s="4"/>
      <c r="BZ22" s="4">
        <v>1</v>
      </c>
      <c r="CA22" s="5">
        <f t="shared" si="0"/>
        <v>44212</v>
      </c>
      <c r="CB22" s="4">
        <v>0</v>
      </c>
      <c r="CC22" s="5">
        <f t="shared" si="1"/>
        <v>44217</v>
      </c>
      <c r="CD22" s="4">
        <v>0</v>
      </c>
      <c r="CE22" s="5">
        <f t="shared" si="2"/>
        <v>44238</v>
      </c>
      <c r="CF22" s="4">
        <v>0</v>
      </c>
      <c r="CG22" s="32">
        <v>8.8000000000000007</v>
      </c>
      <c r="CH22" s="60">
        <f>EWS!P20</f>
        <v>5</v>
      </c>
    </row>
    <row r="23" spans="1:94">
      <c r="A23" s="8">
        <v>20</v>
      </c>
      <c r="B23" s="4" t="s">
        <v>157</v>
      </c>
      <c r="C23" s="4">
        <v>67</v>
      </c>
      <c r="D23" s="5">
        <v>44214</v>
      </c>
      <c r="E23" s="5" t="s">
        <v>125</v>
      </c>
      <c r="F23" s="4">
        <v>1</v>
      </c>
      <c r="G23" s="4">
        <v>0</v>
      </c>
      <c r="H23" s="4">
        <v>1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1.75</v>
      </c>
      <c r="AI23" s="4">
        <v>98</v>
      </c>
      <c r="AJ23" s="4">
        <f t="shared" ref="AJ23:AJ25" si="6">AI23/(AH23*AH23)</f>
        <v>32</v>
      </c>
      <c r="AK23" s="4" t="s">
        <v>176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12">
        <v>2</v>
      </c>
      <c r="AU23" s="12" t="s">
        <v>150</v>
      </c>
      <c r="AV23" s="12" t="s">
        <v>177</v>
      </c>
      <c r="AW23" s="4">
        <v>6800</v>
      </c>
      <c r="AX23" s="4">
        <v>16.399999999999999</v>
      </c>
      <c r="AY23" s="4">
        <v>14.4</v>
      </c>
      <c r="AZ23" s="4">
        <v>6.5</v>
      </c>
      <c r="BA23" s="4">
        <v>3.6</v>
      </c>
      <c r="BB23" s="4">
        <v>20</v>
      </c>
      <c r="BC23" s="4">
        <v>9</v>
      </c>
      <c r="BD23" s="4">
        <v>178</v>
      </c>
      <c r="BE23" s="4">
        <v>175</v>
      </c>
      <c r="BF23" s="4">
        <v>24</v>
      </c>
      <c r="BG23" s="4">
        <v>0.7</v>
      </c>
      <c r="BH23" s="4">
        <v>185</v>
      </c>
      <c r="BI23" s="4">
        <v>10</v>
      </c>
      <c r="BJ23" s="4">
        <v>19</v>
      </c>
      <c r="BK23" s="4">
        <v>0.91</v>
      </c>
      <c r="BL23" s="4">
        <v>141</v>
      </c>
      <c r="BM23" s="4">
        <v>4.5</v>
      </c>
      <c r="BN23" s="4">
        <v>108</v>
      </c>
      <c r="BO23" s="4">
        <v>0.13</v>
      </c>
      <c r="BP23" s="4">
        <v>79.400000000000006</v>
      </c>
      <c r="BQ23" s="4">
        <v>34.6</v>
      </c>
      <c r="BR23" s="4">
        <v>251</v>
      </c>
      <c r="BS23" s="4" t="s">
        <v>119</v>
      </c>
      <c r="BT23" s="4" t="s">
        <v>136</v>
      </c>
      <c r="BU23" s="4">
        <v>0</v>
      </c>
      <c r="BV23" s="4">
        <v>1</v>
      </c>
      <c r="BW23" s="4">
        <v>0</v>
      </c>
      <c r="BX23" s="4">
        <v>0</v>
      </c>
      <c r="BY23" s="4"/>
      <c r="BZ23" s="4">
        <v>0</v>
      </c>
      <c r="CA23" s="5">
        <f t="shared" si="0"/>
        <v>44216</v>
      </c>
      <c r="CB23" s="4">
        <v>0</v>
      </c>
      <c r="CC23" s="5">
        <f t="shared" si="1"/>
        <v>44221</v>
      </c>
      <c r="CD23" s="4">
        <v>0</v>
      </c>
      <c r="CE23" s="5">
        <f t="shared" si="2"/>
        <v>44242</v>
      </c>
      <c r="CF23" s="4">
        <v>0</v>
      </c>
      <c r="CG23" s="44">
        <v>6.6</v>
      </c>
      <c r="CH23" s="60">
        <f>EWS!P21</f>
        <v>4</v>
      </c>
    </row>
    <row r="24" spans="1:94">
      <c r="A24" s="8">
        <v>21</v>
      </c>
      <c r="B24" s="4" t="s">
        <v>110</v>
      </c>
      <c r="C24" s="4">
        <v>73</v>
      </c>
      <c r="D24" s="5">
        <v>44216</v>
      </c>
      <c r="E24" s="5" t="s">
        <v>125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1.45</v>
      </c>
      <c r="AI24" s="4">
        <v>65</v>
      </c>
      <c r="AJ24" s="4">
        <f t="shared" si="6"/>
        <v>30.915576694411413</v>
      </c>
      <c r="AK24" s="4" t="s">
        <v>178</v>
      </c>
      <c r="AL24" s="4">
        <v>0</v>
      </c>
      <c r="AM24" s="4">
        <v>1</v>
      </c>
      <c r="AN24" s="4">
        <v>1</v>
      </c>
      <c r="AO24" s="4">
        <v>1</v>
      </c>
      <c r="AP24" s="4">
        <v>1</v>
      </c>
      <c r="AQ24" s="4">
        <v>1</v>
      </c>
      <c r="AR24" s="4">
        <v>0</v>
      </c>
      <c r="AS24" s="4">
        <v>0</v>
      </c>
      <c r="AT24" s="12">
        <v>6</v>
      </c>
      <c r="AU24" s="12" t="s">
        <v>154</v>
      </c>
      <c r="AV24" s="12" t="s">
        <v>179</v>
      </c>
      <c r="AW24" s="4">
        <v>7200</v>
      </c>
      <c r="AX24" s="4">
        <v>12.2</v>
      </c>
      <c r="AY24" s="4">
        <v>13.2</v>
      </c>
      <c r="AZ24" s="4">
        <v>7.7</v>
      </c>
      <c r="BA24" s="4">
        <v>3.8</v>
      </c>
      <c r="BB24" s="4">
        <v>64</v>
      </c>
      <c r="BC24" s="4">
        <v>29</v>
      </c>
      <c r="BD24" s="4">
        <v>320</v>
      </c>
      <c r="BE24" s="4">
        <v>233</v>
      </c>
      <c r="BF24" s="4">
        <v>47</v>
      </c>
      <c r="BG24" s="4">
        <v>1</v>
      </c>
      <c r="BH24" s="4">
        <v>425</v>
      </c>
      <c r="BI24" s="4">
        <v>283</v>
      </c>
      <c r="BJ24" s="4">
        <v>18</v>
      </c>
      <c r="BK24" s="4">
        <v>0.87</v>
      </c>
      <c r="BL24" s="4">
        <v>139</v>
      </c>
      <c r="BM24" s="4">
        <v>3.7</v>
      </c>
      <c r="BN24" s="4">
        <v>101</v>
      </c>
      <c r="BO24" s="4">
        <v>1.44</v>
      </c>
      <c r="BP24" s="4">
        <v>80.8</v>
      </c>
      <c r="BQ24" s="4">
        <v>32.200000000000003</v>
      </c>
      <c r="BR24" s="4">
        <v>271</v>
      </c>
      <c r="BS24" s="4" t="s">
        <v>119</v>
      </c>
      <c r="BT24" s="4" t="s">
        <v>136</v>
      </c>
      <c r="BU24" s="4">
        <v>1</v>
      </c>
      <c r="BV24" s="4">
        <v>0</v>
      </c>
      <c r="BW24" s="4">
        <v>0</v>
      </c>
      <c r="BX24" s="4">
        <v>1</v>
      </c>
      <c r="BY24" s="4">
        <v>2</v>
      </c>
      <c r="BZ24" s="4">
        <v>0</v>
      </c>
      <c r="CA24" s="5">
        <f t="shared" si="0"/>
        <v>44218</v>
      </c>
      <c r="CB24" s="4">
        <v>0</v>
      </c>
      <c r="CC24" s="5">
        <f t="shared" si="1"/>
        <v>44223</v>
      </c>
      <c r="CD24" s="4">
        <v>0</v>
      </c>
      <c r="CE24" s="5">
        <f t="shared" si="2"/>
        <v>44244</v>
      </c>
      <c r="CF24" s="4">
        <v>0</v>
      </c>
      <c r="CG24" s="44">
        <v>9.4</v>
      </c>
      <c r="CH24" s="60">
        <f>EWS!P22</f>
        <v>0</v>
      </c>
    </row>
    <row r="25" spans="1:94">
      <c r="A25" s="8">
        <v>22</v>
      </c>
      <c r="B25" s="4" t="s">
        <v>110</v>
      </c>
      <c r="C25" s="4">
        <v>86</v>
      </c>
      <c r="D25" s="5">
        <v>44216</v>
      </c>
      <c r="E25" s="5" t="s">
        <v>126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1</v>
      </c>
      <c r="AE25" s="4">
        <v>1</v>
      </c>
      <c r="AF25" s="4">
        <v>0</v>
      </c>
      <c r="AG25" s="4">
        <v>0</v>
      </c>
      <c r="AH25" s="4">
        <v>1.5</v>
      </c>
      <c r="AI25" s="4">
        <v>43</v>
      </c>
      <c r="AJ25" s="4">
        <f t="shared" si="6"/>
        <v>19.111111111111111</v>
      </c>
      <c r="AK25" s="4" t="s">
        <v>180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12">
        <v>5</v>
      </c>
      <c r="AU25" s="12" t="s">
        <v>121</v>
      </c>
      <c r="AV25" s="12" t="s">
        <v>148</v>
      </c>
      <c r="AW25" s="4">
        <v>5500</v>
      </c>
      <c r="AX25" s="4">
        <v>9.9</v>
      </c>
      <c r="AY25" s="4">
        <v>34.9</v>
      </c>
      <c r="AZ25" s="4">
        <v>5.7</v>
      </c>
      <c r="BA25" s="4">
        <v>2.8</v>
      </c>
      <c r="BB25" s="4">
        <v>21</v>
      </c>
      <c r="BC25" s="4">
        <v>11</v>
      </c>
      <c r="BD25" s="4">
        <v>280</v>
      </c>
      <c r="BE25" s="4">
        <v>117</v>
      </c>
      <c r="BF25" s="4">
        <v>94</v>
      </c>
      <c r="BG25" s="4">
        <v>0.6</v>
      </c>
      <c r="BH25" s="4">
        <v>263</v>
      </c>
      <c r="BI25" s="4">
        <v>15</v>
      </c>
      <c r="BJ25" s="4">
        <v>10</v>
      </c>
      <c r="BK25" s="4">
        <v>0.46</v>
      </c>
      <c r="BL25" s="4">
        <v>133</v>
      </c>
      <c r="BM25" s="4">
        <v>3</v>
      </c>
      <c r="BN25" s="4">
        <v>95</v>
      </c>
      <c r="BO25" s="4">
        <v>3.93</v>
      </c>
      <c r="BP25" s="4">
        <v>91.5</v>
      </c>
      <c r="BQ25" s="4">
        <v>30.9</v>
      </c>
      <c r="BR25" s="4">
        <v>358</v>
      </c>
      <c r="BS25" s="4" t="s">
        <v>112</v>
      </c>
      <c r="BT25" s="4" t="s">
        <v>136</v>
      </c>
      <c r="BU25" s="4">
        <v>0</v>
      </c>
      <c r="BV25" s="4">
        <v>1</v>
      </c>
      <c r="BW25" s="4">
        <v>0</v>
      </c>
      <c r="BX25" s="4">
        <v>0</v>
      </c>
      <c r="BY25" s="4"/>
      <c r="BZ25" s="4">
        <v>1</v>
      </c>
      <c r="CA25" s="5">
        <f t="shared" si="0"/>
        <v>44218</v>
      </c>
      <c r="CB25" s="4">
        <v>0</v>
      </c>
      <c r="CC25" s="5">
        <f t="shared" si="1"/>
        <v>44223</v>
      </c>
      <c r="CD25" s="4">
        <v>0</v>
      </c>
      <c r="CE25" s="5">
        <f t="shared" si="2"/>
        <v>44244</v>
      </c>
      <c r="CF25" s="4">
        <v>0</v>
      </c>
      <c r="CG25" s="44">
        <v>6.3</v>
      </c>
      <c r="CH25" s="60">
        <f>EWS!P23</f>
        <v>4</v>
      </c>
    </row>
    <row r="26" spans="1:94">
      <c r="A26" s="8">
        <v>23</v>
      </c>
      <c r="B26" s="4" t="s">
        <v>110</v>
      </c>
      <c r="C26" s="4">
        <v>94</v>
      </c>
      <c r="D26" s="5">
        <v>44222</v>
      </c>
      <c r="E26" s="5" t="s">
        <v>108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1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1.45</v>
      </c>
      <c r="AI26" s="4">
        <v>34</v>
      </c>
      <c r="AJ26" s="4">
        <f t="shared" si="5"/>
        <v>16.171224732461354</v>
      </c>
      <c r="AK26" s="4" t="s">
        <v>181</v>
      </c>
      <c r="AL26" s="4">
        <v>0</v>
      </c>
      <c r="AM26" s="4">
        <v>1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12">
        <v>7</v>
      </c>
      <c r="AU26" s="12" t="s">
        <v>150</v>
      </c>
      <c r="AV26" s="12" t="s">
        <v>153</v>
      </c>
      <c r="AW26" s="4">
        <v>3200</v>
      </c>
      <c r="AX26" s="4">
        <v>14.1</v>
      </c>
      <c r="AY26" s="4">
        <v>10.6</v>
      </c>
      <c r="AZ26" s="4">
        <v>7.9</v>
      </c>
      <c r="BA26" s="4">
        <v>2.7</v>
      </c>
      <c r="BB26" s="4">
        <v>22</v>
      </c>
      <c r="BC26" s="4">
        <v>14</v>
      </c>
      <c r="BD26" s="4">
        <v>190</v>
      </c>
      <c r="BE26" s="4">
        <v>118</v>
      </c>
      <c r="BF26" s="4">
        <v>23</v>
      </c>
      <c r="BG26" s="4">
        <v>1.6</v>
      </c>
      <c r="BH26" s="4">
        <v>502</v>
      </c>
      <c r="BI26" s="4">
        <v>23</v>
      </c>
      <c r="BJ26" s="4">
        <v>30</v>
      </c>
      <c r="BK26" s="4">
        <v>0.75</v>
      </c>
      <c r="BL26" s="4">
        <v>137</v>
      </c>
      <c r="BM26" s="4">
        <v>4.3</v>
      </c>
      <c r="BN26" s="4">
        <v>95</v>
      </c>
      <c r="BO26" s="4">
        <v>2.04</v>
      </c>
      <c r="BP26" s="4">
        <v>86.7</v>
      </c>
      <c r="BQ26" s="4">
        <v>28.6</v>
      </c>
      <c r="BR26" s="4">
        <v>216</v>
      </c>
      <c r="BS26" s="4" t="s">
        <v>112</v>
      </c>
      <c r="BT26" s="4" t="s">
        <v>136</v>
      </c>
      <c r="BU26" s="4">
        <v>0</v>
      </c>
      <c r="BV26" s="4">
        <v>1</v>
      </c>
      <c r="BW26" s="4">
        <v>0</v>
      </c>
      <c r="BX26" s="4">
        <v>0</v>
      </c>
      <c r="BY26" s="4"/>
      <c r="BZ26" s="4">
        <v>1</v>
      </c>
      <c r="CA26" s="5">
        <f t="shared" si="0"/>
        <v>44224</v>
      </c>
      <c r="CB26" s="4">
        <v>0</v>
      </c>
      <c r="CC26" s="5">
        <f t="shared" si="1"/>
        <v>44229</v>
      </c>
      <c r="CD26" s="4">
        <v>0</v>
      </c>
      <c r="CE26" s="5">
        <f t="shared" si="2"/>
        <v>44250</v>
      </c>
      <c r="CF26" s="4">
        <v>0</v>
      </c>
      <c r="CG26" s="45">
        <v>12.8</v>
      </c>
      <c r="CH26" s="60">
        <f>EWS!P24</f>
        <v>5</v>
      </c>
    </row>
    <row r="27" spans="1:94">
      <c r="A27" s="8">
        <v>24</v>
      </c>
      <c r="B27" s="4" t="s">
        <v>157</v>
      </c>
      <c r="C27" s="4">
        <v>80</v>
      </c>
      <c r="D27" s="5">
        <v>44230</v>
      </c>
      <c r="E27" s="5" t="s">
        <v>106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1.7</v>
      </c>
      <c r="AI27" s="4">
        <v>60</v>
      </c>
      <c r="AJ27" s="4">
        <f t="shared" si="5"/>
        <v>20.761245674740486</v>
      </c>
      <c r="AK27" s="4" t="s">
        <v>182</v>
      </c>
      <c r="AL27" s="4">
        <v>0</v>
      </c>
      <c r="AM27" s="4">
        <v>1</v>
      </c>
      <c r="AN27" s="4">
        <v>1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12">
        <v>5</v>
      </c>
      <c r="AU27" s="12" t="s">
        <v>166</v>
      </c>
      <c r="AV27" s="12" t="s">
        <v>12</v>
      </c>
      <c r="AW27" s="4">
        <v>3600</v>
      </c>
      <c r="AX27" s="4">
        <v>11.3</v>
      </c>
      <c r="AY27" s="4">
        <v>21.3</v>
      </c>
      <c r="AZ27" s="4">
        <v>8</v>
      </c>
      <c r="BA27" s="4">
        <v>4.0999999999999996</v>
      </c>
      <c r="BB27" s="4">
        <v>51</v>
      </c>
      <c r="BC27" s="4">
        <v>49</v>
      </c>
      <c r="BD27" s="4">
        <v>418</v>
      </c>
      <c r="BE27" s="4">
        <v>241</v>
      </c>
      <c r="BF27" s="4">
        <v>1020</v>
      </c>
      <c r="BG27" s="4">
        <v>1.1000000000000001</v>
      </c>
      <c r="BH27" s="4">
        <v>237</v>
      </c>
      <c r="BI27" s="4">
        <v>7</v>
      </c>
      <c r="BJ27" s="4">
        <v>42</v>
      </c>
      <c r="BK27" s="4">
        <v>0.9</v>
      </c>
      <c r="BL27" s="4">
        <v>153</v>
      </c>
      <c r="BM27" s="4">
        <v>3.3</v>
      </c>
      <c r="BN27" s="4">
        <v>107</v>
      </c>
      <c r="BO27" s="4">
        <v>1.81</v>
      </c>
      <c r="BP27" s="4">
        <v>76.7</v>
      </c>
      <c r="BQ27" s="4">
        <v>29.6</v>
      </c>
      <c r="BR27" s="4">
        <v>424</v>
      </c>
      <c r="BS27" s="4" t="s">
        <v>112</v>
      </c>
      <c r="BT27" s="4" t="s">
        <v>136</v>
      </c>
      <c r="BU27" s="4">
        <v>0</v>
      </c>
      <c r="BV27" s="4">
        <v>1</v>
      </c>
      <c r="BW27" s="4">
        <v>0</v>
      </c>
      <c r="BX27" s="4">
        <v>1</v>
      </c>
      <c r="BY27" s="4">
        <v>1</v>
      </c>
      <c r="BZ27" s="4">
        <v>1</v>
      </c>
      <c r="CA27" s="5">
        <f t="shared" si="0"/>
        <v>44232</v>
      </c>
      <c r="CB27" s="4">
        <v>0</v>
      </c>
      <c r="CC27" s="5">
        <f t="shared" si="1"/>
        <v>44237</v>
      </c>
      <c r="CD27" s="4">
        <v>0</v>
      </c>
      <c r="CE27" s="5">
        <f t="shared" si="2"/>
        <v>44258</v>
      </c>
      <c r="CF27" s="4">
        <v>0</v>
      </c>
      <c r="CG27" s="32">
        <v>3.8</v>
      </c>
      <c r="CH27" s="60">
        <f>EWS!P25</f>
        <v>3</v>
      </c>
    </row>
    <row r="28" spans="1:94">
      <c r="A28" s="8">
        <v>25</v>
      </c>
      <c r="B28" s="4" t="s">
        <v>110</v>
      </c>
      <c r="C28" s="4">
        <v>82</v>
      </c>
      <c r="D28" s="5">
        <v>44230</v>
      </c>
      <c r="E28" s="5" t="s">
        <v>109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1.45</v>
      </c>
      <c r="AI28" s="4">
        <v>40</v>
      </c>
      <c r="AJ28" s="4">
        <f t="shared" si="5"/>
        <v>19.024970273483948</v>
      </c>
      <c r="AK28" s="4" t="s">
        <v>183</v>
      </c>
      <c r="AL28" s="4">
        <v>0</v>
      </c>
      <c r="AM28" s="4">
        <v>1</v>
      </c>
      <c r="AN28" s="4">
        <v>1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12">
        <v>5</v>
      </c>
      <c r="AU28" s="12" t="s">
        <v>166</v>
      </c>
      <c r="AV28" s="12" t="s">
        <v>12</v>
      </c>
      <c r="AW28" s="4">
        <v>3900</v>
      </c>
      <c r="AX28" s="4">
        <v>14.1</v>
      </c>
      <c r="AY28" s="4">
        <v>25</v>
      </c>
      <c r="AZ28" s="4">
        <v>7.8</v>
      </c>
      <c r="BA28" s="4">
        <v>4.5</v>
      </c>
      <c r="BB28" s="4">
        <v>19</v>
      </c>
      <c r="BC28" s="4">
        <v>3</v>
      </c>
      <c r="BD28" s="4">
        <v>253</v>
      </c>
      <c r="BE28" s="4">
        <v>330</v>
      </c>
      <c r="BF28" s="4">
        <v>71</v>
      </c>
      <c r="BG28" s="4">
        <v>0.7</v>
      </c>
      <c r="BH28" s="4">
        <v>268</v>
      </c>
      <c r="BI28" s="4">
        <v>13</v>
      </c>
      <c r="BJ28" s="4">
        <v>23</v>
      </c>
      <c r="BK28" s="4">
        <v>0.64</v>
      </c>
      <c r="BL28" s="4">
        <v>138</v>
      </c>
      <c r="BM28" s="4">
        <v>4</v>
      </c>
      <c r="BN28" s="4">
        <v>95</v>
      </c>
      <c r="BO28" s="4">
        <v>0.1</v>
      </c>
      <c r="BP28" s="4">
        <v>108.8</v>
      </c>
      <c r="BQ28" s="4">
        <v>23.7</v>
      </c>
      <c r="BR28" s="4">
        <v>213</v>
      </c>
      <c r="BS28" s="4" t="s">
        <v>112</v>
      </c>
      <c r="BT28" s="4" t="s">
        <v>136</v>
      </c>
      <c r="BU28" s="4">
        <v>1</v>
      </c>
      <c r="BV28" s="4">
        <v>0</v>
      </c>
      <c r="BW28" s="4">
        <v>0</v>
      </c>
      <c r="BX28" s="4">
        <v>1</v>
      </c>
      <c r="BY28" s="4">
        <v>1</v>
      </c>
      <c r="BZ28" s="4">
        <v>1</v>
      </c>
      <c r="CA28" s="5">
        <f t="shared" si="0"/>
        <v>44232</v>
      </c>
      <c r="CB28" s="4">
        <v>0</v>
      </c>
      <c r="CC28" s="5">
        <f t="shared" si="1"/>
        <v>44237</v>
      </c>
      <c r="CD28" s="4">
        <v>0</v>
      </c>
      <c r="CE28" s="5">
        <f t="shared" si="2"/>
        <v>44258</v>
      </c>
      <c r="CF28" s="4">
        <v>0</v>
      </c>
      <c r="CG28" s="32">
        <v>7.4</v>
      </c>
      <c r="CH28" s="60">
        <f>EWS!P26</f>
        <v>1</v>
      </c>
    </row>
    <row r="29" spans="1:94">
      <c r="A29" s="8">
        <v>26</v>
      </c>
      <c r="B29" s="4" t="s">
        <v>110</v>
      </c>
      <c r="C29" s="4">
        <v>97</v>
      </c>
      <c r="D29" s="5">
        <v>44239</v>
      </c>
      <c r="E29" s="5" t="s">
        <v>107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1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1.62</v>
      </c>
      <c r="AI29" s="4">
        <v>62</v>
      </c>
      <c r="AJ29" s="4">
        <f t="shared" si="5"/>
        <v>23.624447492760247</v>
      </c>
      <c r="AK29" s="4" t="s">
        <v>176</v>
      </c>
      <c r="AL29" s="4">
        <v>0</v>
      </c>
      <c r="AM29" s="4">
        <v>1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12">
        <v>4</v>
      </c>
      <c r="AU29" s="12" t="s">
        <v>154</v>
      </c>
      <c r="AV29" s="12" t="s">
        <v>184</v>
      </c>
      <c r="AW29" s="4">
        <v>16300</v>
      </c>
      <c r="AX29" s="4">
        <v>13.8</v>
      </c>
      <c r="AY29" s="4">
        <v>23.7</v>
      </c>
      <c r="AZ29" s="4">
        <v>7.1</v>
      </c>
      <c r="BA29" s="4">
        <v>3.6</v>
      </c>
      <c r="BB29" s="4">
        <v>299</v>
      </c>
      <c r="BC29" s="4">
        <v>174</v>
      </c>
      <c r="BD29" s="4">
        <v>457</v>
      </c>
      <c r="BE29" s="4">
        <v>217</v>
      </c>
      <c r="BF29" s="4">
        <v>41</v>
      </c>
      <c r="BG29" s="4">
        <v>2.1</v>
      </c>
      <c r="BH29" s="4">
        <v>664</v>
      </c>
      <c r="BI29" s="4">
        <v>824</v>
      </c>
      <c r="BJ29" s="4">
        <v>30</v>
      </c>
      <c r="BK29" s="4">
        <v>0.88</v>
      </c>
      <c r="BL29" s="4">
        <v>136</v>
      </c>
      <c r="BM29" s="4">
        <v>4.7</v>
      </c>
      <c r="BN29" s="4">
        <v>101</v>
      </c>
      <c r="BO29" s="4">
        <v>0.52</v>
      </c>
      <c r="BP29" s="4">
        <v>91.5</v>
      </c>
      <c r="BQ29" s="4">
        <v>26.7</v>
      </c>
      <c r="BR29" s="4">
        <v>344</v>
      </c>
      <c r="BS29" s="4" t="s">
        <v>112</v>
      </c>
      <c r="BT29" s="4" t="s">
        <v>136</v>
      </c>
      <c r="BU29" s="4">
        <v>0</v>
      </c>
      <c r="BV29" s="4">
        <v>1</v>
      </c>
      <c r="BW29" s="4">
        <v>0</v>
      </c>
      <c r="BX29" s="4">
        <v>0</v>
      </c>
      <c r="BY29" s="4"/>
      <c r="BZ29" s="4">
        <v>1</v>
      </c>
      <c r="CA29" s="5">
        <f t="shared" si="0"/>
        <v>44241</v>
      </c>
      <c r="CB29" s="4">
        <v>0</v>
      </c>
      <c r="CC29" s="5">
        <f t="shared" si="1"/>
        <v>44246</v>
      </c>
      <c r="CD29" s="4">
        <v>0</v>
      </c>
      <c r="CE29" s="5">
        <f t="shared" si="2"/>
        <v>44267</v>
      </c>
      <c r="CF29" s="4">
        <v>0</v>
      </c>
      <c r="CG29" s="46">
        <v>8.4</v>
      </c>
      <c r="CH29" s="60">
        <f>EWS!P27</f>
        <v>0</v>
      </c>
    </row>
    <row r="30" spans="1:94">
      <c r="A30" s="8">
        <v>27</v>
      </c>
      <c r="B30" s="4" t="s">
        <v>157</v>
      </c>
      <c r="C30" s="4">
        <v>90</v>
      </c>
      <c r="D30" s="5">
        <v>44251</v>
      </c>
      <c r="E30" s="5" t="s">
        <v>109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1.52</v>
      </c>
      <c r="AI30" s="4">
        <v>42</v>
      </c>
      <c r="AJ30" s="4">
        <f t="shared" si="5"/>
        <v>18.178670360110804</v>
      </c>
      <c r="AK30" s="4" t="s">
        <v>185</v>
      </c>
      <c r="AL30" s="4">
        <v>0</v>
      </c>
      <c r="AM30" s="4">
        <v>1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12">
        <v>5</v>
      </c>
      <c r="AU30" s="12" t="s">
        <v>113</v>
      </c>
      <c r="AV30" s="12" t="s">
        <v>156</v>
      </c>
      <c r="AW30" s="4">
        <v>4200</v>
      </c>
      <c r="AX30" s="4">
        <v>11.3</v>
      </c>
      <c r="AY30" s="4">
        <v>19</v>
      </c>
      <c r="AZ30" s="4">
        <v>6.3</v>
      </c>
      <c r="BA30" s="4">
        <v>3.4</v>
      </c>
      <c r="BB30" s="4">
        <v>24</v>
      </c>
      <c r="BC30" s="4">
        <v>16</v>
      </c>
      <c r="BD30" s="4">
        <v>171</v>
      </c>
      <c r="BE30" s="4">
        <v>248</v>
      </c>
      <c r="BF30" s="4">
        <v>72</v>
      </c>
      <c r="BG30" s="4">
        <v>0.6</v>
      </c>
      <c r="BH30" s="4">
        <v>262</v>
      </c>
      <c r="BI30" s="4">
        <v>21</v>
      </c>
      <c r="BJ30" s="4">
        <v>20</v>
      </c>
      <c r="BK30" s="4">
        <v>0.77</v>
      </c>
      <c r="BL30" s="4">
        <v>139</v>
      </c>
      <c r="BM30" s="4">
        <v>3.5</v>
      </c>
      <c r="BN30" s="4">
        <v>102</v>
      </c>
      <c r="BO30" s="4">
        <v>0.19</v>
      </c>
      <c r="BP30" s="4">
        <v>63.2</v>
      </c>
      <c r="BQ30" s="4">
        <v>34.5</v>
      </c>
      <c r="BR30" s="4">
        <v>324</v>
      </c>
      <c r="BS30" s="4" t="s">
        <v>112</v>
      </c>
      <c r="BT30" s="4" t="s">
        <v>136</v>
      </c>
      <c r="BU30" s="4">
        <v>1</v>
      </c>
      <c r="BV30" s="4">
        <v>0</v>
      </c>
      <c r="BW30" s="4">
        <v>0</v>
      </c>
      <c r="BX30" s="4">
        <v>1</v>
      </c>
      <c r="BY30" s="4">
        <v>1</v>
      </c>
      <c r="BZ30" s="4">
        <v>0</v>
      </c>
      <c r="CA30" s="5">
        <f t="shared" si="0"/>
        <v>44253</v>
      </c>
      <c r="CB30" s="4">
        <v>0</v>
      </c>
      <c r="CC30" s="5">
        <f t="shared" si="1"/>
        <v>44258</v>
      </c>
      <c r="CD30" s="4">
        <v>0</v>
      </c>
      <c r="CE30" s="5">
        <f t="shared" si="2"/>
        <v>44279</v>
      </c>
      <c r="CF30" s="4">
        <v>0</v>
      </c>
      <c r="CG30" s="47">
        <v>8.6999999999999993</v>
      </c>
      <c r="CH30" s="60">
        <f>EWS!P28</f>
        <v>4</v>
      </c>
    </row>
    <row r="31" spans="1:94">
      <c r="A31" s="8">
        <v>28</v>
      </c>
      <c r="B31" s="4" t="s">
        <v>110</v>
      </c>
      <c r="C31" s="4">
        <v>91</v>
      </c>
      <c r="D31" s="5">
        <v>44259</v>
      </c>
      <c r="E31" s="5" t="s">
        <v>109</v>
      </c>
      <c r="F31" s="4">
        <v>1</v>
      </c>
      <c r="G31" s="4">
        <v>1</v>
      </c>
      <c r="H31" s="4">
        <v>1</v>
      </c>
      <c r="I31" s="4">
        <v>1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1.46</v>
      </c>
      <c r="AI31" s="4">
        <v>29</v>
      </c>
      <c r="AJ31" s="4">
        <f t="shared" si="5"/>
        <v>13.604803903171328</v>
      </c>
      <c r="AK31" s="4" t="s">
        <v>186</v>
      </c>
      <c r="AL31" s="4">
        <v>0</v>
      </c>
      <c r="AM31" s="4">
        <v>1</v>
      </c>
      <c r="AN31" s="4">
        <v>1</v>
      </c>
      <c r="AO31" s="4">
        <v>1</v>
      </c>
      <c r="AP31" s="4">
        <v>0</v>
      </c>
      <c r="AQ31" s="4">
        <v>0</v>
      </c>
      <c r="AR31" s="4">
        <v>0</v>
      </c>
      <c r="AS31" s="4">
        <v>1</v>
      </c>
      <c r="AT31" s="12">
        <v>7</v>
      </c>
      <c r="AU31" s="12" t="s">
        <v>150</v>
      </c>
      <c r="AV31" s="12" t="s">
        <v>187</v>
      </c>
      <c r="AW31" s="4">
        <v>9100</v>
      </c>
      <c r="AX31" s="4">
        <v>11.4</v>
      </c>
      <c r="AY31" s="4">
        <v>30.7</v>
      </c>
      <c r="AZ31" s="4">
        <v>5.5</v>
      </c>
      <c r="BA31" s="4">
        <v>2.8</v>
      </c>
      <c r="BB31" s="4">
        <v>33</v>
      </c>
      <c r="BC31" s="4">
        <v>21</v>
      </c>
      <c r="BD31" s="4">
        <v>303</v>
      </c>
      <c r="BE31" s="4">
        <v>209</v>
      </c>
      <c r="BF31" s="4">
        <v>130</v>
      </c>
      <c r="BG31" s="4">
        <v>0.7</v>
      </c>
      <c r="BH31" s="4">
        <v>187</v>
      </c>
      <c r="BI31" s="4">
        <v>23</v>
      </c>
      <c r="BJ31" s="4">
        <v>54</v>
      </c>
      <c r="BK31" s="4">
        <v>1.62</v>
      </c>
      <c r="BL31" s="4">
        <v>162</v>
      </c>
      <c r="BM31" s="4">
        <v>3.7</v>
      </c>
      <c r="BN31" s="4">
        <v>121</v>
      </c>
      <c r="BO31" s="4">
        <v>7.71</v>
      </c>
      <c r="BP31" s="4">
        <v>17.100000000000001</v>
      </c>
      <c r="BQ31" s="4">
        <v>39.4</v>
      </c>
      <c r="BR31" s="4">
        <v>351</v>
      </c>
      <c r="BS31" s="4" t="s">
        <v>112</v>
      </c>
      <c r="BT31" s="4" t="s">
        <v>136</v>
      </c>
      <c r="BU31" s="4">
        <v>0</v>
      </c>
      <c r="BV31" s="4">
        <v>1</v>
      </c>
      <c r="BW31" s="4">
        <v>0</v>
      </c>
      <c r="BX31" s="4">
        <v>0</v>
      </c>
      <c r="BY31" s="4"/>
      <c r="BZ31" s="4">
        <v>1</v>
      </c>
      <c r="CA31" s="5">
        <f t="shared" si="0"/>
        <v>44261</v>
      </c>
      <c r="CB31" s="4">
        <v>0</v>
      </c>
      <c r="CC31" s="5">
        <f t="shared" si="1"/>
        <v>44266</v>
      </c>
      <c r="CD31" s="4">
        <v>0</v>
      </c>
      <c r="CE31" s="5">
        <f t="shared" si="2"/>
        <v>44287</v>
      </c>
      <c r="CF31" s="4">
        <v>0</v>
      </c>
      <c r="CG31" s="48">
        <v>10</v>
      </c>
      <c r="CH31" s="60">
        <f>EWS!P29</f>
        <v>9</v>
      </c>
    </row>
    <row r="32" spans="1:94">
      <c r="A32" s="8">
        <v>29</v>
      </c>
      <c r="B32" s="4" t="s">
        <v>157</v>
      </c>
      <c r="C32" s="4">
        <v>86</v>
      </c>
      <c r="D32" s="5">
        <v>44263</v>
      </c>
      <c r="E32" s="5" t="s">
        <v>106</v>
      </c>
      <c r="F32" s="4">
        <v>1</v>
      </c>
      <c r="G32" s="4">
        <v>0</v>
      </c>
      <c r="H32" s="4">
        <v>1</v>
      </c>
      <c r="I32" s="4">
        <v>1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1.6</v>
      </c>
      <c r="AI32" s="4">
        <v>50</v>
      </c>
      <c r="AJ32" s="4">
        <f t="shared" si="5"/>
        <v>19.531249999999996</v>
      </c>
      <c r="AK32" s="4" t="s">
        <v>188</v>
      </c>
      <c r="AL32" s="4">
        <v>0</v>
      </c>
      <c r="AM32" s="4">
        <v>1</v>
      </c>
      <c r="AN32" s="4">
        <v>1</v>
      </c>
      <c r="AO32" s="4">
        <v>1</v>
      </c>
      <c r="AP32" s="4">
        <v>0</v>
      </c>
      <c r="AQ32" s="4">
        <v>0</v>
      </c>
      <c r="AR32" s="4">
        <v>0</v>
      </c>
      <c r="AS32" s="4">
        <v>1</v>
      </c>
      <c r="AT32" s="12">
        <v>8</v>
      </c>
      <c r="AU32" s="12" t="s">
        <v>150</v>
      </c>
      <c r="AV32" s="12" t="s">
        <v>153</v>
      </c>
      <c r="AW32" s="4">
        <v>12900</v>
      </c>
      <c r="AX32" s="4">
        <v>12.3</v>
      </c>
      <c r="AY32" s="4">
        <v>22.2</v>
      </c>
      <c r="AZ32" s="4">
        <v>7</v>
      </c>
      <c r="BA32" s="4">
        <v>3.3</v>
      </c>
      <c r="BB32" s="4">
        <v>17</v>
      </c>
      <c r="BC32" s="4">
        <v>11</v>
      </c>
      <c r="BD32" s="4">
        <v>252</v>
      </c>
      <c r="BE32" s="4">
        <v>172</v>
      </c>
      <c r="BF32" s="4">
        <v>92</v>
      </c>
      <c r="BG32" s="4">
        <v>1.6</v>
      </c>
      <c r="BH32" s="4">
        <v>496</v>
      </c>
      <c r="BI32" s="4">
        <v>10</v>
      </c>
      <c r="BJ32" s="4">
        <v>46</v>
      </c>
      <c r="BK32" s="4">
        <v>0.94</v>
      </c>
      <c r="BL32" s="4">
        <v>143</v>
      </c>
      <c r="BM32" s="4">
        <v>4.5</v>
      </c>
      <c r="BN32" s="4">
        <v>8</v>
      </c>
      <c r="BO32" s="4">
        <v>10.42</v>
      </c>
      <c r="BP32" s="4">
        <v>78</v>
      </c>
      <c r="BQ32" s="4">
        <v>32.1</v>
      </c>
      <c r="BR32" s="4">
        <v>620</v>
      </c>
      <c r="BS32" s="4" t="s">
        <v>119</v>
      </c>
      <c r="BT32" s="4" t="s">
        <v>136</v>
      </c>
      <c r="BU32" s="4">
        <v>0</v>
      </c>
      <c r="BV32" s="4">
        <v>1</v>
      </c>
      <c r="BW32" s="4">
        <v>0</v>
      </c>
      <c r="BX32" s="4">
        <v>0</v>
      </c>
      <c r="BY32" s="4"/>
      <c r="BZ32" s="4">
        <v>1</v>
      </c>
      <c r="CA32" s="5">
        <f t="shared" si="0"/>
        <v>44265</v>
      </c>
      <c r="CB32" s="4">
        <v>0</v>
      </c>
      <c r="CC32" s="5">
        <f t="shared" si="1"/>
        <v>44270</v>
      </c>
      <c r="CD32" s="4">
        <v>0</v>
      </c>
      <c r="CE32" s="5">
        <f t="shared" si="2"/>
        <v>44291</v>
      </c>
      <c r="CF32" s="4">
        <v>0</v>
      </c>
      <c r="CG32" s="49">
        <v>6.8</v>
      </c>
      <c r="CH32" s="60">
        <f>EWS!P30</f>
        <v>7</v>
      </c>
    </row>
    <row r="33" spans="1:86">
      <c r="A33" s="8">
        <v>30</v>
      </c>
      <c r="B33" s="4" t="s">
        <v>110</v>
      </c>
      <c r="C33" s="4">
        <v>86</v>
      </c>
      <c r="D33" s="5">
        <v>44263</v>
      </c>
      <c r="E33" s="5" t="s">
        <v>126</v>
      </c>
      <c r="F33" s="4">
        <v>1</v>
      </c>
      <c r="G33" s="4">
        <v>0</v>
      </c>
      <c r="H33" s="4">
        <v>1</v>
      </c>
      <c r="I33" s="4">
        <v>1</v>
      </c>
      <c r="J33" s="4">
        <v>0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1.56</v>
      </c>
      <c r="AI33" s="4">
        <v>40</v>
      </c>
      <c r="AJ33" s="4">
        <f t="shared" si="5"/>
        <v>16.436554898093359</v>
      </c>
      <c r="AK33" s="4" t="s">
        <v>189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1</v>
      </c>
      <c r="AT33" s="12">
        <v>7</v>
      </c>
      <c r="AU33" s="12" t="s">
        <v>150</v>
      </c>
      <c r="AV33" s="12" t="s">
        <v>190</v>
      </c>
      <c r="AW33" s="4">
        <v>7700</v>
      </c>
      <c r="AX33" s="4">
        <v>13.3</v>
      </c>
      <c r="AY33" s="4">
        <v>27</v>
      </c>
      <c r="AZ33" s="4">
        <v>7.4</v>
      </c>
      <c r="BA33" s="4">
        <v>3</v>
      </c>
      <c r="BB33" s="4">
        <v>15</v>
      </c>
      <c r="BC33" s="4">
        <v>11</v>
      </c>
      <c r="BD33" s="4">
        <v>158</v>
      </c>
      <c r="BE33" s="4">
        <v>213</v>
      </c>
      <c r="BF33" s="4">
        <v>58</v>
      </c>
      <c r="BG33" s="4">
        <v>0.5</v>
      </c>
      <c r="BH33" s="4">
        <v>293</v>
      </c>
      <c r="BI33" s="4">
        <v>18</v>
      </c>
      <c r="BJ33" s="4">
        <v>15</v>
      </c>
      <c r="BK33" s="4">
        <v>0.44</v>
      </c>
      <c r="BL33" s="4">
        <v>132</v>
      </c>
      <c r="BM33" s="4">
        <v>4.8</v>
      </c>
      <c r="BN33" s="4">
        <v>90</v>
      </c>
      <c r="BO33" s="4">
        <v>19.22</v>
      </c>
      <c r="BP33" s="4">
        <v>88.3</v>
      </c>
      <c r="BQ33" s="4">
        <v>33.6</v>
      </c>
      <c r="BR33" s="4">
        <v>687</v>
      </c>
      <c r="BS33" s="4" t="s">
        <v>119</v>
      </c>
      <c r="BT33" s="4" t="s">
        <v>136</v>
      </c>
      <c r="BU33" s="4">
        <v>0</v>
      </c>
      <c r="BV33" s="4">
        <v>1</v>
      </c>
      <c r="BW33" s="4">
        <v>0</v>
      </c>
      <c r="BX33" s="4">
        <v>0</v>
      </c>
      <c r="BY33" s="4"/>
      <c r="BZ33" s="4">
        <v>1</v>
      </c>
      <c r="CA33" s="5">
        <f t="shared" si="0"/>
        <v>44265</v>
      </c>
      <c r="CB33" s="4">
        <v>0</v>
      </c>
      <c r="CC33" s="5">
        <f t="shared" si="1"/>
        <v>44270</v>
      </c>
      <c r="CD33" s="4">
        <v>0</v>
      </c>
      <c r="CE33" s="5">
        <f t="shared" si="2"/>
        <v>44291</v>
      </c>
      <c r="CF33" s="4">
        <v>0</v>
      </c>
      <c r="CG33" s="32">
        <v>5</v>
      </c>
      <c r="CH33" s="60">
        <f>EWS!P31</f>
        <v>5</v>
      </c>
    </row>
    <row r="34" spans="1:86">
      <c r="A34" s="8">
        <v>31</v>
      </c>
      <c r="B34" s="4" t="s">
        <v>110</v>
      </c>
      <c r="C34" s="4">
        <v>79</v>
      </c>
      <c r="D34" s="5">
        <v>44272</v>
      </c>
      <c r="E34" s="5" t="s">
        <v>168</v>
      </c>
      <c r="F34" s="4">
        <v>1</v>
      </c>
      <c r="G34" s="4">
        <v>1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1.54</v>
      </c>
      <c r="AI34" s="4">
        <v>60</v>
      </c>
      <c r="AJ34" s="4">
        <f t="shared" si="5"/>
        <v>25.299375948726599</v>
      </c>
      <c r="AK34" s="4" t="s">
        <v>191</v>
      </c>
      <c r="AL34" s="4">
        <v>0</v>
      </c>
      <c r="AM34" s="4">
        <v>1</v>
      </c>
      <c r="AN34" s="4">
        <v>1</v>
      </c>
      <c r="AO34" s="4">
        <v>0</v>
      </c>
      <c r="AP34" s="4">
        <v>1</v>
      </c>
      <c r="AQ34" s="4">
        <v>1</v>
      </c>
      <c r="AR34" s="4">
        <v>0</v>
      </c>
      <c r="AS34" s="4">
        <v>0</v>
      </c>
      <c r="AT34" s="12">
        <v>7</v>
      </c>
      <c r="AU34" s="12" t="s">
        <v>121</v>
      </c>
      <c r="AV34" s="12" t="s">
        <v>192</v>
      </c>
      <c r="AW34" s="4">
        <v>5900</v>
      </c>
      <c r="AX34" s="4">
        <v>7.3</v>
      </c>
      <c r="AY34" s="4">
        <v>29</v>
      </c>
      <c r="AZ34" s="4">
        <v>6.8</v>
      </c>
      <c r="BA34" s="4">
        <v>3.2</v>
      </c>
      <c r="BB34" s="4">
        <v>19</v>
      </c>
      <c r="BC34" s="4">
        <v>8</v>
      </c>
      <c r="BD34" s="4">
        <v>318</v>
      </c>
      <c r="BE34" s="4">
        <v>135</v>
      </c>
      <c r="BF34" s="4">
        <v>525</v>
      </c>
      <c r="BG34" s="4">
        <v>0.7</v>
      </c>
      <c r="BH34" s="4">
        <v>203</v>
      </c>
      <c r="BI34" s="4">
        <v>9</v>
      </c>
      <c r="BJ34" s="4">
        <v>76</v>
      </c>
      <c r="BK34" s="4">
        <v>7.38</v>
      </c>
      <c r="BL34" s="4">
        <v>134</v>
      </c>
      <c r="BM34" s="4">
        <v>5</v>
      </c>
      <c r="BN34" s="4">
        <v>98</v>
      </c>
      <c r="BO34" s="4">
        <v>11.51</v>
      </c>
      <c r="BP34" s="4">
        <v>76.7</v>
      </c>
      <c r="BQ34" s="4">
        <v>37.799999999999997</v>
      </c>
      <c r="BR34" s="4">
        <v>362</v>
      </c>
      <c r="BS34" s="4" t="s">
        <v>119</v>
      </c>
      <c r="BT34" s="4" t="s">
        <v>136</v>
      </c>
      <c r="BU34" s="4">
        <v>0</v>
      </c>
      <c r="BV34" s="4">
        <v>1</v>
      </c>
      <c r="BW34" s="4">
        <v>0</v>
      </c>
      <c r="BX34" s="4">
        <v>0</v>
      </c>
      <c r="BY34" s="4"/>
      <c r="BZ34" s="4">
        <v>1</v>
      </c>
      <c r="CA34" s="5">
        <f t="shared" si="0"/>
        <v>44274</v>
      </c>
      <c r="CB34" s="4">
        <v>0</v>
      </c>
      <c r="CC34" s="5">
        <f t="shared" si="1"/>
        <v>44279</v>
      </c>
      <c r="CD34" s="4">
        <v>0</v>
      </c>
      <c r="CE34" s="5">
        <f t="shared" si="2"/>
        <v>44300</v>
      </c>
      <c r="CF34" s="4">
        <v>0</v>
      </c>
      <c r="CG34" s="50">
        <v>15</v>
      </c>
      <c r="CH34" s="60">
        <f>EWS!P32</f>
        <v>7</v>
      </c>
    </row>
    <row r="35" spans="1:86">
      <c r="A35" s="8">
        <v>32</v>
      </c>
      <c r="B35" s="4" t="s">
        <v>110</v>
      </c>
      <c r="C35" s="4">
        <v>87</v>
      </c>
      <c r="D35" s="5">
        <v>44272</v>
      </c>
      <c r="E35" s="5" t="s">
        <v>109</v>
      </c>
      <c r="F35" s="4">
        <v>1</v>
      </c>
      <c r="G35" s="4">
        <v>0</v>
      </c>
      <c r="H35" s="4">
        <v>1</v>
      </c>
      <c r="I35" s="4">
        <v>1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1.56</v>
      </c>
      <c r="AI35" s="4">
        <v>41</v>
      </c>
      <c r="AJ35" s="4">
        <f t="shared" si="5"/>
        <v>16.847468770545692</v>
      </c>
      <c r="AK35" s="4" t="s">
        <v>193</v>
      </c>
      <c r="AL35" s="4">
        <v>0</v>
      </c>
      <c r="AM35" s="4">
        <v>1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12">
        <v>5</v>
      </c>
      <c r="AU35" s="12" t="s">
        <v>150</v>
      </c>
      <c r="AV35" s="12" t="s">
        <v>153</v>
      </c>
      <c r="AW35" s="4">
        <v>18100</v>
      </c>
      <c r="AX35" s="4">
        <v>7.4</v>
      </c>
      <c r="AY35" s="4">
        <v>39.299999999999997</v>
      </c>
      <c r="AZ35" s="4">
        <v>7.7</v>
      </c>
      <c r="BA35" s="4">
        <v>2.9</v>
      </c>
      <c r="BB35" s="4">
        <v>24</v>
      </c>
      <c r="BC35" s="4">
        <v>13</v>
      </c>
      <c r="BD35" s="4">
        <v>193</v>
      </c>
      <c r="BE35" s="4">
        <v>197</v>
      </c>
      <c r="BF35" s="4">
        <v>37</v>
      </c>
      <c r="BG35" s="4">
        <v>0.4</v>
      </c>
      <c r="BH35" s="4">
        <v>267</v>
      </c>
      <c r="BI35" s="4">
        <v>15</v>
      </c>
      <c r="BJ35" s="4">
        <v>27</v>
      </c>
      <c r="BK35" s="4">
        <v>0.61</v>
      </c>
      <c r="BL35" s="4">
        <v>117</v>
      </c>
      <c r="BM35" s="4">
        <v>5.8</v>
      </c>
      <c r="BN35" s="4">
        <v>83</v>
      </c>
      <c r="BO35" s="4">
        <v>3.22</v>
      </c>
      <c r="BP35" s="4">
        <v>78</v>
      </c>
      <c r="BQ35" s="4">
        <v>29.1</v>
      </c>
      <c r="BR35" s="4">
        <v>494</v>
      </c>
      <c r="BS35" s="4" t="s">
        <v>119</v>
      </c>
      <c r="BT35" s="4" t="s">
        <v>136</v>
      </c>
      <c r="BU35" s="4">
        <v>0</v>
      </c>
      <c r="BV35" s="4">
        <v>1</v>
      </c>
      <c r="BW35" s="4">
        <v>0</v>
      </c>
      <c r="BX35" s="4">
        <v>0</v>
      </c>
      <c r="BY35" s="4"/>
      <c r="BZ35" s="4">
        <v>1</v>
      </c>
      <c r="CA35" s="5">
        <f t="shared" si="0"/>
        <v>44274</v>
      </c>
      <c r="CB35" s="4">
        <v>0</v>
      </c>
      <c r="CC35" s="5">
        <f t="shared" si="1"/>
        <v>44279</v>
      </c>
      <c r="CD35" s="4">
        <v>0</v>
      </c>
      <c r="CE35" s="5">
        <f t="shared" si="2"/>
        <v>44300</v>
      </c>
      <c r="CF35" s="4">
        <v>0</v>
      </c>
      <c r="CG35" s="50">
        <v>14.3</v>
      </c>
      <c r="CH35" s="60">
        <f>EWS!P33</f>
        <v>8</v>
      </c>
    </row>
    <row r="36" spans="1:86">
      <c r="A36" s="8">
        <v>33</v>
      </c>
      <c r="B36" s="4" t="s">
        <v>157</v>
      </c>
      <c r="C36" s="4">
        <v>88</v>
      </c>
      <c r="D36" s="5">
        <v>44301</v>
      </c>
      <c r="E36" s="5" t="s">
        <v>107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1.61</v>
      </c>
      <c r="AI36" s="4">
        <v>48.1</v>
      </c>
      <c r="AJ36" s="4">
        <f t="shared" si="5"/>
        <v>18.556382855599704</v>
      </c>
      <c r="AK36" s="4" t="s">
        <v>200</v>
      </c>
      <c r="AL36" s="4">
        <v>0</v>
      </c>
      <c r="AM36" s="4">
        <v>1</v>
      </c>
      <c r="AN36" s="4">
        <v>1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12">
        <v>5</v>
      </c>
      <c r="AU36" s="12" t="s">
        <v>154</v>
      </c>
      <c r="AV36" s="12" t="s">
        <v>201</v>
      </c>
      <c r="AW36" s="4">
        <v>4700</v>
      </c>
      <c r="AX36" s="4">
        <v>7.4</v>
      </c>
      <c r="AY36" s="4">
        <v>11.7</v>
      </c>
      <c r="AZ36" s="4">
        <v>4.3</v>
      </c>
      <c r="BA36" s="4">
        <v>2.2000000000000002</v>
      </c>
      <c r="BB36" s="4">
        <v>9</v>
      </c>
      <c r="BC36" s="4">
        <v>4</v>
      </c>
      <c r="BD36" s="4">
        <v>118</v>
      </c>
      <c r="BE36" s="4">
        <v>109</v>
      </c>
      <c r="BF36" s="4">
        <v>23</v>
      </c>
      <c r="BG36" s="4">
        <v>0.8</v>
      </c>
      <c r="BH36" s="4">
        <v>136</v>
      </c>
      <c r="BI36" s="4">
        <v>7</v>
      </c>
      <c r="BJ36" s="4">
        <v>24</v>
      </c>
      <c r="BK36" s="4">
        <v>0.88</v>
      </c>
      <c r="BL36" s="4">
        <v>140</v>
      </c>
      <c r="BM36" s="4">
        <v>3.9</v>
      </c>
      <c r="BN36" s="4">
        <v>107</v>
      </c>
      <c r="BO36" s="4">
        <v>0.16</v>
      </c>
      <c r="BP36" s="4">
        <v>93.2</v>
      </c>
      <c r="BQ36" s="4">
        <v>33.1</v>
      </c>
      <c r="BR36" s="4">
        <v>133</v>
      </c>
      <c r="BS36" s="4" t="s">
        <v>112</v>
      </c>
      <c r="BT36" s="4" t="s">
        <v>136</v>
      </c>
      <c r="BU36" s="4">
        <v>0</v>
      </c>
      <c r="BV36" s="4">
        <v>1</v>
      </c>
      <c r="BW36" s="4">
        <v>0</v>
      </c>
      <c r="BX36" s="4">
        <v>0</v>
      </c>
      <c r="BY36" s="4"/>
      <c r="BZ36" s="4">
        <v>1</v>
      </c>
      <c r="CA36" s="5">
        <f t="shared" ref="CA36:CA52" si="7">D36+2</f>
        <v>44303</v>
      </c>
      <c r="CB36" s="4">
        <v>0</v>
      </c>
      <c r="CC36" s="5">
        <f t="shared" ref="CC36:CC52" si="8">D36+7</f>
        <v>44308</v>
      </c>
      <c r="CD36" s="4">
        <v>0</v>
      </c>
      <c r="CE36" s="5">
        <f t="shared" ref="CE36:CE52" si="9">D36+28</f>
        <v>44329</v>
      </c>
      <c r="CF36" s="4">
        <v>0</v>
      </c>
      <c r="CG36" s="32">
        <v>8.6999999999999993</v>
      </c>
      <c r="CH36" s="60">
        <f>EWS!P34</f>
        <v>2</v>
      </c>
    </row>
    <row r="37" spans="1:86">
      <c r="A37" s="8">
        <v>34</v>
      </c>
      <c r="B37" s="4" t="s">
        <v>110</v>
      </c>
      <c r="C37" s="4">
        <v>80</v>
      </c>
      <c r="D37" s="5">
        <v>44551</v>
      </c>
      <c r="E37" s="5" t="s">
        <v>108</v>
      </c>
      <c r="F37" s="4">
        <v>1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1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1.36</v>
      </c>
      <c r="AI37" s="4">
        <v>33.6</v>
      </c>
      <c r="AJ37" s="4">
        <f t="shared" si="5"/>
        <v>18.166089965397923</v>
      </c>
      <c r="AK37" s="4" t="s">
        <v>203</v>
      </c>
      <c r="AL37" s="4">
        <v>0</v>
      </c>
      <c r="AM37" s="4">
        <v>0</v>
      </c>
      <c r="AN37" s="4">
        <v>1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12">
        <v>6</v>
      </c>
      <c r="AU37" s="12" t="s">
        <v>113</v>
      </c>
      <c r="AV37" s="12" t="s">
        <v>204</v>
      </c>
      <c r="AW37" s="4">
        <v>4700</v>
      </c>
      <c r="AX37" s="4">
        <v>16</v>
      </c>
      <c r="AY37" s="4">
        <v>17.399999999999999</v>
      </c>
      <c r="AZ37" s="4">
        <v>8.3000000000000007</v>
      </c>
      <c r="BA37" s="4">
        <v>4.5</v>
      </c>
      <c r="BB37" s="4">
        <v>20</v>
      </c>
      <c r="BC37" s="4">
        <v>13</v>
      </c>
      <c r="BD37" s="4">
        <v>177</v>
      </c>
      <c r="BE37" s="4">
        <v>401</v>
      </c>
      <c r="BF37" s="4">
        <v>41</v>
      </c>
      <c r="BG37" s="4">
        <v>0.7</v>
      </c>
      <c r="BH37" s="4">
        <v>310</v>
      </c>
      <c r="BI37" s="4">
        <v>19</v>
      </c>
      <c r="BJ37" s="4">
        <v>23</v>
      </c>
      <c r="BK37" s="4">
        <v>0.49</v>
      </c>
      <c r="BL37" s="4">
        <v>145</v>
      </c>
      <c r="BM37" s="4">
        <v>4.3</v>
      </c>
      <c r="BN37" s="4">
        <v>104</v>
      </c>
      <c r="BO37" s="4">
        <v>0.1</v>
      </c>
      <c r="BP37" s="4">
        <v>89.9</v>
      </c>
      <c r="BQ37" s="4">
        <v>27.4</v>
      </c>
      <c r="BR37" s="4">
        <v>299</v>
      </c>
      <c r="BS37" s="4" t="s">
        <v>112</v>
      </c>
      <c r="BT37" s="4" t="s">
        <v>173</v>
      </c>
      <c r="BU37" s="4">
        <v>0</v>
      </c>
      <c r="BV37" s="4">
        <v>1</v>
      </c>
      <c r="BW37" s="4">
        <v>0</v>
      </c>
      <c r="BX37" s="4">
        <v>0</v>
      </c>
      <c r="BY37" s="4"/>
      <c r="BZ37" s="4">
        <v>1</v>
      </c>
      <c r="CA37" s="5">
        <f t="shared" si="7"/>
        <v>44553</v>
      </c>
      <c r="CB37" s="4">
        <v>0</v>
      </c>
      <c r="CC37" s="5">
        <f t="shared" si="8"/>
        <v>44558</v>
      </c>
      <c r="CD37" s="4">
        <v>0</v>
      </c>
      <c r="CE37" s="5">
        <f t="shared" si="9"/>
        <v>44579</v>
      </c>
      <c r="CF37" s="4">
        <v>0</v>
      </c>
      <c r="CG37" s="32">
        <v>4.5999999999999996</v>
      </c>
      <c r="CH37" s="60">
        <f>EWS!P35</f>
        <v>3</v>
      </c>
    </row>
    <row r="38" spans="1:86">
      <c r="A38" s="8">
        <v>35</v>
      </c>
      <c r="B38" s="4" t="s">
        <v>110</v>
      </c>
      <c r="C38" s="4">
        <v>76</v>
      </c>
      <c r="D38" s="5">
        <v>44566</v>
      </c>
      <c r="E38" s="5" t="s">
        <v>125</v>
      </c>
      <c r="F38" s="4">
        <v>1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1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1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1.57</v>
      </c>
      <c r="AI38" s="4">
        <v>65</v>
      </c>
      <c r="AJ38" s="4">
        <f t="shared" si="5"/>
        <v>26.370238143535232</v>
      </c>
      <c r="AK38" s="4" t="s">
        <v>205</v>
      </c>
      <c r="AL38" s="4">
        <v>0</v>
      </c>
      <c r="AM38" s="4">
        <v>0</v>
      </c>
      <c r="AN38" s="4">
        <v>1</v>
      </c>
      <c r="AO38" s="4">
        <v>0</v>
      </c>
      <c r="AP38" s="4">
        <v>1</v>
      </c>
      <c r="AQ38" s="4">
        <v>0</v>
      </c>
      <c r="AR38" s="4">
        <v>0</v>
      </c>
      <c r="AS38" s="4">
        <v>0</v>
      </c>
      <c r="AT38" s="12">
        <v>5</v>
      </c>
      <c r="AU38" s="12" t="s">
        <v>206</v>
      </c>
      <c r="AV38" s="12" t="s">
        <v>207</v>
      </c>
      <c r="AW38" s="4">
        <v>24900</v>
      </c>
      <c r="AX38" s="4">
        <v>11.3</v>
      </c>
      <c r="AY38" s="4">
        <v>46.5</v>
      </c>
      <c r="AZ38" s="4">
        <v>6.8</v>
      </c>
      <c r="BA38" s="4">
        <v>3.1</v>
      </c>
      <c r="BB38" s="4">
        <v>33</v>
      </c>
      <c r="BC38" s="4">
        <v>21</v>
      </c>
      <c r="BD38" s="4">
        <v>383</v>
      </c>
      <c r="BE38" s="4">
        <v>254</v>
      </c>
      <c r="BF38" s="4">
        <v>575</v>
      </c>
      <c r="BG38" s="4">
        <v>0.5</v>
      </c>
      <c r="BH38" s="4">
        <v>381</v>
      </c>
      <c r="BI38" s="4">
        <v>13</v>
      </c>
      <c r="BJ38" s="4">
        <v>42</v>
      </c>
      <c r="BK38" s="4">
        <v>1.23</v>
      </c>
      <c r="BL38" s="4">
        <v>129</v>
      </c>
      <c r="BM38" s="4">
        <v>5.4</v>
      </c>
      <c r="BN38" s="4">
        <v>89</v>
      </c>
      <c r="BO38" s="4">
        <v>23.64</v>
      </c>
      <c r="BP38" s="4">
        <v>59.2</v>
      </c>
      <c r="BQ38" s="4">
        <v>32.6</v>
      </c>
      <c r="BR38" s="4">
        <v>459</v>
      </c>
      <c r="BS38" s="4" t="s">
        <v>119</v>
      </c>
      <c r="BT38" s="4" t="s">
        <v>136</v>
      </c>
      <c r="BU38" s="4">
        <v>0</v>
      </c>
      <c r="BV38" s="4">
        <v>0</v>
      </c>
      <c r="BW38" s="4">
        <v>1</v>
      </c>
      <c r="BX38" s="4">
        <v>0</v>
      </c>
      <c r="BY38" s="4"/>
      <c r="BZ38" s="4">
        <v>1</v>
      </c>
      <c r="CA38" s="5">
        <f t="shared" si="7"/>
        <v>44568</v>
      </c>
      <c r="CB38" s="4">
        <v>0</v>
      </c>
      <c r="CC38" s="5">
        <f t="shared" si="8"/>
        <v>44573</v>
      </c>
      <c r="CD38" s="4">
        <v>0</v>
      </c>
      <c r="CE38" s="5">
        <f t="shared" si="9"/>
        <v>44594</v>
      </c>
      <c r="CF38" s="4">
        <v>0</v>
      </c>
      <c r="CG38" s="32">
        <v>8.9</v>
      </c>
      <c r="CH38" s="60">
        <f>EWS!P36</f>
        <v>9</v>
      </c>
    </row>
    <row r="39" spans="1:86">
      <c r="A39" s="8">
        <v>36</v>
      </c>
      <c r="B39" s="4" t="s">
        <v>110</v>
      </c>
      <c r="C39" s="4">
        <v>95</v>
      </c>
      <c r="D39" s="5">
        <v>44566</v>
      </c>
      <c r="E39" s="5" t="s">
        <v>107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1.48</v>
      </c>
      <c r="AI39" s="4">
        <v>42</v>
      </c>
      <c r="AJ39" s="4">
        <f t="shared" ref="AJ39:AJ40" si="10">AI39/(AH39*AH39)</f>
        <v>19.174579985390796</v>
      </c>
      <c r="AK39" s="4" t="s">
        <v>208</v>
      </c>
      <c r="AL39" s="4">
        <v>0</v>
      </c>
      <c r="AM39" s="4">
        <v>0</v>
      </c>
      <c r="AN39" s="4">
        <v>0</v>
      </c>
      <c r="AO39" s="4">
        <v>1</v>
      </c>
      <c r="AP39" s="4">
        <v>1</v>
      </c>
      <c r="AQ39" s="4">
        <v>0</v>
      </c>
      <c r="AR39" s="4">
        <v>0</v>
      </c>
      <c r="AS39" s="4">
        <v>1</v>
      </c>
      <c r="AT39" s="12">
        <v>7</v>
      </c>
      <c r="AU39" s="12" t="s">
        <v>154</v>
      </c>
      <c r="AV39" s="12" t="s">
        <v>209</v>
      </c>
      <c r="AW39" s="4">
        <v>9700</v>
      </c>
      <c r="AX39" s="4">
        <v>8.5</v>
      </c>
      <c r="AY39" s="4">
        <v>5.5</v>
      </c>
      <c r="AZ39" s="4">
        <v>5.8</v>
      </c>
      <c r="BA39" s="4">
        <v>3.1</v>
      </c>
      <c r="BB39" s="4">
        <v>28</v>
      </c>
      <c r="BC39" s="4">
        <v>8</v>
      </c>
      <c r="BD39" s="4">
        <v>298</v>
      </c>
      <c r="BE39" s="4">
        <v>113</v>
      </c>
      <c r="BF39" s="4">
        <v>48</v>
      </c>
      <c r="BG39" s="4">
        <v>0.5</v>
      </c>
      <c r="BH39" s="4">
        <v>196</v>
      </c>
      <c r="BI39" s="4">
        <v>11</v>
      </c>
      <c r="BJ39" s="4">
        <v>14</v>
      </c>
      <c r="BK39" s="4">
        <v>0.8</v>
      </c>
      <c r="BL39" s="4">
        <v>135</v>
      </c>
      <c r="BM39" s="4">
        <v>5.4</v>
      </c>
      <c r="BN39" s="4">
        <v>103</v>
      </c>
      <c r="BO39" s="4">
        <v>0.38</v>
      </c>
      <c r="BP39" s="4">
        <v>83.8</v>
      </c>
      <c r="BQ39" s="4">
        <v>24.6</v>
      </c>
      <c r="BR39" s="4">
        <v>383</v>
      </c>
      <c r="BS39" s="4" t="s">
        <v>119</v>
      </c>
      <c r="BT39" s="4" t="s">
        <v>136</v>
      </c>
      <c r="BU39" s="4">
        <v>0</v>
      </c>
      <c r="BV39" s="4">
        <v>1</v>
      </c>
      <c r="BW39" s="4">
        <v>0</v>
      </c>
      <c r="BX39" s="4">
        <v>1</v>
      </c>
      <c r="BY39" s="4">
        <v>2</v>
      </c>
      <c r="BZ39" s="4">
        <v>1</v>
      </c>
      <c r="CA39" s="5">
        <f t="shared" si="7"/>
        <v>44568</v>
      </c>
      <c r="CB39" s="4">
        <v>0</v>
      </c>
      <c r="CC39" s="5">
        <f t="shared" si="8"/>
        <v>44573</v>
      </c>
      <c r="CD39" s="4">
        <v>0</v>
      </c>
      <c r="CE39" s="5">
        <f t="shared" si="9"/>
        <v>44594</v>
      </c>
      <c r="CF39" s="4">
        <v>0</v>
      </c>
      <c r="CG39" s="54">
        <v>9</v>
      </c>
      <c r="CH39" s="60">
        <f>EWS!P37</f>
        <v>0</v>
      </c>
    </row>
    <row r="40" spans="1:86">
      <c r="A40" s="8">
        <v>37</v>
      </c>
      <c r="B40" s="4" t="s">
        <v>157</v>
      </c>
      <c r="C40" s="4">
        <v>87</v>
      </c>
      <c r="D40" s="5">
        <v>44568</v>
      </c>
      <c r="E40" s="5" t="s">
        <v>125</v>
      </c>
      <c r="F40" s="4">
        <v>1</v>
      </c>
      <c r="G40" s="4">
        <v>0</v>
      </c>
      <c r="H40" s="4">
        <v>1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1.55</v>
      </c>
      <c r="AI40" s="4">
        <v>48</v>
      </c>
      <c r="AJ40" s="4">
        <f t="shared" si="10"/>
        <v>19.979188345473464</v>
      </c>
      <c r="AK40" s="4" t="s">
        <v>210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12">
        <v>5</v>
      </c>
      <c r="AU40" s="12" t="s">
        <v>150</v>
      </c>
      <c r="AV40" s="12" t="s">
        <v>153</v>
      </c>
      <c r="AW40" s="4">
        <v>15900</v>
      </c>
      <c r="AX40" s="4">
        <v>8.8000000000000007</v>
      </c>
      <c r="AY40" s="4">
        <v>34.700000000000003</v>
      </c>
      <c r="AZ40" s="4">
        <v>5</v>
      </c>
      <c r="BA40" s="4">
        <v>1.9</v>
      </c>
      <c r="BB40" s="4">
        <v>40</v>
      </c>
      <c r="BC40" s="4">
        <v>37</v>
      </c>
      <c r="BD40" s="4">
        <v>216</v>
      </c>
      <c r="BE40" s="4">
        <v>58</v>
      </c>
      <c r="BF40" s="4">
        <v>33</v>
      </c>
      <c r="BG40" s="4">
        <v>0.8</v>
      </c>
      <c r="BH40" s="4">
        <v>335</v>
      </c>
      <c r="BI40" s="4">
        <v>12</v>
      </c>
      <c r="BJ40" s="4">
        <v>24</v>
      </c>
      <c r="BK40" s="4">
        <v>0.7</v>
      </c>
      <c r="BL40" s="4">
        <v>123</v>
      </c>
      <c r="BM40" s="4">
        <v>4.8</v>
      </c>
      <c r="BN40" s="4">
        <v>91</v>
      </c>
      <c r="BO40" s="4">
        <v>12.11</v>
      </c>
      <c r="BP40" s="4">
        <v>66.7</v>
      </c>
      <c r="BQ40" s="4">
        <v>47.8</v>
      </c>
      <c r="BR40" s="4">
        <v>249</v>
      </c>
      <c r="BS40" s="4" t="s">
        <v>119</v>
      </c>
      <c r="BT40" s="4" t="s">
        <v>140</v>
      </c>
      <c r="BU40" s="4">
        <v>0</v>
      </c>
      <c r="BV40" s="4">
        <v>1</v>
      </c>
      <c r="BW40" s="4">
        <v>0</v>
      </c>
      <c r="BX40" s="4">
        <v>0</v>
      </c>
      <c r="BY40" s="4"/>
      <c r="BZ40" s="4">
        <v>1</v>
      </c>
      <c r="CA40" s="5">
        <f t="shared" si="7"/>
        <v>44570</v>
      </c>
      <c r="CB40" s="4">
        <v>0</v>
      </c>
      <c r="CC40" s="5">
        <f t="shared" si="8"/>
        <v>44575</v>
      </c>
      <c r="CD40" s="4">
        <v>0</v>
      </c>
      <c r="CE40" s="5">
        <f t="shared" si="9"/>
        <v>44596</v>
      </c>
      <c r="CF40" s="4">
        <v>0</v>
      </c>
      <c r="CG40" s="54">
        <v>15</v>
      </c>
      <c r="CH40" s="60">
        <f>EWS!P38</f>
        <v>3</v>
      </c>
    </row>
    <row r="41" spans="1:86">
      <c r="A41" s="8">
        <v>38</v>
      </c>
      <c r="B41" s="4" t="s">
        <v>157</v>
      </c>
      <c r="C41" s="4">
        <v>67</v>
      </c>
      <c r="D41" s="5">
        <v>44581</v>
      </c>
      <c r="E41" s="5" t="s">
        <v>109</v>
      </c>
      <c r="F41" s="4">
        <v>1</v>
      </c>
      <c r="G41" s="4">
        <v>1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1.6</v>
      </c>
      <c r="AI41" s="4">
        <v>40</v>
      </c>
      <c r="AJ41" s="4">
        <f t="shared" si="5"/>
        <v>15.624999999999996</v>
      </c>
      <c r="AK41" s="4" t="s">
        <v>211</v>
      </c>
      <c r="AL41" s="4">
        <v>0</v>
      </c>
      <c r="AM41" s="4">
        <v>1</v>
      </c>
      <c r="AN41" s="4">
        <v>1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12">
        <v>5</v>
      </c>
      <c r="AU41" s="12" t="s">
        <v>150</v>
      </c>
      <c r="AV41" s="12" t="s">
        <v>212</v>
      </c>
      <c r="AW41" s="4">
        <v>19200</v>
      </c>
      <c r="AX41" s="4">
        <v>12.1</v>
      </c>
      <c r="AY41" s="4">
        <v>57</v>
      </c>
      <c r="AZ41" s="4">
        <v>6.5</v>
      </c>
      <c r="BA41" s="4">
        <v>2.1</v>
      </c>
      <c r="BB41" s="4">
        <v>14</v>
      </c>
      <c r="BC41" s="4">
        <v>21</v>
      </c>
      <c r="BD41" s="4">
        <v>226</v>
      </c>
      <c r="BE41" s="4">
        <v>161</v>
      </c>
      <c r="BF41" s="4">
        <v>9</v>
      </c>
      <c r="BG41" s="4">
        <v>0.8</v>
      </c>
      <c r="BH41" s="4">
        <v>755</v>
      </c>
      <c r="BI41" s="4">
        <v>129</v>
      </c>
      <c r="BJ41" s="4">
        <v>57</v>
      </c>
      <c r="BK41" s="4">
        <v>0.88</v>
      </c>
      <c r="BL41" s="4">
        <v>138</v>
      </c>
      <c r="BM41" s="4">
        <v>5.0999999999999996</v>
      </c>
      <c r="BN41" s="4">
        <v>103</v>
      </c>
      <c r="BO41" s="4">
        <v>27.21</v>
      </c>
      <c r="BP41" s="4">
        <v>55.1</v>
      </c>
      <c r="BQ41" s="4">
        <v>37.200000000000003</v>
      </c>
      <c r="BR41" s="4">
        <v>544</v>
      </c>
      <c r="BS41" s="4" t="s">
        <v>119</v>
      </c>
      <c r="BT41" s="4" t="s">
        <v>136</v>
      </c>
      <c r="BU41" s="4">
        <v>0</v>
      </c>
      <c r="BV41" s="4">
        <v>0</v>
      </c>
      <c r="BW41" s="4">
        <v>1</v>
      </c>
      <c r="BX41" s="4">
        <v>0</v>
      </c>
      <c r="BY41" s="4"/>
      <c r="BZ41" s="4">
        <v>1</v>
      </c>
      <c r="CA41" s="5">
        <f t="shared" si="7"/>
        <v>44583</v>
      </c>
      <c r="CB41" s="4">
        <v>0</v>
      </c>
      <c r="CC41" s="5">
        <f t="shared" si="8"/>
        <v>44588</v>
      </c>
      <c r="CD41" s="4">
        <v>0</v>
      </c>
      <c r="CE41" s="5">
        <f t="shared" si="9"/>
        <v>44609</v>
      </c>
      <c r="CF41" s="4">
        <v>0</v>
      </c>
      <c r="CG41" s="32">
        <v>9.1</v>
      </c>
      <c r="CH41" s="60">
        <f>EWS!P39</f>
        <v>13</v>
      </c>
    </row>
    <row r="42" spans="1:86">
      <c r="A42" s="8">
        <v>39</v>
      </c>
      <c r="B42" s="4" t="s">
        <v>110</v>
      </c>
      <c r="C42" s="4">
        <v>93</v>
      </c>
      <c r="D42" s="5">
        <v>44594</v>
      </c>
      <c r="E42" s="5" t="s">
        <v>168</v>
      </c>
      <c r="F42" s="4">
        <v>1</v>
      </c>
      <c r="G42" s="4">
        <v>0</v>
      </c>
      <c r="H42" s="4">
        <v>1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1</v>
      </c>
      <c r="AE42" s="4">
        <v>1</v>
      </c>
      <c r="AF42" s="4">
        <v>0</v>
      </c>
      <c r="AG42" s="4">
        <v>0</v>
      </c>
      <c r="AH42" s="4">
        <v>1.45</v>
      </c>
      <c r="AI42" s="4">
        <v>36</v>
      </c>
      <c r="AJ42" s="4">
        <f t="shared" si="5"/>
        <v>17.122473246135552</v>
      </c>
      <c r="AK42" s="4" t="s">
        <v>213</v>
      </c>
      <c r="AL42" s="4">
        <v>1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12">
        <v>9</v>
      </c>
      <c r="AU42" s="12" t="s">
        <v>150</v>
      </c>
      <c r="AV42" s="12" t="s">
        <v>153</v>
      </c>
      <c r="AW42" s="4">
        <v>11300</v>
      </c>
      <c r="AX42" s="4">
        <v>12.8</v>
      </c>
      <c r="AY42" s="4">
        <v>15.6</v>
      </c>
      <c r="AZ42" s="4">
        <v>7.3</v>
      </c>
      <c r="BA42" s="4">
        <v>4.7</v>
      </c>
      <c r="BB42" s="4">
        <v>33</v>
      </c>
      <c r="BC42" s="4">
        <v>16</v>
      </c>
      <c r="BD42" s="4">
        <v>220</v>
      </c>
      <c r="BE42" s="4">
        <v>186</v>
      </c>
      <c r="BF42" s="4">
        <v>106</v>
      </c>
      <c r="BG42" s="4">
        <v>1.2</v>
      </c>
      <c r="BH42" s="4">
        <v>202</v>
      </c>
      <c r="BI42" s="4">
        <v>25</v>
      </c>
      <c r="BJ42" s="4">
        <v>18</v>
      </c>
      <c r="BK42" s="4">
        <v>0.87</v>
      </c>
      <c r="BL42" s="4">
        <v>120</v>
      </c>
      <c r="BM42" s="4">
        <v>4</v>
      </c>
      <c r="BN42" s="4">
        <v>88</v>
      </c>
      <c r="BO42" s="4">
        <v>1.47</v>
      </c>
      <c r="BP42" s="4">
        <v>77</v>
      </c>
      <c r="BQ42" s="4">
        <v>32.700000000000003</v>
      </c>
      <c r="BR42" s="4">
        <v>281</v>
      </c>
      <c r="BS42" s="4" t="s">
        <v>119</v>
      </c>
      <c r="BT42" s="4" t="s">
        <v>136</v>
      </c>
      <c r="BU42" s="4">
        <v>0</v>
      </c>
      <c r="BV42" s="4">
        <v>1</v>
      </c>
      <c r="BW42" s="4">
        <v>0</v>
      </c>
      <c r="BX42" s="4">
        <v>0</v>
      </c>
      <c r="BY42" s="4"/>
      <c r="BZ42" s="4">
        <v>1</v>
      </c>
      <c r="CA42" s="5">
        <f t="shared" si="7"/>
        <v>44596</v>
      </c>
      <c r="CB42" s="4">
        <v>0</v>
      </c>
      <c r="CC42" s="5">
        <f t="shared" si="8"/>
        <v>44601</v>
      </c>
      <c r="CD42" s="4">
        <v>0</v>
      </c>
      <c r="CE42" s="5">
        <f t="shared" si="9"/>
        <v>44622</v>
      </c>
      <c r="CF42" s="4">
        <v>0</v>
      </c>
      <c r="CG42" s="32">
        <v>10.199999999999999</v>
      </c>
      <c r="CH42" s="60">
        <f>EWS!P40</f>
        <v>4</v>
      </c>
    </row>
    <row r="43" spans="1:86">
      <c r="A43" s="8">
        <v>40</v>
      </c>
      <c r="B43" s="4" t="s">
        <v>157</v>
      </c>
      <c r="C43" s="4">
        <v>86</v>
      </c>
      <c r="D43" s="5">
        <v>44595</v>
      </c>
      <c r="E43" s="5" t="s">
        <v>125</v>
      </c>
      <c r="F43" s="4">
        <v>1</v>
      </c>
      <c r="G43" s="4">
        <v>0</v>
      </c>
      <c r="H43" s="4">
        <v>1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1</v>
      </c>
      <c r="AE43" s="4">
        <v>0</v>
      </c>
      <c r="AF43" s="4">
        <v>0</v>
      </c>
      <c r="AG43" s="4">
        <v>0</v>
      </c>
      <c r="AH43" s="4">
        <v>1.69</v>
      </c>
      <c r="AI43" s="4">
        <v>60</v>
      </c>
      <c r="AJ43" s="4">
        <f t="shared" si="5"/>
        <v>21.007667798746546</v>
      </c>
      <c r="AK43" s="4" t="s">
        <v>214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1</v>
      </c>
      <c r="AT43" s="12">
        <v>6</v>
      </c>
      <c r="AU43" s="12" t="s">
        <v>166</v>
      </c>
      <c r="AV43" s="12" t="s">
        <v>215</v>
      </c>
      <c r="AW43" s="4">
        <v>11200</v>
      </c>
      <c r="AX43" s="4">
        <v>15.2</v>
      </c>
      <c r="AY43" s="4">
        <v>11.4</v>
      </c>
      <c r="AZ43" s="4">
        <v>7.7</v>
      </c>
      <c r="BA43" s="4">
        <v>4.5999999999999996</v>
      </c>
      <c r="BB43" s="4">
        <v>33</v>
      </c>
      <c r="BC43" s="4">
        <v>20</v>
      </c>
      <c r="BD43" s="4">
        <v>385</v>
      </c>
      <c r="BE43" s="4">
        <v>220</v>
      </c>
      <c r="BF43" s="4">
        <v>122</v>
      </c>
      <c r="BG43" s="4">
        <v>1</v>
      </c>
      <c r="BH43" s="4">
        <v>204</v>
      </c>
      <c r="BI43" s="4">
        <v>29</v>
      </c>
      <c r="BJ43" s="4">
        <v>19</v>
      </c>
      <c r="BK43" s="4">
        <v>1.19</v>
      </c>
      <c r="BL43" s="4">
        <v>134</v>
      </c>
      <c r="BM43" s="4">
        <v>4.4000000000000004</v>
      </c>
      <c r="BN43" s="4">
        <v>100</v>
      </c>
      <c r="BO43" s="4">
        <v>2.67</v>
      </c>
      <c r="BP43" s="4">
        <v>79.599999999999994</v>
      </c>
      <c r="BQ43" s="4">
        <v>36.9</v>
      </c>
      <c r="BR43" s="4">
        <v>233</v>
      </c>
      <c r="BS43" s="4" t="s">
        <v>112</v>
      </c>
      <c r="BT43" s="4" t="s">
        <v>136</v>
      </c>
      <c r="BU43" s="4">
        <v>0</v>
      </c>
      <c r="BV43" s="4">
        <v>1</v>
      </c>
      <c r="BW43" s="4">
        <v>0</v>
      </c>
      <c r="BX43" s="4">
        <v>0</v>
      </c>
      <c r="BY43" s="4"/>
      <c r="BZ43" s="4">
        <v>1</v>
      </c>
      <c r="CA43" s="5">
        <f t="shared" si="7"/>
        <v>44597</v>
      </c>
      <c r="CB43" s="4">
        <v>0</v>
      </c>
      <c r="CC43" s="5">
        <f t="shared" si="8"/>
        <v>44602</v>
      </c>
      <c r="CD43" s="4">
        <v>0</v>
      </c>
      <c r="CE43" s="5">
        <f t="shared" si="9"/>
        <v>44623</v>
      </c>
      <c r="CF43" s="4">
        <v>0</v>
      </c>
      <c r="CG43" s="55">
        <v>7.5</v>
      </c>
      <c r="CH43" s="60">
        <f>EWS!P41</f>
        <v>2</v>
      </c>
    </row>
    <row r="44" spans="1:86">
      <c r="A44" s="8">
        <v>41</v>
      </c>
      <c r="B44" s="4" t="s">
        <v>110</v>
      </c>
      <c r="C44" s="4">
        <v>75</v>
      </c>
      <c r="D44" s="5">
        <v>44596</v>
      </c>
      <c r="E44" s="5" t="s">
        <v>106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1.48</v>
      </c>
      <c r="AI44" s="4">
        <v>40</v>
      </c>
      <c r="AJ44" s="4">
        <f t="shared" si="5"/>
        <v>18.261504747991236</v>
      </c>
      <c r="AK44" s="4" t="s">
        <v>216</v>
      </c>
      <c r="AL44" s="4">
        <v>0</v>
      </c>
      <c r="AM44" s="4">
        <v>1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1</v>
      </c>
      <c r="AT44" s="12">
        <v>8</v>
      </c>
      <c r="AU44" s="12" t="s">
        <v>166</v>
      </c>
      <c r="AV44" s="12" t="s">
        <v>215</v>
      </c>
      <c r="AW44" s="4">
        <v>5200</v>
      </c>
      <c r="AX44" s="4">
        <v>8.1</v>
      </c>
      <c r="AY44" s="4">
        <v>19.3</v>
      </c>
      <c r="AZ44" s="4">
        <v>6</v>
      </c>
      <c r="BA44" s="4">
        <v>2</v>
      </c>
      <c r="BB44" s="4">
        <v>30</v>
      </c>
      <c r="BC44" s="4">
        <v>23</v>
      </c>
      <c r="BD44" s="4">
        <v>186</v>
      </c>
      <c r="BE44" s="4">
        <v>73</v>
      </c>
      <c r="BF44" s="4">
        <v>55</v>
      </c>
      <c r="BG44" s="4">
        <v>0.4</v>
      </c>
      <c r="BH44" s="4">
        <v>480</v>
      </c>
      <c r="BI44" s="4">
        <v>28</v>
      </c>
      <c r="BJ44" s="4">
        <v>42</v>
      </c>
      <c r="BK44" s="4">
        <v>1.01</v>
      </c>
      <c r="BL44" s="4">
        <v>138</v>
      </c>
      <c r="BM44" s="4">
        <v>2.9</v>
      </c>
      <c r="BN44" s="4">
        <v>99</v>
      </c>
      <c r="BO44" s="4">
        <v>8.33</v>
      </c>
      <c r="BP44" s="4">
        <v>60.9</v>
      </c>
      <c r="BQ44" s="4">
        <v>41.6</v>
      </c>
      <c r="BR44" s="4">
        <v>246</v>
      </c>
      <c r="BS44" s="4" t="s">
        <v>112</v>
      </c>
      <c r="BT44" s="4" t="s">
        <v>136</v>
      </c>
      <c r="BU44" s="4">
        <v>0</v>
      </c>
      <c r="BV44" s="4">
        <v>1</v>
      </c>
      <c r="BW44" s="4">
        <v>0</v>
      </c>
      <c r="BX44" s="4">
        <v>0</v>
      </c>
      <c r="BY44" s="4"/>
      <c r="BZ44" s="4">
        <v>1</v>
      </c>
      <c r="CA44" s="5">
        <f t="shared" si="7"/>
        <v>44598</v>
      </c>
      <c r="CB44" s="4">
        <v>0</v>
      </c>
      <c r="CC44" s="5">
        <f t="shared" si="8"/>
        <v>44603</v>
      </c>
      <c r="CD44" s="4">
        <v>0</v>
      </c>
      <c r="CE44" s="5">
        <f t="shared" si="9"/>
        <v>44624</v>
      </c>
      <c r="CF44" s="4">
        <v>0</v>
      </c>
      <c r="CG44" s="55">
        <v>12.9</v>
      </c>
      <c r="CH44" s="60">
        <f>EWS!P42</f>
        <v>1</v>
      </c>
    </row>
    <row r="45" spans="1:86">
      <c r="A45" s="8">
        <v>42</v>
      </c>
      <c r="B45" s="4" t="s">
        <v>110</v>
      </c>
      <c r="C45" s="4">
        <v>99</v>
      </c>
      <c r="D45" s="5">
        <v>44616</v>
      </c>
      <c r="E45" s="5" t="s">
        <v>107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1.5</v>
      </c>
      <c r="AI45" s="4">
        <v>39</v>
      </c>
      <c r="AJ45" s="4">
        <f t="shared" si="5"/>
        <v>17.333333333333332</v>
      </c>
      <c r="AK45" s="4" t="s">
        <v>217</v>
      </c>
      <c r="AL45" s="4">
        <v>1</v>
      </c>
      <c r="AM45" s="4">
        <v>1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12">
        <v>5</v>
      </c>
      <c r="AU45" s="12" t="s">
        <v>121</v>
      </c>
      <c r="AV45" s="12" t="s">
        <v>218</v>
      </c>
      <c r="AW45" s="4">
        <v>6200</v>
      </c>
      <c r="AX45" s="4">
        <v>10.6</v>
      </c>
      <c r="AY45" s="4">
        <v>12.1</v>
      </c>
      <c r="AZ45" s="4">
        <v>6.1</v>
      </c>
      <c r="BA45" s="4">
        <v>3</v>
      </c>
      <c r="BB45" s="4">
        <v>18</v>
      </c>
      <c r="BC45" s="4">
        <v>8</v>
      </c>
      <c r="BD45" s="4">
        <v>157</v>
      </c>
      <c r="BE45" s="4">
        <v>141</v>
      </c>
      <c r="BF45" s="4">
        <v>28</v>
      </c>
      <c r="BG45" s="4">
        <v>1.3</v>
      </c>
      <c r="BH45" s="4">
        <v>222</v>
      </c>
      <c r="BI45" s="4">
        <v>9</v>
      </c>
      <c r="BJ45" s="4">
        <v>17</v>
      </c>
      <c r="BK45" s="4">
        <v>0.37</v>
      </c>
      <c r="BL45" s="4">
        <v>141</v>
      </c>
      <c r="BM45" s="4">
        <v>3.4</v>
      </c>
      <c r="BN45" s="4">
        <v>108</v>
      </c>
      <c r="BO45" s="4">
        <v>2.52</v>
      </c>
      <c r="BP45" s="4">
        <v>71</v>
      </c>
      <c r="BQ45" s="4">
        <v>41.2</v>
      </c>
      <c r="BR45" s="4">
        <v>295</v>
      </c>
      <c r="BS45" s="4" t="s">
        <v>119</v>
      </c>
      <c r="BT45" s="4" t="s">
        <v>136</v>
      </c>
      <c r="BU45" s="4">
        <v>0</v>
      </c>
      <c r="BV45" s="4">
        <v>1</v>
      </c>
      <c r="BW45" s="4">
        <v>0</v>
      </c>
      <c r="BX45" s="4">
        <v>1</v>
      </c>
      <c r="BY45" s="4">
        <v>2</v>
      </c>
      <c r="BZ45" s="4">
        <v>1</v>
      </c>
      <c r="CA45" s="5">
        <f t="shared" si="7"/>
        <v>44618</v>
      </c>
      <c r="CB45" s="4">
        <v>0</v>
      </c>
      <c r="CC45" s="5">
        <f t="shared" si="8"/>
        <v>44623</v>
      </c>
      <c r="CD45" s="4">
        <v>0</v>
      </c>
      <c r="CE45" s="5">
        <f t="shared" si="9"/>
        <v>44644</v>
      </c>
      <c r="CF45" s="4">
        <v>0</v>
      </c>
      <c r="CG45" s="32">
        <v>15</v>
      </c>
      <c r="CH45" s="60">
        <f>EWS!P43</f>
        <v>9</v>
      </c>
    </row>
    <row r="46" spans="1:86">
      <c r="A46" s="8">
        <v>43</v>
      </c>
      <c r="B46" s="4" t="s">
        <v>110</v>
      </c>
      <c r="C46" s="4">
        <v>72</v>
      </c>
      <c r="D46" s="5">
        <v>44620</v>
      </c>
      <c r="E46" s="5" t="s">
        <v>109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1.53</v>
      </c>
      <c r="AI46" s="4">
        <v>40</v>
      </c>
      <c r="AJ46" s="4">
        <f t="shared" si="5"/>
        <v>17.087444999786406</v>
      </c>
      <c r="AK46" s="4" t="s">
        <v>219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12">
        <v>4</v>
      </c>
      <c r="AU46" s="12" t="s">
        <v>121</v>
      </c>
      <c r="AV46" s="12" t="s">
        <v>220</v>
      </c>
      <c r="AW46" s="4">
        <v>8700</v>
      </c>
      <c r="AX46" s="4">
        <v>13.6</v>
      </c>
      <c r="AY46" s="4">
        <v>17.100000000000001</v>
      </c>
      <c r="AZ46" s="4">
        <v>6.7</v>
      </c>
      <c r="BA46" s="4">
        <v>3.6</v>
      </c>
      <c r="BB46" s="4">
        <v>27</v>
      </c>
      <c r="BC46" s="4">
        <v>35</v>
      </c>
      <c r="BD46" s="4">
        <v>200</v>
      </c>
      <c r="BE46" s="4">
        <v>255</v>
      </c>
      <c r="BF46" s="4">
        <v>19</v>
      </c>
      <c r="BG46" s="4">
        <v>0.5</v>
      </c>
      <c r="BH46" s="4">
        <v>241</v>
      </c>
      <c r="BI46" s="4">
        <v>66</v>
      </c>
      <c r="BJ46" s="4">
        <v>13</v>
      </c>
      <c r="BK46" s="4">
        <v>0.42</v>
      </c>
      <c r="BL46" s="4">
        <v>138</v>
      </c>
      <c r="BM46" s="4">
        <v>4.5999999999999996</v>
      </c>
      <c r="BN46" s="4">
        <v>99</v>
      </c>
      <c r="BO46" s="4">
        <v>1.18</v>
      </c>
      <c r="BP46" s="4">
        <v>83.8</v>
      </c>
      <c r="BQ46" s="4">
        <v>29.1</v>
      </c>
      <c r="BR46" s="4">
        <v>361</v>
      </c>
      <c r="BS46" s="4" t="s">
        <v>119</v>
      </c>
      <c r="BT46" s="4" t="s">
        <v>136</v>
      </c>
      <c r="BU46" s="4">
        <v>1</v>
      </c>
      <c r="BV46" s="4">
        <v>0</v>
      </c>
      <c r="BW46" s="4">
        <v>0</v>
      </c>
      <c r="BX46" s="4">
        <v>1</v>
      </c>
      <c r="BY46" s="4">
        <v>2</v>
      </c>
      <c r="BZ46" s="4">
        <v>1</v>
      </c>
      <c r="CA46" s="5">
        <f t="shared" si="7"/>
        <v>44622</v>
      </c>
      <c r="CB46" s="4">
        <v>0</v>
      </c>
      <c r="CC46" s="5">
        <f t="shared" si="8"/>
        <v>44627</v>
      </c>
      <c r="CD46" s="4">
        <v>0</v>
      </c>
      <c r="CE46" s="5">
        <f t="shared" si="9"/>
        <v>44648</v>
      </c>
      <c r="CF46" s="4">
        <v>0</v>
      </c>
      <c r="CG46" s="32">
        <v>6.7</v>
      </c>
      <c r="CH46" s="60">
        <f>EWS!P44</f>
        <v>9</v>
      </c>
    </row>
    <row r="47" spans="1:86">
      <c r="A47" s="8">
        <v>44</v>
      </c>
      <c r="B47" s="4" t="s">
        <v>110</v>
      </c>
      <c r="C47" s="4">
        <v>97</v>
      </c>
      <c r="D47" s="5">
        <v>44635</v>
      </c>
      <c r="E47" s="5" t="s">
        <v>109</v>
      </c>
      <c r="F47" s="4">
        <v>1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1.44</v>
      </c>
      <c r="AI47" s="4">
        <v>36.9</v>
      </c>
      <c r="AJ47" s="4">
        <f t="shared" si="5"/>
        <v>17.795138888888889</v>
      </c>
      <c r="AK47" s="4" t="s">
        <v>221</v>
      </c>
      <c r="AL47" s="4">
        <v>0</v>
      </c>
      <c r="AM47" s="4">
        <v>1</v>
      </c>
      <c r="AN47" s="4">
        <v>1</v>
      </c>
      <c r="AO47" s="4">
        <v>1</v>
      </c>
      <c r="AP47" s="4">
        <v>1</v>
      </c>
      <c r="AQ47" s="4">
        <v>0</v>
      </c>
      <c r="AR47" s="4">
        <v>1</v>
      </c>
      <c r="AS47" s="4">
        <v>0</v>
      </c>
      <c r="AT47" s="12">
        <v>8</v>
      </c>
      <c r="AU47" s="12" t="s">
        <v>206</v>
      </c>
      <c r="AV47" s="12" t="s">
        <v>222</v>
      </c>
      <c r="AW47" s="4">
        <v>13400</v>
      </c>
      <c r="AX47" s="4">
        <v>8.5</v>
      </c>
      <c r="AY47" s="4">
        <v>36.1</v>
      </c>
      <c r="AZ47" s="4">
        <v>6.5</v>
      </c>
      <c r="BA47" s="4">
        <v>2.5</v>
      </c>
      <c r="BB47" s="4">
        <v>9</v>
      </c>
      <c r="BC47" s="4">
        <v>10</v>
      </c>
      <c r="BD47" s="4">
        <v>198</v>
      </c>
      <c r="BE47" s="4">
        <v>170</v>
      </c>
      <c r="BF47" s="4">
        <v>21</v>
      </c>
      <c r="BG47" s="4">
        <v>0.3</v>
      </c>
      <c r="BH47" s="4">
        <v>227</v>
      </c>
      <c r="BI47" s="4">
        <v>13</v>
      </c>
      <c r="BJ47" s="4">
        <v>87</v>
      </c>
      <c r="BK47" s="4">
        <v>1.71</v>
      </c>
      <c r="BL47" s="4">
        <v>154</v>
      </c>
      <c r="BM47" s="4">
        <v>5.0999999999999996</v>
      </c>
      <c r="BN47" s="4">
        <v>108</v>
      </c>
      <c r="BO47" s="4">
        <v>11.29</v>
      </c>
      <c r="BP47" s="4">
        <v>69.900000000000006</v>
      </c>
      <c r="BQ47" s="4">
        <v>27.4</v>
      </c>
      <c r="BR47" s="4">
        <v>374</v>
      </c>
      <c r="BS47" s="4" t="s">
        <v>112</v>
      </c>
      <c r="BT47" s="4" t="s">
        <v>136</v>
      </c>
      <c r="BU47" s="4">
        <v>0</v>
      </c>
      <c r="BV47" s="4">
        <v>0</v>
      </c>
      <c r="BW47" s="4">
        <v>1</v>
      </c>
      <c r="BX47" s="4">
        <v>0</v>
      </c>
      <c r="BY47" s="4"/>
      <c r="BZ47" s="4">
        <v>1</v>
      </c>
      <c r="CA47" s="5">
        <f t="shared" si="7"/>
        <v>44637</v>
      </c>
      <c r="CB47" s="4">
        <v>0</v>
      </c>
      <c r="CC47" s="5">
        <f t="shared" si="8"/>
        <v>44642</v>
      </c>
      <c r="CD47" s="4">
        <v>0</v>
      </c>
      <c r="CE47" s="5">
        <f t="shared" si="9"/>
        <v>44663</v>
      </c>
      <c r="CF47" s="4">
        <v>0</v>
      </c>
      <c r="CG47" s="32">
        <v>11.9</v>
      </c>
      <c r="CH47" s="60">
        <f>EWS!P45</f>
        <v>5</v>
      </c>
    </row>
    <row r="48" spans="1:86">
      <c r="A48" s="8">
        <v>45</v>
      </c>
      <c r="B48" s="4" t="s">
        <v>110</v>
      </c>
      <c r="C48" s="4">
        <v>85</v>
      </c>
      <c r="D48" s="5">
        <v>44636</v>
      </c>
      <c r="E48" s="5" t="s">
        <v>107</v>
      </c>
      <c r="F48" s="4">
        <v>1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1</v>
      </c>
      <c r="AE48" s="4">
        <v>1</v>
      </c>
      <c r="AF48" s="4">
        <v>0</v>
      </c>
      <c r="AG48" s="4">
        <v>0</v>
      </c>
      <c r="AH48" s="4">
        <v>1.33</v>
      </c>
      <c r="AI48" s="4">
        <v>33.799999999999997</v>
      </c>
      <c r="AJ48" s="4">
        <f t="shared" si="5"/>
        <v>19.107920176380798</v>
      </c>
      <c r="AK48" s="4" t="s">
        <v>223</v>
      </c>
      <c r="AL48" s="4">
        <v>0</v>
      </c>
      <c r="AM48" s="4">
        <v>1</v>
      </c>
      <c r="AN48" s="4">
        <v>1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12">
        <v>5</v>
      </c>
      <c r="AU48" s="12" t="s">
        <v>121</v>
      </c>
      <c r="AV48" s="12" t="s">
        <v>220</v>
      </c>
      <c r="AW48" s="4">
        <v>9500</v>
      </c>
      <c r="AX48" s="4">
        <v>10.6</v>
      </c>
      <c r="AY48" s="4">
        <v>24.8</v>
      </c>
      <c r="AZ48" s="4">
        <v>5</v>
      </c>
      <c r="BA48" s="4">
        <v>2.7</v>
      </c>
      <c r="BB48" s="4">
        <v>47</v>
      </c>
      <c r="BC48" s="4">
        <v>23</v>
      </c>
      <c r="BD48" s="4">
        <v>246</v>
      </c>
      <c r="BE48" s="4">
        <v>153</v>
      </c>
      <c r="BF48" s="4">
        <v>1122</v>
      </c>
      <c r="BG48" s="4">
        <v>0.8</v>
      </c>
      <c r="BH48" s="4">
        <v>168</v>
      </c>
      <c r="BI48" s="4">
        <v>7</v>
      </c>
      <c r="BJ48" s="4">
        <v>11</v>
      </c>
      <c r="BK48" s="4">
        <v>0.63</v>
      </c>
      <c r="BL48" s="4">
        <v>134</v>
      </c>
      <c r="BM48" s="4">
        <v>4.5</v>
      </c>
      <c r="BN48" s="4">
        <v>99</v>
      </c>
      <c r="BO48" s="4">
        <v>7.61</v>
      </c>
      <c r="BP48" s="4">
        <v>18.7</v>
      </c>
      <c r="BQ48" s="4">
        <v>52.9</v>
      </c>
      <c r="BR48" s="4">
        <v>434</v>
      </c>
      <c r="BS48" s="4" t="s">
        <v>112</v>
      </c>
      <c r="BT48" s="4" t="s">
        <v>173</v>
      </c>
      <c r="BU48" s="4">
        <v>0</v>
      </c>
      <c r="BV48" s="4">
        <v>1</v>
      </c>
      <c r="BW48" s="4">
        <v>0</v>
      </c>
      <c r="BX48" s="4">
        <v>0</v>
      </c>
      <c r="BY48" s="4"/>
      <c r="BZ48" s="4">
        <v>1</v>
      </c>
      <c r="CA48" s="5">
        <f t="shared" si="7"/>
        <v>44638</v>
      </c>
      <c r="CB48" s="4">
        <v>0</v>
      </c>
      <c r="CC48" s="5">
        <f t="shared" si="8"/>
        <v>44643</v>
      </c>
      <c r="CD48" s="4">
        <v>0</v>
      </c>
      <c r="CE48" s="5">
        <f t="shared" si="9"/>
        <v>44664</v>
      </c>
      <c r="CF48" s="4">
        <v>0</v>
      </c>
      <c r="CG48" s="32">
        <v>9</v>
      </c>
      <c r="CH48" s="60">
        <f>EWS!P46</f>
        <v>3</v>
      </c>
    </row>
    <row r="49" spans="1:86">
      <c r="A49" s="8">
        <v>46</v>
      </c>
      <c r="B49" s="4" t="s">
        <v>157</v>
      </c>
      <c r="C49" s="4">
        <v>93</v>
      </c>
      <c r="D49" s="5">
        <v>44657</v>
      </c>
      <c r="E49" s="5" t="s">
        <v>107</v>
      </c>
      <c r="F49" s="4">
        <v>0</v>
      </c>
      <c r="G49" s="4">
        <v>0</v>
      </c>
      <c r="H49" s="4">
        <v>1</v>
      </c>
      <c r="I49" s="4">
        <v>0</v>
      </c>
      <c r="J49" s="4">
        <v>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1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1.63</v>
      </c>
      <c r="AI49" s="4">
        <v>45</v>
      </c>
      <c r="AJ49" s="4">
        <f t="shared" si="5"/>
        <v>16.937031879257784</v>
      </c>
      <c r="AK49" s="4" t="s">
        <v>224</v>
      </c>
      <c r="AL49" s="4">
        <v>0</v>
      </c>
      <c r="AM49" s="4">
        <v>1</v>
      </c>
      <c r="AN49" s="4">
        <v>1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12">
        <v>8</v>
      </c>
      <c r="AU49" s="12" t="s">
        <v>133</v>
      </c>
      <c r="AV49" s="12" t="s">
        <v>225</v>
      </c>
      <c r="AW49" s="4">
        <v>7400</v>
      </c>
      <c r="AX49" s="4">
        <v>8.6999999999999993</v>
      </c>
      <c r="AY49" s="4">
        <v>10.8</v>
      </c>
      <c r="AZ49" s="4">
        <v>6.3</v>
      </c>
      <c r="BA49" s="4">
        <v>3.1</v>
      </c>
      <c r="BB49" s="4">
        <v>16</v>
      </c>
      <c r="BC49" s="4">
        <v>12</v>
      </c>
      <c r="BD49" s="4">
        <v>213</v>
      </c>
      <c r="BE49" s="4">
        <v>101</v>
      </c>
      <c r="BF49" s="4">
        <v>64</v>
      </c>
      <c r="BG49" s="4">
        <v>0.9</v>
      </c>
      <c r="BH49" s="4">
        <v>290</v>
      </c>
      <c r="BI49" s="4">
        <v>9</v>
      </c>
      <c r="BJ49" s="4">
        <v>22</v>
      </c>
      <c r="BK49" s="4">
        <v>0.8</v>
      </c>
      <c r="BL49" s="4">
        <v>133</v>
      </c>
      <c r="BM49" s="4">
        <v>3.5</v>
      </c>
      <c r="BN49" s="4">
        <v>95</v>
      </c>
      <c r="BO49" s="4">
        <v>5.01</v>
      </c>
      <c r="BP49" s="4">
        <v>75.7</v>
      </c>
      <c r="BQ49" s="4">
        <v>39.6</v>
      </c>
      <c r="BR49" s="4">
        <v>339</v>
      </c>
      <c r="BS49" s="4" t="s">
        <v>112</v>
      </c>
      <c r="BT49" s="4" t="s">
        <v>136</v>
      </c>
      <c r="BU49" s="4">
        <v>0</v>
      </c>
      <c r="BV49" s="4">
        <v>1</v>
      </c>
      <c r="BW49" s="4">
        <v>0</v>
      </c>
      <c r="BX49" s="4">
        <v>0</v>
      </c>
      <c r="BY49" s="4"/>
      <c r="BZ49" s="4">
        <v>1</v>
      </c>
      <c r="CA49" s="5">
        <f t="shared" si="7"/>
        <v>44659</v>
      </c>
      <c r="CB49" s="4">
        <v>0</v>
      </c>
      <c r="CC49" s="5">
        <f t="shared" si="8"/>
        <v>44664</v>
      </c>
      <c r="CD49" s="4">
        <v>1</v>
      </c>
      <c r="CE49" s="5">
        <f t="shared" si="9"/>
        <v>44685</v>
      </c>
      <c r="CF49" s="4">
        <v>1</v>
      </c>
      <c r="CG49" s="32">
        <v>12.2</v>
      </c>
      <c r="CH49" s="60">
        <f>EWS!P47</f>
        <v>7</v>
      </c>
    </row>
    <row r="50" spans="1:86">
      <c r="A50" s="8">
        <v>47</v>
      </c>
      <c r="B50" s="4" t="s">
        <v>157</v>
      </c>
      <c r="C50" s="4">
        <v>74</v>
      </c>
      <c r="D50" s="5">
        <v>44658</v>
      </c>
      <c r="E50" s="5" t="s">
        <v>125</v>
      </c>
      <c r="F50" s="4">
        <v>1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1.64</v>
      </c>
      <c r="AI50" s="4">
        <v>74</v>
      </c>
      <c r="AJ50" s="4">
        <f t="shared" si="5"/>
        <v>27.513384889946465</v>
      </c>
      <c r="AK50" s="4" t="s">
        <v>226</v>
      </c>
      <c r="AL50" s="4">
        <v>0</v>
      </c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1</v>
      </c>
      <c r="AT50" s="12">
        <v>6</v>
      </c>
      <c r="AU50" s="12" t="s">
        <v>133</v>
      </c>
      <c r="AV50" s="12" t="s">
        <v>227</v>
      </c>
      <c r="AW50" s="4">
        <v>13700</v>
      </c>
      <c r="AX50" s="4">
        <v>12.7</v>
      </c>
      <c r="AY50" s="4">
        <v>19.399999999999999</v>
      </c>
      <c r="AZ50" s="4">
        <v>5.6</v>
      </c>
      <c r="BA50" s="4">
        <v>3.3</v>
      </c>
      <c r="BB50" s="4">
        <v>21</v>
      </c>
      <c r="BC50" s="4">
        <v>17</v>
      </c>
      <c r="BD50" s="4">
        <v>323</v>
      </c>
      <c r="BE50" s="4">
        <v>249</v>
      </c>
      <c r="BF50" s="4">
        <v>77</v>
      </c>
      <c r="BG50" s="4">
        <v>1.3</v>
      </c>
      <c r="BH50" s="4">
        <v>165</v>
      </c>
      <c r="BI50" s="4">
        <v>32</v>
      </c>
      <c r="BJ50" s="4">
        <v>33</v>
      </c>
      <c r="BK50" s="4">
        <v>1.54</v>
      </c>
      <c r="BL50" s="4">
        <v>139</v>
      </c>
      <c r="BM50" s="4">
        <v>4.2</v>
      </c>
      <c r="BN50" s="4">
        <v>101</v>
      </c>
      <c r="BO50" s="4">
        <v>27.11</v>
      </c>
      <c r="BP50" s="4">
        <v>67.7</v>
      </c>
      <c r="BQ50" s="4">
        <v>35.1</v>
      </c>
      <c r="BR50" s="4">
        <v>450</v>
      </c>
      <c r="BS50" s="4" t="s">
        <v>119</v>
      </c>
      <c r="BT50" s="4" t="s">
        <v>136</v>
      </c>
      <c r="BU50" s="4">
        <v>0</v>
      </c>
      <c r="BV50" s="4">
        <v>1</v>
      </c>
      <c r="BW50" s="4">
        <v>0</v>
      </c>
      <c r="BX50" s="4">
        <v>0</v>
      </c>
      <c r="BY50" s="4"/>
      <c r="BZ50" s="4">
        <v>1</v>
      </c>
      <c r="CA50" s="5">
        <f t="shared" si="7"/>
        <v>44660</v>
      </c>
      <c r="CB50" s="4">
        <v>0</v>
      </c>
      <c r="CC50" s="5">
        <f t="shared" si="8"/>
        <v>44665</v>
      </c>
      <c r="CD50" s="4">
        <v>0</v>
      </c>
      <c r="CE50" s="5">
        <f t="shared" si="9"/>
        <v>44686</v>
      </c>
      <c r="CF50" s="4">
        <v>0</v>
      </c>
      <c r="CG50" s="32">
        <v>8.3000000000000007</v>
      </c>
      <c r="CH50" s="60">
        <f>EWS!P48</f>
        <v>3</v>
      </c>
    </row>
    <row r="51" spans="1:86">
      <c r="A51" s="8">
        <v>48</v>
      </c>
      <c r="B51" s="4" t="s">
        <v>110</v>
      </c>
      <c r="C51" s="4">
        <v>91</v>
      </c>
      <c r="D51" s="5">
        <v>44705</v>
      </c>
      <c r="E51" s="5" t="s">
        <v>106</v>
      </c>
      <c r="F51" s="4">
        <v>1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1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1.54</v>
      </c>
      <c r="AI51" s="4">
        <v>53</v>
      </c>
      <c r="AJ51" s="4">
        <f t="shared" si="5"/>
        <v>22.347782088041829</v>
      </c>
      <c r="AK51" s="4" t="s">
        <v>228</v>
      </c>
      <c r="AL51" s="4">
        <v>0</v>
      </c>
      <c r="AM51" s="4">
        <v>1</v>
      </c>
      <c r="AN51" s="4">
        <v>1</v>
      </c>
      <c r="AO51" s="4">
        <v>0</v>
      </c>
      <c r="AP51" s="4">
        <v>1</v>
      </c>
      <c r="AQ51" s="4">
        <v>0</v>
      </c>
      <c r="AR51" s="4">
        <v>0</v>
      </c>
      <c r="AS51" s="4">
        <v>0</v>
      </c>
      <c r="AT51" s="12">
        <v>5</v>
      </c>
      <c r="AU51" s="12" t="s">
        <v>166</v>
      </c>
      <c r="AV51" s="12" t="s">
        <v>229</v>
      </c>
      <c r="AW51" s="4">
        <v>7700</v>
      </c>
      <c r="AX51" s="4">
        <v>11</v>
      </c>
      <c r="AY51" s="4">
        <v>21.4</v>
      </c>
      <c r="AZ51" s="4">
        <v>6.4</v>
      </c>
      <c r="BA51" s="4">
        <v>3.5</v>
      </c>
      <c r="BB51" s="4">
        <v>46</v>
      </c>
      <c r="BC51" s="4">
        <v>34</v>
      </c>
      <c r="BD51" s="4">
        <v>168</v>
      </c>
      <c r="BE51" s="4">
        <v>169</v>
      </c>
      <c r="BF51" s="4">
        <v>58</v>
      </c>
      <c r="BG51" s="4">
        <v>0.8</v>
      </c>
      <c r="BH51" s="4">
        <v>224</v>
      </c>
      <c r="BI51" s="4">
        <v>37</v>
      </c>
      <c r="BJ51" s="4">
        <v>28</v>
      </c>
      <c r="BK51" s="4">
        <v>1</v>
      </c>
      <c r="BL51" s="4">
        <v>140</v>
      </c>
      <c r="BM51" s="4">
        <v>4.9000000000000004</v>
      </c>
      <c r="BN51" s="4">
        <v>105</v>
      </c>
      <c r="BO51" s="4">
        <v>1.82</v>
      </c>
      <c r="BP51" s="4">
        <v>95</v>
      </c>
      <c r="BQ51" s="4">
        <v>27.8</v>
      </c>
      <c r="BR51" s="4">
        <v>311</v>
      </c>
      <c r="BS51" s="4" t="s">
        <v>119</v>
      </c>
      <c r="BT51" s="4" t="s">
        <v>136</v>
      </c>
      <c r="BU51" s="4">
        <v>1</v>
      </c>
      <c r="BV51" s="4">
        <v>0</v>
      </c>
      <c r="BW51" s="4">
        <v>0</v>
      </c>
      <c r="BX51" s="4">
        <v>1</v>
      </c>
      <c r="BY51" s="4">
        <v>1</v>
      </c>
      <c r="BZ51" s="4">
        <v>1</v>
      </c>
      <c r="CA51" s="5">
        <f t="shared" si="7"/>
        <v>44707</v>
      </c>
      <c r="CB51" s="4">
        <v>0</v>
      </c>
      <c r="CC51" s="5">
        <f t="shared" si="8"/>
        <v>44712</v>
      </c>
      <c r="CD51" s="4">
        <v>0</v>
      </c>
      <c r="CE51" s="5">
        <f t="shared" si="9"/>
        <v>44733</v>
      </c>
      <c r="CF51" s="4">
        <v>0</v>
      </c>
      <c r="CG51" s="32">
        <v>12.6</v>
      </c>
      <c r="CH51" s="60">
        <f>EWS!P49</f>
        <v>0</v>
      </c>
    </row>
    <row r="52" spans="1:86">
      <c r="A52" s="8">
        <v>49</v>
      </c>
      <c r="B52" s="4" t="s">
        <v>110</v>
      </c>
      <c r="C52" s="4">
        <v>98</v>
      </c>
      <c r="D52" s="5">
        <v>44711</v>
      </c>
      <c r="E52" s="5" t="s">
        <v>109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1</v>
      </c>
      <c r="N52" s="4">
        <v>0</v>
      </c>
      <c r="O52" s="4">
        <v>1</v>
      </c>
      <c r="P52" s="4">
        <v>0</v>
      </c>
      <c r="Q52" s="4"/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1.4</v>
      </c>
      <c r="AI52" s="4">
        <v>40.799999999999997</v>
      </c>
      <c r="AJ52" s="4">
        <f t="shared" si="5"/>
        <v>20.816326530612248</v>
      </c>
      <c r="AK52" s="4" t="s">
        <v>230</v>
      </c>
      <c r="AL52" s="4">
        <v>1</v>
      </c>
      <c r="AM52" s="4">
        <v>0</v>
      </c>
      <c r="AN52" s="4">
        <v>1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12">
        <v>5</v>
      </c>
      <c r="AU52" s="12" t="s">
        <v>154</v>
      </c>
      <c r="AV52" s="12" t="s">
        <v>231</v>
      </c>
      <c r="AW52" s="4">
        <v>16200</v>
      </c>
      <c r="AX52" s="4">
        <v>10.6</v>
      </c>
      <c r="AY52" s="4">
        <v>15.1</v>
      </c>
      <c r="AZ52" s="4">
        <v>6.4</v>
      </c>
      <c r="BA52" s="4">
        <v>3.5</v>
      </c>
      <c r="BB52" s="4">
        <v>263</v>
      </c>
      <c r="BC52" s="4">
        <v>59</v>
      </c>
      <c r="BD52" s="4">
        <v>915</v>
      </c>
      <c r="BE52" s="4">
        <v>166</v>
      </c>
      <c r="BF52" s="4">
        <v>1234</v>
      </c>
      <c r="BG52" s="4">
        <v>1.9</v>
      </c>
      <c r="BH52" s="4">
        <v>358</v>
      </c>
      <c r="BI52" s="4">
        <v>98</v>
      </c>
      <c r="BJ52" s="4">
        <v>30</v>
      </c>
      <c r="BK52" s="4">
        <v>2.59</v>
      </c>
      <c r="BL52" s="4">
        <v>142</v>
      </c>
      <c r="BM52" s="4">
        <v>3.4</v>
      </c>
      <c r="BN52" s="4">
        <v>103</v>
      </c>
      <c r="BO52" s="4">
        <v>5.88</v>
      </c>
      <c r="BP52" s="4">
        <v>83.8</v>
      </c>
      <c r="BQ52" s="4">
        <v>30.5</v>
      </c>
      <c r="BR52" s="4">
        <v>269</v>
      </c>
      <c r="BS52" s="4" t="s">
        <v>119</v>
      </c>
      <c r="BT52" s="4" t="s">
        <v>136</v>
      </c>
      <c r="BU52" s="4">
        <v>0</v>
      </c>
      <c r="BV52" s="4">
        <v>1</v>
      </c>
      <c r="BW52" s="4">
        <v>0</v>
      </c>
      <c r="BX52" s="4">
        <v>0</v>
      </c>
      <c r="BY52" s="4"/>
      <c r="BZ52" s="4">
        <v>1</v>
      </c>
      <c r="CA52" s="5">
        <f t="shared" si="7"/>
        <v>44713</v>
      </c>
      <c r="CB52" s="4">
        <v>0</v>
      </c>
      <c r="CC52" s="5">
        <f t="shared" si="8"/>
        <v>44718</v>
      </c>
      <c r="CD52" s="4">
        <v>0</v>
      </c>
      <c r="CE52" s="5">
        <f t="shared" si="9"/>
        <v>44739</v>
      </c>
      <c r="CF52" s="4">
        <v>1</v>
      </c>
      <c r="CG52" s="32">
        <v>15</v>
      </c>
      <c r="CH52" s="60">
        <f>EWS!P50</f>
        <v>4</v>
      </c>
    </row>
    <row r="53" spans="1:86">
      <c r="BT53" s="26"/>
      <c r="CA53" s="25"/>
    </row>
    <row r="54" spans="1:86">
      <c r="E54" s="25"/>
      <c r="AJ54" s="56"/>
      <c r="AU54" s="27"/>
      <c r="AV54" s="27"/>
      <c r="BS54" s="28"/>
      <c r="BT54" s="28"/>
      <c r="BX54" s="41"/>
      <c r="BY54" s="41"/>
      <c r="CH54" s="2"/>
    </row>
    <row r="55" spans="1:86">
      <c r="E55" s="2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J55" s="56"/>
      <c r="AL55" s="56"/>
      <c r="AM55" s="56"/>
      <c r="AN55" s="56"/>
      <c r="AO55" s="56"/>
      <c r="AP55" s="56"/>
      <c r="AQ55" s="56"/>
      <c r="AR55" s="56"/>
      <c r="AS55" s="56"/>
      <c r="AU55" s="26"/>
      <c r="AV55" s="26"/>
      <c r="BS55" s="26"/>
      <c r="BT55" s="28"/>
      <c r="BU55" s="56"/>
      <c r="BV55" s="56"/>
      <c r="BW55" s="56"/>
      <c r="BX55" s="56"/>
      <c r="CB55" s="56"/>
      <c r="CC55" s="56"/>
      <c r="CD55" s="56"/>
      <c r="CE55" s="56"/>
      <c r="CF55" s="56"/>
      <c r="CH55" s="2"/>
    </row>
    <row r="56" spans="1:86">
      <c r="B56" s="56"/>
      <c r="E56" s="57"/>
      <c r="AJ56" s="56"/>
      <c r="AU56" s="57"/>
      <c r="AV56" s="26"/>
      <c r="BS56" s="57"/>
      <c r="BT56" s="58"/>
      <c r="BY56" s="56"/>
      <c r="CH56" s="2"/>
    </row>
    <row r="57" spans="1:86">
      <c r="E57" s="25"/>
      <c r="AJ57" s="56"/>
      <c r="AU57" s="27"/>
      <c r="AV57" s="27"/>
      <c r="BS57" s="28"/>
      <c r="BT57" s="28"/>
      <c r="BX57" s="56"/>
      <c r="CH57" s="2"/>
    </row>
    <row r="58" spans="1:86">
      <c r="E58" s="26"/>
      <c r="AJ58" s="56"/>
      <c r="AU58" s="26"/>
      <c r="AV58" s="26"/>
      <c r="BS58" s="26"/>
      <c r="BT58" s="28"/>
      <c r="CH58" s="2"/>
    </row>
    <row r="59" spans="1:86">
      <c r="B59" s="56"/>
      <c r="E59" s="57"/>
      <c r="AJ59" s="56"/>
      <c r="AU59" s="57"/>
      <c r="AV59" s="26"/>
      <c r="BS59" s="57"/>
      <c r="BT59" s="28"/>
      <c r="BY59" s="56"/>
      <c r="CH59" s="2"/>
    </row>
    <row r="60" spans="1:86">
      <c r="E60" s="25"/>
      <c r="AJ60" s="56"/>
      <c r="AU60" s="27"/>
      <c r="AV60" s="27"/>
      <c r="BT60" s="28"/>
      <c r="CH60" s="2"/>
    </row>
    <row r="61" spans="1:86">
      <c r="E61" s="26"/>
      <c r="AU61" s="26"/>
      <c r="AV61" s="26"/>
      <c r="BT61" s="26"/>
    </row>
    <row r="62" spans="1:86">
      <c r="E62" s="57"/>
      <c r="AU62" s="57"/>
      <c r="AV62" s="26"/>
      <c r="BT62" s="57"/>
    </row>
    <row r="63" spans="1:86">
      <c r="E63" s="25"/>
      <c r="AU63" s="27"/>
      <c r="AV63" s="27"/>
      <c r="BT63" s="28"/>
    </row>
    <row r="64" spans="1:86">
      <c r="E64" s="26"/>
      <c r="AU64" s="26"/>
      <c r="AV64" s="26"/>
    </row>
    <row r="65" spans="5:72">
      <c r="E65" s="57"/>
      <c r="AU65" s="57"/>
      <c r="AV65" s="26"/>
      <c r="BT65" s="56"/>
    </row>
    <row r="66" spans="5:72">
      <c r="E66" s="25"/>
      <c r="AU66" s="27"/>
      <c r="AV66" s="27"/>
    </row>
    <row r="67" spans="5:72">
      <c r="E67" s="26"/>
      <c r="AU67" s="26"/>
      <c r="AV67" s="26"/>
    </row>
    <row r="68" spans="5:72">
      <c r="E68" s="57"/>
      <c r="AU68" s="57"/>
      <c r="AV68" s="26"/>
    </row>
    <row r="69" spans="5:72">
      <c r="E69" s="25"/>
      <c r="AU69" s="27"/>
      <c r="AV69" s="27"/>
    </row>
    <row r="70" spans="5:72">
      <c r="E70" s="26"/>
      <c r="AU70" s="26"/>
      <c r="AV70" s="26"/>
    </row>
    <row r="71" spans="5:72">
      <c r="E71" s="57"/>
      <c r="AU71" s="57"/>
      <c r="AV71" s="26"/>
    </row>
    <row r="72" spans="5:72">
      <c r="E72" s="25"/>
      <c r="AU72" s="27"/>
      <c r="AV72" s="27"/>
    </row>
    <row r="73" spans="5:72">
      <c r="E73" s="26"/>
      <c r="AU73" s="26"/>
      <c r="AV73" s="26"/>
    </row>
    <row r="74" spans="5:72">
      <c r="E74" s="57"/>
      <c r="AU74" s="26"/>
      <c r="AV74" s="26"/>
    </row>
    <row r="75" spans="5:72">
      <c r="E75" s="25"/>
      <c r="AU75" s="27"/>
      <c r="AV75" s="27"/>
    </row>
    <row r="76" spans="5:72">
      <c r="E76" s="26"/>
      <c r="AU76" s="26"/>
      <c r="AV76" s="26"/>
    </row>
    <row r="77" spans="5:72">
      <c r="E77" s="56"/>
      <c r="AU77" s="26"/>
      <c r="AV77" s="26"/>
    </row>
    <row r="78" spans="5:72">
      <c r="AU78" s="27"/>
      <c r="AV78" s="27"/>
    </row>
    <row r="79" spans="5:72">
      <c r="AU79" s="26"/>
      <c r="AV79" s="26"/>
    </row>
    <row r="80" spans="5:72">
      <c r="AU80" s="26"/>
      <c r="AV80" s="26"/>
    </row>
    <row r="81" spans="47:48">
      <c r="AU81" s="27"/>
      <c r="AV81" s="27"/>
    </row>
    <row r="82" spans="47:48">
      <c r="AU82" s="26"/>
      <c r="AV82" s="26"/>
    </row>
    <row r="83" spans="47:48">
      <c r="AU83" s="26"/>
      <c r="AV83" s="26"/>
    </row>
    <row r="84" spans="47:48">
      <c r="AU84" s="27"/>
      <c r="AV84" s="27"/>
    </row>
    <row r="85" spans="47:48">
      <c r="AU85" s="26"/>
      <c r="AV85" s="26"/>
    </row>
    <row r="86" spans="47:48">
      <c r="AU86" s="26"/>
      <c r="AV86" s="26"/>
    </row>
    <row r="87" spans="47:48">
      <c r="AU87" s="27"/>
      <c r="AV87" s="27"/>
    </row>
    <row r="88" spans="47:48">
      <c r="AU88" s="26"/>
      <c r="AV88" s="26"/>
    </row>
    <row r="89" spans="47:48">
      <c r="AU89" s="26"/>
      <c r="AV89" s="26"/>
    </row>
    <row r="90" spans="47:48">
      <c r="AU90" s="27"/>
      <c r="AV90" s="27"/>
    </row>
    <row r="91" spans="47:48">
      <c r="AU91" s="26"/>
      <c r="AV91" s="26"/>
    </row>
    <row r="92" spans="47:48">
      <c r="AU92" s="26"/>
      <c r="AV92" s="26"/>
    </row>
    <row r="93" spans="47:48">
      <c r="AU93" s="27"/>
      <c r="AV93" s="27"/>
    </row>
    <row r="94" spans="47:48">
      <c r="AU94" s="26"/>
      <c r="AV94" s="26"/>
    </row>
    <row r="95" spans="47:48">
      <c r="AU95" s="26"/>
      <c r="AV95" s="26"/>
    </row>
    <row r="96" spans="47:48">
      <c r="AU96" s="27" t="s">
        <v>43</v>
      </c>
      <c r="AV96" s="27"/>
    </row>
    <row r="97" spans="47:48">
      <c r="AU97" s="26">
        <f>COUNTIF(AU4:AU52,"others")</f>
        <v>8</v>
      </c>
      <c r="AV97" s="26"/>
    </row>
    <row r="98" spans="47:48">
      <c r="AU98" s="57">
        <f>AU97/AU100*100</f>
        <v>100</v>
      </c>
      <c r="AV98" s="26"/>
    </row>
    <row r="100" spans="47:48">
      <c r="AU100" s="2">
        <f>AU55+AU58+AU61+AU64+AU67+AU70+AU73+AU76+AU79+AU82+AU85+AU88+AU91+AU94+AU97</f>
        <v>8</v>
      </c>
    </row>
    <row r="101" spans="47:48">
      <c r="AU101" s="2">
        <f>AU56+AU59+AU62+AU65+AU68+AU71+AU74+AU77+AU80+AU83+AU86+AU89+AU92+AU95+AU98</f>
        <v>100</v>
      </c>
    </row>
  </sheetData>
  <mergeCells count="26">
    <mergeCell ref="D2:D3"/>
    <mergeCell ref="E2:E3"/>
    <mergeCell ref="AB2:AF2"/>
    <mergeCell ref="CG2:CG3"/>
    <mergeCell ref="L2:O2"/>
    <mergeCell ref="X2:Y2"/>
    <mergeCell ref="AU2:AU3"/>
    <mergeCell ref="AH2:AH3"/>
    <mergeCell ref="AI2:AI3"/>
    <mergeCell ref="BY2:BY3"/>
    <mergeCell ref="A2:A3"/>
    <mergeCell ref="B2:B3"/>
    <mergeCell ref="C2:C3"/>
    <mergeCell ref="CA1:CF1"/>
    <mergeCell ref="H2:K2"/>
    <mergeCell ref="AJ2:AJ3"/>
    <mergeCell ref="AK2:AK3"/>
    <mergeCell ref="AL1:AT1"/>
    <mergeCell ref="BU1:BW1"/>
    <mergeCell ref="BV2:BW2"/>
    <mergeCell ref="F1:AG1"/>
    <mergeCell ref="AW1:BR1"/>
    <mergeCell ref="Z2:AA2"/>
    <mergeCell ref="P2:W2"/>
    <mergeCell ref="BS2:BS3"/>
    <mergeCell ref="BZ2:BZ3"/>
  </mergeCells>
  <phoneticPr fontId="1"/>
  <dataValidations count="7">
    <dataValidation type="list" allowBlank="1" showInputMessage="1" showErrorMessage="1" sqref="AL4:AS52 CB4:CB52 CD4:CD52 CF4:CF52 BZ4:BZ52 F4:AG52 BU4:BX52" xr:uid="{00000000-0002-0000-0000-000000000000}">
      <formula1>$CL$3:$CL$4</formula1>
    </dataValidation>
    <dataValidation type="list" allowBlank="1" showInputMessage="1" showErrorMessage="1" sqref="B4:B52" xr:uid="{00000000-0002-0000-0000-000001000000}">
      <formula1>$CJ$3:$CJ$4</formula1>
    </dataValidation>
    <dataValidation type="list" allowBlank="1" showInputMessage="1" showErrorMessage="1" sqref="BS54 BS57 BS4:BS52" xr:uid="{BFEEFEE5-D0C1-694E-8931-596FA546D3FC}">
      <formula1>$CN$3:$CN$4</formula1>
    </dataValidation>
    <dataValidation type="list" allowBlank="1" showInputMessage="1" showErrorMessage="1" sqref="AU54:AV54 AU96:AV96 AU93:AV93 AU90:AV90 AU87:AV87 AU84:AV84 AU81:AV81 AU78:AV78 AU75:AV75 AU72:AV72 AU69:AV69 AU66:AV66 AU63:AV63 AU60:AV60 AU57:AV57 AU4:AU52" xr:uid="{83BCC399-270C-1043-A138-597D9BAEF260}">
      <formula1>$CP$3:$CP$17</formula1>
    </dataValidation>
    <dataValidation type="list" allowBlank="1" showInputMessage="1" showErrorMessage="1" sqref="E54 E75 E72 E69 E66 E63 E60 E57 E4:E52" xr:uid="{9250A406-75C3-F946-BA6D-260C19E37B5C}">
      <formula1>$CJ$6:$CJ$13</formula1>
    </dataValidation>
    <dataValidation type="list" allowBlank="1" showInputMessage="1" showErrorMessage="1" sqref="BT63 BT54 BT57 BT60 BT4:BT52" xr:uid="{D2354D27-B677-9842-BC1B-E3D28F4A271E}">
      <formula1>$CO$3:$CO$6</formula1>
    </dataValidation>
    <dataValidation type="list" allowBlank="1" showInputMessage="1" showErrorMessage="1" sqref="BY4:BY52" xr:uid="{B92FFB7F-64A9-2843-9949-DADF6CF4B2F1}">
      <formula1>$CL$7:$CL$9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772BD-B54F-4444-920E-581A51D20AFA}">
  <dimension ref="A1:AK2099"/>
  <sheetViews>
    <sheetView workbookViewId="0">
      <pane ySplit="1" topLeftCell="A2" activePane="bottomLeft" state="frozen"/>
      <selection pane="bottomLeft" activeCell="AI5" sqref="AI5"/>
    </sheetView>
  </sheetViews>
  <sheetFormatPr baseColWidth="10" defaultColWidth="8.83203125" defaultRowHeight="18"/>
  <cols>
    <col min="1" max="2" width="8.83203125" style="17"/>
    <col min="3" max="3" width="29.5" style="17" bestFit="1" customWidth="1"/>
    <col min="4" max="4" width="8.83203125" style="17"/>
    <col min="5" max="5" width="11.6640625" style="17" bestFit="1" customWidth="1"/>
    <col min="6" max="6" width="8.83203125" style="17"/>
    <col min="7" max="7" width="26.6640625" style="17" customWidth="1"/>
    <col min="8" max="9" width="8.83203125" style="17"/>
    <col min="10" max="10" width="11.5" style="17" bestFit="1" customWidth="1"/>
    <col min="11" max="12" width="8.83203125" style="17"/>
    <col min="13" max="13" width="9.5" style="17" customWidth="1"/>
    <col min="14" max="16" width="8.83203125" style="17"/>
    <col min="17" max="17" width="5.5" style="17" customWidth="1"/>
    <col min="18" max="18" width="8.83203125" style="17" hidden="1" customWidth="1"/>
    <col min="19" max="19" width="9.1640625" style="17" customWidth="1"/>
    <col min="20" max="20" width="0.33203125" style="17" hidden="1" customWidth="1"/>
    <col min="21" max="22" width="11.6640625" style="17" hidden="1" customWidth="1"/>
    <col min="23" max="34" width="8.83203125" style="17" hidden="1" customWidth="1"/>
    <col min="35" max="35" width="8.83203125" style="17"/>
    <col min="36" max="36" width="5.83203125" style="17" customWidth="1"/>
    <col min="37" max="37" width="8.83203125" style="17" hidden="1" customWidth="1"/>
    <col min="38" max="16384" width="8.83203125" style="17"/>
  </cols>
  <sheetData>
    <row r="1" spans="1:37" ht="38">
      <c r="A1" s="19" t="s">
        <v>128</v>
      </c>
      <c r="B1" s="19" t="s">
        <v>75</v>
      </c>
      <c r="C1" s="19" t="s">
        <v>129</v>
      </c>
      <c r="D1" s="19" t="s">
        <v>234</v>
      </c>
      <c r="E1" s="19" t="s">
        <v>235</v>
      </c>
      <c r="F1" s="19" t="s">
        <v>236</v>
      </c>
      <c r="G1" s="62" t="s">
        <v>237</v>
      </c>
      <c r="H1" s="19"/>
      <c r="I1" s="19" t="s">
        <v>79</v>
      </c>
      <c r="J1" s="19" t="s">
        <v>80</v>
      </c>
      <c r="K1" s="19" t="s">
        <v>81</v>
      </c>
      <c r="L1" s="19" t="s">
        <v>82</v>
      </c>
      <c r="M1" s="19" t="s">
        <v>83</v>
      </c>
      <c r="N1" s="19" t="s">
        <v>84</v>
      </c>
      <c r="O1" s="19" t="s">
        <v>85</v>
      </c>
      <c r="P1" s="8" t="s">
        <v>86</v>
      </c>
      <c r="U1" s="17" t="s">
        <v>74</v>
      </c>
      <c r="V1" s="17" t="s">
        <v>87</v>
      </c>
      <c r="W1" s="17" t="s">
        <v>75</v>
      </c>
      <c r="X1" s="17" t="s">
        <v>80</v>
      </c>
      <c r="Y1" s="17" t="s">
        <v>88</v>
      </c>
      <c r="Z1" s="17" t="s">
        <v>81</v>
      </c>
      <c r="AA1" s="17" t="s">
        <v>76</v>
      </c>
      <c r="AB1" s="17" t="s">
        <v>82</v>
      </c>
      <c r="AC1" s="17" t="s">
        <v>77</v>
      </c>
      <c r="AD1" s="17" t="s">
        <v>83</v>
      </c>
      <c r="AE1" s="17" t="s">
        <v>78</v>
      </c>
      <c r="AF1" s="17" t="s">
        <v>84</v>
      </c>
      <c r="AG1" s="17" t="s">
        <v>89</v>
      </c>
      <c r="AH1" s="17" t="s">
        <v>85</v>
      </c>
    </row>
    <row r="2" spans="1:37">
      <c r="A2" s="19">
        <v>30</v>
      </c>
      <c r="B2" s="19">
        <v>96</v>
      </c>
      <c r="C2" s="19">
        <v>1</v>
      </c>
      <c r="D2" s="19">
        <v>37.1</v>
      </c>
      <c r="E2" s="19">
        <v>60</v>
      </c>
      <c r="F2" s="19">
        <v>108</v>
      </c>
      <c r="G2" s="19" t="s">
        <v>114</v>
      </c>
      <c r="H2" s="19"/>
      <c r="I2" s="19">
        <f t="shared" ref="I2:I33" si="0">VLOOKUP(A2,$U$2:$V$6,2,1)</f>
        <v>3</v>
      </c>
      <c r="J2" s="19">
        <f t="shared" ref="J2:J33" si="1">VLOOKUP(B2,$W$2:$X$5,2,1)</f>
        <v>0</v>
      </c>
      <c r="K2" s="19">
        <f t="shared" ref="K2:K33" si="2">VLOOKUP(C2,$Y$2:$Z$3,2,FALSE)</f>
        <v>2</v>
      </c>
      <c r="L2" s="19">
        <f t="shared" ref="L2:L33" si="3">VLOOKUP(D2,$AA$2:$AB$6,2,1)</f>
        <v>0</v>
      </c>
      <c r="M2" s="19">
        <f t="shared" ref="M2:M33" si="4">VLOOKUP(E2,$AC$2:$AD$6,2,1)</f>
        <v>3</v>
      </c>
      <c r="N2" s="19">
        <f t="shared" ref="N2:N33" si="5">VLOOKUP(F2,$AE$2:$AF$7,2,1)</f>
        <v>1</v>
      </c>
      <c r="O2" s="19">
        <f t="shared" ref="O2:O33" si="6">VLOOKUP(G2,$AG$2:$AH$5,2,FALSE)</f>
        <v>3</v>
      </c>
      <c r="P2" s="19">
        <f t="shared" ref="P2:P50" si="7">SUM(I2:O2)</f>
        <v>12</v>
      </c>
      <c r="R2" s="17">
        <v>0</v>
      </c>
      <c r="U2" s="17">
        <v>0</v>
      </c>
      <c r="V2" s="17">
        <v>3</v>
      </c>
      <c r="W2" s="17">
        <v>0</v>
      </c>
      <c r="X2" s="17">
        <v>3</v>
      </c>
      <c r="Y2" s="17">
        <v>1</v>
      </c>
      <c r="Z2" s="17">
        <v>2</v>
      </c>
      <c r="AA2" s="17">
        <v>0</v>
      </c>
      <c r="AB2" s="17">
        <v>3</v>
      </c>
      <c r="AC2" s="17">
        <v>0</v>
      </c>
      <c r="AD2" s="17">
        <v>3</v>
      </c>
      <c r="AE2" s="17">
        <v>0</v>
      </c>
      <c r="AF2" s="17">
        <v>3</v>
      </c>
      <c r="AG2" s="17" t="s">
        <v>90</v>
      </c>
      <c r="AH2" s="17">
        <v>0</v>
      </c>
      <c r="AK2" s="17" t="s">
        <v>90</v>
      </c>
    </row>
    <row r="3" spans="1:37">
      <c r="A3" s="19">
        <v>18</v>
      </c>
      <c r="B3" s="19">
        <v>94</v>
      </c>
      <c r="C3" s="19">
        <v>1</v>
      </c>
      <c r="D3" s="19">
        <v>37.1</v>
      </c>
      <c r="E3" s="19">
        <v>166</v>
      </c>
      <c r="F3" s="19">
        <v>75</v>
      </c>
      <c r="G3" s="19" t="s">
        <v>122</v>
      </c>
      <c r="H3" s="19"/>
      <c r="I3" s="19">
        <f t="shared" si="0"/>
        <v>0</v>
      </c>
      <c r="J3" s="19">
        <f t="shared" si="1"/>
        <v>1</v>
      </c>
      <c r="K3" s="19">
        <f t="shared" si="2"/>
        <v>2</v>
      </c>
      <c r="L3" s="19">
        <f t="shared" si="3"/>
        <v>0</v>
      </c>
      <c r="M3" s="19">
        <f t="shared" si="4"/>
        <v>0</v>
      </c>
      <c r="N3" s="19">
        <f t="shared" si="5"/>
        <v>0</v>
      </c>
      <c r="O3" s="19">
        <f t="shared" si="6"/>
        <v>0</v>
      </c>
      <c r="P3" s="19">
        <f t="shared" si="7"/>
        <v>3</v>
      </c>
      <c r="R3" s="17">
        <v>1</v>
      </c>
      <c r="U3" s="17">
        <v>9</v>
      </c>
      <c r="V3" s="17">
        <v>1</v>
      </c>
      <c r="W3" s="17">
        <v>92</v>
      </c>
      <c r="X3" s="17">
        <v>2</v>
      </c>
      <c r="Y3" s="17">
        <v>0</v>
      </c>
      <c r="Z3" s="17">
        <v>0</v>
      </c>
      <c r="AA3" s="17">
        <v>35.1</v>
      </c>
      <c r="AB3" s="17">
        <v>1</v>
      </c>
      <c r="AC3" s="17">
        <v>91</v>
      </c>
      <c r="AD3" s="17">
        <v>2</v>
      </c>
      <c r="AE3" s="17">
        <v>41</v>
      </c>
      <c r="AF3" s="17">
        <v>1</v>
      </c>
      <c r="AG3" s="17" t="s">
        <v>91</v>
      </c>
      <c r="AH3" s="17">
        <v>3</v>
      </c>
      <c r="AK3" s="17" t="s">
        <v>91</v>
      </c>
    </row>
    <row r="4" spans="1:37">
      <c r="A4" s="19">
        <v>12</v>
      </c>
      <c r="B4" s="19">
        <v>95</v>
      </c>
      <c r="C4" s="19">
        <v>0</v>
      </c>
      <c r="D4" s="19">
        <v>37</v>
      </c>
      <c r="E4" s="19">
        <v>119</v>
      </c>
      <c r="F4" s="19">
        <v>81</v>
      </c>
      <c r="G4" s="19" t="s">
        <v>122</v>
      </c>
      <c r="H4" s="19"/>
      <c r="I4" s="19">
        <f t="shared" si="0"/>
        <v>0</v>
      </c>
      <c r="J4" s="19">
        <f t="shared" si="1"/>
        <v>1</v>
      </c>
      <c r="K4" s="19">
        <f t="shared" si="2"/>
        <v>0</v>
      </c>
      <c r="L4" s="19">
        <f t="shared" si="3"/>
        <v>0</v>
      </c>
      <c r="M4" s="19">
        <f t="shared" si="4"/>
        <v>0</v>
      </c>
      <c r="N4" s="19">
        <f t="shared" si="5"/>
        <v>0</v>
      </c>
      <c r="O4" s="19">
        <f t="shared" si="6"/>
        <v>0</v>
      </c>
      <c r="P4" s="19">
        <f t="shared" si="7"/>
        <v>1</v>
      </c>
      <c r="U4" s="17">
        <v>12</v>
      </c>
      <c r="V4" s="17">
        <v>0</v>
      </c>
      <c r="W4" s="17">
        <v>94</v>
      </c>
      <c r="X4" s="17">
        <v>1</v>
      </c>
      <c r="Y4" s="17" t="s">
        <v>92</v>
      </c>
      <c r="AA4" s="17">
        <v>36.1</v>
      </c>
      <c r="AB4" s="17">
        <v>0</v>
      </c>
      <c r="AC4" s="17">
        <v>101</v>
      </c>
      <c r="AD4" s="17">
        <v>1</v>
      </c>
      <c r="AE4" s="17">
        <v>51</v>
      </c>
      <c r="AF4" s="17">
        <v>0</v>
      </c>
      <c r="AG4" s="17" t="s">
        <v>93</v>
      </c>
      <c r="AH4" s="17">
        <v>3</v>
      </c>
      <c r="AK4" s="17" t="s">
        <v>93</v>
      </c>
    </row>
    <row r="5" spans="1:37">
      <c r="A5" s="19">
        <v>24</v>
      </c>
      <c r="B5" s="19">
        <v>99</v>
      </c>
      <c r="C5" s="19">
        <v>1</v>
      </c>
      <c r="D5" s="19">
        <v>36.200000000000003</v>
      </c>
      <c r="E5" s="19">
        <v>188</v>
      </c>
      <c r="F5" s="19">
        <v>71</v>
      </c>
      <c r="G5" s="19" t="s">
        <v>122</v>
      </c>
      <c r="H5" s="19"/>
      <c r="I5" s="19">
        <f t="shared" si="0"/>
        <v>2</v>
      </c>
      <c r="J5" s="19">
        <f t="shared" si="1"/>
        <v>0</v>
      </c>
      <c r="K5" s="19">
        <f t="shared" si="2"/>
        <v>2</v>
      </c>
      <c r="L5" s="19">
        <f t="shared" si="3"/>
        <v>0</v>
      </c>
      <c r="M5" s="19">
        <f t="shared" si="4"/>
        <v>0</v>
      </c>
      <c r="N5" s="19">
        <f t="shared" si="5"/>
        <v>0</v>
      </c>
      <c r="O5" s="19">
        <f t="shared" si="6"/>
        <v>0</v>
      </c>
      <c r="P5" s="19">
        <f t="shared" si="7"/>
        <v>4</v>
      </c>
      <c r="U5" s="17">
        <v>21</v>
      </c>
      <c r="V5" s="17">
        <v>2</v>
      </c>
      <c r="W5" s="17">
        <v>96</v>
      </c>
      <c r="X5" s="17">
        <v>0</v>
      </c>
      <c r="Y5" s="17" t="s">
        <v>94</v>
      </c>
      <c r="AA5" s="17">
        <v>38.1</v>
      </c>
      <c r="AB5" s="17">
        <v>1</v>
      </c>
      <c r="AC5" s="17">
        <v>111</v>
      </c>
      <c r="AD5" s="17">
        <v>0</v>
      </c>
      <c r="AE5" s="17">
        <v>91</v>
      </c>
      <c r="AF5" s="17">
        <v>1</v>
      </c>
      <c r="AG5" s="17" t="s">
        <v>95</v>
      </c>
      <c r="AH5" s="17">
        <v>3</v>
      </c>
      <c r="AK5" s="17" t="s">
        <v>95</v>
      </c>
    </row>
    <row r="6" spans="1:37">
      <c r="A6" s="19">
        <v>24</v>
      </c>
      <c r="B6" s="19">
        <v>92</v>
      </c>
      <c r="C6" s="19">
        <v>1</v>
      </c>
      <c r="D6" s="19">
        <v>37.5</v>
      </c>
      <c r="E6" s="19">
        <v>141</v>
      </c>
      <c r="F6" s="19">
        <v>78</v>
      </c>
      <c r="G6" s="19" t="s">
        <v>122</v>
      </c>
      <c r="H6" s="19"/>
      <c r="I6" s="19">
        <f t="shared" si="0"/>
        <v>2</v>
      </c>
      <c r="J6" s="19">
        <f t="shared" si="1"/>
        <v>2</v>
      </c>
      <c r="K6" s="19">
        <f t="shared" si="2"/>
        <v>2</v>
      </c>
      <c r="L6" s="19">
        <f t="shared" si="3"/>
        <v>0</v>
      </c>
      <c r="M6" s="19">
        <f t="shared" si="4"/>
        <v>0</v>
      </c>
      <c r="N6" s="19">
        <f t="shared" si="5"/>
        <v>0</v>
      </c>
      <c r="O6" s="19">
        <f t="shared" si="6"/>
        <v>0</v>
      </c>
      <c r="P6" s="19">
        <f t="shared" si="7"/>
        <v>6</v>
      </c>
      <c r="U6" s="17">
        <v>25</v>
      </c>
      <c r="V6" s="17">
        <v>3</v>
      </c>
      <c r="AA6" s="17">
        <v>39.1</v>
      </c>
      <c r="AB6" s="17">
        <v>2</v>
      </c>
      <c r="AC6" s="17">
        <v>220</v>
      </c>
      <c r="AD6" s="17">
        <v>3</v>
      </c>
      <c r="AE6" s="17">
        <v>111</v>
      </c>
      <c r="AF6" s="17">
        <v>2</v>
      </c>
    </row>
    <row r="7" spans="1:37">
      <c r="A7" s="19">
        <v>18</v>
      </c>
      <c r="B7" s="19">
        <v>97</v>
      </c>
      <c r="C7" s="19">
        <v>0</v>
      </c>
      <c r="D7" s="19">
        <v>38.1</v>
      </c>
      <c r="E7" s="19">
        <v>71</v>
      </c>
      <c r="F7" s="19">
        <v>63</v>
      </c>
      <c r="G7" s="19" t="s">
        <v>122</v>
      </c>
      <c r="H7" s="19"/>
      <c r="I7" s="19">
        <f t="shared" si="0"/>
        <v>0</v>
      </c>
      <c r="J7" s="19">
        <f t="shared" si="1"/>
        <v>0</v>
      </c>
      <c r="K7" s="19">
        <f t="shared" si="2"/>
        <v>0</v>
      </c>
      <c r="L7" s="19">
        <f t="shared" si="3"/>
        <v>1</v>
      </c>
      <c r="M7" s="19">
        <f t="shared" si="4"/>
        <v>3</v>
      </c>
      <c r="N7" s="19">
        <f t="shared" si="5"/>
        <v>0</v>
      </c>
      <c r="O7" s="19">
        <f t="shared" si="6"/>
        <v>0</v>
      </c>
      <c r="P7" s="19">
        <f t="shared" si="7"/>
        <v>4</v>
      </c>
      <c r="AE7" s="17">
        <v>131</v>
      </c>
      <c r="AF7" s="17">
        <v>3</v>
      </c>
    </row>
    <row r="8" spans="1:37">
      <c r="A8" s="19">
        <v>28</v>
      </c>
      <c r="B8" s="19">
        <v>95</v>
      </c>
      <c r="C8" s="19">
        <v>1</v>
      </c>
      <c r="D8" s="19">
        <v>38.200000000000003</v>
      </c>
      <c r="E8" s="19">
        <v>88</v>
      </c>
      <c r="F8" s="19">
        <v>90</v>
      </c>
      <c r="G8" s="19" t="s">
        <v>122</v>
      </c>
      <c r="H8" s="19"/>
      <c r="I8" s="19">
        <f t="shared" si="0"/>
        <v>3</v>
      </c>
      <c r="J8" s="19">
        <f t="shared" si="1"/>
        <v>1</v>
      </c>
      <c r="K8" s="19">
        <f t="shared" si="2"/>
        <v>2</v>
      </c>
      <c r="L8" s="19">
        <f t="shared" si="3"/>
        <v>1</v>
      </c>
      <c r="M8" s="19">
        <f t="shared" si="4"/>
        <v>3</v>
      </c>
      <c r="N8" s="19">
        <f t="shared" si="5"/>
        <v>0</v>
      </c>
      <c r="O8" s="19">
        <f t="shared" si="6"/>
        <v>0</v>
      </c>
      <c r="P8" s="19">
        <f t="shared" si="7"/>
        <v>10</v>
      </c>
    </row>
    <row r="9" spans="1:37">
      <c r="A9" s="19">
        <v>24</v>
      </c>
      <c r="B9" s="19">
        <v>96</v>
      </c>
      <c r="C9" s="19">
        <v>1</v>
      </c>
      <c r="D9" s="19">
        <v>36.6</v>
      </c>
      <c r="E9" s="19">
        <v>147</v>
      </c>
      <c r="F9" s="19">
        <v>139</v>
      </c>
      <c r="G9" s="19" t="s">
        <v>130</v>
      </c>
      <c r="H9" s="19"/>
      <c r="I9" s="19">
        <f t="shared" si="0"/>
        <v>2</v>
      </c>
      <c r="J9" s="19">
        <f t="shared" si="1"/>
        <v>0</v>
      </c>
      <c r="K9" s="19">
        <f t="shared" si="2"/>
        <v>2</v>
      </c>
      <c r="L9" s="19">
        <f t="shared" si="3"/>
        <v>0</v>
      </c>
      <c r="M9" s="19">
        <f t="shared" si="4"/>
        <v>0</v>
      </c>
      <c r="N9" s="19">
        <f t="shared" si="5"/>
        <v>3</v>
      </c>
      <c r="O9" s="19">
        <f t="shared" si="6"/>
        <v>3</v>
      </c>
      <c r="P9" s="19">
        <f t="shared" si="7"/>
        <v>10</v>
      </c>
      <c r="U9" s="17" t="s">
        <v>74</v>
      </c>
      <c r="V9" s="17" t="s">
        <v>87</v>
      </c>
      <c r="W9" s="17" t="s">
        <v>76</v>
      </c>
      <c r="X9" s="17" t="s">
        <v>82</v>
      </c>
      <c r="Y9" s="17" t="s">
        <v>77</v>
      </c>
      <c r="Z9" s="17" t="s">
        <v>83</v>
      </c>
      <c r="AA9" s="17" t="s">
        <v>78</v>
      </c>
      <c r="AB9" s="17" t="s">
        <v>84</v>
      </c>
      <c r="AC9" s="17" t="s">
        <v>89</v>
      </c>
      <c r="AD9" s="17" t="s">
        <v>85</v>
      </c>
    </row>
    <row r="10" spans="1:37">
      <c r="A10" s="19">
        <v>24</v>
      </c>
      <c r="B10" s="19">
        <v>99</v>
      </c>
      <c r="C10" s="19">
        <v>1</v>
      </c>
      <c r="D10" s="19">
        <v>36.299999999999997</v>
      </c>
      <c r="E10" s="19">
        <v>220</v>
      </c>
      <c r="F10" s="19">
        <v>41</v>
      </c>
      <c r="G10" s="19" t="s">
        <v>122</v>
      </c>
      <c r="H10" s="19"/>
      <c r="I10" s="19">
        <f t="shared" si="0"/>
        <v>2</v>
      </c>
      <c r="J10" s="19">
        <f t="shared" si="1"/>
        <v>0</v>
      </c>
      <c r="K10" s="19">
        <f t="shared" si="2"/>
        <v>2</v>
      </c>
      <c r="L10" s="19">
        <f t="shared" si="3"/>
        <v>0</v>
      </c>
      <c r="M10" s="19">
        <f t="shared" si="4"/>
        <v>3</v>
      </c>
      <c r="N10" s="19">
        <f t="shared" si="5"/>
        <v>1</v>
      </c>
      <c r="O10" s="19">
        <f t="shared" si="6"/>
        <v>0</v>
      </c>
      <c r="P10" s="19">
        <f t="shared" si="7"/>
        <v>8</v>
      </c>
      <c r="U10" s="17">
        <v>0</v>
      </c>
      <c r="V10" s="17">
        <v>2</v>
      </c>
      <c r="W10" s="17">
        <v>0</v>
      </c>
      <c r="X10" s="17">
        <v>2</v>
      </c>
      <c r="Y10" s="17">
        <v>0</v>
      </c>
      <c r="Z10" s="17">
        <v>3</v>
      </c>
      <c r="AA10" s="17">
        <v>0</v>
      </c>
      <c r="AB10" s="17">
        <v>2</v>
      </c>
      <c r="AC10" s="18" t="s">
        <v>90</v>
      </c>
      <c r="AD10" s="17">
        <v>0</v>
      </c>
    </row>
    <row r="11" spans="1:37">
      <c r="A11" s="19">
        <v>35</v>
      </c>
      <c r="B11" s="19">
        <v>98</v>
      </c>
      <c r="C11" s="19">
        <v>0</v>
      </c>
      <c r="D11" s="19">
        <v>37.9</v>
      </c>
      <c r="E11" s="19">
        <v>171</v>
      </c>
      <c r="F11" s="19">
        <v>96</v>
      </c>
      <c r="G11" s="19" t="s">
        <v>122</v>
      </c>
      <c r="H11" s="19"/>
      <c r="I11" s="19">
        <f t="shared" si="0"/>
        <v>3</v>
      </c>
      <c r="J11" s="19">
        <f t="shared" si="1"/>
        <v>0</v>
      </c>
      <c r="K11" s="19">
        <f t="shared" si="2"/>
        <v>0</v>
      </c>
      <c r="L11" s="19">
        <f t="shared" si="3"/>
        <v>0</v>
      </c>
      <c r="M11" s="19">
        <f t="shared" si="4"/>
        <v>0</v>
      </c>
      <c r="N11" s="19">
        <f t="shared" si="5"/>
        <v>1</v>
      </c>
      <c r="O11" s="19">
        <f t="shared" si="6"/>
        <v>0</v>
      </c>
      <c r="P11" s="19">
        <f t="shared" si="7"/>
        <v>4</v>
      </c>
      <c r="U11" s="17">
        <v>9</v>
      </c>
      <c r="V11" s="17">
        <v>1</v>
      </c>
      <c r="W11" s="17">
        <v>35.1</v>
      </c>
      <c r="X11" s="17">
        <v>0</v>
      </c>
      <c r="Y11" s="17">
        <v>71</v>
      </c>
      <c r="Z11" s="17">
        <v>2</v>
      </c>
      <c r="AA11" s="17">
        <v>40</v>
      </c>
      <c r="AB11" s="17">
        <v>1</v>
      </c>
      <c r="AC11" s="18" t="s">
        <v>91</v>
      </c>
      <c r="AD11" s="17">
        <v>1</v>
      </c>
    </row>
    <row r="12" spans="1:37" ht="18" customHeight="1">
      <c r="A12" s="19">
        <v>18</v>
      </c>
      <c r="B12" s="19">
        <v>95</v>
      </c>
      <c r="C12" s="19">
        <v>0</v>
      </c>
      <c r="D12" s="19">
        <v>37</v>
      </c>
      <c r="E12" s="19">
        <v>157</v>
      </c>
      <c r="F12" s="19">
        <v>66</v>
      </c>
      <c r="G12" s="19" t="s">
        <v>130</v>
      </c>
      <c r="H12" s="19"/>
      <c r="I12" s="19">
        <f t="shared" si="0"/>
        <v>0</v>
      </c>
      <c r="J12" s="19">
        <f t="shared" si="1"/>
        <v>1</v>
      </c>
      <c r="K12" s="19">
        <f t="shared" si="2"/>
        <v>0</v>
      </c>
      <c r="L12" s="19">
        <f t="shared" si="3"/>
        <v>0</v>
      </c>
      <c r="M12" s="19">
        <f t="shared" si="4"/>
        <v>0</v>
      </c>
      <c r="N12" s="19">
        <f t="shared" si="5"/>
        <v>0</v>
      </c>
      <c r="O12" s="19">
        <f t="shared" si="6"/>
        <v>3</v>
      </c>
      <c r="P12" s="19">
        <f t="shared" si="7"/>
        <v>4</v>
      </c>
      <c r="U12" s="17">
        <v>10</v>
      </c>
      <c r="V12" s="17">
        <v>0</v>
      </c>
      <c r="W12" s="17">
        <v>38.5</v>
      </c>
      <c r="X12" s="17">
        <v>2</v>
      </c>
      <c r="Y12" s="17">
        <v>81</v>
      </c>
      <c r="Z12" s="17">
        <v>1</v>
      </c>
      <c r="AA12" s="17">
        <v>51</v>
      </c>
      <c r="AB12" s="17">
        <v>0</v>
      </c>
      <c r="AC12" s="18" t="s">
        <v>93</v>
      </c>
      <c r="AD12" s="17">
        <v>2</v>
      </c>
    </row>
    <row r="13" spans="1:37" ht="18" customHeight="1">
      <c r="A13" s="19">
        <v>24</v>
      </c>
      <c r="B13" s="19">
        <v>98</v>
      </c>
      <c r="C13" s="19">
        <v>1</v>
      </c>
      <c r="D13" s="19">
        <v>39.200000000000003</v>
      </c>
      <c r="E13" s="19">
        <v>95</v>
      </c>
      <c r="F13" s="19">
        <v>71</v>
      </c>
      <c r="G13" s="19" t="s">
        <v>130</v>
      </c>
      <c r="H13" s="19"/>
      <c r="I13" s="19">
        <f t="shared" si="0"/>
        <v>2</v>
      </c>
      <c r="J13" s="19">
        <f t="shared" si="1"/>
        <v>0</v>
      </c>
      <c r="K13" s="19">
        <f t="shared" si="2"/>
        <v>2</v>
      </c>
      <c r="L13" s="19">
        <f t="shared" si="3"/>
        <v>2</v>
      </c>
      <c r="M13" s="19">
        <f t="shared" si="4"/>
        <v>2</v>
      </c>
      <c r="N13" s="19">
        <f t="shared" si="5"/>
        <v>0</v>
      </c>
      <c r="O13" s="19">
        <f t="shared" si="6"/>
        <v>3</v>
      </c>
      <c r="P13" s="19">
        <f t="shared" si="7"/>
        <v>11</v>
      </c>
      <c r="U13" s="17">
        <v>19</v>
      </c>
      <c r="V13" s="17">
        <v>1</v>
      </c>
      <c r="Y13" s="17">
        <v>101</v>
      </c>
      <c r="Z13" s="17">
        <v>0</v>
      </c>
      <c r="AA13" s="17">
        <v>101</v>
      </c>
      <c r="AB13" s="17">
        <v>1</v>
      </c>
      <c r="AC13" s="18" t="s">
        <v>95</v>
      </c>
      <c r="AD13" s="17">
        <v>3</v>
      </c>
    </row>
    <row r="14" spans="1:37">
      <c r="A14" s="19">
        <v>18</v>
      </c>
      <c r="B14" s="19">
        <v>98</v>
      </c>
      <c r="C14" s="19">
        <v>1</v>
      </c>
      <c r="D14" s="19">
        <v>35.299999999999997</v>
      </c>
      <c r="E14" s="19">
        <v>103</v>
      </c>
      <c r="F14" s="19">
        <v>63</v>
      </c>
      <c r="G14" s="19" t="s">
        <v>130</v>
      </c>
      <c r="H14" s="19"/>
      <c r="I14" s="19">
        <f t="shared" si="0"/>
        <v>0</v>
      </c>
      <c r="J14" s="19">
        <f t="shared" si="1"/>
        <v>0</v>
      </c>
      <c r="K14" s="19">
        <f t="shared" si="2"/>
        <v>2</v>
      </c>
      <c r="L14" s="19">
        <f t="shared" si="3"/>
        <v>1</v>
      </c>
      <c r="M14" s="19">
        <f t="shared" si="4"/>
        <v>1</v>
      </c>
      <c r="N14" s="19">
        <f t="shared" si="5"/>
        <v>0</v>
      </c>
      <c r="O14" s="19">
        <f t="shared" si="6"/>
        <v>3</v>
      </c>
      <c r="P14" s="19">
        <f t="shared" si="7"/>
        <v>7</v>
      </c>
      <c r="U14" s="17">
        <v>21</v>
      </c>
      <c r="V14" s="17">
        <v>2</v>
      </c>
      <c r="Y14" s="17">
        <v>200</v>
      </c>
      <c r="Z14" s="17">
        <v>2</v>
      </c>
      <c r="AA14" s="17">
        <v>111</v>
      </c>
      <c r="AB14" s="17">
        <v>2</v>
      </c>
    </row>
    <row r="15" spans="1:37" ht="18" customHeight="1">
      <c r="A15" s="19">
        <v>24</v>
      </c>
      <c r="B15" s="19">
        <v>99</v>
      </c>
      <c r="C15" s="19">
        <v>0</v>
      </c>
      <c r="D15" s="19">
        <v>36.9</v>
      </c>
      <c r="E15" s="19">
        <v>98</v>
      </c>
      <c r="F15" s="19">
        <v>88</v>
      </c>
      <c r="G15" s="19" t="s">
        <v>122</v>
      </c>
      <c r="H15" s="19"/>
      <c r="I15" s="19">
        <f t="shared" si="0"/>
        <v>2</v>
      </c>
      <c r="J15" s="19">
        <f t="shared" si="1"/>
        <v>0</v>
      </c>
      <c r="K15" s="19">
        <f t="shared" si="2"/>
        <v>0</v>
      </c>
      <c r="L15" s="19">
        <f t="shared" si="3"/>
        <v>0</v>
      </c>
      <c r="M15" s="19">
        <f t="shared" si="4"/>
        <v>2</v>
      </c>
      <c r="N15" s="19">
        <f t="shared" si="5"/>
        <v>0</v>
      </c>
      <c r="O15" s="19">
        <f t="shared" si="6"/>
        <v>0</v>
      </c>
      <c r="P15" s="19">
        <f t="shared" si="7"/>
        <v>4</v>
      </c>
      <c r="U15" s="17">
        <v>30</v>
      </c>
      <c r="V15" s="17">
        <v>3</v>
      </c>
      <c r="AA15" s="17">
        <v>130</v>
      </c>
      <c r="AB15" s="17">
        <v>3</v>
      </c>
    </row>
    <row r="16" spans="1:37" ht="18" customHeight="1">
      <c r="A16" s="19">
        <v>18</v>
      </c>
      <c r="B16" s="19">
        <v>100</v>
      </c>
      <c r="C16" s="19">
        <v>1</v>
      </c>
      <c r="D16" s="19">
        <v>36.200000000000003</v>
      </c>
      <c r="E16" s="19">
        <v>126</v>
      </c>
      <c r="F16" s="19">
        <v>60</v>
      </c>
      <c r="G16" s="19" t="s">
        <v>122</v>
      </c>
      <c r="H16" s="19"/>
      <c r="I16" s="19">
        <f t="shared" si="0"/>
        <v>0</v>
      </c>
      <c r="J16" s="19">
        <f t="shared" si="1"/>
        <v>0</v>
      </c>
      <c r="K16" s="19">
        <f t="shared" si="2"/>
        <v>2</v>
      </c>
      <c r="L16" s="19">
        <f t="shared" si="3"/>
        <v>0</v>
      </c>
      <c r="M16" s="19">
        <f t="shared" si="4"/>
        <v>0</v>
      </c>
      <c r="N16" s="19">
        <f t="shared" si="5"/>
        <v>0</v>
      </c>
      <c r="O16" s="19">
        <f t="shared" si="6"/>
        <v>0</v>
      </c>
      <c r="P16" s="19">
        <f t="shared" si="7"/>
        <v>2</v>
      </c>
    </row>
    <row r="17" spans="1:16" ht="18" customHeight="1">
      <c r="A17" s="19">
        <v>29</v>
      </c>
      <c r="B17" s="19">
        <v>90</v>
      </c>
      <c r="C17" s="19">
        <v>1</v>
      </c>
      <c r="D17" s="19">
        <v>38.5</v>
      </c>
      <c r="E17" s="19">
        <v>146</v>
      </c>
      <c r="F17" s="19">
        <v>134</v>
      </c>
      <c r="G17" s="19" t="s">
        <v>122</v>
      </c>
      <c r="H17" s="19"/>
      <c r="I17" s="19">
        <f t="shared" si="0"/>
        <v>3</v>
      </c>
      <c r="J17" s="19">
        <f t="shared" si="1"/>
        <v>3</v>
      </c>
      <c r="K17" s="19">
        <f t="shared" si="2"/>
        <v>2</v>
      </c>
      <c r="L17" s="19">
        <f t="shared" si="3"/>
        <v>1</v>
      </c>
      <c r="M17" s="19">
        <f t="shared" si="4"/>
        <v>0</v>
      </c>
      <c r="N17" s="19">
        <f t="shared" si="5"/>
        <v>3</v>
      </c>
      <c r="O17" s="19">
        <f t="shared" si="6"/>
        <v>0</v>
      </c>
      <c r="P17" s="19">
        <f t="shared" si="7"/>
        <v>12</v>
      </c>
    </row>
    <row r="18" spans="1:16" ht="18" customHeight="1">
      <c r="A18" s="19">
        <v>24</v>
      </c>
      <c r="B18" s="19">
        <v>93</v>
      </c>
      <c r="C18" s="19">
        <v>0</v>
      </c>
      <c r="D18" s="19">
        <v>35.700000000000003</v>
      </c>
      <c r="E18" s="19">
        <v>133</v>
      </c>
      <c r="F18" s="19">
        <v>116</v>
      </c>
      <c r="G18" s="19" t="s">
        <v>122</v>
      </c>
      <c r="H18" s="19"/>
      <c r="I18" s="19">
        <f t="shared" si="0"/>
        <v>2</v>
      </c>
      <c r="J18" s="19">
        <f t="shared" si="1"/>
        <v>2</v>
      </c>
      <c r="K18" s="19">
        <f t="shared" si="2"/>
        <v>0</v>
      </c>
      <c r="L18" s="19">
        <f t="shared" si="3"/>
        <v>1</v>
      </c>
      <c r="M18" s="19">
        <f t="shared" si="4"/>
        <v>0</v>
      </c>
      <c r="N18" s="19">
        <f t="shared" si="5"/>
        <v>2</v>
      </c>
      <c r="O18" s="19">
        <f t="shared" si="6"/>
        <v>0</v>
      </c>
      <c r="P18" s="19">
        <f t="shared" si="7"/>
        <v>7</v>
      </c>
    </row>
    <row r="19" spans="1:16" ht="18" customHeight="1">
      <c r="A19" s="19">
        <v>50</v>
      </c>
      <c r="B19" s="19">
        <v>100</v>
      </c>
      <c r="C19" s="19">
        <v>0</v>
      </c>
      <c r="D19" s="19">
        <v>36.6</v>
      </c>
      <c r="E19" s="19">
        <v>161</v>
      </c>
      <c r="F19" s="19">
        <v>82</v>
      </c>
      <c r="G19" s="19" t="s">
        <v>130</v>
      </c>
      <c r="H19" s="19"/>
      <c r="I19" s="19">
        <f t="shared" si="0"/>
        <v>3</v>
      </c>
      <c r="J19" s="19">
        <f t="shared" si="1"/>
        <v>0</v>
      </c>
      <c r="K19" s="19">
        <f t="shared" si="2"/>
        <v>0</v>
      </c>
      <c r="L19" s="19">
        <f t="shared" si="3"/>
        <v>0</v>
      </c>
      <c r="M19" s="19">
        <f t="shared" si="4"/>
        <v>0</v>
      </c>
      <c r="N19" s="19">
        <f t="shared" si="5"/>
        <v>0</v>
      </c>
      <c r="O19" s="19">
        <f t="shared" si="6"/>
        <v>3</v>
      </c>
      <c r="P19" s="19">
        <f t="shared" si="7"/>
        <v>6</v>
      </c>
    </row>
    <row r="20" spans="1:16">
      <c r="A20" s="19">
        <v>24</v>
      </c>
      <c r="B20" s="19">
        <v>97</v>
      </c>
      <c r="C20" s="19">
        <v>1</v>
      </c>
      <c r="D20" s="19">
        <v>37.299999999999997</v>
      </c>
      <c r="E20" s="19">
        <v>143</v>
      </c>
      <c r="F20" s="19">
        <v>102</v>
      </c>
      <c r="G20" s="19" t="s">
        <v>122</v>
      </c>
      <c r="H20" s="19"/>
      <c r="I20" s="19">
        <f t="shared" si="0"/>
        <v>2</v>
      </c>
      <c r="J20" s="19">
        <f t="shared" si="1"/>
        <v>0</v>
      </c>
      <c r="K20" s="19">
        <f t="shared" si="2"/>
        <v>2</v>
      </c>
      <c r="L20" s="19">
        <f t="shared" si="3"/>
        <v>0</v>
      </c>
      <c r="M20" s="19">
        <f t="shared" si="4"/>
        <v>0</v>
      </c>
      <c r="N20" s="19">
        <f t="shared" si="5"/>
        <v>1</v>
      </c>
      <c r="O20" s="19">
        <f t="shared" si="6"/>
        <v>0</v>
      </c>
      <c r="P20" s="19">
        <f t="shared" si="7"/>
        <v>5</v>
      </c>
    </row>
    <row r="21" spans="1:16">
      <c r="A21" s="19">
        <v>18</v>
      </c>
      <c r="B21" s="19">
        <v>98</v>
      </c>
      <c r="C21" s="19">
        <v>1</v>
      </c>
      <c r="D21" s="19">
        <v>37.1</v>
      </c>
      <c r="E21" s="19">
        <v>144</v>
      </c>
      <c r="F21" s="19">
        <v>113</v>
      </c>
      <c r="G21" s="19" t="s">
        <v>122</v>
      </c>
      <c r="H21" s="19"/>
      <c r="I21" s="19">
        <f t="shared" si="0"/>
        <v>0</v>
      </c>
      <c r="J21" s="19">
        <f t="shared" si="1"/>
        <v>0</v>
      </c>
      <c r="K21" s="19">
        <f t="shared" si="2"/>
        <v>2</v>
      </c>
      <c r="L21" s="19">
        <f t="shared" si="3"/>
        <v>0</v>
      </c>
      <c r="M21" s="19">
        <f t="shared" si="4"/>
        <v>0</v>
      </c>
      <c r="N21" s="19">
        <f t="shared" si="5"/>
        <v>2</v>
      </c>
      <c r="O21" s="19">
        <f t="shared" si="6"/>
        <v>0</v>
      </c>
      <c r="P21" s="19">
        <f t="shared" si="7"/>
        <v>4</v>
      </c>
    </row>
    <row r="22" spans="1:16">
      <c r="A22" s="19">
        <v>18</v>
      </c>
      <c r="B22" s="19">
        <v>97</v>
      </c>
      <c r="C22" s="19">
        <v>0</v>
      </c>
      <c r="D22" s="19">
        <v>36.700000000000003</v>
      </c>
      <c r="E22" s="19">
        <v>180</v>
      </c>
      <c r="F22" s="19">
        <v>82</v>
      </c>
      <c r="G22" s="19" t="s">
        <v>90</v>
      </c>
      <c r="H22" s="19"/>
      <c r="I22" s="19">
        <f t="shared" si="0"/>
        <v>0</v>
      </c>
      <c r="J22" s="19">
        <f t="shared" si="1"/>
        <v>0</v>
      </c>
      <c r="K22" s="19">
        <f t="shared" si="2"/>
        <v>0</v>
      </c>
      <c r="L22" s="19">
        <f t="shared" si="3"/>
        <v>0</v>
      </c>
      <c r="M22" s="19">
        <f t="shared" si="4"/>
        <v>0</v>
      </c>
      <c r="N22" s="19">
        <f t="shared" si="5"/>
        <v>0</v>
      </c>
      <c r="O22" s="19">
        <f t="shared" si="6"/>
        <v>0</v>
      </c>
      <c r="P22" s="19">
        <f t="shared" si="7"/>
        <v>0</v>
      </c>
    </row>
    <row r="23" spans="1:16">
      <c r="A23" s="19">
        <v>18</v>
      </c>
      <c r="B23" s="19">
        <v>97</v>
      </c>
      <c r="C23" s="19">
        <v>0</v>
      </c>
      <c r="D23" s="19">
        <v>37.4</v>
      </c>
      <c r="E23" s="19">
        <v>121</v>
      </c>
      <c r="F23" s="19">
        <v>97</v>
      </c>
      <c r="G23" s="19" t="s">
        <v>130</v>
      </c>
      <c r="H23" s="19"/>
      <c r="I23" s="19">
        <f t="shared" si="0"/>
        <v>0</v>
      </c>
      <c r="J23" s="19">
        <f t="shared" si="1"/>
        <v>0</v>
      </c>
      <c r="K23" s="19">
        <f t="shared" si="2"/>
        <v>0</v>
      </c>
      <c r="L23" s="19">
        <f t="shared" si="3"/>
        <v>0</v>
      </c>
      <c r="M23" s="19">
        <f t="shared" si="4"/>
        <v>0</v>
      </c>
      <c r="N23" s="19">
        <f t="shared" si="5"/>
        <v>1</v>
      </c>
      <c r="O23" s="19">
        <f t="shared" si="6"/>
        <v>3</v>
      </c>
      <c r="P23" s="19">
        <f t="shared" si="7"/>
        <v>4</v>
      </c>
    </row>
    <row r="24" spans="1:16" ht="18" customHeight="1">
      <c r="A24" s="19">
        <v>18</v>
      </c>
      <c r="B24" s="19">
        <v>100</v>
      </c>
      <c r="C24" s="19">
        <v>1</v>
      </c>
      <c r="D24" s="19">
        <v>36.4</v>
      </c>
      <c r="E24" s="19">
        <v>115</v>
      </c>
      <c r="F24" s="19">
        <v>142</v>
      </c>
      <c r="G24" s="19" t="s">
        <v>122</v>
      </c>
      <c r="H24" s="19"/>
      <c r="I24" s="19">
        <f t="shared" si="0"/>
        <v>0</v>
      </c>
      <c r="J24" s="19">
        <f t="shared" si="1"/>
        <v>0</v>
      </c>
      <c r="K24" s="19">
        <f t="shared" si="2"/>
        <v>2</v>
      </c>
      <c r="L24" s="19">
        <f t="shared" si="3"/>
        <v>0</v>
      </c>
      <c r="M24" s="19">
        <f t="shared" si="4"/>
        <v>0</v>
      </c>
      <c r="N24" s="19">
        <f t="shared" si="5"/>
        <v>3</v>
      </c>
      <c r="O24" s="19">
        <f t="shared" si="6"/>
        <v>0</v>
      </c>
      <c r="P24" s="19">
        <f t="shared" si="7"/>
        <v>5</v>
      </c>
    </row>
    <row r="25" spans="1:16" ht="18" customHeight="1">
      <c r="A25" s="19">
        <v>18</v>
      </c>
      <c r="B25" s="19">
        <v>98</v>
      </c>
      <c r="C25" s="19">
        <v>0</v>
      </c>
      <c r="D25" s="19">
        <v>35.9</v>
      </c>
      <c r="E25" s="19">
        <v>110</v>
      </c>
      <c r="F25" s="19">
        <v>100</v>
      </c>
      <c r="G25" s="19" t="s">
        <v>122</v>
      </c>
      <c r="H25" s="19"/>
      <c r="I25" s="19">
        <f t="shared" si="0"/>
        <v>0</v>
      </c>
      <c r="J25" s="19">
        <f t="shared" si="1"/>
        <v>0</v>
      </c>
      <c r="K25" s="19">
        <f t="shared" si="2"/>
        <v>0</v>
      </c>
      <c r="L25" s="19">
        <f t="shared" si="3"/>
        <v>1</v>
      </c>
      <c r="M25" s="19">
        <f t="shared" si="4"/>
        <v>1</v>
      </c>
      <c r="N25" s="19">
        <f t="shared" si="5"/>
        <v>1</v>
      </c>
      <c r="O25" s="19">
        <f t="shared" si="6"/>
        <v>0</v>
      </c>
      <c r="P25" s="19">
        <f t="shared" si="7"/>
        <v>3</v>
      </c>
    </row>
    <row r="26" spans="1:16" ht="18" customHeight="1">
      <c r="A26" s="19">
        <v>16</v>
      </c>
      <c r="B26" s="19">
        <v>98</v>
      </c>
      <c r="C26" s="19">
        <v>0</v>
      </c>
      <c r="D26" s="19">
        <v>35.9</v>
      </c>
      <c r="E26" s="19">
        <v>160</v>
      </c>
      <c r="F26" s="19">
        <v>52</v>
      </c>
      <c r="G26" s="19" t="s">
        <v>122</v>
      </c>
      <c r="H26" s="19"/>
      <c r="I26" s="19">
        <f t="shared" si="0"/>
        <v>0</v>
      </c>
      <c r="J26" s="19">
        <f t="shared" si="1"/>
        <v>0</v>
      </c>
      <c r="K26" s="19">
        <f t="shared" si="2"/>
        <v>0</v>
      </c>
      <c r="L26" s="19">
        <f t="shared" si="3"/>
        <v>1</v>
      </c>
      <c r="M26" s="19">
        <f t="shared" si="4"/>
        <v>0</v>
      </c>
      <c r="N26" s="19">
        <f t="shared" si="5"/>
        <v>0</v>
      </c>
      <c r="O26" s="19">
        <f t="shared" si="6"/>
        <v>0</v>
      </c>
      <c r="P26" s="19">
        <f t="shared" si="7"/>
        <v>1</v>
      </c>
    </row>
    <row r="27" spans="1:16">
      <c r="A27" s="19">
        <v>18</v>
      </c>
      <c r="B27" s="19">
        <v>97</v>
      </c>
      <c r="C27" s="19">
        <v>0</v>
      </c>
      <c r="D27" s="19">
        <v>36.6</v>
      </c>
      <c r="E27" s="19">
        <v>180</v>
      </c>
      <c r="F27" s="19">
        <v>84</v>
      </c>
      <c r="G27" s="19" t="s">
        <v>122</v>
      </c>
      <c r="H27" s="19"/>
      <c r="I27" s="19">
        <f t="shared" si="0"/>
        <v>0</v>
      </c>
      <c r="J27" s="19">
        <f t="shared" si="1"/>
        <v>0</v>
      </c>
      <c r="K27" s="19">
        <f t="shared" si="2"/>
        <v>0</v>
      </c>
      <c r="L27" s="19">
        <f t="shared" si="3"/>
        <v>0</v>
      </c>
      <c r="M27" s="19">
        <f t="shared" si="4"/>
        <v>0</v>
      </c>
      <c r="N27" s="19">
        <f t="shared" si="5"/>
        <v>0</v>
      </c>
      <c r="O27" s="19">
        <f t="shared" si="6"/>
        <v>0</v>
      </c>
      <c r="P27" s="19">
        <f t="shared" si="7"/>
        <v>0</v>
      </c>
    </row>
    <row r="28" spans="1:16">
      <c r="A28" s="19">
        <v>13</v>
      </c>
      <c r="B28" s="19">
        <v>97</v>
      </c>
      <c r="C28" s="19">
        <v>0</v>
      </c>
      <c r="D28" s="19">
        <v>36</v>
      </c>
      <c r="E28" s="19">
        <v>149</v>
      </c>
      <c r="F28" s="19">
        <v>63</v>
      </c>
      <c r="G28" s="19" t="s">
        <v>130</v>
      </c>
      <c r="H28" s="19"/>
      <c r="I28" s="19">
        <f t="shared" si="0"/>
        <v>0</v>
      </c>
      <c r="J28" s="19">
        <f t="shared" si="1"/>
        <v>0</v>
      </c>
      <c r="K28" s="19">
        <f t="shared" si="2"/>
        <v>0</v>
      </c>
      <c r="L28" s="19">
        <f t="shared" si="3"/>
        <v>1</v>
      </c>
      <c r="M28" s="19">
        <f t="shared" si="4"/>
        <v>0</v>
      </c>
      <c r="N28" s="19">
        <f t="shared" si="5"/>
        <v>0</v>
      </c>
      <c r="O28" s="19">
        <f t="shared" si="6"/>
        <v>3</v>
      </c>
      <c r="P28" s="19">
        <f t="shared" si="7"/>
        <v>4</v>
      </c>
    </row>
    <row r="29" spans="1:16">
      <c r="A29" s="19">
        <v>22</v>
      </c>
      <c r="B29" s="19">
        <v>98</v>
      </c>
      <c r="C29" s="19">
        <v>1</v>
      </c>
      <c r="D29" s="19">
        <v>38.299999999999997</v>
      </c>
      <c r="E29" s="19">
        <v>116</v>
      </c>
      <c r="F29" s="19">
        <v>100</v>
      </c>
      <c r="G29" s="19" t="s">
        <v>91</v>
      </c>
      <c r="H29" s="19"/>
      <c r="I29" s="19">
        <f t="shared" si="0"/>
        <v>2</v>
      </c>
      <c r="J29" s="19">
        <f t="shared" si="1"/>
        <v>0</v>
      </c>
      <c r="K29" s="19">
        <f t="shared" si="2"/>
        <v>2</v>
      </c>
      <c r="L29" s="19">
        <f t="shared" si="3"/>
        <v>1</v>
      </c>
      <c r="M29" s="19">
        <f t="shared" si="4"/>
        <v>0</v>
      </c>
      <c r="N29" s="19">
        <f t="shared" si="5"/>
        <v>1</v>
      </c>
      <c r="O29" s="19">
        <f t="shared" si="6"/>
        <v>3</v>
      </c>
      <c r="P29" s="19">
        <f t="shared" si="7"/>
        <v>9</v>
      </c>
    </row>
    <row r="30" spans="1:16" ht="18" customHeight="1">
      <c r="A30" s="19">
        <v>24</v>
      </c>
      <c r="B30" s="19">
        <v>93</v>
      </c>
      <c r="C30" s="19">
        <v>1</v>
      </c>
      <c r="D30" s="19">
        <v>37.4</v>
      </c>
      <c r="E30" s="19">
        <v>164</v>
      </c>
      <c r="F30" s="19">
        <v>93</v>
      </c>
      <c r="G30" s="19" t="s">
        <v>90</v>
      </c>
      <c r="H30" s="19"/>
      <c r="I30" s="19">
        <f t="shared" si="0"/>
        <v>2</v>
      </c>
      <c r="J30" s="19">
        <f t="shared" si="1"/>
        <v>2</v>
      </c>
      <c r="K30" s="19">
        <f t="shared" si="2"/>
        <v>2</v>
      </c>
      <c r="L30" s="19">
        <f t="shared" si="3"/>
        <v>0</v>
      </c>
      <c r="M30" s="19">
        <f t="shared" si="4"/>
        <v>0</v>
      </c>
      <c r="N30" s="19">
        <f t="shared" si="5"/>
        <v>1</v>
      </c>
      <c r="O30" s="19">
        <f t="shared" si="6"/>
        <v>0</v>
      </c>
      <c r="P30" s="19">
        <f t="shared" si="7"/>
        <v>7</v>
      </c>
    </row>
    <row r="31" spans="1:16">
      <c r="A31" s="19">
        <v>23</v>
      </c>
      <c r="B31" s="19">
        <v>99</v>
      </c>
      <c r="C31" s="19">
        <v>1</v>
      </c>
      <c r="D31" s="19">
        <v>37.200000000000003</v>
      </c>
      <c r="E31" s="19">
        <v>154</v>
      </c>
      <c r="F31" s="19">
        <v>105</v>
      </c>
      <c r="G31" s="19" t="s">
        <v>90</v>
      </c>
      <c r="H31" s="19"/>
      <c r="I31" s="19">
        <f t="shared" si="0"/>
        <v>2</v>
      </c>
      <c r="J31" s="19">
        <f t="shared" si="1"/>
        <v>0</v>
      </c>
      <c r="K31" s="19">
        <f t="shared" si="2"/>
        <v>2</v>
      </c>
      <c r="L31" s="19">
        <f t="shared" si="3"/>
        <v>0</v>
      </c>
      <c r="M31" s="19">
        <f t="shared" si="4"/>
        <v>0</v>
      </c>
      <c r="N31" s="19">
        <f t="shared" si="5"/>
        <v>1</v>
      </c>
      <c r="O31" s="19">
        <f t="shared" si="6"/>
        <v>0</v>
      </c>
      <c r="P31" s="19">
        <f t="shared" si="7"/>
        <v>5</v>
      </c>
    </row>
    <row r="32" spans="1:16" ht="18" customHeight="1">
      <c r="A32" s="19">
        <v>18</v>
      </c>
      <c r="B32" s="19">
        <v>90</v>
      </c>
      <c r="C32" s="19">
        <v>1</v>
      </c>
      <c r="D32" s="19">
        <v>37.200000000000003</v>
      </c>
      <c r="E32" s="19">
        <v>112</v>
      </c>
      <c r="F32" s="19">
        <v>120</v>
      </c>
      <c r="G32" s="19" t="s">
        <v>90</v>
      </c>
      <c r="H32" s="19"/>
      <c r="I32" s="19">
        <f t="shared" si="0"/>
        <v>0</v>
      </c>
      <c r="J32" s="19">
        <f t="shared" si="1"/>
        <v>3</v>
      </c>
      <c r="K32" s="19">
        <f t="shared" si="2"/>
        <v>2</v>
      </c>
      <c r="L32" s="19">
        <f t="shared" si="3"/>
        <v>0</v>
      </c>
      <c r="M32" s="19">
        <f t="shared" si="4"/>
        <v>0</v>
      </c>
      <c r="N32" s="19">
        <f t="shared" si="5"/>
        <v>2</v>
      </c>
      <c r="O32" s="19">
        <f t="shared" si="6"/>
        <v>0</v>
      </c>
      <c r="P32" s="19">
        <f t="shared" si="7"/>
        <v>7</v>
      </c>
    </row>
    <row r="33" spans="1:16" ht="18" customHeight="1">
      <c r="A33" s="19">
        <v>24</v>
      </c>
      <c r="B33" s="19">
        <v>87</v>
      </c>
      <c r="C33" s="19">
        <v>0</v>
      </c>
      <c r="D33" s="19">
        <v>37.6</v>
      </c>
      <c r="E33" s="19">
        <v>138</v>
      </c>
      <c r="F33" s="19">
        <v>84</v>
      </c>
      <c r="G33" s="19" t="s">
        <v>93</v>
      </c>
      <c r="H33" s="19"/>
      <c r="I33" s="19">
        <f t="shared" si="0"/>
        <v>2</v>
      </c>
      <c r="J33" s="19">
        <f t="shared" si="1"/>
        <v>3</v>
      </c>
      <c r="K33" s="19">
        <f t="shared" si="2"/>
        <v>0</v>
      </c>
      <c r="L33" s="19">
        <f t="shared" si="3"/>
        <v>0</v>
      </c>
      <c r="M33" s="19">
        <f t="shared" si="4"/>
        <v>0</v>
      </c>
      <c r="N33" s="19">
        <f t="shared" si="5"/>
        <v>0</v>
      </c>
      <c r="O33" s="19">
        <f t="shared" si="6"/>
        <v>3</v>
      </c>
      <c r="P33" s="19">
        <f t="shared" si="7"/>
        <v>8</v>
      </c>
    </row>
    <row r="34" spans="1:16" ht="18" customHeight="1">
      <c r="A34" s="19">
        <v>12</v>
      </c>
      <c r="B34" s="19">
        <v>97</v>
      </c>
      <c r="C34" s="19">
        <v>0</v>
      </c>
      <c r="D34" s="19">
        <v>36.200000000000003</v>
      </c>
      <c r="E34" s="19">
        <v>92</v>
      </c>
      <c r="F34" s="19">
        <v>82</v>
      </c>
      <c r="G34" s="19" t="s">
        <v>90</v>
      </c>
      <c r="H34" s="19"/>
      <c r="I34" s="19">
        <f t="shared" ref="I34:I50" si="8">VLOOKUP(A34,$U$2:$V$6,2,1)</f>
        <v>0</v>
      </c>
      <c r="J34" s="19">
        <f t="shared" ref="J34:J50" si="9">VLOOKUP(B34,$W$2:$X$5,2,1)</f>
        <v>0</v>
      </c>
      <c r="K34" s="19">
        <f t="shared" ref="K34:K50" si="10">VLOOKUP(C34,$Y$2:$Z$3,2,FALSE)</f>
        <v>0</v>
      </c>
      <c r="L34" s="19">
        <f t="shared" ref="L34:L50" si="11">VLOOKUP(D34,$AA$2:$AB$6,2,1)</f>
        <v>0</v>
      </c>
      <c r="M34" s="19">
        <f t="shared" ref="M34:M50" si="12">VLOOKUP(E34,$AC$2:$AD$6,2,1)</f>
        <v>2</v>
      </c>
      <c r="N34" s="19">
        <f t="shared" ref="N34:N50" si="13">VLOOKUP(F34,$AE$2:$AF$7,2,1)</f>
        <v>0</v>
      </c>
      <c r="O34" s="19">
        <f t="shared" ref="O34:O50" si="14">VLOOKUP(G34,$AG$2:$AH$5,2,FALSE)</f>
        <v>0</v>
      </c>
      <c r="P34" s="19">
        <f t="shared" si="7"/>
        <v>2</v>
      </c>
    </row>
    <row r="35" spans="1:16" ht="18" customHeight="1">
      <c r="A35" s="19">
        <v>18</v>
      </c>
      <c r="B35" s="19">
        <v>97</v>
      </c>
      <c r="C35" s="19">
        <v>0</v>
      </c>
      <c r="D35" s="19">
        <v>36.9</v>
      </c>
      <c r="E35" s="19">
        <v>116</v>
      </c>
      <c r="F35" s="19">
        <v>52</v>
      </c>
      <c r="G35" s="19" t="s">
        <v>114</v>
      </c>
      <c r="H35" s="19"/>
      <c r="I35" s="19">
        <f t="shared" si="8"/>
        <v>0</v>
      </c>
      <c r="J35" s="19">
        <f t="shared" si="9"/>
        <v>0</v>
      </c>
      <c r="K35" s="19">
        <f t="shared" si="10"/>
        <v>0</v>
      </c>
      <c r="L35" s="19">
        <f t="shared" si="11"/>
        <v>0</v>
      </c>
      <c r="M35" s="19">
        <f t="shared" si="12"/>
        <v>0</v>
      </c>
      <c r="N35" s="19">
        <f t="shared" si="13"/>
        <v>0</v>
      </c>
      <c r="O35" s="19">
        <f t="shared" si="14"/>
        <v>3</v>
      </c>
      <c r="P35" s="19">
        <f t="shared" si="7"/>
        <v>3</v>
      </c>
    </row>
    <row r="36" spans="1:16" ht="18" customHeight="1">
      <c r="A36" s="19">
        <v>21</v>
      </c>
      <c r="B36" s="19">
        <v>99</v>
      </c>
      <c r="C36" s="19">
        <v>0</v>
      </c>
      <c r="D36" s="19">
        <v>34.6</v>
      </c>
      <c r="E36" s="19">
        <v>116</v>
      </c>
      <c r="F36" s="19">
        <v>103</v>
      </c>
      <c r="G36" s="19" t="s">
        <v>130</v>
      </c>
      <c r="H36" s="19"/>
      <c r="I36" s="19">
        <f t="shared" si="8"/>
        <v>2</v>
      </c>
      <c r="J36" s="19">
        <f t="shared" si="9"/>
        <v>0</v>
      </c>
      <c r="K36" s="19">
        <f t="shared" si="10"/>
        <v>0</v>
      </c>
      <c r="L36" s="19">
        <f t="shared" si="11"/>
        <v>3</v>
      </c>
      <c r="M36" s="19">
        <f t="shared" si="12"/>
        <v>0</v>
      </c>
      <c r="N36" s="19">
        <f t="shared" si="13"/>
        <v>1</v>
      </c>
      <c r="O36" s="19">
        <f t="shared" si="14"/>
        <v>3</v>
      </c>
      <c r="P36" s="19">
        <f t="shared" si="7"/>
        <v>9</v>
      </c>
    </row>
    <row r="37" spans="1:16" ht="18" customHeight="1">
      <c r="A37" s="19">
        <v>18</v>
      </c>
      <c r="B37" s="19">
        <v>100</v>
      </c>
      <c r="C37" s="19">
        <v>0</v>
      </c>
      <c r="D37" s="19">
        <v>36.799999999999997</v>
      </c>
      <c r="E37" s="19">
        <v>125</v>
      </c>
      <c r="F37" s="19">
        <v>67</v>
      </c>
      <c r="G37" s="19" t="s">
        <v>90</v>
      </c>
      <c r="H37" s="19"/>
      <c r="I37" s="19">
        <f t="shared" si="8"/>
        <v>0</v>
      </c>
      <c r="J37" s="19">
        <f t="shared" si="9"/>
        <v>0</v>
      </c>
      <c r="K37" s="19">
        <f t="shared" si="10"/>
        <v>0</v>
      </c>
      <c r="L37" s="19">
        <f t="shared" si="11"/>
        <v>0</v>
      </c>
      <c r="M37" s="19">
        <f t="shared" si="12"/>
        <v>0</v>
      </c>
      <c r="N37" s="19">
        <f t="shared" si="13"/>
        <v>0</v>
      </c>
      <c r="O37" s="19">
        <f t="shared" si="14"/>
        <v>0</v>
      </c>
      <c r="P37" s="19">
        <f t="shared" si="7"/>
        <v>0</v>
      </c>
    </row>
    <row r="38" spans="1:16" ht="18" customHeight="1">
      <c r="A38" s="19">
        <v>24</v>
      </c>
      <c r="B38" s="19">
        <v>97</v>
      </c>
      <c r="C38" s="19">
        <v>0</v>
      </c>
      <c r="D38" s="19">
        <v>35.9</v>
      </c>
      <c r="E38" s="19">
        <v>146</v>
      </c>
      <c r="F38" s="19">
        <v>66</v>
      </c>
      <c r="G38" s="19" t="s">
        <v>90</v>
      </c>
      <c r="H38" s="19"/>
      <c r="I38" s="19">
        <f t="shared" si="8"/>
        <v>2</v>
      </c>
      <c r="J38" s="19">
        <f t="shared" si="9"/>
        <v>0</v>
      </c>
      <c r="K38" s="19">
        <f t="shared" si="10"/>
        <v>0</v>
      </c>
      <c r="L38" s="19">
        <f t="shared" si="11"/>
        <v>1</v>
      </c>
      <c r="M38" s="19">
        <f t="shared" si="12"/>
        <v>0</v>
      </c>
      <c r="N38" s="19">
        <f t="shared" si="13"/>
        <v>0</v>
      </c>
      <c r="O38" s="19">
        <f t="shared" si="14"/>
        <v>0</v>
      </c>
      <c r="P38" s="19">
        <f t="shared" si="7"/>
        <v>3</v>
      </c>
    </row>
    <row r="39" spans="1:16">
      <c r="A39" s="19">
        <v>30</v>
      </c>
      <c r="B39" s="19">
        <v>96</v>
      </c>
      <c r="C39" s="19">
        <v>1</v>
      </c>
      <c r="D39" s="19">
        <v>37.4</v>
      </c>
      <c r="E39" s="19">
        <v>90</v>
      </c>
      <c r="F39" s="19">
        <v>119</v>
      </c>
      <c r="G39" s="19" t="s">
        <v>114</v>
      </c>
      <c r="H39" s="19"/>
      <c r="I39" s="19">
        <f t="shared" si="8"/>
        <v>3</v>
      </c>
      <c r="J39" s="19">
        <f t="shared" si="9"/>
        <v>0</v>
      </c>
      <c r="K39" s="19">
        <f t="shared" si="10"/>
        <v>2</v>
      </c>
      <c r="L39" s="19">
        <f t="shared" si="11"/>
        <v>0</v>
      </c>
      <c r="M39" s="19">
        <f t="shared" si="12"/>
        <v>3</v>
      </c>
      <c r="N39" s="19">
        <f t="shared" si="13"/>
        <v>2</v>
      </c>
      <c r="O39" s="19">
        <f t="shared" si="14"/>
        <v>3</v>
      </c>
      <c r="P39" s="19">
        <f t="shared" si="7"/>
        <v>13</v>
      </c>
    </row>
    <row r="40" spans="1:16" ht="18" customHeight="1">
      <c r="A40" s="19">
        <v>24</v>
      </c>
      <c r="B40" s="19">
        <v>98</v>
      </c>
      <c r="C40" s="19">
        <v>0</v>
      </c>
      <c r="D40" s="19">
        <v>38</v>
      </c>
      <c r="E40" s="19">
        <v>103</v>
      </c>
      <c r="F40" s="19">
        <v>91</v>
      </c>
      <c r="G40" s="19" t="s">
        <v>122</v>
      </c>
      <c r="H40" s="19"/>
      <c r="I40" s="19">
        <f t="shared" si="8"/>
        <v>2</v>
      </c>
      <c r="J40" s="19">
        <f t="shared" si="9"/>
        <v>0</v>
      </c>
      <c r="K40" s="19">
        <f t="shared" si="10"/>
        <v>0</v>
      </c>
      <c r="L40" s="19">
        <f t="shared" si="11"/>
        <v>0</v>
      </c>
      <c r="M40" s="19">
        <f t="shared" si="12"/>
        <v>1</v>
      </c>
      <c r="N40" s="19">
        <f t="shared" si="13"/>
        <v>1</v>
      </c>
      <c r="O40" s="19">
        <f t="shared" si="14"/>
        <v>0</v>
      </c>
      <c r="P40" s="19">
        <f t="shared" si="7"/>
        <v>4</v>
      </c>
    </row>
    <row r="41" spans="1:16" ht="18" customHeight="1">
      <c r="A41" s="19">
        <v>18</v>
      </c>
      <c r="B41" s="19">
        <v>95</v>
      </c>
      <c r="C41" s="19">
        <v>0</v>
      </c>
      <c r="D41" s="19">
        <v>38.200000000000003</v>
      </c>
      <c r="E41" s="19">
        <v>162</v>
      </c>
      <c r="F41" s="19">
        <v>65</v>
      </c>
      <c r="G41" s="19" t="s">
        <v>90</v>
      </c>
      <c r="H41" s="19"/>
      <c r="I41" s="19">
        <f t="shared" si="8"/>
        <v>0</v>
      </c>
      <c r="J41" s="19">
        <f t="shared" si="9"/>
        <v>1</v>
      </c>
      <c r="K41" s="19">
        <f t="shared" si="10"/>
        <v>0</v>
      </c>
      <c r="L41" s="19">
        <f t="shared" si="11"/>
        <v>1</v>
      </c>
      <c r="M41" s="19">
        <f t="shared" si="12"/>
        <v>0</v>
      </c>
      <c r="N41" s="19">
        <f t="shared" si="13"/>
        <v>0</v>
      </c>
      <c r="O41" s="19">
        <f t="shared" si="14"/>
        <v>0</v>
      </c>
      <c r="P41" s="19">
        <f t="shared" si="7"/>
        <v>2</v>
      </c>
    </row>
    <row r="42" spans="1:16" ht="18" customHeight="1">
      <c r="A42" s="19">
        <v>18</v>
      </c>
      <c r="B42" s="19">
        <v>99</v>
      </c>
      <c r="C42" s="19">
        <v>0</v>
      </c>
      <c r="D42" s="19">
        <v>36</v>
      </c>
      <c r="E42" s="19">
        <v>132</v>
      </c>
      <c r="F42" s="19">
        <v>68</v>
      </c>
      <c r="G42" s="19" t="s">
        <v>90</v>
      </c>
      <c r="H42" s="19"/>
      <c r="I42" s="19">
        <f t="shared" si="8"/>
        <v>0</v>
      </c>
      <c r="J42" s="19">
        <f t="shared" si="9"/>
        <v>0</v>
      </c>
      <c r="K42" s="19">
        <f t="shared" si="10"/>
        <v>0</v>
      </c>
      <c r="L42" s="19">
        <f t="shared" si="11"/>
        <v>1</v>
      </c>
      <c r="M42" s="19">
        <f t="shared" si="12"/>
        <v>0</v>
      </c>
      <c r="N42" s="19">
        <f t="shared" si="13"/>
        <v>0</v>
      </c>
      <c r="O42" s="19">
        <f t="shared" si="14"/>
        <v>0</v>
      </c>
      <c r="P42" s="19">
        <f t="shared" si="7"/>
        <v>1</v>
      </c>
    </row>
    <row r="43" spans="1:16" ht="18" customHeight="1">
      <c r="A43" s="19">
        <v>25</v>
      </c>
      <c r="B43" s="19">
        <v>97</v>
      </c>
      <c r="C43" s="19">
        <v>0</v>
      </c>
      <c r="D43" s="19">
        <v>39.299999999999997</v>
      </c>
      <c r="E43" s="19">
        <v>145</v>
      </c>
      <c r="F43" s="19">
        <v>95</v>
      </c>
      <c r="G43" s="19" t="s">
        <v>130</v>
      </c>
      <c r="H43" s="19"/>
      <c r="I43" s="19">
        <f t="shared" si="8"/>
        <v>3</v>
      </c>
      <c r="J43" s="19">
        <f t="shared" si="9"/>
        <v>0</v>
      </c>
      <c r="K43" s="19">
        <f t="shared" si="10"/>
        <v>0</v>
      </c>
      <c r="L43" s="19">
        <f t="shared" si="11"/>
        <v>2</v>
      </c>
      <c r="M43" s="19">
        <f t="shared" si="12"/>
        <v>0</v>
      </c>
      <c r="N43" s="19">
        <f t="shared" si="13"/>
        <v>1</v>
      </c>
      <c r="O43" s="19">
        <f t="shared" si="14"/>
        <v>3</v>
      </c>
      <c r="P43" s="19">
        <f t="shared" si="7"/>
        <v>9</v>
      </c>
    </row>
    <row r="44" spans="1:16">
      <c r="A44" s="19">
        <v>24</v>
      </c>
      <c r="B44" s="19">
        <v>91</v>
      </c>
      <c r="C44" s="19">
        <v>0</v>
      </c>
      <c r="D44" s="19">
        <v>38</v>
      </c>
      <c r="E44" s="19">
        <v>112</v>
      </c>
      <c r="F44" s="19">
        <v>102</v>
      </c>
      <c r="G44" s="19" t="s">
        <v>130</v>
      </c>
      <c r="H44" s="19"/>
      <c r="I44" s="19">
        <f t="shared" si="8"/>
        <v>2</v>
      </c>
      <c r="J44" s="19">
        <f t="shared" si="9"/>
        <v>3</v>
      </c>
      <c r="K44" s="19">
        <f t="shared" si="10"/>
        <v>0</v>
      </c>
      <c r="L44" s="19">
        <f t="shared" si="11"/>
        <v>0</v>
      </c>
      <c r="M44" s="19">
        <f t="shared" si="12"/>
        <v>0</v>
      </c>
      <c r="N44" s="19">
        <f t="shared" si="13"/>
        <v>1</v>
      </c>
      <c r="O44" s="19">
        <f t="shared" si="14"/>
        <v>3</v>
      </c>
      <c r="P44" s="19">
        <f t="shared" si="7"/>
        <v>9</v>
      </c>
    </row>
    <row r="45" spans="1:16">
      <c r="A45" s="19">
        <v>18</v>
      </c>
      <c r="B45" s="19">
        <v>95</v>
      </c>
      <c r="C45" s="19">
        <v>0</v>
      </c>
      <c r="D45" s="19">
        <v>37.700000000000003</v>
      </c>
      <c r="E45" s="19">
        <v>103</v>
      </c>
      <c r="F45" s="19">
        <v>76</v>
      </c>
      <c r="G45" s="19" t="s">
        <v>114</v>
      </c>
      <c r="H45" s="19"/>
      <c r="I45" s="19">
        <f t="shared" si="8"/>
        <v>0</v>
      </c>
      <c r="J45" s="19">
        <f t="shared" si="9"/>
        <v>1</v>
      </c>
      <c r="K45" s="19">
        <f t="shared" si="10"/>
        <v>0</v>
      </c>
      <c r="L45" s="19">
        <f t="shared" si="11"/>
        <v>0</v>
      </c>
      <c r="M45" s="19">
        <f t="shared" si="12"/>
        <v>1</v>
      </c>
      <c r="N45" s="19">
        <f t="shared" si="13"/>
        <v>0</v>
      </c>
      <c r="O45" s="19">
        <f t="shared" si="14"/>
        <v>3</v>
      </c>
      <c r="P45" s="19">
        <f t="shared" si="7"/>
        <v>5</v>
      </c>
    </row>
    <row r="46" spans="1:16" ht="18" customHeight="1">
      <c r="A46" s="19">
        <v>20</v>
      </c>
      <c r="B46" s="19">
        <v>97</v>
      </c>
      <c r="C46" s="19">
        <v>0</v>
      </c>
      <c r="D46" s="19">
        <v>36.9</v>
      </c>
      <c r="E46" s="19">
        <v>114</v>
      </c>
      <c r="F46" s="19">
        <v>63</v>
      </c>
      <c r="G46" s="19" t="s">
        <v>130</v>
      </c>
      <c r="H46" s="19"/>
      <c r="I46" s="19">
        <f t="shared" si="8"/>
        <v>0</v>
      </c>
      <c r="J46" s="19">
        <f t="shared" si="9"/>
        <v>0</v>
      </c>
      <c r="K46" s="19">
        <f t="shared" si="10"/>
        <v>0</v>
      </c>
      <c r="L46" s="19">
        <f t="shared" si="11"/>
        <v>0</v>
      </c>
      <c r="M46" s="19">
        <f t="shared" si="12"/>
        <v>0</v>
      </c>
      <c r="N46" s="19">
        <f t="shared" si="13"/>
        <v>0</v>
      </c>
      <c r="O46" s="19">
        <f t="shared" si="14"/>
        <v>3</v>
      </c>
      <c r="P46" s="19">
        <f t="shared" si="7"/>
        <v>3</v>
      </c>
    </row>
    <row r="47" spans="1:16" ht="18" customHeight="1">
      <c r="A47" s="19">
        <v>18</v>
      </c>
      <c r="B47" s="19">
        <v>95</v>
      </c>
      <c r="C47" s="19">
        <v>1</v>
      </c>
      <c r="D47" s="19">
        <v>36.1</v>
      </c>
      <c r="E47" s="19">
        <v>169</v>
      </c>
      <c r="F47" s="19">
        <v>95</v>
      </c>
      <c r="G47" s="19" t="s">
        <v>130</v>
      </c>
      <c r="H47" s="19"/>
      <c r="I47" s="19">
        <f t="shared" si="8"/>
        <v>0</v>
      </c>
      <c r="J47" s="19">
        <f t="shared" si="9"/>
        <v>1</v>
      </c>
      <c r="K47" s="19">
        <f t="shared" si="10"/>
        <v>2</v>
      </c>
      <c r="L47" s="19">
        <f t="shared" si="11"/>
        <v>0</v>
      </c>
      <c r="M47" s="19">
        <f t="shared" si="12"/>
        <v>0</v>
      </c>
      <c r="N47" s="19">
        <f t="shared" si="13"/>
        <v>1</v>
      </c>
      <c r="O47" s="19">
        <f t="shared" si="14"/>
        <v>3</v>
      </c>
      <c r="P47" s="19">
        <f t="shared" si="7"/>
        <v>7</v>
      </c>
    </row>
    <row r="48" spans="1:16" ht="18" customHeight="1">
      <c r="A48" s="19">
        <v>18</v>
      </c>
      <c r="B48" s="19">
        <v>93</v>
      </c>
      <c r="C48" s="19">
        <v>0</v>
      </c>
      <c r="D48" s="19">
        <v>38.700000000000003</v>
      </c>
      <c r="E48" s="19">
        <v>116</v>
      </c>
      <c r="F48" s="19">
        <v>75</v>
      </c>
      <c r="G48" s="19" t="s">
        <v>90</v>
      </c>
      <c r="H48" s="19"/>
      <c r="I48" s="19">
        <f t="shared" si="8"/>
        <v>0</v>
      </c>
      <c r="J48" s="19">
        <f t="shared" si="9"/>
        <v>2</v>
      </c>
      <c r="K48" s="19">
        <f t="shared" si="10"/>
        <v>0</v>
      </c>
      <c r="L48" s="19">
        <f t="shared" si="11"/>
        <v>1</v>
      </c>
      <c r="M48" s="19">
        <f t="shared" si="12"/>
        <v>0</v>
      </c>
      <c r="N48" s="19">
        <f t="shared" si="13"/>
        <v>0</v>
      </c>
      <c r="O48" s="19">
        <f t="shared" si="14"/>
        <v>0</v>
      </c>
      <c r="P48" s="19">
        <f t="shared" si="7"/>
        <v>3</v>
      </c>
    </row>
    <row r="49" spans="1:16" ht="18" customHeight="1">
      <c r="A49" s="19">
        <v>18</v>
      </c>
      <c r="B49" s="19">
        <v>98</v>
      </c>
      <c r="C49" s="19">
        <v>0</v>
      </c>
      <c r="D49" s="19">
        <v>37.200000000000003</v>
      </c>
      <c r="E49" s="19">
        <v>122</v>
      </c>
      <c r="F49" s="19">
        <v>72</v>
      </c>
      <c r="G49" s="19" t="s">
        <v>122</v>
      </c>
      <c r="H49" s="19"/>
      <c r="I49" s="19">
        <f t="shared" si="8"/>
        <v>0</v>
      </c>
      <c r="J49" s="19">
        <f t="shared" si="9"/>
        <v>0</v>
      </c>
      <c r="K49" s="19">
        <f t="shared" si="10"/>
        <v>0</v>
      </c>
      <c r="L49" s="19">
        <f t="shared" si="11"/>
        <v>0</v>
      </c>
      <c r="M49" s="19">
        <f t="shared" si="12"/>
        <v>0</v>
      </c>
      <c r="N49" s="19">
        <f t="shared" si="13"/>
        <v>0</v>
      </c>
      <c r="O49" s="19">
        <f t="shared" si="14"/>
        <v>0</v>
      </c>
      <c r="P49" s="19">
        <f t="shared" si="7"/>
        <v>0</v>
      </c>
    </row>
    <row r="50" spans="1:16" ht="18" customHeight="1">
      <c r="A50" s="19">
        <v>18</v>
      </c>
      <c r="B50" s="19">
        <v>96</v>
      </c>
      <c r="C50" s="19">
        <v>0</v>
      </c>
      <c r="D50" s="19">
        <v>37.299999999999997</v>
      </c>
      <c r="E50" s="19">
        <v>104</v>
      </c>
      <c r="F50" s="19">
        <v>58</v>
      </c>
      <c r="G50" s="19" t="s">
        <v>130</v>
      </c>
      <c r="H50" s="19"/>
      <c r="I50" s="19">
        <f t="shared" si="8"/>
        <v>0</v>
      </c>
      <c r="J50" s="19">
        <f t="shared" si="9"/>
        <v>0</v>
      </c>
      <c r="K50" s="19">
        <f t="shared" si="10"/>
        <v>0</v>
      </c>
      <c r="L50" s="19">
        <f t="shared" si="11"/>
        <v>0</v>
      </c>
      <c r="M50" s="19">
        <f t="shared" si="12"/>
        <v>1</v>
      </c>
      <c r="N50" s="19">
        <f t="shared" si="13"/>
        <v>0</v>
      </c>
      <c r="O50" s="19">
        <f t="shared" si="14"/>
        <v>3</v>
      </c>
      <c r="P50" s="19">
        <f t="shared" si="7"/>
        <v>4</v>
      </c>
    </row>
    <row r="51" spans="1:16" ht="18" customHeight="1"/>
    <row r="52" spans="1:16" ht="18" customHeight="1">
      <c r="A52" s="2"/>
      <c r="B52" s="2"/>
      <c r="D52" s="2"/>
      <c r="E52" s="2"/>
      <c r="F52" s="2"/>
      <c r="G52" s="29"/>
      <c r="H52" s="2"/>
      <c r="I52" s="2"/>
      <c r="J52" s="2"/>
      <c r="K52" s="2"/>
      <c r="L52" s="2"/>
      <c r="M52" s="2"/>
      <c r="N52" s="2"/>
      <c r="O52" s="2"/>
      <c r="P52" s="2"/>
    </row>
    <row r="53" spans="1:16" ht="18" customHeight="1">
      <c r="A53" s="2"/>
      <c r="B53" s="2"/>
      <c r="C53" s="2"/>
      <c r="D53" s="2"/>
      <c r="E53" s="2"/>
      <c r="F53" s="2"/>
      <c r="G53" s="26"/>
      <c r="H53" s="2"/>
      <c r="I53" s="2"/>
      <c r="J53" s="2"/>
      <c r="K53" s="2"/>
      <c r="L53" s="2"/>
      <c r="M53" s="2"/>
      <c r="N53" s="2"/>
      <c r="O53" s="2"/>
      <c r="P53" s="2"/>
    </row>
    <row r="54" spans="1:16" ht="18" customHeight="1">
      <c r="A54" s="2"/>
      <c r="B54" s="2"/>
      <c r="C54" s="56"/>
      <c r="D54" s="2"/>
      <c r="E54" s="2"/>
      <c r="F54" s="2"/>
      <c r="G54" s="57"/>
      <c r="H54" s="2"/>
      <c r="I54" s="2"/>
      <c r="J54" s="2"/>
      <c r="K54" s="2"/>
      <c r="L54" s="2"/>
      <c r="M54" s="2"/>
      <c r="N54" s="2"/>
      <c r="O54" s="2"/>
      <c r="P54" s="2"/>
    </row>
    <row r="55" spans="1:16" ht="18" customHeight="1">
      <c r="A55" s="2"/>
      <c r="B55" s="2"/>
      <c r="C55" s="2"/>
      <c r="D55" s="2"/>
      <c r="E55" s="2"/>
      <c r="F55" s="2"/>
      <c r="G55" s="29"/>
      <c r="H55" s="2"/>
      <c r="I55" s="2"/>
      <c r="J55" s="2"/>
      <c r="K55" s="2"/>
      <c r="L55" s="2"/>
      <c r="M55" s="2"/>
      <c r="N55" s="2"/>
      <c r="O55" s="2"/>
      <c r="P55" s="2"/>
    </row>
    <row r="56" spans="1:16">
      <c r="A56" s="2"/>
      <c r="B56" s="2"/>
      <c r="C56" s="2"/>
      <c r="D56" s="2"/>
      <c r="E56" s="2"/>
      <c r="F56" s="2"/>
      <c r="G56" s="26"/>
      <c r="H56" s="2"/>
      <c r="I56" s="2"/>
      <c r="J56" s="2"/>
      <c r="K56" s="2"/>
      <c r="L56" s="2"/>
      <c r="M56" s="2"/>
      <c r="N56" s="2"/>
      <c r="O56" s="2"/>
      <c r="P56" s="2"/>
    </row>
    <row r="57" spans="1:16">
      <c r="A57" s="2"/>
      <c r="B57" s="2"/>
      <c r="C57" s="56"/>
      <c r="D57" s="2"/>
      <c r="E57" s="2"/>
      <c r="F57" s="2"/>
      <c r="G57" s="57"/>
      <c r="H57" s="2"/>
      <c r="I57" s="2"/>
      <c r="J57" s="2"/>
      <c r="K57" s="2"/>
      <c r="L57" s="2"/>
      <c r="M57" s="2"/>
      <c r="N57" s="2"/>
      <c r="O57" s="2"/>
      <c r="P57" s="2"/>
    </row>
    <row r="58" spans="1:16" ht="18" customHeight="1">
      <c r="A58" s="2"/>
      <c r="B58" s="2"/>
      <c r="C58" s="2"/>
      <c r="D58" s="2"/>
      <c r="E58" s="2"/>
      <c r="F58" s="2"/>
      <c r="G58" s="29"/>
      <c r="H58" s="2"/>
      <c r="I58" s="2"/>
      <c r="J58" s="2"/>
      <c r="K58" s="2"/>
      <c r="L58" s="2"/>
      <c r="M58" s="2"/>
      <c r="N58" s="2"/>
      <c r="O58" s="2"/>
      <c r="P58" s="2"/>
    </row>
    <row r="59" spans="1:16" ht="18" customHeight="1">
      <c r="G59" s="26"/>
    </row>
    <row r="60" spans="1:16" ht="18" customHeight="1">
      <c r="G60" s="57"/>
    </row>
    <row r="61" spans="1:16">
      <c r="G61" s="29"/>
    </row>
    <row r="62" spans="1:16">
      <c r="G62" s="26"/>
    </row>
    <row r="63" spans="1:16" ht="18" customHeight="1">
      <c r="G63" s="2"/>
    </row>
    <row r="64" spans="1:16" ht="18" customHeight="1"/>
    <row r="68" ht="18" customHeight="1"/>
    <row r="69" ht="18" customHeight="1"/>
    <row r="70" ht="18" customHeight="1"/>
    <row r="71" ht="18" customHeight="1"/>
    <row r="72" ht="18" customHeight="1"/>
    <row r="76" ht="18" customHeight="1"/>
    <row r="78" ht="18" customHeight="1"/>
    <row r="79" ht="18" customHeight="1"/>
    <row r="80" ht="18" customHeight="1"/>
    <row r="81" ht="18" customHeight="1"/>
    <row r="83" ht="18" customHeight="1"/>
    <row r="88" ht="18" customHeight="1"/>
    <row r="89" ht="18" customHeight="1"/>
    <row r="91" ht="18" customHeight="1"/>
    <row r="92" ht="18" customHeight="1"/>
    <row r="93" ht="18" customHeight="1"/>
    <row r="94" ht="18" customHeight="1"/>
    <row r="99" ht="18" customHeight="1"/>
    <row r="100" ht="18" customHeight="1"/>
    <row r="103" ht="18" customHeight="1"/>
    <row r="104" ht="18" customHeight="1"/>
    <row r="105" ht="18" customHeight="1"/>
    <row r="106" ht="18" customHeight="1"/>
    <row r="114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3" ht="18" customHeight="1"/>
    <row r="126" ht="18" customHeight="1"/>
    <row r="127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8" ht="18" customHeight="1"/>
    <row r="150" ht="18" customHeight="1"/>
    <row r="151" ht="18" customHeight="1"/>
    <row r="152" ht="18" customHeight="1"/>
    <row r="153" ht="18" customHeight="1"/>
    <row r="156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81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7" ht="18" customHeight="1"/>
    <row r="199" ht="18" customHeight="1"/>
    <row r="200" ht="18" customHeight="1"/>
    <row r="201" ht="18" customHeight="1"/>
    <row r="205" ht="18" customHeight="1"/>
    <row r="208" ht="18" customHeight="1"/>
    <row r="209" ht="18" customHeight="1"/>
    <row r="210" ht="18" customHeight="1"/>
    <row r="211" ht="18" customHeight="1"/>
    <row r="212" ht="18" customHeight="1"/>
    <row r="215" ht="18" customHeight="1"/>
    <row r="216" ht="18" customHeight="1"/>
    <row r="217" ht="18" customHeight="1"/>
    <row r="218" ht="18" customHeight="1"/>
    <row r="219" ht="18" customHeight="1"/>
    <row r="222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6" ht="18" customHeight="1"/>
    <row r="240" ht="18" customHeight="1"/>
    <row r="241" ht="18" customHeight="1"/>
    <row r="242" ht="18" customHeight="1"/>
    <row r="244" ht="18" customHeight="1"/>
    <row r="245" ht="18" customHeight="1"/>
    <row r="246" ht="18" customHeight="1"/>
    <row r="250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71" ht="18" customHeight="1"/>
    <row r="273" ht="18" customHeight="1"/>
    <row r="274" ht="18" customHeight="1"/>
    <row r="283" ht="18" customHeight="1"/>
    <row r="284" ht="18" customHeight="1"/>
    <row r="285" ht="18" customHeight="1"/>
    <row r="288" ht="18" customHeight="1"/>
    <row r="290" ht="18" customHeight="1"/>
    <row r="291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2" ht="18" customHeight="1"/>
    <row r="303" ht="18" customHeight="1"/>
    <row r="304" ht="18" customHeight="1"/>
    <row r="306" ht="18" customHeight="1"/>
    <row r="307" ht="18" customHeight="1"/>
    <row r="314" ht="18" customHeight="1"/>
    <row r="317" ht="18" customHeight="1"/>
    <row r="318" ht="18" customHeight="1"/>
    <row r="319" ht="18" customHeight="1"/>
    <row r="323" ht="18" customHeight="1"/>
    <row r="324" ht="18" customHeight="1"/>
    <row r="327" ht="18" customHeight="1"/>
    <row r="328" ht="18" customHeight="1"/>
    <row r="329" ht="18" customHeight="1"/>
    <row r="330" ht="18" customHeight="1"/>
    <row r="331" ht="18" customHeight="1"/>
    <row r="333" ht="18" customHeight="1"/>
    <row r="334" ht="18" customHeight="1"/>
    <row r="335" ht="18" customHeight="1"/>
    <row r="336" ht="18" customHeight="1"/>
    <row r="337" ht="18" customHeight="1"/>
    <row r="339" ht="18" customHeight="1"/>
    <row r="341" ht="18" customHeight="1"/>
    <row r="342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6" ht="18" customHeight="1"/>
    <row r="367" ht="18" customHeight="1"/>
    <row r="369" ht="18" customHeight="1"/>
    <row r="370" ht="18" customHeight="1"/>
    <row r="371" ht="18" customHeight="1"/>
    <row r="373" ht="18" customHeight="1"/>
    <row r="374" ht="18" customHeight="1"/>
    <row r="375" ht="18" customHeight="1"/>
    <row r="380" ht="18" customHeight="1"/>
    <row r="381" ht="18" customHeight="1"/>
    <row r="382" ht="18" customHeight="1"/>
    <row r="383" ht="18" customHeight="1"/>
    <row r="384" ht="18" customHeight="1"/>
    <row r="387" ht="18" customHeight="1"/>
    <row r="388" ht="18" customHeight="1"/>
    <row r="389" ht="18" customHeight="1"/>
    <row r="390" ht="18" customHeight="1"/>
    <row r="392" ht="18" customHeight="1"/>
    <row r="395" ht="18" customHeight="1"/>
    <row r="397" ht="18" customHeight="1"/>
    <row r="398" ht="18" customHeight="1"/>
    <row r="399" ht="18" customHeight="1"/>
    <row r="400" ht="18" customHeight="1"/>
    <row r="401" ht="18" customHeight="1"/>
    <row r="406" ht="18" customHeight="1"/>
    <row r="407" ht="18" customHeight="1"/>
    <row r="409" ht="18" customHeight="1"/>
    <row r="410" ht="18" customHeight="1"/>
    <row r="411" ht="18" customHeight="1"/>
    <row r="412" ht="18" customHeight="1"/>
    <row r="413" ht="18" customHeight="1"/>
    <row r="415" ht="18" customHeight="1"/>
    <row r="417" ht="18" customHeight="1"/>
    <row r="418" ht="18" customHeight="1"/>
    <row r="419" ht="18" customHeight="1"/>
    <row r="420" ht="18" customHeight="1"/>
    <row r="422" ht="18" customHeight="1"/>
    <row r="423" ht="18" customHeight="1"/>
    <row r="425" ht="18" customHeight="1"/>
    <row r="427" ht="18" customHeight="1"/>
    <row r="430" ht="18" customHeight="1"/>
    <row r="431" ht="18" customHeight="1"/>
    <row r="432" ht="18" customHeight="1"/>
    <row r="434" ht="18" customHeight="1"/>
    <row r="439" ht="18" customHeight="1"/>
    <row r="440" ht="18" customHeight="1"/>
    <row r="441" ht="18" customHeight="1"/>
    <row r="442" ht="18" customHeight="1"/>
    <row r="444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5" ht="18" customHeight="1"/>
    <row r="458" ht="18" customHeight="1"/>
    <row r="459" ht="18" customHeight="1"/>
    <row r="460" ht="18" customHeight="1"/>
    <row r="461" ht="18" customHeight="1"/>
    <row r="462" ht="18" customHeight="1"/>
    <row r="464" ht="18" customHeight="1"/>
    <row r="468" ht="18" customHeight="1"/>
    <row r="469" ht="18" customHeight="1"/>
    <row r="470" ht="18" customHeight="1"/>
    <row r="472" ht="18" customHeight="1"/>
    <row r="473" ht="18" customHeight="1"/>
    <row r="474" ht="18" customHeight="1"/>
    <row r="476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5" ht="18" customHeight="1"/>
    <row r="486" ht="18" customHeight="1"/>
    <row r="488" ht="18" customHeight="1"/>
    <row r="489" ht="18" customHeight="1"/>
    <row r="490" ht="18" customHeight="1"/>
    <row r="493" ht="18" customHeight="1"/>
    <row r="496" ht="18" customHeight="1"/>
    <row r="497" ht="18" customHeight="1"/>
    <row r="500" ht="18" customHeight="1"/>
    <row r="501" ht="18" customHeight="1"/>
    <row r="502" ht="18" customHeight="1"/>
    <row r="504" ht="18" customHeight="1"/>
    <row r="505" ht="18" customHeight="1"/>
    <row r="506" ht="18" customHeight="1"/>
    <row r="509" ht="18" customHeight="1"/>
    <row r="510" ht="18" customHeight="1"/>
    <row r="511" ht="18" customHeight="1"/>
    <row r="513" ht="18" customHeight="1"/>
    <row r="515" ht="18" customHeight="1"/>
    <row r="516" ht="18" customHeight="1"/>
    <row r="517" ht="18" customHeight="1"/>
    <row r="518" ht="18" customHeight="1"/>
    <row r="522" ht="18" customHeight="1"/>
    <row r="523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4" ht="18" customHeight="1"/>
    <row r="535" ht="18" customHeight="1"/>
    <row r="536" ht="18" customHeight="1"/>
    <row r="537" ht="18" customHeight="1"/>
    <row r="538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9" ht="18" customHeight="1"/>
    <row r="550" ht="18" customHeight="1"/>
    <row r="553" ht="18" customHeight="1"/>
    <row r="554" ht="18" customHeight="1"/>
    <row r="555" ht="18" customHeight="1"/>
    <row r="556" ht="18" customHeight="1"/>
    <row r="562" ht="18" customHeight="1"/>
    <row r="564" ht="18" customHeight="1"/>
    <row r="565" ht="18" customHeight="1"/>
    <row r="573" ht="18" customHeight="1"/>
    <row r="574" ht="18" customHeight="1"/>
    <row r="577" ht="18" customHeight="1"/>
    <row r="578" ht="18" customHeight="1"/>
    <row r="581" ht="18" customHeight="1"/>
    <row r="582" ht="18" customHeight="1"/>
    <row r="587" ht="18" customHeight="1"/>
    <row r="588" ht="18" customHeight="1"/>
    <row r="589" ht="18" customHeight="1"/>
    <row r="592" ht="18" customHeight="1"/>
    <row r="593" ht="18" customHeight="1"/>
    <row r="594" ht="18" customHeight="1"/>
    <row r="595" ht="18" customHeight="1"/>
    <row r="596" ht="18" customHeight="1"/>
    <row r="602" ht="18" customHeight="1"/>
    <row r="603" ht="18" customHeight="1"/>
    <row r="604" ht="18" customHeight="1"/>
    <row r="606" ht="18" customHeight="1"/>
    <row r="607" ht="18" customHeight="1"/>
    <row r="608" ht="18" customHeight="1"/>
    <row r="610" ht="18" customHeight="1"/>
    <row r="612" ht="18" customHeight="1"/>
    <row r="613" ht="18" customHeight="1"/>
    <row r="614" ht="18" customHeight="1"/>
    <row r="616" ht="18" customHeight="1"/>
    <row r="617" ht="18" customHeight="1"/>
    <row r="619" ht="18" customHeight="1"/>
    <row r="620" ht="18" customHeight="1"/>
    <row r="621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7" ht="18" customHeight="1"/>
    <row r="638" ht="18" customHeight="1"/>
    <row r="639" ht="18" customHeight="1"/>
    <row r="640" ht="18" customHeight="1"/>
    <row r="642" ht="18" customHeight="1"/>
    <row r="643" ht="18" customHeight="1"/>
    <row r="644" ht="18" customHeight="1"/>
    <row r="645" ht="18" customHeight="1"/>
    <row r="647" ht="18" customHeight="1"/>
    <row r="648" ht="18" customHeight="1"/>
    <row r="649" ht="18" customHeight="1"/>
    <row r="650" ht="18" customHeight="1"/>
    <row r="651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60" ht="18" customHeight="1"/>
    <row r="662" ht="18" customHeight="1"/>
    <row r="663" ht="18" customHeight="1"/>
    <row r="664" ht="18" customHeight="1"/>
    <row r="670" ht="18" customHeight="1"/>
    <row r="671" ht="18" customHeight="1"/>
    <row r="673" ht="18" customHeight="1"/>
    <row r="674" ht="18" customHeight="1"/>
    <row r="675" ht="18" customHeight="1"/>
    <row r="676" ht="18" customHeight="1"/>
    <row r="678" ht="18" customHeight="1"/>
    <row r="679" ht="18" customHeight="1"/>
    <row r="680" ht="18" customHeight="1"/>
    <row r="682" ht="18" customHeight="1"/>
    <row r="684" ht="18" customHeight="1"/>
    <row r="685" ht="18" customHeight="1"/>
    <row r="686" ht="18" customHeight="1"/>
    <row r="687" ht="18" customHeight="1"/>
    <row r="688" ht="18" customHeight="1"/>
    <row r="690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703" ht="18" customHeight="1"/>
    <row r="704" ht="18" customHeight="1"/>
    <row r="706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4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5" ht="18" customHeight="1"/>
    <row r="736" ht="18" customHeight="1"/>
    <row r="737" ht="18" customHeight="1"/>
    <row r="738" ht="18" customHeight="1"/>
    <row r="739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4" ht="18" customHeight="1"/>
    <row r="755" ht="18" customHeight="1"/>
    <row r="756" ht="18" customHeight="1"/>
    <row r="757" ht="18" customHeight="1"/>
    <row r="758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9" ht="18" customHeight="1"/>
    <row r="780" ht="18" customHeight="1"/>
    <row r="781" ht="18" customHeight="1"/>
    <row r="785" ht="18" customHeight="1"/>
    <row r="787" ht="18" customHeight="1"/>
    <row r="788" ht="18" customHeight="1"/>
    <row r="789" ht="18" customHeight="1"/>
    <row r="790" ht="18" customHeight="1"/>
    <row r="793" ht="18" customHeight="1"/>
    <row r="795" ht="18" customHeight="1"/>
    <row r="796" ht="18" customHeight="1"/>
    <row r="797" ht="18" customHeight="1"/>
    <row r="806" ht="18" customHeight="1"/>
    <row r="807" ht="18" customHeight="1"/>
    <row r="809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9" ht="18" customHeight="1"/>
    <row r="831" ht="18" customHeight="1"/>
    <row r="832" ht="18" customHeight="1"/>
    <row r="833" ht="18" customHeight="1"/>
    <row r="834" ht="18" customHeight="1"/>
    <row r="836" ht="18" customHeight="1"/>
    <row r="837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6" ht="18" customHeight="1"/>
    <row r="847" ht="18" customHeight="1"/>
    <row r="848" ht="18" customHeight="1"/>
    <row r="849" ht="18" customHeight="1"/>
    <row r="851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90" ht="18" customHeight="1"/>
    <row r="891" ht="18" customHeight="1"/>
    <row r="892" ht="18" customHeight="1"/>
    <row r="893" ht="18" customHeight="1"/>
    <row r="894" ht="18" customHeight="1"/>
    <row r="900" ht="18" customHeight="1"/>
    <row r="902" ht="18" customHeight="1"/>
    <row r="904" ht="18" customHeight="1"/>
    <row r="905" ht="18" customHeight="1"/>
    <row r="906" ht="18" customHeight="1"/>
    <row r="908" ht="18" customHeight="1"/>
    <row r="910" ht="18" customHeight="1"/>
    <row r="911" ht="18" customHeight="1"/>
    <row r="912" ht="18" customHeight="1"/>
    <row r="913" ht="18" customHeight="1"/>
    <row r="914" ht="18" customHeight="1"/>
    <row r="916" ht="18" customHeight="1"/>
    <row r="917" ht="18" customHeight="1"/>
    <row r="920" ht="18" customHeight="1"/>
    <row r="921" ht="18" customHeight="1"/>
    <row r="922" ht="18" customHeight="1"/>
    <row r="923" ht="18" customHeight="1"/>
    <row r="925" ht="18" customHeight="1"/>
    <row r="927" ht="18" customHeight="1"/>
    <row r="928" ht="18" customHeight="1"/>
    <row r="930" ht="18" customHeight="1"/>
    <row r="931" ht="18" customHeight="1"/>
    <row r="932" ht="18" customHeight="1"/>
    <row r="933" ht="18" customHeight="1"/>
    <row r="935" ht="18" customHeight="1"/>
    <row r="936" ht="18" customHeight="1"/>
    <row r="940" ht="18" customHeight="1"/>
    <row r="941" ht="18" customHeight="1"/>
    <row r="944" ht="18" customHeight="1"/>
    <row r="946" ht="18" customHeight="1"/>
    <row r="947" ht="18" customHeight="1"/>
    <row r="948" ht="18" customHeight="1"/>
    <row r="950" ht="18" customHeight="1"/>
    <row r="953" ht="18" customHeight="1"/>
    <row r="954" ht="18" customHeight="1"/>
    <row r="959" ht="18" customHeight="1"/>
    <row r="960" ht="18" customHeight="1"/>
    <row r="961" ht="18" customHeight="1"/>
    <row r="962" ht="18" customHeight="1"/>
    <row r="964" ht="18" customHeight="1"/>
    <row r="965" ht="18" customHeight="1"/>
    <row r="966" ht="18" customHeight="1"/>
    <row r="971" ht="18" customHeight="1"/>
    <row r="972" ht="18" customHeight="1"/>
    <row r="973" ht="18" customHeight="1"/>
    <row r="974" ht="18" customHeight="1"/>
    <row r="976" ht="18" customHeight="1"/>
    <row r="977" ht="18" customHeight="1"/>
    <row r="978" ht="18" customHeight="1"/>
    <row r="979" ht="18" customHeight="1"/>
    <row r="981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98" ht="18" customHeight="1"/>
    <row r="999" ht="18" customHeight="1"/>
    <row r="1000" ht="18" customHeight="1"/>
    <row r="1001" ht="18" customHeight="1"/>
    <row r="1002" ht="18" customHeight="1"/>
    <row r="1006" ht="18" customHeight="1"/>
    <row r="1008" ht="18" customHeight="1"/>
    <row r="1009" ht="18" customHeight="1"/>
    <row r="1010" ht="18" customHeight="1"/>
    <row r="1013" ht="18" customHeight="1"/>
    <row r="1014" ht="18" customHeight="1"/>
    <row r="1015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4" ht="18" customHeight="1"/>
    <row r="1025" ht="18" customHeight="1"/>
    <row r="1026" ht="18" customHeight="1"/>
    <row r="1028" ht="18" customHeight="1"/>
    <row r="1029" ht="18" customHeight="1"/>
    <row r="1032" ht="18" customHeight="1"/>
    <row r="1033" ht="18" customHeight="1"/>
    <row r="1034" ht="18" customHeight="1"/>
    <row r="1035" ht="18" customHeight="1"/>
    <row r="1036" ht="18" customHeight="1"/>
    <row r="1039" ht="18" customHeight="1"/>
    <row r="1040" ht="18" customHeight="1"/>
    <row r="1041" ht="18" customHeight="1"/>
    <row r="1042" ht="18" customHeight="1"/>
    <row r="1043" ht="18" customHeight="1"/>
    <row r="1045" ht="18" customHeight="1"/>
    <row r="1046" ht="18" customHeight="1"/>
    <row r="1047" ht="18" customHeight="1"/>
    <row r="1048" ht="18" customHeight="1"/>
    <row r="1052" ht="18" customHeight="1"/>
    <row r="1054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6" ht="18" customHeight="1"/>
    <row r="1077" ht="18" customHeight="1"/>
    <row r="1082" ht="18" customHeight="1"/>
    <row r="1083" ht="18" customHeight="1"/>
    <row r="1084" ht="18" customHeight="1"/>
    <row r="1086" ht="18" customHeight="1"/>
    <row r="1087" ht="18" customHeight="1"/>
    <row r="1088" ht="18" customHeight="1"/>
    <row r="1089" ht="18" customHeight="1"/>
    <row r="1092" ht="18" customHeight="1"/>
    <row r="1093" ht="18" customHeight="1"/>
    <row r="1094" ht="18" customHeight="1"/>
    <row r="1100" ht="18" customHeight="1"/>
    <row r="1101" ht="18" customHeight="1"/>
    <row r="1102" ht="18" customHeight="1"/>
    <row r="1104" ht="18" customHeight="1"/>
    <row r="1108" ht="18" customHeight="1"/>
    <row r="1109" ht="18" customHeight="1"/>
    <row r="1113" ht="18" customHeight="1"/>
    <row r="1114" ht="18" customHeight="1"/>
    <row r="1116" ht="18" customHeight="1"/>
    <row r="1117" ht="18" customHeight="1"/>
    <row r="1118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4" ht="18" customHeight="1"/>
    <row r="1136" ht="18" customHeight="1"/>
    <row r="1137" ht="18" customHeight="1"/>
    <row r="1138" ht="18" customHeight="1"/>
    <row r="1139" ht="18" customHeight="1"/>
    <row r="1140" ht="18" customHeight="1"/>
    <row r="1142" ht="18" customHeight="1"/>
    <row r="1143" ht="18" customHeight="1"/>
    <row r="1144" ht="18" customHeight="1"/>
    <row r="1147" ht="18" customHeight="1"/>
    <row r="1148" ht="18" customHeight="1"/>
    <row r="1153" ht="18" customHeight="1"/>
    <row r="1155" ht="18" customHeight="1"/>
    <row r="1156" ht="18" customHeight="1"/>
    <row r="1157" ht="18" customHeight="1"/>
    <row r="1159" ht="18" customHeight="1"/>
    <row r="1160" ht="18" customHeight="1"/>
    <row r="1161" ht="18" customHeight="1"/>
    <row r="1166" ht="18" customHeight="1"/>
    <row r="1167" ht="18" customHeight="1"/>
    <row r="1173" ht="18" customHeight="1"/>
    <row r="1174" ht="18" customHeight="1"/>
    <row r="1175" ht="18" customHeight="1"/>
    <row r="1176" ht="18" customHeight="1"/>
    <row r="1177" ht="18" customHeight="1"/>
    <row r="1179" ht="18" customHeight="1"/>
    <row r="1180" ht="18" customHeight="1"/>
    <row r="1182" ht="18" customHeight="1"/>
    <row r="1183" ht="18" customHeight="1"/>
    <row r="1184" ht="18" customHeight="1"/>
    <row r="1189" ht="18" customHeight="1"/>
    <row r="1191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6" ht="18" customHeight="1"/>
    <row r="1207" ht="18" customHeight="1"/>
    <row r="1208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20" ht="18" customHeight="1"/>
    <row r="1221" ht="18" customHeight="1"/>
    <row r="1222" ht="18" customHeight="1"/>
    <row r="1223" ht="18" customHeight="1"/>
    <row r="1227" ht="18" customHeight="1"/>
    <row r="1228" ht="18" customHeight="1"/>
    <row r="1229" ht="18" customHeight="1"/>
    <row r="1230" ht="18" customHeight="1"/>
    <row r="1232" ht="18" customHeight="1"/>
    <row r="1236" ht="18" customHeight="1"/>
    <row r="1237" ht="18" customHeight="1"/>
    <row r="1238" ht="18" customHeight="1"/>
    <row r="1239" ht="18" customHeight="1"/>
    <row r="1241" ht="18" customHeight="1"/>
    <row r="1246" ht="18" customHeight="1"/>
    <row r="1247" ht="18" customHeight="1"/>
    <row r="1248" ht="18" customHeight="1"/>
    <row r="1249" ht="18" customHeight="1"/>
    <row r="1252" ht="18" customHeight="1"/>
    <row r="1253" ht="18" customHeight="1"/>
    <row r="1254" ht="18" customHeight="1"/>
    <row r="1255" ht="18" customHeight="1"/>
    <row r="1256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8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5" ht="18" customHeight="1"/>
    <row r="1306" ht="18" customHeight="1"/>
    <row r="1307" ht="18" customHeight="1"/>
    <row r="1308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2" ht="18" customHeight="1"/>
    <row r="1333" ht="18" customHeight="1"/>
    <row r="1334" ht="18" customHeight="1"/>
    <row r="1335" ht="18" customHeight="1"/>
    <row r="1337" ht="18" customHeight="1"/>
    <row r="1339" ht="18" customHeight="1"/>
    <row r="1340" ht="18" customHeight="1"/>
    <row r="1341" ht="18" customHeight="1"/>
    <row r="1342" ht="18" customHeight="1"/>
    <row r="1343" ht="18" customHeight="1"/>
    <row r="1345" ht="18" customHeight="1"/>
    <row r="1347" ht="18" customHeight="1"/>
    <row r="1349" ht="18" customHeight="1"/>
    <row r="1350" ht="18" customHeight="1"/>
    <row r="1351" ht="18" customHeight="1"/>
    <row r="1352" ht="18" customHeight="1"/>
    <row r="1354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6" ht="18" customHeight="1"/>
    <row r="1367" ht="18" customHeight="1"/>
    <row r="1368" ht="18" customHeight="1"/>
    <row r="1369" ht="18" customHeight="1"/>
    <row r="1370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6" ht="18" customHeight="1"/>
    <row r="1398" ht="18" customHeight="1"/>
    <row r="1399" ht="18" customHeight="1"/>
    <row r="1400" ht="18" customHeight="1"/>
    <row r="1401" ht="18" customHeight="1"/>
    <row r="1402" ht="18" customHeight="1"/>
    <row r="1405" ht="18" customHeight="1"/>
    <row r="1406" ht="18" customHeight="1"/>
    <row r="1407" ht="18" customHeight="1"/>
    <row r="1408" ht="18" customHeight="1"/>
    <row r="1409" ht="18" customHeight="1"/>
    <row r="1411" ht="18" customHeight="1"/>
    <row r="1412" ht="18" customHeight="1"/>
    <row r="1413" ht="18" customHeight="1"/>
    <row r="1414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7" ht="18" customHeight="1"/>
    <row r="1459" ht="18" customHeight="1"/>
    <row r="1461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1" ht="18" customHeight="1"/>
    <row r="1472" ht="18" customHeight="1"/>
    <row r="1473" ht="18" customHeight="1"/>
    <row r="1474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4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9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3" ht="18" customHeight="1"/>
    <row r="1524" ht="18" customHeight="1"/>
    <row r="1525" ht="18" customHeight="1"/>
    <row r="1526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3" ht="18" customHeight="1"/>
    <row r="1544" ht="18" customHeight="1"/>
    <row r="1545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70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80" ht="18" customHeight="1"/>
    <row r="1581" ht="18" customHeight="1"/>
    <row r="1582" ht="18" customHeight="1"/>
    <row r="1583" ht="18" customHeight="1"/>
    <row r="1586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5" ht="18" customHeight="1"/>
    <row r="1597" ht="18" customHeight="1"/>
    <row r="1598" ht="18" customHeight="1"/>
    <row r="1599" ht="18" customHeight="1"/>
    <row r="1600" ht="18" customHeight="1"/>
    <row r="1601" ht="18" customHeight="1"/>
    <row r="1604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4" ht="18" customHeight="1"/>
    <row r="1635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3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3" ht="18" customHeight="1"/>
    <row r="1694" ht="18" customHeight="1"/>
    <row r="1695" ht="18" customHeight="1"/>
    <row r="1696" ht="18" customHeight="1"/>
    <row r="1697" ht="18" customHeight="1"/>
    <row r="1700" ht="18" customHeight="1"/>
    <row r="1701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2" ht="18" customHeight="1"/>
    <row r="1714" ht="18" customHeight="1"/>
    <row r="1715" ht="18" customHeight="1"/>
    <row r="1716" ht="18" customHeight="1"/>
    <row r="1718" ht="18" customHeight="1"/>
    <row r="1719" ht="18" customHeight="1"/>
    <row r="1720" ht="18" customHeight="1"/>
    <row r="1721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8" ht="18" customHeight="1"/>
    <row r="1739" ht="18" customHeight="1"/>
    <row r="1740" ht="18" customHeight="1"/>
    <row r="1741" ht="18" customHeight="1"/>
    <row r="1742" ht="18" customHeight="1"/>
    <row r="1744" ht="18" customHeight="1"/>
    <row r="1745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2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6" ht="18" customHeight="1"/>
    <row r="1777" ht="18" customHeight="1"/>
    <row r="1778" ht="18" customHeight="1"/>
    <row r="1779" ht="18" customHeight="1"/>
    <row r="1781" ht="18" customHeight="1"/>
    <row r="1782" ht="18" customHeight="1"/>
    <row r="1783" ht="18" customHeight="1"/>
    <row r="1784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2" ht="18" customHeight="1"/>
    <row r="1803" ht="18" customHeight="1"/>
    <row r="1804" ht="18" customHeight="1"/>
    <row r="1805" ht="18" customHeight="1"/>
    <row r="1807" ht="18" customHeight="1"/>
    <row r="1808" ht="18" customHeight="1"/>
    <row r="1809" ht="18" customHeight="1"/>
    <row r="1810" ht="18" customHeight="1"/>
    <row r="1812" ht="18" customHeight="1"/>
    <row r="1813" ht="18" customHeight="1"/>
    <row r="1814" ht="18" customHeight="1"/>
    <row r="1815" ht="18" customHeight="1"/>
    <row r="1816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30" ht="18" customHeight="1"/>
    <row r="1831" ht="18" customHeight="1"/>
    <row r="1832" ht="18" customHeight="1"/>
    <row r="1833" ht="18" customHeight="1"/>
    <row r="1834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7" ht="18" customHeight="1"/>
    <row r="1850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3" ht="18" customHeight="1"/>
    <row r="1884" ht="18" customHeight="1"/>
    <row r="1885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7" ht="18" customHeight="1"/>
    <row r="1898" ht="18" customHeight="1"/>
    <row r="1899" ht="18" customHeight="1"/>
    <row r="1900" ht="18" customHeight="1"/>
    <row r="1901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2" ht="18" customHeight="1"/>
    <row r="1933" ht="18" customHeight="1"/>
    <row r="1934" ht="18" customHeight="1"/>
    <row r="1935" ht="18" customHeight="1"/>
    <row r="1937" ht="18" customHeight="1"/>
    <row r="1939" ht="18" customHeight="1"/>
    <row r="1940" ht="18" customHeight="1"/>
    <row r="1941" ht="18" customHeight="1"/>
    <row r="1942" ht="18" customHeight="1"/>
    <row r="1943" ht="18" customHeight="1"/>
    <row r="1945" ht="18" customHeight="1"/>
    <row r="1946" ht="18" customHeight="1"/>
    <row r="1948" ht="18" customHeight="1"/>
    <row r="1949" ht="18" customHeight="1"/>
    <row r="1950" ht="18" customHeight="1"/>
    <row r="1953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5" ht="18" customHeight="1"/>
    <row r="1966" ht="18" customHeight="1"/>
    <row r="1967" ht="18" customHeight="1"/>
    <row r="1969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1" ht="18" customHeight="1"/>
    <row r="1983" ht="18" customHeight="1"/>
    <row r="1984" ht="18" customHeight="1"/>
    <row r="1985" ht="18" customHeight="1"/>
    <row r="1986" ht="18" customHeight="1"/>
    <row r="1988" ht="18" customHeight="1"/>
    <row r="1989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3" ht="18" customHeight="1"/>
    <row r="2004" ht="18" customHeight="1"/>
    <row r="2005" ht="18" customHeight="1"/>
    <row r="2008" ht="18" customHeight="1"/>
    <row r="2009" ht="18" customHeight="1"/>
    <row r="2012" ht="18" customHeight="1"/>
    <row r="2013" ht="18" customHeight="1"/>
    <row r="2014" ht="18" customHeight="1"/>
    <row r="2015" ht="18" customHeight="1"/>
    <row r="2017" ht="18" customHeight="1"/>
    <row r="2018" ht="18" customHeight="1"/>
    <row r="2019" ht="18" customHeight="1"/>
    <row r="2020" ht="18" customHeight="1"/>
    <row r="2021" ht="18" customHeight="1"/>
    <row r="2022" ht="18" customHeight="1"/>
    <row r="2023" ht="18" customHeight="1"/>
    <row r="2024" ht="18" customHeight="1"/>
    <row r="2025" ht="18" customHeight="1"/>
    <row r="2026" ht="18" customHeight="1"/>
    <row r="2027" ht="18" customHeight="1"/>
    <row r="2028" ht="18" customHeight="1"/>
    <row r="2029" ht="18" customHeight="1"/>
    <row r="2030" ht="18" customHeight="1"/>
    <row r="2031" ht="18" customHeight="1"/>
    <row r="2033" ht="18" customHeight="1"/>
    <row r="2034" ht="18" customHeight="1"/>
    <row r="2035" ht="18" customHeight="1"/>
    <row r="2036" ht="18" customHeight="1"/>
    <row r="2037" ht="18" customHeight="1"/>
    <row r="2038" ht="18" customHeight="1"/>
    <row r="2039" ht="18" customHeight="1"/>
    <row r="2041" ht="18" customHeight="1"/>
    <row r="2042" ht="18" customHeight="1"/>
    <row r="2045" ht="18" customHeight="1"/>
    <row r="2046" ht="18" customHeight="1"/>
    <row r="2047" ht="18" customHeight="1"/>
    <row r="2048" ht="18" customHeight="1"/>
    <row r="2049" ht="18" customHeight="1"/>
    <row r="2050" ht="18" customHeight="1"/>
    <row r="2051" ht="18" customHeight="1"/>
    <row r="2053" ht="18" customHeight="1"/>
    <row r="2054" ht="18" customHeight="1"/>
    <row r="2056" ht="18" customHeight="1"/>
    <row r="2057" ht="18" customHeight="1"/>
    <row r="2058" ht="18" customHeight="1"/>
    <row r="2059" ht="18" customHeight="1"/>
    <row r="2060" ht="18" customHeight="1"/>
    <row r="2062" ht="18" customHeight="1"/>
    <row r="2063" ht="18" customHeight="1"/>
    <row r="2064" ht="18" customHeight="1"/>
    <row r="2066" ht="18" customHeight="1"/>
    <row r="2068" ht="18" customHeight="1"/>
    <row r="2069" ht="18" customHeight="1"/>
    <row r="2070" ht="18" customHeight="1"/>
    <row r="2076" ht="18" customHeight="1"/>
    <row r="2077" ht="18" customHeight="1"/>
    <row r="2078" ht="18" customHeight="1"/>
    <row r="2079" ht="18" customHeight="1"/>
    <row r="2080" ht="18" customHeight="1"/>
    <row r="2081" ht="18" customHeight="1"/>
    <row r="2082" ht="18" customHeight="1"/>
    <row r="2083" ht="18" customHeight="1"/>
    <row r="2086" ht="18" customHeight="1"/>
    <row r="2087" ht="18" customHeight="1"/>
    <row r="2088" ht="18" customHeight="1"/>
    <row r="2089" ht="18" customHeight="1"/>
    <row r="2090" ht="18" customHeight="1"/>
    <row r="2091" ht="18" customHeight="1"/>
    <row r="2092" ht="18" customHeight="1"/>
    <row r="2094" ht="18" customHeight="1"/>
    <row r="2096" ht="18" customHeight="1"/>
    <row r="2097" ht="18" customHeight="1"/>
    <row r="2098" ht="18" customHeight="1"/>
    <row r="2099" ht="18" customHeight="1"/>
  </sheetData>
  <phoneticPr fontId="1"/>
  <dataValidations count="2">
    <dataValidation type="list" allowBlank="1" showInputMessage="1" showErrorMessage="1" sqref="G64:G2874 G61 H59:H2874 G55 G58 H2:H51 G2:G52" xr:uid="{AF48DBE0-2CD5-8F4D-A858-70D2A3CA83F5}">
      <formula1>$AK$2:$AK$5</formula1>
    </dataValidation>
    <dataValidation type="list" allowBlank="1" showInputMessage="1" showErrorMessage="1" sqref="C59:C2874 C2:C51" xr:uid="{2D6B9B60-2DBE-AA4A-BC16-2F4C1B5A96D4}">
      <formula1>$R$2:$R$3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master sheet</vt:lpstr>
      <vt:lpstr>EWS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kashiwaqq</dc:creator>
  <cp:lastModifiedBy>光永 敏哉</cp:lastModifiedBy>
  <dcterms:created xsi:type="dcterms:W3CDTF">2020-05-25T00:29:21Z</dcterms:created>
  <dcterms:modified xsi:type="dcterms:W3CDTF">2022-06-22T04:59:24Z</dcterms:modified>
</cp:coreProperties>
</file>