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riaanmetz/Documents/Liesbeth/FGFR2/"/>
    </mc:Choice>
  </mc:AlternateContent>
  <xr:revisionPtr revIDLastSave="0" documentId="13_ncr:1_{EEF07FB9-69D1-A743-9723-C5B526A6D35B}" xr6:coauthVersionLast="36" xr6:coauthVersionMax="36" xr10:uidLastSave="{00000000-0000-0000-0000-000000000000}"/>
  <bookViews>
    <workbookView xWindow="0" yWindow="460" windowWidth="35020" windowHeight="19520" firstSheet="2" activeTab="4" xr2:uid="{00000000-000D-0000-FFFF-FFFF00000000}"/>
  </bookViews>
  <sheets>
    <sheet name="All bone" sheetId="1" r:id="rId1"/>
    <sheet name="Wt" sheetId="7" r:id="rId2"/>
    <sheet name="Het" sheetId="3" r:id="rId3"/>
    <sheet name="Ho" sheetId="6" r:id="rId4"/>
    <sheet name="Cartilage" sheetId="8" r:id="rId5"/>
    <sheet name="Genotyping" sheetId="4" r:id="rId6"/>
    <sheet name="Stats Cartliage" sheetId="9" r:id="rId7"/>
    <sheet name="Stats bone" sheetId="10" r:id="rId8"/>
  </sheets>
  <externalReferences>
    <externalReference r:id="rId9"/>
  </externalReferences>
  <calcPr calcId="181029"/>
</workbook>
</file>

<file path=xl/calcChain.xml><?xml version="1.0" encoding="utf-8"?>
<calcChain xmlns="http://schemas.openxmlformats.org/spreadsheetml/2006/main">
  <c r="BD14" i="8" l="1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BD19" i="8"/>
  <c r="BE19" i="8"/>
  <c r="BF19" i="8"/>
  <c r="BG19" i="8"/>
  <c r="BH19" i="8"/>
  <c r="BI19" i="8"/>
  <c r="BJ19" i="8"/>
  <c r="BK19" i="8"/>
  <c r="BL19" i="8"/>
  <c r="BM19" i="8"/>
  <c r="BN19" i="8"/>
  <c r="BO19" i="8"/>
  <c r="BP19" i="8"/>
  <c r="BQ19" i="8"/>
  <c r="BR19" i="8"/>
  <c r="BS19" i="8"/>
  <c r="BT19" i="8"/>
  <c r="BU19" i="8"/>
  <c r="BV19" i="8"/>
  <c r="BW19" i="8"/>
  <c r="BX19" i="8"/>
  <c r="BY19" i="8"/>
  <c r="BZ19" i="8"/>
  <c r="BD20" i="8"/>
  <c r="BE20" i="8"/>
  <c r="BF20" i="8"/>
  <c r="BG20" i="8"/>
  <c r="BH20" i="8"/>
  <c r="BI20" i="8"/>
  <c r="BJ20" i="8"/>
  <c r="BK20" i="8"/>
  <c r="BL20" i="8"/>
  <c r="BM20" i="8"/>
  <c r="BN20" i="8"/>
  <c r="BO20" i="8"/>
  <c r="BP20" i="8"/>
  <c r="BQ20" i="8"/>
  <c r="BR20" i="8"/>
  <c r="BS20" i="8"/>
  <c r="BT20" i="8"/>
  <c r="BU20" i="8"/>
  <c r="BV20" i="8"/>
  <c r="BW20" i="8"/>
  <c r="BX20" i="8"/>
  <c r="BY20" i="8"/>
  <c r="BZ20" i="8"/>
  <c r="BD21" i="8"/>
  <c r="BE21" i="8"/>
  <c r="BF21" i="8"/>
  <c r="BG21" i="8"/>
  <c r="BH21" i="8"/>
  <c r="BI21" i="8"/>
  <c r="BJ21" i="8"/>
  <c r="BK21" i="8"/>
  <c r="BL21" i="8"/>
  <c r="BM21" i="8"/>
  <c r="BN21" i="8"/>
  <c r="BO21" i="8"/>
  <c r="BP21" i="8"/>
  <c r="BQ21" i="8"/>
  <c r="BR21" i="8"/>
  <c r="BS21" i="8"/>
  <c r="BT21" i="8"/>
  <c r="BU21" i="8"/>
  <c r="BV21" i="8"/>
  <c r="BW21" i="8"/>
  <c r="BX21" i="8"/>
  <c r="BY21" i="8"/>
  <c r="BZ21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BC22" i="8"/>
  <c r="BC21" i="8"/>
  <c r="BC20" i="8"/>
  <c r="BC19" i="8"/>
  <c r="BC18" i="8"/>
  <c r="BC17" i="8"/>
  <c r="BC16" i="8"/>
  <c r="BC15" i="8"/>
  <c r="BC14" i="8"/>
  <c r="C29" i="8" l="1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S28" i="8"/>
  <c r="R28" i="8"/>
  <c r="Q28" i="8"/>
  <c r="P28" i="8"/>
  <c r="O28" i="8"/>
  <c r="N28" i="8"/>
  <c r="M28" i="8"/>
  <c r="V28" i="8" s="1"/>
  <c r="L28" i="8"/>
  <c r="K28" i="8"/>
  <c r="J28" i="8"/>
  <c r="I28" i="8"/>
  <c r="H28" i="8"/>
  <c r="G28" i="8"/>
  <c r="F28" i="8"/>
  <c r="E28" i="8"/>
  <c r="D28" i="8"/>
  <c r="AI75" i="1" l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74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2" i="1"/>
  <c r="BA99" i="1" l="1"/>
  <c r="AZ99" i="1"/>
  <c r="AY99" i="1"/>
  <c r="AZ91" i="1"/>
  <c r="AY91" i="1"/>
  <c r="BA90" i="1"/>
  <c r="BA89" i="1"/>
  <c r="BA88" i="1"/>
  <c r="BA91" i="1" l="1"/>
  <c r="AS107" i="1"/>
  <c r="AR107" i="1"/>
  <c r="AQ107" i="1"/>
  <c r="AS106" i="1"/>
  <c r="AR106" i="1"/>
  <c r="AQ106" i="1"/>
  <c r="AS105" i="1"/>
  <c r="AR105" i="1"/>
  <c r="AQ105" i="1"/>
  <c r="AS104" i="1"/>
  <c r="AR104" i="1"/>
  <c r="AQ104" i="1"/>
  <c r="AS103" i="1"/>
  <c r="AR103" i="1"/>
  <c r="AQ103" i="1"/>
  <c r="AS102" i="1"/>
  <c r="AR102" i="1"/>
  <c r="AQ102" i="1"/>
  <c r="AS101" i="1"/>
  <c r="AR101" i="1"/>
  <c r="AQ101" i="1"/>
  <c r="AS100" i="1"/>
  <c r="AR100" i="1"/>
  <c r="AQ100" i="1"/>
  <c r="AS99" i="1"/>
  <c r="AR99" i="1"/>
  <c r="AQ99" i="1"/>
  <c r="AS95" i="1"/>
  <c r="AR95" i="1"/>
  <c r="AQ95" i="1"/>
  <c r="AS94" i="1"/>
  <c r="AR94" i="1"/>
  <c r="AQ94" i="1"/>
  <c r="AS93" i="1"/>
  <c r="AR93" i="1"/>
  <c r="AQ93" i="1"/>
  <c r="AS92" i="1"/>
  <c r="AR92" i="1"/>
  <c r="AQ92" i="1"/>
  <c r="AS91" i="1"/>
  <c r="AR91" i="1"/>
  <c r="AQ91" i="1"/>
  <c r="AS90" i="1"/>
  <c r="AR90" i="1"/>
  <c r="AQ90" i="1"/>
  <c r="AS89" i="1"/>
  <c r="AR89" i="1"/>
  <c r="AQ89" i="1"/>
  <c r="AS88" i="1"/>
  <c r="AR88" i="1"/>
  <c r="AQ88" i="1"/>
  <c r="AS87" i="1"/>
  <c r="AR87" i="1"/>
  <c r="AQ87" i="1"/>
  <c r="AT83" i="1"/>
  <c r="AS83" i="1"/>
  <c r="AR83" i="1"/>
  <c r="AT82" i="1"/>
  <c r="AS82" i="1"/>
  <c r="AR82" i="1"/>
  <c r="AT81" i="1"/>
  <c r="AS81" i="1"/>
  <c r="AR81" i="1"/>
  <c r="AT80" i="1"/>
  <c r="AS80" i="1"/>
  <c r="AR80" i="1"/>
  <c r="AT79" i="1"/>
  <c r="AS79" i="1"/>
  <c r="AR79" i="1"/>
  <c r="AT78" i="1"/>
  <c r="AS78" i="1"/>
  <c r="AR78" i="1"/>
  <c r="AT77" i="1"/>
  <c r="AS77" i="1"/>
  <c r="AR77" i="1"/>
  <c r="AT76" i="1"/>
  <c r="AS76" i="1"/>
  <c r="AR76" i="1"/>
  <c r="AT75" i="1"/>
  <c r="AS75" i="1"/>
  <c r="AR75" i="1"/>
  <c r="AG40" i="8"/>
  <c r="C2" i="8" l="1"/>
  <c r="D2" i="8"/>
  <c r="E2" i="8"/>
  <c r="E14" i="8" s="1"/>
  <c r="F2" i="8"/>
  <c r="F14" i="8" s="1"/>
  <c r="G2" i="8"/>
  <c r="G14" i="8" s="1"/>
  <c r="C28" i="8" s="1"/>
  <c r="H2" i="8"/>
  <c r="H14" i="8" s="1"/>
  <c r="I2" i="8"/>
  <c r="J2" i="8"/>
  <c r="J14" i="8" s="1"/>
  <c r="K2" i="8"/>
  <c r="L2" i="8"/>
  <c r="M2" i="8"/>
  <c r="M14" i="8" s="1"/>
  <c r="N2" i="8"/>
  <c r="N14" i="8" s="1"/>
  <c r="O2" i="8"/>
  <c r="O14" i="8" s="1"/>
  <c r="P2" i="8"/>
  <c r="Q2" i="8"/>
  <c r="R2" i="8"/>
  <c r="R14" i="8" s="1"/>
  <c r="S2" i="8"/>
  <c r="S14" i="8" s="1"/>
  <c r="T2" i="8"/>
  <c r="U2" i="8"/>
  <c r="V2" i="8"/>
  <c r="V14" i="8" s="1"/>
  <c r="W2" i="8"/>
  <c r="X2" i="8"/>
  <c r="X14" i="8" s="1"/>
  <c r="Y2" i="8"/>
  <c r="Z2" i="8"/>
  <c r="Z14" i="8" s="1"/>
  <c r="AA2" i="8"/>
  <c r="AB2" i="8"/>
  <c r="AB14" i="8" s="1"/>
  <c r="AC2" i="8"/>
  <c r="AC14" i="8" s="1"/>
  <c r="AD2" i="8"/>
  <c r="AD14" i="8" s="1"/>
  <c r="AE2" i="8"/>
  <c r="AF2" i="8"/>
  <c r="AG2" i="8"/>
  <c r="AH2" i="8"/>
  <c r="AH14" i="8" s="1"/>
  <c r="AI2" i="8"/>
  <c r="AI14" i="8" s="1"/>
  <c r="AJ2" i="8"/>
  <c r="AJ14" i="8" s="1"/>
  <c r="AK2" i="8"/>
  <c r="AL2" i="8"/>
  <c r="AL14" i="8" s="1"/>
  <c r="AM2" i="8"/>
  <c r="AN2" i="8"/>
  <c r="AN14" i="8" s="1"/>
  <c r="AO2" i="8"/>
  <c r="AP2" i="8"/>
  <c r="AP14" i="8" s="1"/>
  <c r="AQ2" i="8"/>
  <c r="AQ14" i="8" s="1"/>
  <c r="AR2" i="8"/>
  <c r="AS2" i="8"/>
  <c r="AS14" i="8" s="1"/>
  <c r="AU2" i="8"/>
  <c r="AU14" i="8" s="1"/>
  <c r="AV2" i="8"/>
  <c r="AV14" i="8" s="1"/>
  <c r="AW2" i="8"/>
  <c r="AX2" i="8"/>
  <c r="AZ2" i="8"/>
  <c r="AZ14" i="8" s="1"/>
  <c r="BC2" i="8"/>
  <c r="BD2" i="8"/>
  <c r="BE2" i="8"/>
  <c r="BF2" i="8"/>
  <c r="BG2" i="8"/>
  <c r="BH2" i="8"/>
  <c r="BI2" i="8"/>
  <c r="BJ2" i="8"/>
  <c r="BK2" i="8"/>
  <c r="BL2" i="8"/>
  <c r="BM2" i="8"/>
  <c r="BN2" i="8"/>
  <c r="BO2" i="8"/>
  <c r="BP2" i="8"/>
  <c r="BQ2" i="8"/>
  <c r="BR2" i="8"/>
  <c r="BS2" i="8"/>
  <c r="BT2" i="8"/>
  <c r="BU2" i="8"/>
  <c r="BV2" i="8"/>
  <c r="BW2" i="8"/>
  <c r="BX2" i="8"/>
  <c r="BY2" i="8"/>
  <c r="BZ2" i="8"/>
  <c r="C14" i="8"/>
  <c r="D14" i="8"/>
  <c r="I14" i="8"/>
  <c r="K14" i="8"/>
  <c r="L14" i="8"/>
  <c r="P14" i="8"/>
  <c r="Q14" i="8"/>
  <c r="T14" i="8"/>
  <c r="U14" i="8"/>
  <c r="W14" i="8"/>
  <c r="Y14" i="8"/>
  <c r="AA14" i="8"/>
  <c r="AE14" i="8"/>
  <c r="AF14" i="8"/>
  <c r="AG14" i="8"/>
  <c r="AK14" i="8"/>
  <c r="AM14" i="8"/>
  <c r="AO14" i="8"/>
  <c r="AR14" i="8"/>
  <c r="AW14" i="8"/>
  <c r="AX14" i="8"/>
  <c r="AY14" i="8"/>
  <c r="BA14" i="8"/>
  <c r="BB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U15" i="8"/>
  <c r="AV15" i="8"/>
  <c r="AW15" i="8"/>
  <c r="AX15" i="8"/>
  <c r="AY15" i="8"/>
  <c r="AZ15" i="8"/>
  <c r="BA15" i="8"/>
  <c r="BB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U16" i="8"/>
  <c r="AV16" i="8"/>
  <c r="AW16" i="8"/>
  <c r="AX16" i="8"/>
  <c r="AY16" i="8"/>
  <c r="AZ16" i="8"/>
  <c r="BA16" i="8"/>
  <c r="BB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U17" i="8"/>
  <c r="AV17" i="8"/>
  <c r="AW17" i="8"/>
  <c r="AX17" i="8"/>
  <c r="AY17" i="8"/>
  <c r="AZ17" i="8"/>
  <c r="BA17" i="8"/>
  <c r="BB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U18" i="8"/>
  <c r="AV18" i="8"/>
  <c r="AW18" i="8"/>
  <c r="AX18" i="8"/>
  <c r="AY18" i="8"/>
  <c r="AZ18" i="8"/>
  <c r="BA18" i="8"/>
  <c r="BB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U19" i="8"/>
  <c r="AV19" i="8"/>
  <c r="AW19" i="8"/>
  <c r="AX19" i="8"/>
  <c r="AY19" i="8"/>
  <c r="AZ19" i="8"/>
  <c r="BA19" i="8"/>
  <c r="BB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U20" i="8"/>
  <c r="AV20" i="8"/>
  <c r="AW20" i="8"/>
  <c r="AX20" i="8"/>
  <c r="AY20" i="8"/>
  <c r="AZ20" i="8"/>
  <c r="BA20" i="8"/>
  <c r="BB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U21" i="8"/>
  <c r="AV21" i="8"/>
  <c r="AW21" i="8"/>
  <c r="AX21" i="8"/>
  <c r="AY21" i="8"/>
  <c r="AZ21" i="8"/>
  <c r="BA21" i="8"/>
  <c r="BB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U22" i="8"/>
  <c r="AV22" i="8"/>
  <c r="AW22" i="8"/>
  <c r="AX22" i="8"/>
  <c r="AY22" i="8"/>
  <c r="AZ22" i="8"/>
  <c r="BA22" i="8"/>
  <c r="BB22" i="8"/>
  <c r="AF40" i="8"/>
  <c r="AF41" i="8"/>
  <c r="AG41" i="8"/>
  <c r="AF42" i="8"/>
  <c r="AG42" i="8"/>
  <c r="AF43" i="8"/>
  <c r="AG43" i="8"/>
  <c r="AF44" i="8"/>
  <c r="AG44" i="8"/>
  <c r="AF45" i="8"/>
  <c r="AG45" i="8"/>
  <c r="AF46" i="8"/>
  <c r="AG46" i="8"/>
  <c r="AF47" i="8"/>
  <c r="AG47" i="8"/>
  <c r="AF48" i="8"/>
  <c r="AG48" i="8"/>
  <c r="AD52" i="8"/>
  <c r="AE52" i="8" s="1"/>
  <c r="AD53" i="8"/>
  <c r="AE53" i="8" s="1"/>
  <c r="AD54" i="8"/>
  <c r="AE54" i="8" s="1"/>
  <c r="AD55" i="8"/>
  <c r="AE55" i="8" s="1"/>
  <c r="AD56" i="8"/>
  <c r="AE56" i="8" s="1"/>
  <c r="AD57" i="8"/>
  <c r="AE57" i="8" s="1"/>
  <c r="AD58" i="8"/>
  <c r="AE58" i="8" s="1"/>
  <c r="AD59" i="8"/>
  <c r="AE59" i="8" s="1"/>
  <c r="AD60" i="8"/>
  <c r="AE60" i="8" s="1"/>
  <c r="U36" i="8" l="1"/>
  <c r="V34" i="8"/>
  <c r="U32" i="8"/>
  <c r="V30" i="8"/>
  <c r="U28" i="8"/>
  <c r="U30" i="8"/>
  <c r="V36" i="8"/>
  <c r="V32" i="8"/>
  <c r="U34" i="8"/>
  <c r="U35" i="8"/>
  <c r="U33" i="8"/>
  <c r="U31" i="8"/>
  <c r="U29" i="8"/>
  <c r="V35" i="8"/>
  <c r="V31" i="8"/>
  <c r="V29" i="8"/>
  <c r="V33" i="8"/>
  <c r="W5" i="6"/>
  <c r="W6" i="6"/>
  <c r="W7" i="6"/>
  <c r="W8" i="6"/>
  <c r="W9" i="6"/>
  <c r="W10" i="6"/>
  <c r="W11" i="6"/>
  <c r="W12" i="6"/>
  <c r="W4" i="6"/>
  <c r="V4" i="3"/>
  <c r="V5" i="3"/>
  <c r="V6" i="3"/>
  <c r="V7" i="3"/>
  <c r="V8" i="3"/>
  <c r="V9" i="3"/>
  <c r="V10" i="3"/>
  <c r="V11" i="3"/>
  <c r="V3" i="3"/>
  <c r="W4" i="7"/>
  <c r="W5" i="7"/>
  <c r="W6" i="7"/>
  <c r="W7" i="7"/>
  <c r="W8" i="7"/>
  <c r="W9" i="7"/>
  <c r="W10" i="7"/>
  <c r="W11" i="7"/>
  <c r="W3" i="7"/>
  <c r="Y5" i="6"/>
  <c r="Y6" i="6"/>
  <c r="Y7" i="6"/>
  <c r="Y8" i="6"/>
  <c r="Y9" i="6"/>
  <c r="Y10" i="6"/>
  <c r="Y11" i="6"/>
  <c r="Y12" i="6"/>
  <c r="X5" i="6"/>
  <c r="X6" i="6"/>
  <c r="X7" i="6"/>
  <c r="X8" i="6"/>
  <c r="X9" i="6"/>
  <c r="X10" i="6"/>
  <c r="X11" i="6"/>
  <c r="X12" i="6"/>
  <c r="Y4" i="6"/>
  <c r="X4" i="6"/>
  <c r="X4" i="3"/>
  <c r="X5" i="3"/>
  <c r="X6" i="3"/>
  <c r="X7" i="3"/>
  <c r="X8" i="3"/>
  <c r="X9" i="3"/>
  <c r="X10" i="3"/>
  <c r="X11" i="3"/>
  <c r="W4" i="3"/>
  <c r="W5" i="3"/>
  <c r="W6" i="3"/>
  <c r="W7" i="3"/>
  <c r="W8" i="3"/>
  <c r="W9" i="3"/>
  <c r="W10" i="3"/>
  <c r="W11" i="3"/>
  <c r="X3" i="3"/>
  <c r="W3" i="3"/>
  <c r="Y4" i="7"/>
  <c r="Y5" i="7"/>
  <c r="Y6" i="7"/>
  <c r="Y7" i="7"/>
  <c r="Y8" i="7"/>
  <c r="Y9" i="7"/>
  <c r="Y10" i="7"/>
  <c r="Y11" i="7"/>
  <c r="X4" i="7"/>
  <c r="X5" i="7"/>
  <c r="X6" i="7"/>
  <c r="X7" i="7"/>
  <c r="X8" i="7"/>
  <c r="X9" i="7"/>
  <c r="X10" i="7"/>
  <c r="X11" i="7"/>
  <c r="Y3" i="7"/>
  <c r="X3" i="7"/>
  <c r="G82" i="8" l="1"/>
  <c r="K82" i="8"/>
  <c r="O82" i="8"/>
  <c r="S82" i="8"/>
  <c r="W82" i="8"/>
  <c r="AA82" i="8"/>
  <c r="C82" i="8"/>
  <c r="D82" i="8"/>
  <c r="H82" i="8"/>
  <c r="L82" i="8"/>
  <c r="P82" i="8"/>
  <c r="T82" i="8"/>
  <c r="X82" i="8"/>
  <c r="AB82" i="8"/>
  <c r="E82" i="8"/>
  <c r="I82" i="8"/>
  <c r="M82" i="8"/>
  <c r="Q82" i="8"/>
  <c r="U82" i="8"/>
  <c r="Y82" i="8"/>
  <c r="F82" i="8"/>
  <c r="J82" i="8"/>
  <c r="N82" i="8"/>
  <c r="R82" i="8"/>
  <c r="V82" i="8"/>
  <c r="Z82" i="8"/>
  <c r="F79" i="8"/>
  <c r="J79" i="8"/>
  <c r="N79" i="8"/>
  <c r="R79" i="8"/>
  <c r="V79" i="8"/>
  <c r="Z79" i="8"/>
  <c r="G79" i="8"/>
  <c r="K79" i="8"/>
  <c r="O79" i="8"/>
  <c r="S79" i="8"/>
  <c r="W79" i="8"/>
  <c r="AA79" i="8"/>
  <c r="D79" i="8"/>
  <c r="H79" i="8"/>
  <c r="L79" i="8"/>
  <c r="P79" i="8"/>
  <c r="T79" i="8"/>
  <c r="X79" i="8"/>
  <c r="AB79" i="8"/>
  <c r="E79" i="8"/>
  <c r="I79" i="8"/>
  <c r="M79" i="8"/>
  <c r="Q79" i="8"/>
  <c r="U79" i="8"/>
  <c r="Y79" i="8"/>
  <c r="C79" i="8"/>
  <c r="F87" i="8"/>
  <c r="J87" i="8"/>
  <c r="N87" i="8"/>
  <c r="R87" i="8"/>
  <c r="V87" i="8"/>
  <c r="Z87" i="8"/>
  <c r="G87" i="8"/>
  <c r="K87" i="8"/>
  <c r="O87" i="8"/>
  <c r="S87" i="8"/>
  <c r="W87" i="8"/>
  <c r="AA87" i="8"/>
  <c r="D87" i="8"/>
  <c r="H87" i="8"/>
  <c r="L87" i="8"/>
  <c r="P87" i="8"/>
  <c r="T87" i="8"/>
  <c r="X87" i="8"/>
  <c r="AB87" i="8"/>
  <c r="E87" i="8"/>
  <c r="I87" i="8"/>
  <c r="M87" i="8"/>
  <c r="Q87" i="8"/>
  <c r="U87" i="8"/>
  <c r="Y87" i="8"/>
  <c r="C87" i="8"/>
  <c r="E84" i="8"/>
  <c r="I84" i="8"/>
  <c r="M84" i="8"/>
  <c r="Q84" i="8"/>
  <c r="U84" i="8"/>
  <c r="Y84" i="8"/>
  <c r="F84" i="8"/>
  <c r="J84" i="8"/>
  <c r="N84" i="8"/>
  <c r="R84" i="8"/>
  <c r="V84" i="8"/>
  <c r="Z84" i="8"/>
  <c r="G84" i="8"/>
  <c r="K84" i="8"/>
  <c r="O84" i="8"/>
  <c r="S84" i="8"/>
  <c r="W84" i="8"/>
  <c r="AA84" i="8"/>
  <c r="C84" i="8"/>
  <c r="D84" i="8"/>
  <c r="H84" i="8"/>
  <c r="L84" i="8"/>
  <c r="P84" i="8"/>
  <c r="T84" i="8"/>
  <c r="X84" i="8"/>
  <c r="AB84" i="8"/>
  <c r="G86" i="8"/>
  <c r="K86" i="8"/>
  <c r="O86" i="8"/>
  <c r="S86" i="8"/>
  <c r="W86" i="8"/>
  <c r="AA86" i="8"/>
  <c r="C86" i="8"/>
  <c r="D86" i="8"/>
  <c r="H86" i="8"/>
  <c r="L86" i="8"/>
  <c r="P86" i="8"/>
  <c r="T86" i="8"/>
  <c r="X86" i="8"/>
  <c r="AB86" i="8"/>
  <c r="E86" i="8"/>
  <c r="I86" i="8"/>
  <c r="M86" i="8"/>
  <c r="Q86" i="8"/>
  <c r="U86" i="8"/>
  <c r="Y86" i="8"/>
  <c r="F86" i="8"/>
  <c r="J86" i="8"/>
  <c r="N86" i="8"/>
  <c r="R86" i="8"/>
  <c r="V86" i="8"/>
  <c r="Z86" i="8"/>
  <c r="F83" i="8"/>
  <c r="J83" i="8"/>
  <c r="N83" i="8"/>
  <c r="R83" i="8"/>
  <c r="V83" i="8"/>
  <c r="Z83" i="8"/>
  <c r="G83" i="8"/>
  <c r="K83" i="8"/>
  <c r="O83" i="8"/>
  <c r="S83" i="8"/>
  <c r="W83" i="8"/>
  <c r="AA83" i="8"/>
  <c r="D83" i="8"/>
  <c r="H83" i="8"/>
  <c r="L83" i="8"/>
  <c r="P83" i="8"/>
  <c r="T83" i="8"/>
  <c r="X83" i="8"/>
  <c r="AB83" i="8"/>
  <c r="E83" i="8"/>
  <c r="I83" i="8"/>
  <c r="M83" i="8"/>
  <c r="Q83" i="8"/>
  <c r="U83" i="8"/>
  <c r="Y83" i="8"/>
  <c r="C83" i="8"/>
  <c r="E80" i="8"/>
  <c r="I80" i="8"/>
  <c r="M80" i="8"/>
  <c r="Q80" i="8"/>
  <c r="U80" i="8"/>
  <c r="Y80" i="8"/>
  <c r="F80" i="8"/>
  <c r="J80" i="8"/>
  <c r="N80" i="8"/>
  <c r="R80" i="8"/>
  <c r="V80" i="8"/>
  <c r="Z80" i="8"/>
  <c r="G80" i="8"/>
  <c r="K80" i="8"/>
  <c r="O80" i="8"/>
  <c r="S80" i="8"/>
  <c r="W80" i="8"/>
  <c r="AA80" i="8"/>
  <c r="C80" i="8"/>
  <c r="D80" i="8"/>
  <c r="H80" i="8"/>
  <c r="L80" i="8"/>
  <c r="P80" i="8"/>
  <c r="T80" i="8"/>
  <c r="X80" i="8"/>
  <c r="AB80" i="8"/>
  <c r="D85" i="8"/>
  <c r="H85" i="8"/>
  <c r="L85" i="8"/>
  <c r="P85" i="8"/>
  <c r="T85" i="8"/>
  <c r="X85" i="8"/>
  <c r="AB85" i="8"/>
  <c r="E85" i="8"/>
  <c r="I85" i="8"/>
  <c r="M85" i="8"/>
  <c r="Q85" i="8"/>
  <c r="U85" i="8"/>
  <c r="Y85" i="8"/>
  <c r="C85" i="8"/>
  <c r="F85" i="8"/>
  <c r="J85" i="8"/>
  <c r="N85" i="8"/>
  <c r="R85" i="8"/>
  <c r="V85" i="8"/>
  <c r="Z85" i="8"/>
  <c r="G85" i="8"/>
  <c r="K85" i="8"/>
  <c r="O85" i="8"/>
  <c r="S85" i="8"/>
  <c r="W85" i="8"/>
  <c r="AA85" i="8"/>
  <c r="D81" i="8"/>
  <c r="H81" i="8"/>
  <c r="L81" i="8"/>
  <c r="P81" i="8"/>
  <c r="T81" i="8"/>
  <c r="X81" i="8"/>
  <c r="AB81" i="8"/>
  <c r="E81" i="8"/>
  <c r="I81" i="8"/>
  <c r="M81" i="8"/>
  <c r="Q81" i="8"/>
  <c r="U81" i="8"/>
  <c r="Y81" i="8"/>
  <c r="C81" i="8"/>
  <c r="F81" i="8"/>
  <c r="J81" i="8"/>
  <c r="N81" i="8"/>
  <c r="R81" i="8"/>
  <c r="V81" i="8"/>
  <c r="Z81" i="8"/>
  <c r="G81" i="8"/>
  <c r="K81" i="8"/>
  <c r="O81" i="8"/>
  <c r="S81" i="8"/>
  <c r="W81" i="8"/>
  <c r="AA81" i="8"/>
  <c r="D68" i="8"/>
  <c r="F68" i="8"/>
  <c r="H68" i="8"/>
  <c r="J68" i="8"/>
  <c r="L68" i="8"/>
  <c r="N68" i="8"/>
  <c r="P68" i="8"/>
  <c r="R68" i="8"/>
  <c r="T68" i="8"/>
  <c r="V68" i="8"/>
  <c r="X68" i="8"/>
  <c r="Z68" i="8"/>
  <c r="AB68" i="8"/>
  <c r="AD68" i="8"/>
  <c r="E68" i="8"/>
  <c r="G68" i="8"/>
  <c r="I68" i="8"/>
  <c r="K68" i="8"/>
  <c r="M68" i="8"/>
  <c r="O68" i="8"/>
  <c r="Q68" i="8"/>
  <c r="S68" i="8"/>
  <c r="U68" i="8"/>
  <c r="W68" i="8"/>
  <c r="Y68" i="8"/>
  <c r="AA68" i="8"/>
  <c r="AC68" i="8"/>
  <c r="C68" i="8"/>
  <c r="D72" i="8"/>
  <c r="F72" i="8"/>
  <c r="H72" i="8"/>
  <c r="J72" i="8"/>
  <c r="L72" i="8"/>
  <c r="N72" i="8"/>
  <c r="P72" i="8"/>
  <c r="R72" i="8"/>
  <c r="T72" i="8"/>
  <c r="V72" i="8"/>
  <c r="X72" i="8"/>
  <c r="Z72" i="8"/>
  <c r="AB72" i="8"/>
  <c r="AD72" i="8"/>
  <c r="E72" i="8"/>
  <c r="G72" i="8"/>
  <c r="I72" i="8"/>
  <c r="K72" i="8"/>
  <c r="M72" i="8"/>
  <c r="O72" i="8"/>
  <c r="Q72" i="8"/>
  <c r="S72" i="8"/>
  <c r="U72" i="8"/>
  <c r="W72" i="8"/>
  <c r="Y72" i="8"/>
  <c r="AA72" i="8"/>
  <c r="AC72" i="8"/>
  <c r="C72" i="8"/>
  <c r="E73" i="8"/>
  <c r="G73" i="8"/>
  <c r="I73" i="8"/>
  <c r="K73" i="8"/>
  <c r="M73" i="8"/>
  <c r="O73" i="8"/>
  <c r="Q73" i="8"/>
  <c r="S73" i="8"/>
  <c r="D73" i="8"/>
  <c r="F73" i="8"/>
  <c r="H73" i="8"/>
  <c r="J73" i="8"/>
  <c r="L73" i="8"/>
  <c r="N73" i="8"/>
  <c r="P73" i="8"/>
  <c r="T73" i="8"/>
  <c r="V73" i="8"/>
  <c r="X73" i="8"/>
  <c r="Z73" i="8"/>
  <c r="AB73" i="8"/>
  <c r="AD73" i="8"/>
  <c r="R73" i="8"/>
  <c r="U73" i="8"/>
  <c r="W73" i="8"/>
  <c r="Y73" i="8"/>
  <c r="AA73" i="8"/>
  <c r="AC73" i="8"/>
  <c r="C73" i="8"/>
  <c r="E69" i="8"/>
  <c r="G69" i="8"/>
  <c r="I69" i="8"/>
  <c r="K69" i="8"/>
  <c r="M69" i="8"/>
  <c r="O69" i="8"/>
  <c r="Q69" i="8"/>
  <c r="S69" i="8"/>
  <c r="U69" i="8"/>
  <c r="W69" i="8"/>
  <c r="Y69" i="8"/>
  <c r="AA69" i="8"/>
  <c r="AC69" i="8"/>
  <c r="D69" i="8"/>
  <c r="F69" i="8"/>
  <c r="H69" i="8"/>
  <c r="J69" i="8"/>
  <c r="L69" i="8"/>
  <c r="N69" i="8"/>
  <c r="P69" i="8"/>
  <c r="R69" i="8"/>
  <c r="T69" i="8"/>
  <c r="V69" i="8"/>
  <c r="X69" i="8"/>
  <c r="Z69" i="8"/>
  <c r="AB69" i="8"/>
  <c r="AD69" i="8"/>
  <c r="C69" i="8"/>
  <c r="D70" i="8"/>
  <c r="F70" i="8"/>
  <c r="H70" i="8"/>
  <c r="J70" i="8"/>
  <c r="L70" i="8"/>
  <c r="N70" i="8"/>
  <c r="P70" i="8"/>
  <c r="R70" i="8"/>
  <c r="T70" i="8"/>
  <c r="V70" i="8"/>
  <c r="X70" i="8"/>
  <c r="Z70" i="8"/>
  <c r="AB70" i="8"/>
  <c r="AD70" i="8"/>
  <c r="E70" i="8"/>
  <c r="G70" i="8"/>
  <c r="I70" i="8"/>
  <c r="K70" i="8"/>
  <c r="M70" i="8"/>
  <c r="O70" i="8"/>
  <c r="Q70" i="8"/>
  <c r="S70" i="8"/>
  <c r="U70" i="8"/>
  <c r="W70" i="8"/>
  <c r="Y70" i="8"/>
  <c r="AA70" i="8"/>
  <c r="AC70" i="8"/>
  <c r="C70" i="8"/>
  <c r="E74" i="8"/>
  <c r="G74" i="8"/>
  <c r="I74" i="8"/>
  <c r="K74" i="8"/>
  <c r="M74" i="8"/>
  <c r="O74" i="8"/>
  <c r="Q74" i="8"/>
  <c r="S74" i="8"/>
  <c r="U74" i="8"/>
  <c r="W74" i="8"/>
  <c r="Y74" i="8"/>
  <c r="AA74" i="8"/>
  <c r="AC74" i="8"/>
  <c r="C74" i="8"/>
  <c r="D74" i="8"/>
  <c r="F74" i="8"/>
  <c r="H74" i="8"/>
  <c r="J74" i="8"/>
  <c r="L74" i="8"/>
  <c r="N74" i="8"/>
  <c r="P74" i="8"/>
  <c r="R74" i="8"/>
  <c r="T74" i="8"/>
  <c r="V74" i="8"/>
  <c r="X74" i="8"/>
  <c r="Z74" i="8"/>
  <c r="AB74" i="8"/>
  <c r="AD74" i="8"/>
  <c r="D67" i="8"/>
  <c r="F67" i="8"/>
  <c r="H67" i="8"/>
  <c r="J67" i="8"/>
  <c r="L67" i="8"/>
  <c r="N67" i="8"/>
  <c r="P67" i="8"/>
  <c r="R67" i="8"/>
  <c r="T67" i="8"/>
  <c r="V67" i="8"/>
  <c r="X67" i="8"/>
  <c r="Z67" i="8"/>
  <c r="AB67" i="8"/>
  <c r="C67" i="8"/>
  <c r="AD67" i="8"/>
  <c r="E67" i="8"/>
  <c r="G67" i="8"/>
  <c r="I67" i="8"/>
  <c r="K67" i="8"/>
  <c r="M67" i="8"/>
  <c r="O67" i="8"/>
  <c r="Q67" i="8"/>
  <c r="S67" i="8"/>
  <c r="U67" i="8"/>
  <c r="W67" i="8"/>
  <c r="Y67" i="8"/>
  <c r="AA67" i="8"/>
  <c r="AC67" i="8"/>
  <c r="E71" i="8"/>
  <c r="G71" i="8"/>
  <c r="I71" i="8"/>
  <c r="K71" i="8"/>
  <c r="M71" i="8"/>
  <c r="O71" i="8"/>
  <c r="Q71" i="8"/>
  <c r="S71" i="8"/>
  <c r="U71" i="8"/>
  <c r="W71" i="8"/>
  <c r="Y71" i="8"/>
  <c r="AA71" i="8"/>
  <c r="AC71" i="8"/>
  <c r="D71" i="8"/>
  <c r="F71" i="8"/>
  <c r="H71" i="8"/>
  <c r="J71" i="8"/>
  <c r="L71" i="8"/>
  <c r="N71" i="8"/>
  <c r="P71" i="8"/>
  <c r="R71" i="8"/>
  <c r="T71" i="8"/>
  <c r="V71" i="8"/>
  <c r="X71" i="8"/>
  <c r="Z71" i="8"/>
  <c r="AB71" i="8"/>
  <c r="AD71" i="8"/>
  <c r="C71" i="8"/>
  <c r="D75" i="8"/>
  <c r="F75" i="8"/>
  <c r="H75" i="8"/>
  <c r="J75" i="8"/>
  <c r="L75" i="8"/>
  <c r="N75" i="8"/>
  <c r="P75" i="8"/>
  <c r="R75" i="8"/>
  <c r="T75" i="8"/>
  <c r="V75" i="8"/>
  <c r="X75" i="8"/>
  <c r="Z75" i="8"/>
  <c r="AB75" i="8"/>
  <c r="AD75" i="8"/>
  <c r="E75" i="8"/>
  <c r="G75" i="8"/>
  <c r="I75" i="8"/>
  <c r="K75" i="8"/>
  <c r="M75" i="8"/>
  <c r="O75" i="8"/>
  <c r="Q75" i="8"/>
  <c r="S75" i="8"/>
  <c r="U75" i="8"/>
  <c r="W75" i="8"/>
  <c r="Y75" i="8"/>
  <c r="AA75" i="8"/>
  <c r="AC75" i="8"/>
  <c r="C75" i="8"/>
  <c r="X100" i="1"/>
  <c r="Z100" i="1" s="1"/>
  <c r="AE85" i="8" l="1"/>
  <c r="AD85" i="8"/>
  <c r="AE83" i="8"/>
  <c r="AD83" i="8"/>
  <c r="AE79" i="8"/>
  <c r="AD79" i="8"/>
  <c r="AE80" i="8"/>
  <c r="AD80" i="8"/>
  <c r="AE86" i="8"/>
  <c r="AD86" i="8"/>
  <c r="AE82" i="8"/>
  <c r="AD82" i="8"/>
  <c r="AE81" i="8"/>
  <c r="AD81" i="8"/>
  <c r="AD87" i="8"/>
  <c r="AE87" i="8"/>
  <c r="AD84" i="8"/>
  <c r="AE84" i="8"/>
  <c r="AG75" i="8"/>
  <c r="AF75" i="8"/>
  <c r="AG71" i="8"/>
  <c r="AF71" i="8"/>
  <c r="AG67" i="8"/>
  <c r="AF67" i="8"/>
  <c r="AG74" i="8"/>
  <c r="AF74" i="8"/>
  <c r="AG70" i="8"/>
  <c r="AF70" i="8"/>
  <c r="AG69" i="8"/>
  <c r="AF69" i="8"/>
  <c r="AG73" i="8"/>
  <c r="AF73" i="8"/>
  <c r="AG72" i="8"/>
  <c r="AF72" i="8"/>
  <c r="AG68" i="8"/>
  <c r="AF68" i="8"/>
  <c r="AC107" i="1"/>
  <c r="AC106" i="1"/>
  <c r="AB107" i="1"/>
  <c r="AB106" i="1"/>
  <c r="AB105" i="1"/>
  <c r="AA107" i="1"/>
  <c r="AA106" i="1"/>
  <c r="AA105" i="1"/>
  <c r="Z107" i="1"/>
  <c r="Z106" i="1"/>
  <c r="Z105" i="1"/>
  <c r="F42" i="6"/>
  <c r="E42" i="6"/>
  <c r="D42" i="6"/>
  <c r="C42" i="6"/>
  <c r="F29" i="7"/>
  <c r="AC105" i="1" s="1"/>
  <c r="E29" i="7"/>
  <c r="D29" i="7"/>
  <c r="C29" i="7"/>
  <c r="F44" i="3"/>
  <c r="E44" i="3"/>
  <c r="D44" i="3"/>
  <c r="C44" i="3"/>
  <c r="B38" i="6"/>
  <c r="C35" i="6" s="1"/>
  <c r="B40" i="3"/>
  <c r="C39" i="3" s="1"/>
  <c r="B25" i="7"/>
  <c r="C23" i="7" s="1"/>
  <c r="C36" i="6" l="1"/>
  <c r="C37" i="6"/>
  <c r="C34" i="6"/>
  <c r="C37" i="3"/>
  <c r="C38" i="3"/>
  <c r="C36" i="3"/>
  <c r="C21" i="7"/>
  <c r="C24" i="7"/>
  <c r="C22" i="7"/>
  <c r="G99" i="4"/>
  <c r="C38" i="6" l="1"/>
  <c r="C40" i="3"/>
  <c r="C25" i="7"/>
</calcChain>
</file>

<file path=xl/sharedStrings.xml><?xml version="1.0" encoding="utf-8"?>
<sst xmlns="http://schemas.openxmlformats.org/spreadsheetml/2006/main" count="2823" uniqueCount="171">
  <si>
    <t>Bone:</t>
  </si>
  <si>
    <t>ot: otolith</t>
  </si>
  <si>
    <t>ps: parasphenoid</t>
  </si>
  <si>
    <t>nt: notochord</t>
  </si>
  <si>
    <t>op: opercle</t>
  </si>
  <si>
    <t xml:space="preserve">br1: branchiostegal ray 1 </t>
  </si>
  <si>
    <t>t: teeth</t>
  </si>
  <si>
    <t>cb5: ceratobranchial 5</t>
  </si>
  <si>
    <t>c: cleithrum</t>
  </si>
  <si>
    <t xml:space="preserve">Fish </t>
  </si>
  <si>
    <t>ot</t>
  </si>
  <si>
    <t>ps</t>
  </si>
  <si>
    <t>nt</t>
  </si>
  <si>
    <t>op</t>
  </si>
  <si>
    <t>br1</t>
  </si>
  <si>
    <t>t</t>
  </si>
  <si>
    <t>cb5</t>
  </si>
  <si>
    <t>c</t>
  </si>
  <si>
    <t>ep</t>
  </si>
  <si>
    <t>v</t>
  </si>
  <si>
    <t>+/-</t>
  </si>
  <si>
    <t>x</t>
  </si>
  <si>
    <t>dark</t>
  </si>
  <si>
    <t>ho</t>
  </si>
  <si>
    <t>het</t>
  </si>
  <si>
    <t xml:space="preserve">ho </t>
  </si>
  <si>
    <t>wt</t>
  </si>
  <si>
    <t>A</t>
  </si>
  <si>
    <t>B</t>
  </si>
  <si>
    <t>C</t>
  </si>
  <si>
    <t>D</t>
  </si>
  <si>
    <t>E</t>
  </si>
  <si>
    <t>F</t>
  </si>
  <si>
    <t>G</t>
  </si>
  <si>
    <t>H</t>
  </si>
  <si>
    <t>-</t>
  </si>
  <si>
    <t>Fish</t>
  </si>
  <si>
    <t>alles aanwezig</t>
  </si>
  <si>
    <t>max 2 afwezig</t>
  </si>
  <si>
    <t>3- 4 afwezig</t>
  </si>
  <si>
    <t>5 of meer afwezig</t>
  </si>
  <si>
    <t>cat 1</t>
  </si>
  <si>
    <t>cat 2</t>
  </si>
  <si>
    <t>cat 3</t>
  </si>
  <si>
    <t>cat 4</t>
  </si>
  <si>
    <t>ot #</t>
  </si>
  <si>
    <t>aanw</t>
  </si>
  <si>
    <t>afw</t>
  </si>
  <si>
    <t>eb: entopterygoid bone</t>
  </si>
  <si>
    <t>eb</t>
  </si>
  <si>
    <t>Palatoquadrate</t>
  </si>
  <si>
    <t>Meckels length</t>
  </si>
  <si>
    <t>Etmoid plate</t>
  </si>
  <si>
    <t>CH down</t>
  </si>
  <si>
    <t>CH up</t>
  </si>
  <si>
    <t>Width Cerato</t>
  </si>
  <si>
    <t>Width Meckels</t>
  </si>
  <si>
    <t>Length cerato to back</t>
  </si>
  <si>
    <t>Lateral length Meckel’s cartilage (MC)</t>
  </si>
  <si>
    <t>Front to ceratohyals</t>
  </si>
  <si>
    <t>Length of the ethmoid plate (ET)</t>
  </si>
  <si>
    <t>Head Length</t>
  </si>
  <si>
    <t>Lenght ceratihyal (interior)(below)</t>
  </si>
  <si>
    <t>Total body Length</t>
  </si>
  <si>
    <t>Lenght ceratihyal (superior)(above)</t>
  </si>
  <si>
    <t>Width CP</t>
  </si>
  <si>
    <t>Width MP</t>
  </si>
  <si>
    <t xml:space="preserve">length ceratohyal to posterior end </t>
  </si>
  <si>
    <t>length ceratohyal to anterior end</t>
  </si>
  <si>
    <t>Total head length</t>
  </si>
  <si>
    <t>SD</t>
  </si>
  <si>
    <t>Gem</t>
  </si>
  <si>
    <t>Homozygotes</t>
  </si>
  <si>
    <t>Heterozygotes</t>
  </si>
  <si>
    <t>WT</t>
  </si>
  <si>
    <t>Conversion</t>
  </si>
  <si>
    <t>2 = 200um</t>
  </si>
  <si>
    <t>All raw data</t>
  </si>
  <si>
    <t>Thorsten</t>
  </si>
  <si>
    <t>Percentage</t>
  </si>
  <si>
    <t>HET</t>
  </si>
  <si>
    <t>HO</t>
  </si>
  <si>
    <t>Table Analyzed</t>
  </si>
  <si>
    <t>One-way analysis of variance</t>
  </si>
  <si>
    <t>P value</t>
  </si>
  <si>
    <t>P value summary</t>
  </si>
  <si>
    <t>*</t>
  </si>
  <si>
    <t>Are means signif. different? (P &lt; 0.05)</t>
  </si>
  <si>
    <t>Yes</t>
  </si>
  <si>
    <t>Number of groups</t>
  </si>
  <si>
    <t>R square</t>
  </si>
  <si>
    <t>Bartlett's test for equal variances</t>
  </si>
  <si>
    <t>Bartlett's statistic (corrected)</t>
  </si>
  <si>
    <t>Do the variances differ signif. (P &lt; 0.05)</t>
  </si>
  <si>
    <t>ANOVA Table</t>
  </si>
  <si>
    <t>SS</t>
  </si>
  <si>
    <t>df</t>
  </si>
  <si>
    <t>MS</t>
  </si>
  <si>
    <t>Treatment (between columns)</t>
  </si>
  <si>
    <t>Residual (within columns)</t>
  </si>
  <si>
    <t>Total</t>
  </si>
  <si>
    <t>Tukey's Multiple Comparison Test</t>
  </si>
  <si>
    <t>Mean Diff,</t>
  </si>
  <si>
    <t>q</t>
  </si>
  <si>
    <t>Significant? P &lt; 0,05?</t>
  </si>
  <si>
    <t>Summary</t>
  </si>
  <si>
    <t>95% CI of diff</t>
  </si>
  <si>
    <t>wt vs het</t>
  </si>
  <si>
    <t>No</t>
  </si>
  <si>
    <t>ns</t>
  </si>
  <si>
    <t>-8,663 to 2,286</t>
  </si>
  <si>
    <t>wt vs ho</t>
  </si>
  <si>
    <t>-3,650 to 7,458</t>
  </si>
  <si>
    <t>het vs ho</t>
  </si>
  <si>
    <t>0,2429 to 9,942</t>
  </si>
  <si>
    <t>Kruskal-Wallis test</t>
  </si>
  <si>
    <t>&lt; 0,0001</t>
  </si>
  <si>
    <t>Exact or approximate P value?</t>
  </si>
  <si>
    <t>Gaussian Approximation</t>
  </si>
  <si>
    <t>***</t>
  </si>
  <si>
    <t>Do the medians vary signif. (P &lt; 0.05)</t>
  </si>
  <si>
    <t>Kruskal-Wallis statistic</t>
  </si>
  <si>
    <t>Dunn's Multiple Comparison Test</t>
  </si>
  <si>
    <t>Difference in rank sum</t>
  </si>
  <si>
    <t>D'Agostino &amp; Pearson omnibus normality test</t>
  </si>
  <si>
    <t>K2</t>
  </si>
  <si>
    <t>Passed normality test (alpha=0.05)?</t>
  </si>
  <si>
    <t>Sum</t>
  </si>
  <si>
    <t>-14,06 to 0,04925</t>
  </si>
  <si>
    <t>-8,081 to 6,236</t>
  </si>
  <si>
    <t>-0,1657 to 12,34</t>
  </si>
  <si>
    <t>8:br1</t>
  </si>
  <si>
    <t>HE</t>
  </si>
  <si>
    <t>9:eb</t>
  </si>
  <si>
    <t>B8 Branch1</t>
  </si>
  <si>
    <t>Chi-square</t>
  </si>
  <si>
    <t>Chi-square, df</t>
  </si>
  <si>
    <t>2,444, 2</t>
  </si>
  <si>
    <t>One- or two-sided</t>
  </si>
  <si>
    <t>NA</t>
  </si>
  <si>
    <t>Statistically significant? (alpha&lt;0.05)</t>
  </si>
  <si>
    <t>Data analyzed</t>
  </si>
  <si>
    <t>Number of rows</t>
  </si>
  <si>
    <t>Number of columns</t>
  </si>
  <si>
    <t>B9 Entopt</t>
  </si>
  <si>
    <t>9,102, 2</t>
  </si>
  <si>
    <t>C1</t>
  </si>
  <si>
    <t>-32,46 to 3,787</t>
  </si>
  <si>
    <t>-27,26 to 9,518</t>
  </si>
  <si>
    <t>-10,59 to 21,52</t>
  </si>
  <si>
    <t>C2</t>
  </si>
  <si>
    <t>-16,51 to 5,482</t>
  </si>
  <si>
    <t>-14,29 to 8,015</t>
  </si>
  <si>
    <t>-7,365 to 12,11</t>
  </si>
  <si>
    <t>C3</t>
  </si>
  <si>
    <t>-22,39 to 4,741</t>
  </si>
  <si>
    <t>-19,49 to 8,032</t>
  </si>
  <si>
    <t>-8,922 to 15,11</t>
  </si>
  <si>
    <t>C4</t>
  </si>
  <si>
    <t>-10,54 to 13,72</t>
  </si>
  <si>
    <t>-12,42 to 12,19</t>
  </si>
  <si>
    <t>-12,45 to 9,046</t>
  </si>
  <si>
    <t>**</t>
  </si>
  <si>
    <t>C5</t>
  </si>
  <si>
    <t>C6</t>
  </si>
  <si>
    <t>-7,635 to 2,940</t>
  </si>
  <si>
    <t>-7,689 to 3,038</t>
  </si>
  <si>
    <t>-4,662 to 4,705</t>
  </si>
  <si>
    <t>C8</t>
  </si>
  <si>
    <t>C9</t>
  </si>
  <si>
    <t>C7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</si>
</sst>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0.5"/>
      <color theme="1"/>
      <name val="Calibri"/>
      <family val="2"/>
      <scheme val="minor"/>
    </font>
    <font>
      <sz val="7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1" applyNumberFormat="0" applyAlignment="0" applyProtection="0"/>
  </cellStyleXfs>
  <cellXfs count="97">
    <xf numFmtId="0" fontId="0" fillId="0" borderId="0" xfId="0"/>
    <xf numFmtId="0" fontId="4" fillId="0" borderId="0" xfId="0" applyFont="1"/>
    <xf numFmtId="0" fontId="1" fillId="2" borderId="0" xfId="1"/>
    <xf numFmtId="0" fontId="3" fillId="0" borderId="0" xfId="0" applyFont="1"/>
    <xf numFmtId="0" fontId="2" fillId="3" borderId="0" xfId="2"/>
    <xf numFmtId="49" fontId="3" fillId="0" borderId="0" xfId="0" applyNumberFormat="1" applyFont="1" applyAlignment="1">
      <alignment horizontal="left"/>
    </xf>
    <xf numFmtId="0" fontId="3" fillId="0" borderId="0" xfId="0" quotePrefix="1" applyFont="1"/>
    <xf numFmtId="0" fontId="5" fillId="4" borderId="1" xfId="3"/>
    <xf numFmtId="0" fontId="6" fillId="0" borderId="0" xfId="0" applyFont="1"/>
    <xf numFmtId="0" fontId="0" fillId="5" borderId="0" xfId="0" applyFill="1"/>
    <xf numFmtId="0" fontId="0" fillId="6" borderId="0" xfId="0" applyFill="1"/>
    <xf numFmtId="0" fontId="0" fillId="0" borderId="0" xfId="0"/>
    <xf numFmtId="0" fontId="4" fillId="0" borderId="0" xfId="0" applyFont="1"/>
    <xf numFmtId="0" fontId="3" fillId="0" borderId="0" xfId="0" applyFont="1"/>
    <xf numFmtId="0" fontId="2" fillId="3" borderId="0" xfId="2"/>
    <xf numFmtId="0" fontId="4" fillId="0" borderId="2" xfId="0" applyFont="1" applyBorder="1"/>
    <xf numFmtId="0" fontId="6" fillId="5" borderId="0" xfId="1" applyFont="1" applyFill="1"/>
    <xf numFmtId="0" fontId="6" fillId="5" borderId="0" xfId="0" applyFont="1" applyFill="1"/>
    <xf numFmtId="0" fontId="6" fillId="6" borderId="0" xfId="0" applyFont="1" applyFill="1"/>
    <xf numFmtId="0" fontId="6" fillId="6" borderId="0" xfId="1" applyFont="1" applyFill="1"/>
    <xf numFmtId="0" fontId="6" fillId="8" borderId="0" xfId="0" applyFont="1" applyFill="1"/>
    <xf numFmtId="164" fontId="0" fillId="0" borderId="0" xfId="0" applyNumberFormat="1"/>
    <xf numFmtId="0" fontId="1" fillId="6" borderId="0" xfId="1" applyFill="1"/>
    <xf numFmtId="0" fontId="0" fillId="8" borderId="0" xfId="0" applyFill="1"/>
    <xf numFmtId="0" fontId="0" fillId="7" borderId="2" xfId="0" applyFill="1" applyBorder="1"/>
    <xf numFmtId="0" fontId="5" fillId="4" borderId="0" xfId="3" applyBorder="1"/>
    <xf numFmtId="0" fontId="6" fillId="8" borderId="0" xfId="2" applyFont="1" applyFill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ill="1"/>
    <xf numFmtId="2" fontId="0" fillId="0" borderId="0" xfId="0" applyNumberForma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/>
    <xf numFmtId="0" fontId="9" fillId="7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164" fontId="0" fillId="0" borderId="0" xfId="0" applyNumberFormat="1" applyFill="1"/>
    <xf numFmtId="0" fontId="4" fillId="6" borderId="0" xfId="0" applyFont="1" applyFill="1"/>
    <xf numFmtId="0" fontId="0" fillId="0" borderId="0" xfId="0" applyFill="1" applyBorder="1"/>
    <xf numFmtId="0" fontId="2" fillId="0" borderId="0" xfId="2" applyFill="1" applyBorder="1"/>
    <xf numFmtId="0" fontId="1" fillId="0" borderId="0" xfId="1" applyFill="1" applyBorder="1"/>
    <xf numFmtId="0" fontId="5" fillId="0" borderId="0" xfId="3" applyFill="1" applyBorder="1"/>
    <xf numFmtId="0" fontId="0" fillId="0" borderId="3" xfId="0" applyBorder="1"/>
    <xf numFmtId="0" fontId="5" fillId="4" borderId="3" xfId="3" applyBorder="1"/>
    <xf numFmtId="0" fontId="2" fillId="3" borderId="3" xfId="2" applyBorder="1"/>
    <xf numFmtId="0" fontId="1" fillId="2" borderId="3" xfId="1" applyBorder="1"/>
    <xf numFmtId="0" fontId="0" fillId="0" borderId="3" xfId="0" applyFill="1" applyBorder="1"/>
    <xf numFmtId="0" fontId="0" fillId="0" borderId="0" xfId="0" applyFont="1"/>
    <xf numFmtId="0" fontId="4" fillId="0" borderId="0" xfId="0" applyFont="1" applyBorder="1"/>
    <xf numFmtId="0" fontId="10" fillId="0" borderId="0" xfId="0" applyFont="1" applyBorder="1"/>
    <xf numFmtId="0" fontId="0" fillId="0" borderId="0" xfId="0" applyNumberForma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0" fillId="0" borderId="2" xfId="0" applyFill="1" applyBorder="1"/>
    <xf numFmtId="0" fontId="0" fillId="0" borderId="2" xfId="0" applyBorder="1"/>
    <xf numFmtId="0" fontId="6" fillId="0" borderId="2" xfId="2" applyFont="1" applyFill="1" applyBorder="1"/>
    <xf numFmtId="0" fontId="6" fillId="0" borderId="2" xfId="3" applyFont="1" applyFill="1" applyBorder="1"/>
    <xf numFmtId="0" fontId="4" fillId="0" borderId="4" xfId="0" applyFont="1" applyFill="1" applyBorder="1"/>
    <xf numFmtId="0" fontId="4" fillId="0" borderId="4" xfId="0" applyFont="1" applyBorder="1"/>
    <xf numFmtId="164" fontId="4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0" fontId="0" fillId="0" borderId="0" xfId="0" applyBorder="1"/>
    <xf numFmtId="0" fontId="0" fillId="0" borderId="5" xfId="0" applyBorder="1"/>
    <xf numFmtId="0" fontId="0" fillId="7" borderId="0" xfId="0" applyFill="1"/>
    <xf numFmtId="0" fontId="0" fillId="0" borderId="6" xfId="0" applyBorder="1"/>
    <xf numFmtId="0" fontId="0" fillId="0" borderId="7" xfId="0" applyBorder="1"/>
    <xf numFmtId="0" fontId="9" fillId="0" borderId="2" xfId="0" applyFont="1" applyFill="1" applyBorder="1" applyAlignment="1">
      <alignment vertical="center"/>
    </xf>
    <xf numFmtId="49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quotePrefix="1" applyNumberFormat="1" applyFont="1" applyAlignment="1">
      <alignment horizontal="right"/>
    </xf>
    <xf numFmtId="0" fontId="3" fillId="0" borderId="0" xfId="0" quotePrefix="1" applyNumberFormat="1" applyFont="1" applyAlignment="1">
      <alignment horizontal="center"/>
    </xf>
    <xf numFmtId="0" fontId="1" fillId="2" borderId="8" xfId="1" applyBorder="1"/>
    <xf numFmtId="0" fontId="2" fillId="3" borderId="8" xfId="2" applyBorder="1"/>
    <xf numFmtId="0" fontId="5" fillId="4" borderId="8" xfId="3" applyBorder="1"/>
    <xf numFmtId="0" fontId="0" fillId="0" borderId="9" xfId="0" applyBorder="1"/>
    <xf numFmtId="0" fontId="1" fillId="2" borderId="9" xfId="1" applyBorder="1"/>
    <xf numFmtId="0" fontId="2" fillId="3" borderId="9" xfId="2" applyBorder="1"/>
    <xf numFmtId="0" fontId="7" fillId="0" borderId="9" xfId="0" applyFont="1" applyBorder="1"/>
    <xf numFmtId="0" fontId="6" fillId="0" borderId="0" xfId="0" quotePrefix="1" applyNumberFormat="1" applyFont="1"/>
    <xf numFmtId="0" fontId="14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0" fillId="0" borderId="0" xfId="0" applyFont="1" applyFill="1"/>
  </cellXfs>
  <cellStyles count="4">
    <cellStyle name="Goed" xfId="1" builtinId="26"/>
    <cellStyle name="Invoer" xfId="3" builtinId="20"/>
    <cellStyle name="Ongeldig" xfId="2" builtinId="27"/>
    <cellStyle name="Standaard" xfId="0" builtinId="0"/>
  </cellStyles>
  <dxfs count="4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Phenotype</a:t>
            </a:r>
            <a:r>
              <a:rPr lang="en-US" baseline="0"/>
              <a:t> distibution bone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93280298695433"/>
          <c:y val="9.8657980897758263E-2"/>
          <c:w val="0.82863528725575974"/>
          <c:h val="0.83261956838728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'All bone'!$Z$104</c:f>
              <c:strCache>
                <c:ptCount val="1"/>
                <c:pt idx="0">
                  <c:v>cat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'All bone'!$X$105:$X$107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ho</c:v>
                </c:pt>
              </c:strCache>
            </c:strRef>
          </c:cat>
          <c:val>
            <c:numRef>
              <c:f>'All bone'!$Z$105:$Z$107</c:f>
              <c:numCache>
                <c:formatCode>General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6-C846-8F80-C9D1C1A15224}"/>
            </c:ext>
          </c:extLst>
        </c:ser>
        <c:ser>
          <c:idx val="1"/>
          <c:order val="1"/>
          <c:tx>
            <c:strRef>
              <c:f>'All bone'!$AA$104</c:f>
              <c:strCache>
                <c:ptCount val="1"/>
                <c:pt idx="0">
                  <c:v>cat 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'All bone'!$X$105:$X$107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ho</c:v>
                </c:pt>
              </c:strCache>
            </c:strRef>
          </c:cat>
          <c:val>
            <c:numRef>
              <c:f>'All bone'!$AA$105:$AA$107</c:f>
              <c:numCache>
                <c:formatCode>General</c:formatCode>
                <c:ptCount val="3"/>
                <c:pt idx="0">
                  <c:v>5</c:v>
                </c:pt>
                <c:pt idx="1">
                  <c:v>18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6-C846-8F80-C9D1C1A15224}"/>
            </c:ext>
          </c:extLst>
        </c:ser>
        <c:ser>
          <c:idx val="2"/>
          <c:order val="2"/>
          <c:tx>
            <c:strRef>
              <c:f>'All bone'!$AB$104</c:f>
              <c:strCache>
                <c:ptCount val="1"/>
                <c:pt idx="0">
                  <c:v>cat 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'All bone'!$X$105:$X$107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ho</c:v>
                </c:pt>
              </c:strCache>
            </c:strRef>
          </c:cat>
          <c:val>
            <c:numRef>
              <c:f>'All bone'!$AB$105:$AB$107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86-C846-8F80-C9D1C1A15224}"/>
            </c:ext>
          </c:extLst>
        </c:ser>
        <c:ser>
          <c:idx val="3"/>
          <c:order val="3"/>
          <c:tx>
            <c:strRef>
              <c:f>'All bone'!$AC$104</c:f>
              <c:strCache>
                <c:ptCount val="1"/>
                <c:pt idx="0">
                  <c:v>cat 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'All bone'!$X$105:$X$107</c:f>
              <c:strCache>
                <c:ptCount val="3"/>
                <c:pt idx="0">
                  <c:v>wt</c:v>
                </c:pt>
                <c:pt idx="1">
                  <c:v>het</c:v>
                </c:pt>
                <c:pt idx="2">
                  <c:v>ho</c:v>
                </c:pt>
              </c:strCache>
            </c:strRef>
          </c:cat>
          <c:val>
            <c:numRef>
              <c:f>'All bone'!$AC$105:$AC$107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86-C846-8F80-C9D1C1A15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023744"/>
        <c:axId val="158176320"/>
      </c:barChart>
      <c:catAx>
        <c:axId val="165023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58176320"/>
        <c:crosses val="autoZero"/>
        <c:auto val="1"/>
        <c:lblAlgn val="ctr"/>
        <c:lblOffset val="10"/>
        <c:tickLblSkip val="1"/>
        <c:noMultiLvlLbl val="0"/>
      </c:catAx>
      <c:valAx>
        <c:axId val="158176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502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Mineralization 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WT (17)</c:v>
          </c:tx>
          <c:spPr>
            <a:solidFill>
              <a:srgbClr val="92D050"/>
            </a:solidFill>
          </c:spPr>
          <c:invertIfNegative val="0"/>
          <c:val>
            <c:numRef>
              <c:f>Wt!$X$3:$X$11</c:f>
              <c:numCache>
                <c:formatCode>0.0</c:formatCode>
                <c:ptCount val="9"/>
                <c:pt idx="0">
                  <c:v>100</c:v>
                </c:pt>
                <c:pt idx="1">
                  <c:v>88.235294117647058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70.588235294117652</c:v>
                </c:pt>
                <c:pt idx="8">
                  <c:v>94.117647058823536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1-4FFF-9A32-E9FEF07AC64C}"/>
            </c:ext>
          </c:extLst>
        </c:ser>
        <c:ser>
          <c:idx val="0"/>
          <c:order val="1"/>
          <c:tx>
            <c:v>HE (31)</c:v>
          </c:tx>
          <c:spPr>
            <a:solidFill>
              <a:schemeClr val="accent6"/>
            </a:solidFill>
          </c:spPr>
          <c:invertIfNegative val="0"/>
          <c:val>
            <c:numRef>
              <c:f>Het!$W$3:$W$11</c:f>
              <c:numCache>
                <c:formatCode>0.0</c:formatCode>
                <c:ptCount val="9"/>
                <c:pt idx="0">
                  <c:v>100</c:v>
                </c:pt>
                <c:pt idx="1">
                  <c:v>93.548387096774192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96.774193548387103</c:v>
                </c:pt>
                <c:pt idx="6">
                  <c:v>100</c:v>
                </c:pt>
                <c:pt idx="7">
                  <c:v>48.387096774193552</c:v>
                </c:pt>
                <c:pt idx="8">
                  <c:v>51.612903225806448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B1-4FFF-9A32-E9FEF07AC64C}"/>
            </c:ext>
          </c:extLst>
        </c:ser>
        <c:ser>
          <c:idx val="2"/>
          <c:order val="2"/>
          <c:tx>
            <c:v>HO (26)</c:v>
          </c:tx>
          <c:spPr>
            <a:solidFill>
              <a:srgbClr val="FF0000"/>
            </a:solidFill>
          </c:spPr>
          <c:invertIfNegative val="0"/>
          <c:val>
            <c:numRef>
              <c:f>Ho!$X$4:$X$12</c:f>
              <c:numCache>
                <c:formatCode>0.0</c:formatCode>
                <c:ptCount val="9"/>
                <c:pt idx="0">
                  <c:v>96.15384615384616</c:v>
                </c:pt>
                <c:pt idx="1">
                  <c:v>96.15384615384616</c:v>
                </c:pt>
                <c:pt idx="2">
                  <c:v>100</c:v>
                </c:pt>
                <c:pt idx="3">
                  <c:v>100</c:v>
                </c:pt>
                <c:pt idx="4">
                  <c:v>96.15384615384616</c:v>
                </c:pt>
                <c:pt idx="5">
                  <c:v>100</c:v>
                </c:pt>
                <c:pt idx="6">
                  <c:v>96.15384615384616</c:v>
                </c:pt>
                <c:pt idx="7">
                  <c:v>50</c:v>
                </c:pt>
                <c:pt idx="8">
                  <c:v>69.230769230769226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1-4FFF-9A32-E9FEF07AC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165024768"/>
        <c:axId val="158178624"/>
      </c:barChart>
      <c:catAx>
        <c:axId val="16502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8178624"/>
        <c:crosses val="autoZero"/>
        <c:auto val="1"/>
        <c:lblAlgn val="ctr"/>
        <c:lblOffset val="100"/>
        <c:noMultiLvlLbl val="0"/>
      </c:catAx>
      <c:valAx>
        <c:axId val="15817862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crossAx val="165024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12"/>
          <c:y val="5.1400554097404488E-2"/>
          <c:w val="0.52937611408199647"/>
          <c:h val="0.83261956838728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Wt!$C$28</c:f>
              <c:strCache>
                <c:ptCount val="1"/>
                <c:pt idx="0">
                  <c:v>cat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Wt!$B$29</c:f>
              <c:strCache>
                <c:ptCount val="1"/>
                <c:pt idx="0">
                  <c:v>wt</c:v>
                </c:pt>
              </c:strCache>
            </c:strRef>
          </c:cat>
          <c:val>
            <c:numRef>
              <c:f>Wt!$C$29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0-A548-B21E-F7AB7A276652}"/>
            </c:ext>
          </c:extLst>
        </c:ser>
        <c:ser>
          <c:idx val="1"/>
          <c:order val="1"/>
          <c:tx>
            <c:strRef>
              <c:f>Wt!$D$28</c:f>
              <c:strCache>
                <c:ptCount val="1"/>
                <c:pt idx="0">
                  <c:v>cat 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Wt!$B$29</c:f>
              <c:strCache>
                <c:ptCount val="1"/>
                <c:pt idx="0">
                  <c:v>wt</c:v>
                </c:pt>
              </c:strCache>
            </c:strRef>
          </c:cat>
          <c:val>
            <c:numRef>
              <c:f>Wt!$D$29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0-A548-B21E-F7AB7A276652}"/>
            </c:ext>
          </c:extLst>
        </c:ser>
        <c:ser>
          <c:idx val="2"/>
          <c:order val="2"/>
          <c:tx>
            <c:strRef>
              <c:f>Wt!$E$28</c:f>
              <c:strCache>
                <c:ptCount val="1"/>
                <c:pt idx="0">
                  <c:v>cat 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Wt!$B$29</c:f>
              <c:strCache>
                <c:ptCount val="1"/>
                <c:pt idx="0">
                  <c:v>wt</c:v>
                </c:pt>
              </c:strCache>
            </c:strRef>
          </c:cat>
          <c:val>
            <c:numRef>
              <c:f>Wt!$E$29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E0-A548-B21E-F7AB7A276652}"/>
            </c:ext>
          </c:extLst>
        </c:ser>
        <c:ser>
          <c:idx val="3"/>
          <c:order val="3"/>
          <c:tx>
            <c:strRef>
              <c:f>Wt!$F$28</c:f>
              <c:strCache>
                <c:ptCount val="1"/>
                <c:pt idx="0">
                  <c:v>cat 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Wt!$B$29</c:f>
              <c:strCache>
                <c:ptCount val="1"/>
                <c:pt idx="0">
                  <c:v>wt</c:v>
                </c:pt>
              </c:strCache>
            </c:strRef>
          </c:cat>
          <c:val>
            <c:numRef>
              <c:f>Wt!$F$29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E0-A548-B21E-F7AB7A276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451200"/>
        <c:axId val="165824192"/>
      </c:barChart>
      <c:catAx>
        <c:axId val="15845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824192"/>
        <c:crosses val="autoZero"/>
        <c:auto val="1"/>
        <c:lblAlgn val="ctr"/>
        <c:lblOffset val="100"/>
        <c:noMultiLvlLbl val="0"/>
      </c:catAx>
      <c:valAx>
        <c:axId val="165824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845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12"/>
          <c:y val="5.1400554097404488E-2"/>
          <c:w val="0.52937611408199647"/>
          <c:h val="0.83261956838728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Het!$C$43</c:f>
              <c:strCache>
                <c:ptCount val="1"/>
                <c:pt idx="0">
                  <c:v>cat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Het!$B$44</c:f>
              <c:strCache>
                <c:ptCount val="1"/>
                <c:pt idx="0">
                  <c:v>het</c:v>
                </c:pt>
              </c:strCache>
            </c:strRef>
          </c:cat>
          <c:val>
            <c:numRef>
              <c:f>Het!$C$44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1-AF48-8BE1-607EB338A240}"/>
            </c:ext>
          </c:extLst>
        </c:ser>
        <c:ser>
          <c:idx val="1"/>
          <c:order val="1"/>
          <c:tx>
            <c:strRef>
              <c:f>Het!$D$43</c:f>
              <c:strCache>
                <c:ptCount val="1"/>
                <c:pt idx="0">
                  <c:v>cat 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Het!$B$44</c:f>
              <c:strCache>
                <c:ptCount val="1"/>
                <c:pt idx="0">
                  <c:v>het</c:v>
                </c:pt>
              </c:strCache>
            </c:strRef>
          </c:cat>
          <c:val>
            <c:numRef>
              <c:f>Het!$D$44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1-AF48-8BE1-607EB338A240}"/>
            </c:ext>
          </c:extLst>
        </c:ser>
        <c:ser>
          <c:idx val="2"/>
          <c:order val="2"/>
          <c:tx>
            <c:strRef>
              <c:f>Het!$E$43</c:f>
              <c:strCache>
                <c:ptCount val="1"/>
                <c:pt idx="0">
                  <c:v>cat 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Het!$B$44</c:f>
              <c:strCache>
                <c:ptCount val="1"/>
                <c:pt idx="0">
                  <c:v>het</c:v>
                </c:pt>
              </c:strCache>
            </c:strRef>
          </c:cat>
          <c:val>
            <c:numRef>
              <c:f>Het!$E$44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1-AF48-8BE1-607EB338A240}"/>
            </c:ext>
          </c:extLst>
        </c:ser>
        <c:ser>
          <c:idx val="3"/>
          <c:order val="3"/>
          <c:tx>
            <c:strRef>
              <c:f>Het!$F$43</c:f>
              <c:strCache>
                <c:ptCount val="1"/>
                <c:pt idx="0">
                  <c:v>cat 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Het!$B$44</c:f>
              <c:strCache>
                <c:ptCount val="1"/>
                <c:pt idx="0">
                  <c:v>het</c:v>
                </c:pt>
              </c:strCache>
            </c:strRef>
          </c:cat>
          <c:val>
            <c:numRef>
              <c:f>Het!$F$44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A1-AF48-8BE1-607EB338A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027328"/>
        <c:axId val="165826496"/>
      </c:barChart>
      <c:catAx>
        <c:axId val="16502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826496"/>
        <c:crosses val="autoZero"/>
        <c:auto val="1"/>
        <c:lblAlgn val="ctr"/>
        <c:lblOffset val="100"/>
        <c:noMultiLvlLbl val="0"/>
      </c:catAx>
      <c:valAx>
        <c:axId val="1658264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502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12"/>
          <c:y val="5.1400554097404488E-2"/>
          <c:w val="0.52937611408199647"/>
          <c:h val="0.83261956838728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Ho!$C$41</c:f>
              <c:strCache>
                <c:ptCount val="1"/>
                <c:pt idx="0">
                  <c:v>cat 1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Ho!$B$42</c:f>
              <c:strCache>
                <c:ptCount val="1"/>
                <c:pt idx="0">
                  <c:v>ho</c:v>
                </c:pt>
              </c:strCache>
            </c:strRef>
          </c:cat>
          <c:val>
            <c:numRef>
              <c:f>Ho!$C$42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F-1741-A06D-5BEA59825EE7}"/>
            </c:ext>
          </c:extLst>
        </c:ser>
        <c:ser>
          <c:idx val="1"/>
          <c:order val="1"/>
          <c:tx>
            <c:strRef>
              <c:f>Ho!$D$41</c:f>
              <c:strCache>
                <c:ptCount val="1"/>
                <c:pt idx="0">
                  <c:v>cat 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Ho!$B$42</c:f>
              <c:strCache>
                <c:ptCount val="1"/>
                <c:pt idx="0">
                  <c:v>ho</c:v>
                </c:pt>
              </c:strCache>
            </c:strRef>
          </c:cat>
          <c:val>
            <c:numRef>
              <c:f>Ho!$D$42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F-1741-A06D-5BEA59825EE7}"/>
            </c:ext>
          </c:extLst>
        </c:ser>
        <c:ser>
          <c:idx val="2"/>
          <c:order val="2"/>
          <c:tx>
            <c:strRef>
              <c:f>Ho!$E$41</c:f>
              <c:strCache>
                <c:ptCount val="1"/>
                <c:pt idx="0">
                  <c:v>cat 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Ho!$B$42</c:f>
              <c:strCache>
                <c:ptCount val="1"/>
                <c:pt idx="0">
                  <c:v>ho</c:v>
                </c:pt>
              </c:strCache>
            </c:strRef>
          </c:cat>
          <c:val>
            <c:numRef>
              <c:f>Ho!$E$42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F-1741-A06D-5BEA59825EE7}"/>
            </c:ext>
          </c:extLst>
        </c:ser>
        <c:ser>
          <c:idx val="3"/>
          <c:order val="3"/>
          <c:tx>
            <c:strRef>
              <c:f>Ho!$F$41</c:f>
              <c:strCache>
                <c:ptCount val="1"/>
                <c:pt idx="0">
                  <c:v>cat 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Ho!$B$42</c:f>
              <c:strCache>
                <c:ptCount val="1"/>
                <c:pt idx="0">
                  <c:v>ho</c:v>
                </c:pt>
              </c:strCache>
            </c:strRef>
          </c:cat>
          <c:val>
            <c:numRef>
              <c:f>Ho!$F$42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7F-1741-A06D-5BEA59825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221888"/>
        <c:axId val="165828800"/>
      </c:barChart>
      <c:catAx>
        <c:axId val="16522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828800"/>
        <c:crosses val="autoZero"/>
        <c:auto val="1"/>
        <c:lblAlgn val="ctr"/>
        <c:lblOffset val="100"/>
        <c:noMultiLvlLbl val="0"/>
      </c:catAx>
      <c:valAx>
        <c:axId val="165828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522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WT</c:v>
          </c:tx>
          <c:spPr>
            <a:solidFill>
              <a:srgbClr val="92D050"/>
            </a:solidFill>
          </c:spPr>
          <c:invertIfNegative val="0"/>
          <c:val>
            <c:numRef>
              <c:f>Cartilage!$U$28:$U$36</c:f>
              <c:numCache>
                <c:formatCode>0.00</c:formatCode>
                <c:ptCount val="9"/>
                <c:pt idx="0">
                  <c:v>341.39411764705881</c:v>
                </c:pt>
                <c:pt idx="1">
                  <c:v>96.652941176470577</c:v>
                </c:pt>
                <c:pt idx="2">
                  <c:v>244.74117647058824</c:v>
                </c:pt>
                <c:pt idx="3">
                  <c:v>118.21764705882353</c:v>
                </c:pt>
                <c:pt idx="4">
                  <c:v>164.54117647058825</c:v>
                </c:pt>
                <c:pt idx="5">
                  <c:v>111.83529411764707</c:v>
                </c:pt>
                <c:pt idx="6">
                  <c:v>117.08823529411764</c:v>
                </c:pt>
                <c:pt idx="7">
                  <c:v>175.98235294117643</c:v>
                </c:pt>
                <c:pt idx="8">
                  <c:v>74.770588235294113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5-B44C-8D41-5AC70FC5B5BC}"/>
            </c:ext>
          </c:extLst>
        </c:ser>
        <c:ser>
          <c:idx val="1"/>
          <c:order val="1"/>
          <c:tx>
            <c:v>HET</c:v>
          </c:tx>
          <c:spPr>
            <a:solidFill>
              <a:schemeClr val="accent6"/>
            </a:solidFill>
          </c:spPr>
          <c:invertIfNegative val="0"/>
          <c:val>
            <c:numRef>
              <c:f>Cartilage!$AF$40:$AF$48</c:f>
              <c:numCache>
                <c:formatCode>0.00</c:formatCode>
                <c:ptCount val="9"/>
                <c:pt idx="0">
                  <c:v>333.05</c:v>
                </c:pt>
                <c:pt idx="1">
                  <c:v>98.589285714285708</c:v>
                </c:pt>
                <c:pt idx="2">
                  <c:v>234.46071428571432</c:v>
                </c:pt>
                <c:pt idx="3">
                  <c:v>118.65357142857144</c:v>
                </c:pt>
                <c:pt idx="4">
                  <c:v>166.7928571428572</c:v>
                </c:pt>
                <c:pt idx="5">
                  <c:v>109.51785714285715</c:v>
                </c:pt>
                <c:pt idx="6">
                  <c:v>113.30000000000003</c:v>
                </c:pt>
                <c:pt idx="7">
                  <c:v>176.72499999999999</c:v>
                </c:pt>
                <c:pt idx="8">
                  <c:v>76.642857142857139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15-B44C-8D41-5AC70FC5B5BC}"/>
            </c:ext>
          </c:extLst>
        </c:ser>
        <c:ser>
          <c:idx val="2"/>
          <c:order val="2"/>
          <c:tx>
            <c:v>HO</c:v>
          </c:tx>
          <c:spPr>
            <a:solidFill>
              <a:srgbClr val="FF0000"/>
            </a:solidFill>
          </c:spPr>
          <c:invertIfNegative val="0"/>
          <c:val>
            <c:numRef>
              <c:f>Cartilage!$AD$52:$AD$60</c:f>
              <c:numCache>
                <c:formatCode>0.00</c:formatCode>
                <c:ptCount val="9"/>
                <c:pt idx="0">
                  <c:v>327.58076923076925</c:v>
                </c:pt>
                <c:pt idx="1">
                  <c:v>96.215384615384608</c:v>
                </c:pt>
                <c:pt idx="2">
                  <c:v>231.36538461538461</c:v>
                </c:pt>
                <c:pt idx="3">
                  <c:v>120.35384615384615</c:v>
                </c:pt>
                <c:pt idx="4">
                  <c:v>167.1076923076923</c:v>
                </c:pt>
                <c:pt idx="5">
                  <c:v>109.49615384615385</c:v>
                </c:pt>
                <c:pt idx="6">
                  <c:v>108.2076923076923</c:v>
                </c:pt>
                <c:pt idx="7">
                  <c:v>163.93461538461543</c:v>
                </c:pt>
                <c:pt idx="8">
                  <c:v>70.557692307692292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15-B44C-8D41-5AC70FC5B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223936"/>
        <c:axId val="165962304"/>
      </c:barChart>
      <c:catAx>
        <c:axId val="165223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5962304"/>
        <c:crosses val="autoZero"/>
        <c:auto val="1"/>
        <c:lblAlgn val="ctr"/>
        <c:lblOffset val="100"/>
        <c:noMultiLvlLbl val="0"/>
      </c:catAx>
      <c:valAx>
        <c:axId val="165962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5223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WT</c:v>
          </c:tx>
          <c:spPr>
            <a:solidFill>
              <a:srgbClr val="92D050"/>
            </a:solidFill>
          </c:spPr>
          <c:invertIfNegative val="0"/>
          <c:cat>
            <c:numRef>
              <c:f>[1]All!$C$2:$L$2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[1]All!$C$27:$L$27</c:f>
              <c:numCache>
                <c:formatCode>General</c:formatCode>
                <c:ptCount val="10"/>
                <c:pt idx="0">
                  <c:v>650.90909090909088</c:v>
                </c:pt>
                <c:pt idx="1">
                  <c:v>197.09090909090909</c:v>
                </c:pt>
                <c:pt idx="2">
                  <c:v>453.81818181818181</c:v>
                </c:pt>
                <c:pt idx="3">
                  <c:v>233.54545454545453</c:v>
                </c:pt>
                <c:pt idx="4">
                  <c:v>346.13636363636363</c:v>
                </c:pt>
                <c:pt idx="5">
                  <c:v>0</c:v>
                </c:pt>
                <c:pt idx="6">
                  <c:v>0</c:v>
                </c:pt>
                <c:pt idx="7">
                  <c:v>323.13636363636363</c:v>
                </c:pt>
                <c:pt idx="8">
                  <c:v>130.86956521739131</c:v>
                </c:pt>
                <c:pt idx="9">
                  <c:v>225.13043478260869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E-084A-82C8-913C351FC51D}"/>
            </c:ext>
          </c:extLst>
        </c:ser>
        <c:ser>
          <c:idx val="1"/>
          <c:order val="1"/>
          <c:tx>
            <c:v>HET</c:v>
          </c:tx>
          <c:spPr>
            <a:solidFill>
              <a:schemeClr val="accent6"/>
            </a:solidFill>
          </c:spPr>
          <c:invertIfNegative val="0"/>
          <c:cat>
            <c:numRef>
              <c:f>[1]All!$C$2:$L$2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[1]All!$C$76:$L$76</c:f>
              <c:numCache>
                <c:formatCode>General</c:formatCode>
                <c:ptCount val="10"/>
                <c:pt idx="0">
                  <c:v>646.65853658536582</c:v>
                </c:pt>
                <c:pt idx="1">
                  <c:v>193.21428571428572</c:v>
                </c:pt>
                <c:pt idx="2">
                  <c:v>452.2439024390244</c:v>
                </c:pt>
                <c:pt idx="3">
                  <c:v>235.64285714285714</c:v>
                </c:pt>
                <c:pt idx="4">
                  <c:v>341.11904761904759</c:v>
                </c:pt>
                <c:pt idx="5">
                  <c:v>0</c:v>
                </c:pt>
                <c:pt idx="6">
                  <c:v>0</c:v>
                </c:pt>
                <c:pt idx="7">
                  <c:v>326</c:v>
                </c:pt>
                <c:pt idx="8">
                  <c:v>126.64444444444445</c:v>
                </c:pt>
                <c:pt idx="9">
                  <c:v>220.55555555555554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E-084A-82C8-913C351FC51D}"/>
            </c:ext>
          </c:extLst>
        </c:ser>
        <c:ser>
          <c:idx val="2"/>
          <c:order val="2"/>
          <c:tx>
            <c:v>HO</c:v>
          </c:tx>
          <c:spPr>
            <a:solidFill>
              <a:srgbClr val="FF0000"/>
            </a:solidFill>
          </c:spPr>
          <c:invertIfNegative val="0"/>
          <c:cat>
            <c:numRef>
              <c:f>[1]All!$C$2:$L$2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[1]All!$C$107:$L$107</c:f>
              <c:numCache>
                <c:formatCode>General</c:formatCode>
                <c:ptCount val="10"/>
                <c:pt idx="0">
                  <c:v>633.85</c:v>
                </c:pt>
                <c:pt idx="1">
                  <c:v>189.95454545454547</c:v>
                </c:pt>
                <c:pt idx="2">
                  <c:v>440.85</c:v>
                </c:pt>
                <c:pt idx="3">
                  <c:v>228.95454545454547</c:v>
                </c:pt>
                <c:pt idx="4">
                  <c:v>343.66666666666669</c:v>
                </c:pt>
                <c:pt idx="5">
                  <c:v>0</c:v>
                </c:pt>
                <c:pt idx="6">
                  <c:v>0</c:v>
                </c:pt>
                <c:pt idx="7">
                  <c:v>321.31818181818181</c:v>
                </c:pt>
                <c:pt idx="8">
                  <c:v>111.46153846153847</c:v>
                </c:pt>
                <c:pt idx="9">
                  <c:v>215.04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E-084A-82C8-913C351FC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44864"/>
        <c:axId val="165964032"/>
      </c:barChart>
      <c:catAx>
        <c:axId val="1662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964032"/>
        <c:crosses val="autoZero"/>
        <c:auto val="1"/>
        <c:lblAlgn val="ctr"/>
        <c:lblOffset val="100"/>
        <c:noMultiLvlLbl val="0"/>
      </c:catAx>
      <c:valAx>
        <c:axId val="165964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24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HET</c:v>
          </c:tx>
          <c:spPr>
            <a:solidFill>
              <a:schemeClr val="accent6"/>
            </a:solidFill>
          </c:spPr>
          <c:invertIfNegative val="0"/>
          <c:val>
            <c:numRef>
              <c:f>Cartilage!$AF$67:$AF$75</c:f>
              <c:numCache>
                <c:formatCode>0.00</c:formatCode>
                <c:ptCount val="9"/>
                <c:pt idx="0">
                  <c:v>97.555869531505778</c:v>
                </c:pt>
                <c:pt idx="1">
                  <c:v>102.00339949746557</c:v>
                </c:pt>
                <c:pt idx="2">
                  <c:v>95.799455435685786</c:v>
                </c:pt>
                <c:pt idx="3">
                  <c:v>100.36874728992957</c:v>
                </c:pt>
                <c:pt idx="4">
                  <c:v>101.3684602970317</c:v>
                </c:pt>
                <c:pt idx="5">
                  <c:v>97.927812509392567</c:v>
                </c:pt>
                <c:pt idx="6">
                  <c:v>96.764632002009535</c:v>
                </c:pt>
                <c:pt idx="7">
                  <c:v>100.42200086907111</c:v>
                </c:pt>
                <c:pt idx="8">
                  <c:v>102.50401789226429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D3-C244-ADDB-87CA1E0CDA20}"/>
            </c:ext>
          </c:extLst>
        </c:ser>
        <c:ser>
          <c:idx val="2"/>
          <c:order val="1"/>
          <c:tx>
            <c:v>HO</c:v>
          </c:tx>
          <c:spPr>
            <a:solidFill>
              <a:srgbClr val="FF0000"/>
            </a:solidFill>
          </c:spPr>
          <c:invertIfNegative val="0"/>
          <c:val>
            <c:numRef>
              <c:f>Cartilage!$AD$79:$AD$87</c:f>
              <c:numCache>
                <c:formatCode>0.00</c:formatCode>
                <c:ptCount val="9"/>
                <c:pt idx="0">
                  <c:v>92.437032187002046</c:v>
                </c:pt>
                <c:pt idx="1">
                  <c:v>95.934428372746183</c:v>
                </c:pt>
                <c:pt idx="2">
                  <c:v>91.144544679275256</c:v>
                </c:pt>
                <c:pt idx="3">
                  <c:v>98.18452357915956</c:v>
                </c:pt>
                <c:pt idx="4">
                  <c:v>97.983512613142196</c:v>
                </c:pt>
                <c:pt idx="5">
                  <c:v>94.504390988927085</c:v>
                </c:pt>
                <c:pt idx="6">
                  <c:v>89.251974657400424</c:v>
                </c:pt>
                <c:pt idx="7">
                  <c:v>90.000155987119953</c:v>
                </c:pt>
                <c:pt idx="8">
                  <c:v>91.203882901074309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3-C244-ADDB-87CA1E0C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245888"/>
        <c:axId val="165966336"/>
      </c:barChart>
      <c:catAx>
        <c:axId val="166245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5966336"/>
        <c:crosses val="autoZero"/>
        <c:auto val="1"/>
        <c:lblAlgn val="ctr"/>
        <c:lblOffset val="100"/>
        <c:noMultiLvlLbl val="0"/>
      </c:catAx>
      <c:valAx>
        <c:axId val="165966336"/>
        <c:scaling>
          <c:orientation val="minMax"/>
          <c:max val="1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624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19</xdr:col>
      <xdr:colOff>78105</xdr:colOff>
      <xdr:row>11</xdr:row>
      <xdr:rowOff>26670</xdr:rowOff>
    </xdr:to>
    <xdr:pic>
      <xdr:nvPicPr>
        <xdr:cNvPr id="4" name="Picture 3" descr="Bone measur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0" y="0"/>
          <a:ext cx="2516505" cy="2122170"/>
        </a:xfrm>
        <a:prstGeom prst="rect">
          <a:avLst/>
        </a:prstGeom>
      </xdr:spPr>
    </xdr:pic>
    <xdr:clientData/>
  </xdr:twoCellAnchor>
  <xdr:twoCellAnchor>
    <xdr:from>
      <xdr:col>37</xdr:col>
      <xdr:colOff>105833</xdr:colOff>
      <xdr:row>6</xdr:row>
      <xdr:rowOff>4537</xdr:rowOff>
    </xdr:from>
    <xdr:to>
      <xdr:col>46</xdr:col>
      <xdr:colOff>174625</xdr:colOff>
      <xdr:row>31</xdr:row>
      <xdr:rowOff>79375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0</xdr:colOff>
      <xdr:row>37</xdr:row>
      <xdr:rowOff>0</xdr:rowOff>
    </xdr:from>
    <xdr:to>
      <xdr:col>52</xdr:col>
      <xdr:colOff>304800</xdr:colOff>
      <xdr:row>69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14</xdr:col>
      <xdr:colOff>514350</xdr:colOff>
      <xdr:row>42</xdr:row>
      <xdr:rowOff>61913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43</xdr:row>
      <xdr:rowOff>0</xdr:rowOff>
    </xdr:from>
    <xdr:to>
      <xdr:col>14</xdr:col>
      <xdr:colOff>514350</xdr:colOff>
      <xdr:row>57</xdr:row>
      <xdr:rowOff>61913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40</xdr:row>
      <xdr:rowOff>180975</xdr:rowOff>
    </xdr:from>
    <xdr:to>
      <xdr:col>16</xdr:col>
      <xdr:colOff>542925</xdr:colOff>
      <xdr:row>55</xdr:row>
      <xdr:rowOff>52388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111578</xdr:colOff>
      <xdr:row>31</xdr:row>
      <xdr:rowOff>25400</xdr:rowOff>
    </xdr:from>
    <xdr:to>
      <xdr:col>48</xdr:col>
      <xdr:colOff>38099</xdr:colOff>
      <xdr:row>57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59</xdr:col>
      <xdr:colOff>0</xdr:colOff>
      <xdr:row>31</xdr:row>
      <xdr:rowOff>166687</xdr:rowOff>
    </xdr:from>
    <xdr:to>
      <xdr:col>68</xdr:col>
      <xdr:colOff>438150</xdr:colOff>
      <xdr:row>50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35</xdr:col>
      <xdr:colOff>38100</xdr:colOff>
      <xdr:row>64</xdr:row>
      <xdr:rowOff>95250</xdr:rowOff>
    </xdr:from>
    <xdr:to>
      <xdr:col>47</xdr:col>
      <xdr:colOff>574221</xdr:colOff>
      <xdr:row>90</xdr:row>
      <xdr:rowOff>184150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ebuijs/Dropbox/Dentistry%20documents/FGFR2%20files/FGFR2%20data%20Thorsten/R2%20measurements%20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Bone"/>
      <sheetName val="Genotyping"/>
      <sheetName val="Sheet1"/>
    </sheetNames>
    <sheetDataSet>
      <sheetData sheetId="0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</row>
        <row r="27">
          <cell r="C27">
            <v>650.90909090909088</v>
          </cell>
          <cell r="D27">
            <v>197.09090909090909</v>
          </cell>
          <cell r="E27">
            <v>453.81818181818181</v>
          </cell>
          <cell r="F27">
            <v>233.54545454545453</v>
          </cell>
          <cell r="G27">
            <v>346.13636363636363</v>
          </cell>
          <cell r="H27">
            <v>0</v>
          </cell>
          <cell r="I27">
            <v>0</v>
          </cell>
          <cell r="J27">
            <v>323.13636363636363</v>
          </cell>
          <cell r="K27">
            <v>130.86956521739131</v>
          </cell>
          <cell r="L27">
            <v>225.13043478260869</v>
          </cell>
        </row>
        <row r="76">
          <cell r="C76">
            <v>646.65853658536582</v>
          </cell>
          <cell r="D76">
            <v>193.21428571428572</v>
          </cell>
          <cell r="E76">
            <v>452.2439024390244</v>
          </cell>
          <cell r="F76">
            <v>235.64285714285714</v>
          </cell>
          <cell r="G76">
            <v>341.11904761904759</v>
          </cell>
          <cell r="H76">
            <v>0</v>
          </cell>
          <cell r="I76">
            <v>0</v>
          </cell>
          <cell r="J76">
            <v>326</v>
          </cell>
          <cell r="K76">
            <v>126.64444444444445</v>
          </cell>
          <cell r="L76">
            <v>220.55555555555554</v>
          </cell>
        </row>
        <row r="107">
          <cell r="C107">
            <v>633.85</v>
          </cell>
          <cell r="D107">
            <v>189.95454545454547</v>
          </cell>
          <cell r="E107">
            <v>440.85</v>
          </cell>
          <cell r="F107">
            <v>228.95454545454547</v>
          </cell>
          <cell r="G107">
            <v>343.66666666666669</v>
          </cell>
          <cell r="H107" t="e">
            <v>#DIV/0!</v>
          </cell>
          <cell r="I107" t="e">
            <v>#DIV/0!</v>
          </cell>
          <cell r="J107">
            <v>321.31818181818181</v>
          </cell>
          <cell r="K107">
            <v>111.46153846153847</v>
          </cell>
          <cell r="L107">
            <v>215.04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30"/>
  <sheetViews>
    <sheetView topLeftCell="U43" zoomScale="70" zoomScaleNormal="70" workbookViewId="0">
      <selection activeCell="AI103" sqref="AI103"/>
    </sheetView>
  </sheetViews>
  <sheetFormatPr baseColWidth="10" defaultColWidth="8.83203125" defaultRowHeight="15"/>
  <cols>
    <col min="24" max="24" width="9.1640625" style="86"/>
  </cols>
  <sheetData>
    <row r="1" spans="1:36">
      <c r="B1" t="s">
        <v>9</v>
      </c>
      <c r="C1" s="1" t="s">
        <v>11</v>
      </c>
      <c r="D1" s="1" t="s">
        <v>10</v>
      </c>
      <c r="E1" s="1" t="s">
        <v>17</v>
      </c>
      <c r="F1" s="1" t="s">
        <v>12</v>
      </c>
      <c r="G1" s="1" t="s">
        <v>16</v>
      </c>
      <c r="H1" s="1" t="s">
        <v>15</v>
      </c>
      <c r="I1" s="1" t="s">
        <v>13</v>
      </c>
      <c r="J1" s="1" t="s">
        <v>14</v>
      </c>
      <c r="K1" s="1" t="s">
        <v>49</v>
      </c>
      <c r="M1" s="1" t="s">
        <v>0</v>
      </c>
      <c r="Y1" s="1" t="s">
        <v>11</v>
      </c>
      <c r="Z1" s="1" t="s">
        <v>10</v>
      </c>
      <c r="AA1" s="1" t="s">
        <v>17</v>
      </c>
      <c r="AB1" s="1" t="s">
        <v>12</v>
      </c>
      <c r="AC1" s="1" t="s">
        <v>16</v>
      </c>
      <c r="AD1" s="1" t="s">
        <v>15</v>
      </c>
      <c r="AE1" s="1" t="s">
        <v>13</v>
      </c>
      <c r="AF1" s="1" t="s">
        <v>14</v>
      </c>
      <c r="AG1" s="1" t="s">
        <v>49</v>
      </c>
      <c r="AI1" s="12" t="s">
        <v>46</v>
      </c>
      <c r="AJ1" s="12" t="s">
        <v>47</v>
      </c>
    </row>
    <row r="2" spans="1:36">
      <c r="A2" t="s">
        <v>23</v>
      </c>
      <c r="B2" s="2">
        <v>1</v>
      </c>
      <c r="C2" t="s">
        <v>19</v>
      </c>
      <c r="D2" t="s">
        <v>19</v>
      </c>
      <c r="E2" t="s">
        <v>19</v>
      </c>
      <c r="F2" t="s">
        <v>19</v>
      </c>
      <c r="G2" t="s">
        <v>19</v>
      </c>
      <c r="H2" t="s">
        <v>19</v>
      </c>
      <c r="I2" t="s">
        <v>19</v>
      </c>
      <c r="J2" t="s">
        <v>19</v>
      </c>
      <c r="K2" t="s">
        <v>19</v>
      </c>
      <c r="W2" s="14" t="s">
        <v>23</v>
      </c>
      <c r="X2" s="87">
        <v>1</v>
      </c>
      <c r="Y2" s="11">
        <v>1</v>
      </c>
      <c r="Z2" s="11">
        <v>1</v>
      </c>
      <c r="AA2" s="11">
        <v>1</v>
      </c>
      <c r="AB2" s="11">
        <v>1</v>
      </c>
      <c r="AC2" s="11">
        <v>1</v>
      </c>
      <c r="AD2" s="11">
        <v>1</v>
      </c>
      <c r="AE2" s="11">
        <v>1</v>
      </c>
      <c r="AF2" s="11">
        <v>0</v>
      </c>
      <c r="AG2" s="11">
        <v>1</v>
      </c>
      <c r="AI2">
        <f>SUM(Y2:AG2)</f>
        <v>8</v>
      </c>
      <c r="AJ2">
        <v>1</v>
      </c>
    </row>
    <row r="3" spans="1:36">
      <c r="A3" t="s">
        <v>24</v>
      </c>
      <c r="B3" s="2">
        <v>2</v>
      </c>
      <c r="C3" t="s">
        <v>19</v>
      </c>
      <c r="D3" t="s">
        <v>19</v>
      </c>
      <c r="E3" t="s">
        <v>19</v>
      </c>
      <c r="F3" t="s">
        <v>19</v>
      </c>
      <c r="G3" t="s">
        <v>19</v>
      </c>
      <c r="H3" t="s">
        <v>19</v>
      </c>
      <c r="I3" t="s">
        <v>19</v>
      </c>
      <c r="J3" t="s">
        <v>19</v>
      </c>
      <c r="K3" t="s">
        <v>19</v>
      </c>
      <c r="L3">
        <v>1</v>
      </c>
      <c r="M3" t="s">
        <v>2</v>
      </c>
      <c r="W3" s="25" t="s">
        <v>24</v>
      </c>
      <c r="X3" s="87">
        <v>2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 s="8">
        <v>1</v>
      </c>
      <c r="AG3">
        <v>1</v>
      </c>
      <c r="AI3" s="11">
        <f t="shared" ref="AI3:AI49" si="0">SUM(Y3:AG3)</f>
        <v>9</v>
      </c>
      <c r="AJ3">
        <v>0</v>
      </c>
    </row>
    <row r="4" spans="1:36">
      <c r="A4" t="s">
        <v>25</v>
      </c>
      <c r="B4" s="2">
        <v>3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>
        <v>2</v>
      </c>
      <c r="M4" t="s">
        <v>1</v>
      </c>
      <c r="W4" s="14" t="s">
        <v>25</v>
      </c>
      <c r="X4" s="87">
        <v>3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I4" s="11">
        <f t="shared" si="0"/>
        <v>9</v>
      </c>
      <c r="AJ4">
        <v>0</v>
      </c>
    </row>
    <row r="5" spans="1:36">
      <c r="A5" t="s">
        <v>23</v>
      </c>
      <c r="B5">
        <v>4</v>
      </c>
      <c r="C5" t="s">
        <v>19</v>
      </c>
      <c r="D5" t="s">
        <v>19</v>
      </c>
      <c r="E5" t="s">
        <v>19</v>
      </c>
      <c r="F5" t="s">
        <v>19</v>
      </c>
      <c r="G5" t="s">
        <v>19</v>
      </c>
      <c r="H5" t="s">
        <v>19</v>
      </c>
      <c r="I5" t="s">
        <v>19</v>
      </c>
      <c r="J5" s="5" t="s">
        <v>21</v>
      </c>
      <c r="K5" s="5" t="s">
        <v>21</v>
      </c>
      <c r="L5">
        <v>3</v>
      </c>
      <c r="M5" t="s">
        <v>8</v>
      </c>
      <c r="W5" s="14" t="s">
        <v>23</v>
      </c>
      <c r="X5" s="86">
        <v>4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 s="33">
        <v>0</v>
      </c>
      <c r="AG5" s="33">
        <v>0</v>
      </c>
      <c r="AI5" s="11">
        <f t="shared" si="0"/>
        <v>7</v>
      </c>
      <c r="AJ5">
        <v>2</v>
      </c>
    </row>
    <row r="6" spans="1:36">
      <c r="A6" t="s">
        <v>26</v>
      </c>
      <c r="B6">
        <v>5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s="5" t="s">
        <v>21</v>
      </c>
      <c r="K6" s="5" t="s">
        <v>21</v>
      </c>
      <c r="L6">
        <v>4</v>
      </c>
      <c r="M6" t="s">
        <v>3</v>
      </c>
      <c r="W6" s="83" t="s">
        <v>26</v>
      </c>
      <c r="X6" s="86">
        <v>5</v>
      </c>
      <c r="Y6" s="8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 s="79">
        <v>1</v>
      </c>
      <c r="AG6" s="79">
        <v>1</v>
      </c>
      <c r="AI6" s="11">
        <f t="shared" si="0"/>
        <v>9</v>
      </c>
      <c r="AJ6">
        <v>0</v>
      </c>
    </row>
    <row r="7" spans="1:36">
      <c r="A7" t="s">
        <v>23</v>
      </c>
      <c r="B7" s="2">
        <v>6</v>
      </c>
      <c r="C7" t="s">
        <v>19</v>
      </c>
      <c r="D7" t="s">
        <v>19</v>
      </c>
      <c r="E7" t="s">
        <v>19</v>
      </c>
      <c r="F7" t="s">
        <v>19</v>
      </c>
      <c r="G7" t="s">
        <v>19</v>
      </c>
      <c r="H7" t="s">
        <v>19</v>
      </c>
      <c r="I7" t="s">
        <v>19</v>
      </c>
      <c r="J7" t="s">
        <v>19</v>
      </c>
      <c r="K7" t="s">
        <v>19</v>
      </c>
      <c r="L7">
        <v>5</v>
      </c>
      <c r="M7" t="s">
        <v>7</v>
      </c>
      <c r="W7" s="84" t="s">
        <v>23</v>
      </c>
      <c r="X7" s="87">
        <v>6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I7" s="11">
        <f t="shared" si="0"/>
        <v>9</v>
      </c>
      <c r="AJ7">
        <v>0</v>
      </c>
    </row>
    <row r="8" spans="1:36">
      <c r="A8" t="s">
        <v>23</v>
      </c>
      <c r="B8" s="2">
        <v>7</v>
      </c>
      <c r="C8" t="s">
        <v>19</v>
      </c>
      <c r="D8" t="s">
        <v>19</v>
      </c>
      <c r="E8" t="s">
        <v>19</v>
      </c>
      <c r="F8" t="s">
        <v>19</v>
      </c>
      <c r="G8" t="s">
        <v>19</v>
      </c>
      <c r="H8" t="s">
        <v>19</v>
      </c>
      <c r="I8" t="s">
        <v>19</v>
      </c>
      <c r="J8" t="s">
        <v>19</v>
      </c>
      <c r="K8" t="s">
        <v>19</v>
      </c>
      <c r="L8">
        <v>6</v>
      </c>
      <c r="M8" t="s">
        <v>6</v>
      </c>
      <c r="W8" s="84" t="s">
        <v>23</v>
      </c>
      <c r="X8" s="87">
        <v>7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I8" s="11">
        <f t="shared" si="0"/>
        <v>9</v>
      </c>
      <c r="AJ8">
        <v>0</v>
      </c>
    </row>
    <row r="9" spans="1:36">
      <c r="A9" t="s">
        <v>23</v>
      </c>
      <c r="B9">
        <v>8</v>
      </c>
      <c r="C9" t="s">
        <v>19</v>
      </c>
      <c r="D9" t="s">
        <v>19</v>
      </c>
      <c r="E9" t="s">
        <v>19</v>
      </c>
      <c r="F9" t="s">
        <v>19</v>
      </c>
      <c r="G9" t="s">
        <v>19</v>
      </c>
      <c r="H9" t="s">
        <v>19</v>
      </c>
      <c r="I9" t="s">
        <v>19</v>
      </c>
      <c r="J9" s="3" t="s">
        <v>21</v>
      </c>
      <c r="K9" t="s">
        <v>19</v>
      </c>
      <c r="L9">
        <v>7</v>
      </c>
      <c r="M9" t="s">
        <v>4</v>
      </c>
      <c r="W9" s="84" t="s">
        <v>23</v>
      </c>
      <c r="X9" s="86">
        <v>8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 s="30">
        <v>0</v>
      </c>
      <c r="AG9">
        <v>1</v>
      </c>
      <c r="AI9" s="11">
        <f t="shared" si="0"/>
        <v>8</v>
      </c>
      <c r="AJ9">
        <v>1</v>
      </c>
    </row>
    <row r="10" spans="1:36">
      <c r="A10" t="s">
        <v>23</v>
      </c>
      <c r="B10" s="2">
        <v>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  <c r="L10">
        <v>8</v>
      </c>
      <c r="M10" t="s">
        <v>5</v>
      </c>
      <c r="W10" s="84" t="s">
        <v>23</v>
      </c>
      <c r="X10" s="87">
        <v>9</v>
      </c>
      <c r="Y10" s="11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I10" s="11">
        <f t="shared" si="0"/>
        <v>9</v>
      </c>
      <c r="AJ10">
        <v>0</v>
      </c>
    </row>
    <row r="11" spans="1:36">
      <c r="A11" t="s">
        <v>23</v>
      </c>
      <c r="B11">
        <v>10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21</v>
      </c>
      <c r="K11" t="s">
        <v>21</v>
      </c>
      <c r="L11">
        <v>9</v>
      </c>
      <c r="M11" t="s">
        <v>48</v>
      </c>
      <c r="W11" s="84" t="s">
        <v>23</v>
      </c>
      <c r="X11" s="86">
        <v>10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0</v>
      </c>
      <c r="AG11">
        <v>0</v>
      </c>
      <c r="AI11" s="11">
        <f t="shared" si="0"/>
        <v>7</v>
      </c>
      <c r="AJ11">
        <v>2</v>
      </c>
    </row>
    <row r="12" spans="1:36">
      <c r="A12" t="s">
        <v>23</v>
      </c>
      <c r="B12" s="2">
        <v>11</v>
      </c>
      <c r="C12" t="s">
        <v>19</v>
      </c>
      <c r="D12" t="s">
        <v>19</v>
      </c>
      <c r="E12" t="s">
        <v>19</v>
      </c>
      <c r="F12" t="s">
        <v>19</v>
      </c>
      <c r="G12" t="s">
        <v>19</v>
      </c>
      <c r="H12" t="s">
        <v>19</v>
      </c>
      <c r="I12" t="s">
        <v>19</v>
      </c>
      <c r="J12" t="s">
        <v>19</v>
      </c>
      <c r="K12" t="s">
        <v>19</v>
      </c>
      <c r="W12" s="84" t="s">
        <v>23</v>
      </c>
      <c r="X12" s="87">
        <v>11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I12" s="11">
        <f t="shared" si="0"/>
        <v>9</v>
      </c>
      <c r="AJ12">
        <v>0</v>
      </c>
    </row>
    <row r="13" spans="1:36">
      <c r="A13" t="s">
        <v>23</v>
      </c>
      <c r="B13" s="2">
        <v>12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W13" s="84" t="s">
        <v>23</v>
      </c>
      <c r="X13" s="87">
        <v>12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0</v>
      </c>
      <c r="AG13">
        <v>1</v>
      </c>
      <c r="AI13" s="11">
        <f t="shared" si="0"/>
        <v>8</v>
      </c>
      <c r="AJ13">
        <v>1</v>
      </c>
    </row>
    <row r="14" spans="1:36">
      <c r="A14" t="s">
        <v>23</v>
      </c>
      <c r="B14" s="2">
        <v>13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W14" s="84" t="s">
        <v>23</v>
      </c>
      <c r="X14" s="87">
        <v>13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 s="11">
        <v>0</v>
      </c>
      <c r="AG14">
        <v>1</v>
      </c>
      <c r="AI14" s="11">
        <f t="shared" si="0"/>
        <v>8</v>
      </c>
      <c r="AJ14">
        <v>1</v>
      </c>
    </row>
    <row r="15" spans="1:36">
      <c r="A15" t="s">
        <v>23</v>
      </c>
      <c r="B15" s="2">
        <v>14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W15" s="84" t="s">
        <v>23</v>
      </c>
      <c r="X15" s="87">
        <v>14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I15" s="11">
        <f t="shared" si="0"/>
        <v>9</v>
      </c>
      <c r="AJ15">
        <v>0</v>
      </c>
    </row>
    <row r="16" spans="1:36">
      <c r="A16" t="s">
        <v>23</v>
      </c>
      <c r="B16" s="2">
        <v>15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W16" s="84" t="s">
        <v>23</v>
      </c>
      <c r="X16" s="87">
        <v>15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 s="11">
        <v>0</v>
      </c>
      <c r="AG16" s="11">
        <v>1</v>
      </c>
      <c r="AI16" s="11">
        <f t="shared" si="0"/>
        <v>8</v>
      </c>
      <c r="AJ16">
        <v>0</v>
      </c>
    </row>
    <row r="17" spans="1:36">
      <c r="A17" t="s">
        <v>23</v>
      </c>
      <c r="B17" s="2">
        <v>16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W17" s="84" t="s">
        <v>23</v>
      </c>
      <c r="X17" s="87">
        <v>16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 s="11">
        <v>1</v>
      </c>
      <c r="AI17" s="11">
        <f t="shared" si="0"/>
        <v>9</v>
      </c>
      <c r="AJ17">
        <v>0</v>
      </c>
    </row>
    <row r="18" spans="1:36">
      <c r="A18" t="s">
        <v>24</v>
      </c>
      <c r="B18" s="4">
        <v>17</v>
      </c>
      <c r="C18" t="s">
        <v>19</v>
      </c>
      <c r="D18" t="s">
        <v>19</v>
      </c>
      <c r="E18" t="s">
        <v>19</v>
      </c>
      <c r="F18" t="s">
        <v>19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22</v>
      </c>
      <c r="W18" s="85" t="s">
        <v>24</v>
      </c>
      <c r="X18" s="88">
        <v>17</v>
      </c>
      <c r="Y18">
        <v>1</v>
      </c>
      <c r="Z18">
        <v>1</v>
      </c>
      <c r="AA18">
        <v>1</v>
      </c>
      <c r="AB18">
        <v>1</v>
      </c>
      <c r="AC18">
        <v>1</v>
      </c>
      <c r="AD18">
        <v>0</v>
      </c>
      <c r="AE18">
        <v>1</v>
      </c>
      <c r="AF18">
        <v>0</v>
      </c>
      <c r="AG18" s="11">
        <v>0</v>
      </c>
      <c r="AH18" t="s">
        <v>22</v>
      </c>
      <c r="AI18" s="11">
        <f t="shared" si="0"/>
        <v>6</v>
      </c>
      <c r="AJ18">
        <v>3</v>
      </c>
    </row>
    <row r="19" spans="1:36">
      <c r="A19" t="s">
        <v>24</v>
      </c>
      <c r="B19">
        <v>18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21</v>
      </c>
      <c r="K19" t="s">
        <v>21</v>
      </c>
      <c r="L19" t="s">
        <v>22</v>
      </c>
      <c r="W19" s="85" t="s">
        <v>24</v>
      </c>
      <c r="X19" s="86">
        <v>18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 s="11">
        <v>0</v>
      </c>
      <c r="AG19" s="11">
        <v>0</v>
      </c>
      <c r="AH19" t="s">
        <v>22</v>
      </c>
      <c r="AI19" s="11">
        <f t="shared" si="0"/>
        <v>7</v>
      </c>
      <c r="AJ19">
        <v>2</v>
      </c>
    </row>
    <row r="20" spans="1:36">
      <c r="A20" t="s">
        <v>26</v>
      </c>
      <c r="B20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21</v>
      </c>
      <c r="W20" s="83" t="s">
        <v>26</v>
      </c>
      <c r="X20" s="86">
        <v>19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0</v>
      </c>
      <c r="AI20" s="11">
        <f t="shared" si="0"/>
        <v>8</v>
      </c>
      <c r="AJ20">
        <v>1</v>
      </c>
    </row>
    <row r="21" spans="1:36">
      <c r="A21" t="s">
        <v>26</v>
      </c>
      <c r="B21">
        <v>20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21</v>
      </c>
      <c r="K21" s="6" t="s">
        <v>20</v>
      </c>
      <c r="L21" t="s">
        <v>22</v>
      </c>
      <c r="W21" s="83" t="s">
        <v>26</v>
      </c>
      <c r="X21" s="86">
        <v>20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0</v>
      </c>
      <c r="AG21" s="81">
        <v>1</v>
      </c>
      <c r="AH21" t="s">
        <v>22</v>
      </c>
      <c r="AI21" s="11">
        <f t="shared" si="0"/>
        <v>8</v>
      </c>
      <c r="AJ21">
        <v>1</v>
      </c>
    </row>
    <row r="22" spans="1:36">
      <c r="C22" s="1" t="s">
        <v>11</v>
      </c>
      <c r="D22" s="1" t="s">
        <v>10</v>
      </c>
      <c r="E22" s="1" t="s">
        <v>17</v>
      </c>
      <c r="F22" s="1" t="s">
        <v>12</v>
      </c>
      <c r="G22" s="1" t="s">
        <v>16</v>
      </c>
      <c r="H22" s="1" t="s">
        <v>15</v>
      </c>
      <c r="I22" s="1" t="s">
        <v>13</v>
      </c>
      <c r="J22" s="1" t="s">
        <v>14</v>
      </c>
      <c r="K22" s="1" t="s">
        <v>18</v>
      </c>
      <c r="W22" s="85" t="s">
        <v>24</v>
      </c>
      <c r="X22" s="86">
        <v>21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0</v>
      </c>
      <c r="AG22" s="11">
        <v>0</v>
      </c>
      <c r="AH22" t="s">
        <v>22</v>
      </c>
      <c r="AI22" s="11">
        <f t="shared" si="0"/>
        <v>7</v>
      </c>
      <c r="AJ22">
        <v>2</v>
      </c>
    </row>
    <row r="23" spans="1:36">
      <c r="A23" t="s">
        <v>24</v>
      </c>
      <c r="B23">
        <v>21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21</v>
      </c>
      <c r="K23" t="s">
        <v>21</v>
      </c>
      <c r="L23" t="s">
        <v>22</v>
      </c>
      <c r="W23" s="85" t="s">
        <v>24</v>
      </c>
      <c r="X23" s="86">
        <v>22</v>
      </c>
      <c r="Y23" s="79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0</v>
      </c>
      <c r="AG23">
        <v>0</v>
      </c>
      <c r="AH23" t="s">
        <v>22</v>
      </c>
      <c r="AI23" s="11">
        <f t="shared" si="0"/>
        <v>7</v>
      </c>
      <c r="AJ23">
        <v>2</v>
      </c>
    </row>
    <row r="24" spans="1:36">
      <c r="A24" t="s">
        <v>24</v>
      </c>
      <c r="B24">
        <v>22</v>
      </c>
      <c r="C24" s="5" t="s">
        <v>21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21</v>
      </c>
      <c r="K24" t="s">
        <v>21</v>
      </c>
      <c r="L24" t="s">
        <v>22</v>
      </c>
      <c r="W24" s="85" t="s">
        <v>24</v>
      </c>
      <c r="X24" s="86">
        <v>23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 s="13">
        <v>0</v>
      </c>
      <c r="AG24" s="13">
        <v>0</v>
      </c>
      <c r="AI24" s="11">
        <f t="shared" si="0"/>
        <v>7</v>
      </c>
      <c r="AJ24">
        <v>2</v>
      </c>
    </row>
    <row r="25" spans="1:36">
      <c r="A25" t="s">
        <v>24</v>
      </c>
      <c r="B25">
        <v>23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21</v>
      </c>
      <c r="K25" t="s">
        <v>21</v>
      </c>
      <c r="W25" s="85" t="s">
        <v>24</v>
      </c>
      <c r="X25" s="87">
        <v>24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I25" s="11">
        <f t="shared" si="0"/>
        <v>9</v>
      </c>
      <c r="AJ25">
        <v>0</v>
      </c>
    </row>
    <row r="26" spans="1:36">
      <c r="A26" t="s">
        <v>24</v>
      </c>
      <c r="B26" s="2">
        <v>24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W26" s="85" t="s">
        <v>24</v>
      </c>
      <c r="X26" s="86">
        <v>25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0</v>
      </c>
      <c r="AG26">
        <v>1</v>
      </c>
      <c r="AI26" s="11">
        <f t="shared" si="0"/>
        <v>8</v>
      </c>
      <c r="AJ26">
        <v>1</v>
      </c>
    </row>
    <row r="27" spans="1:36">
      <c r="A27" t="s">
        <v>24</v>
      </c>
      <c r="B27">
        <v>25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21</v>
      </c>
      <c r="K27" t="s">
        <v>19</v>
      </c>
      <c r="W27" s="83" t="s">
        <v>26</v>
      </c>
      <c r="X27" s="87">
        <v>26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I27" s="11">
        <f t="shared" si="0"/>
        <v>9</v>
      </c>
      <c r="AJ27">
        <v>0</v>
      </c>
    </row>
    <row r="28" spans="1:36">
      <c r="A28" t="s">
        <v>26</v>
      </c>
      <c r="B28" s="2">
        <v>26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W28" s="85" t="s">
        <v>24</v>
      </c>
      <c r="X28" s="87">
        <v>27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I28" s="11">
        <f t="shared" si="0"/>
        <v>9</v>
      </c>
      <c r="AJ28">
        <v>0</v>
      </c>
    </row>
    <row r="29" spans="1:36">
      <c r="A29" t="s">
        <v>24</v>
      </c>
      <c r="B29" s="2">
        <v>27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W29" s="83" t="s">
        <v>26</v>
      </c>
      <c r="X29" s="87">
        <v>28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I29" s="11">
        <f t="shared" si="0"/>
        <v>9</v>
      </c>
      <c r="AJ29">
        <v>0</v>
      </c>
    </row>
    <row r="30" spans="1:36">
      <c r="A30" t="s">
        <v>26</v>
      </c>
      <c r="B30" s="2">
        <v>28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W30" s="83" t="s">
        <v>26</v>
      </c>
      <c r="X30" s="87">
        <v>29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I30" s="11">
        <f t="shared" si="0"/>
        <v>9</v>
      </c>
      <c r="AJ30">
        <v>0</v>
      </c>
    </row>
    <row r="31" spans="1:36">
      <c r="A31" t="s">
        <v>26</v>
      </c>
      <c r="B31" s="2">
        <v>29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W31" s="85" t="s">
        <v>24</v>
      </c>
      <c r="X31" s="86">
        <v>30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 s="30">
        <v>0</v>
      </c>
      <c r="AI31" s="11">
        <f t="shared" si="0"/>
        <v>8</v>
      </c>
      <c r="AJ31">
        <v>1</v>
      </c>
    </row>
    <row r="32" spans="1:36">
      <c r="A32" t="s">
        <v>24</v>
      </c>
      <c r="B32">
        <v>30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21</v>
      </c>
      <c r="W32" s="85" t="s">
        <v>24</v>
      </c>
      <c r="X32" s="86">
        <v>31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 s="30">
        <v>0</v>
      </c>
      <c r="AG32" s="81">
        <v>1</v>
      </c>
      <c r="AI32" s="11">
        <f t="shared" si="0"/>
        <v>8</v>
      </c>
      <c r="AJ32">
        <v>1</v>
      </c>
    </row>
    <row r="33" spans="1:36">
      <c r="A33" t="s">
        <v>24</v>
      </c>
      <c r="B33">
        <v>31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21</v>
      </c>
      <c r="K33" s="6" t="s">
        <v>20</v>
      </c>
      <c r="W33" s="83" t="s">
        <v>26</v>
      </c>
      <c r="X33" s="87">
        <v>32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I33" s="11">
        <f t="shared" si="0"/>
        <v>9</v>
      </c>
      <c r="AJ33">
        <v>0</v>
      </c>
    </row>
    <row r="34" spans="1:36">
      <c r="A34" t="s">
        <v>26</v>
      </c>
      <c r="B34" s="2">
        <v>32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W34" s="84" t="s">
        <v>23</v>
      </c>
      <c r="X34" s="86">
        <v>33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 s="81">
        <v>1</v>
      </c>
      <c r="AI34" s="11">
        <f t="shared" si="0"/>
        <v>9</v>
      </c>
      <c r="AJ34">
        <v>0</v>
      </c>
    </row>
    <row r="35" spans="1:36">
      <c r="A35" t="s">
        <v>23</v>
      </c>
      <c r="B35">
        <v>33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s="6" t="s">
        <v>20</v>
      </c>
      <c r="W35" s="84" t="s">
        <v>23</v>
      </c>
      <c r="X35" s="86">
        <v>34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 s="80">
        <v>1</v>
      </c>
      <c r="AI35" s="11">
        <f t="shared" si="0"/>
        <v>9</v>
      </c>
      <c r="AJ35">
        <v>0</v>
      </c>
    </row>
    <row r="36" spans="1:36">
      <c r="A36" t="s">
        <v>23</v>
      </c>
      <c r="B36">
        <v>34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21</v>
      </c>
      <c r="K36" t="s">
        <v>19</v>
      </c>
      <c r="W36" s="85" t="s">
        <v>24</v>
      </c>
      <c r="X36" s="86">
        <v>35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0</v>
      </c>
      <c r="AG36" s="81">
        <v>1</v>
      </c>
      <c r="AI36" s="11">
        <f t="shared" si="0"/>
        <v>8</v>
      </c>
      <c r="AJ36">
        <v>1</v>
      </c>
    </row>
    <row r="37" spans="1:36">
      <c r="A37" t="s">
        <v>24</v>
      </c>
      <c r="B37">
        <v>35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21</v>
      </c>
      <c r="K37" s="6" t="s">
        <v>20</v>
      </c>
      <c r="W37" s="83" t="s">
        <v>26</v>
      </c>
      <c r="X37" s="87">
        <v>36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I37" s="11">
        <f t="shared" si="0"/>
        <v>9</v>
      </c>
      <c r="AJ37">
        <v>0</v>
      </c>
    </row>
    <row r="38" spans="1:36">
      <c r="A38" t="s">
        <v>26</v>
      </c>
      <c r="B38" s="2">
        <v>36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W38" s="85" t="s">
        <v>24</v>
      </c>
      <c r="X38" s="87">
        <v>37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 s="8">
        <v>1</v>
      </c>
      <c r="AI38" s="11">
        <f t="shared" si="0"/>
        <v>9</v>
      </c>
      <c r="AJ38">
        <v>0</v>
      </c>
    </row>
    <row r="39" spans="1:36">
      <c r="A39" t="s">
        <v>24</v>
      </c>
      <c r="B39" s="2">
        <v>37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s="3" t="s">
        <v>19</v>
      </c>
      <c r="W39" s="85" t="s">
        <v>24</v>
      </c>
      <c r="X39" s="86">
        <v>38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 s="82">
        <v>0</v>
      </c>
      <c r="AG39" s="81">
        <v>1</v>
      </c>
      <c r="AI39" s="11">
        <f t="shared" si="0"/>
        <v>8</v>
      </c>
      <c r="AJ39">
        <v>1</v>
      </c>
    </row>
    <row r="40" spans="1:36">
      <c r="A40" t="s">
        <v>24</v>
      </c>
      <c r="B40">
        <v>38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s="6" t="s">
        <v>20</v>
      </c>
      <c r="K40" s="6" t="s">
        <v>20</v>
      </c>
      <c r="W40" s="85" t="s">
        <v>24</v>
      </c>
      <c r="X40" s="87">
        <v>39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I40" s="11">
        <f t="shared" si="0"/>
        <v>9</v>
      </c>
      <c r="AJ40">
        <v>0</v>
      </c>
    </row>
    <row r="41" spans="1:36">
      <c r="A41" t="s">
        <v>24</v>
      </c>
      <c r="B41" s="2">
        <v>39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W41" s="85" t="s">
        <v>24</v>
      </c>
      <c r="X41" s="87">
        <v>40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I41" s="11">
        <f t="shared" si="0"/>
        <v>9</v>
      </c>
      <c r="AJ41">
        <v>0</v>
      </c>
    </row>
    <row r="42" spans="1:36">
      <c r="A42" t="s">
        <v>24</v>
      </c>
      <c r="B42" s="2">
        <v>40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W42" s="83" t="s">
        <v>26</v>
      </c>
      <c r="X42" s="86">
        <v>41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 s="81">
        <v>1</v>
      </c>
      <c r="AI42" s="11">
        <f t="shared" si="0"/>
        <v>9</v>
      </c>
      <c r="AJ42">
        <v>0</v>
      </c>
    </row>
    <row r="43" spans="1:36">
      <c r="C43" s="1" t="s">
        <v>11</v>
      </c>
      <c r="D43" s="1" t="s">
        <v>10</v>
      </c>
      <c r="E43" s="1" t="s">
        <v>17</v>
      </c>
      <c r="F43" s="1" t="s">
        <v>12</v>
      </c>
      <c r="G43" s="1" t="s">
        <v>16</v>
      </c>
      <c r="H43" s="1" t="s">
        <v>15</v>
      </c>
      <c r="I43" s="1" t="s">
        <v>13</v>
      </c>
      <c r="J43" s="1" t="s">
        <v>14</v>
      </c>
      <c r="K43" s="1" t="s">
        <v>18</v>
      </c>
      <c r="W43" s="84" t="s">
        <v>23</v>
      </c>
      <c r="X43" s="86">
        <v>42</v>
      </c>
      <c r="Y43">
        <v>1</v>
      </c>
      <c r="Z43" s="30">
        <v>0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0</v>
      </c>
      <c r="AI43" s="11">
        <f t="shared" si="0"/>
        <v>7</v>
      </c>
      <c r="AJ43">
        <v>2</v>
      </c>
    </row>
    <row r="44" spans="1:36">
      <c r="A44" t="s">
        <v>26</v>
      </c>
      <c r="B44">
        <v>41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s="6" t="s">
        <v>20</v>
      </c>
      <c r="W44" s="4" t="s">
        <v>23</v>
      </c>
      <c r="X44" s="87">
        <v>43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I44" s="11">
        <f t="shared" si="0"/>
        <v>9</v>
      </c>
      <c r="AJ44">
        <v>0</v>
      </c>
    </row>
    <row r="45" spans="1:36">
      <c r="A45" t="s">
        <v>23</v>
      </c>
      <c r="B45">
        <v>42</v>
      </c>
      <c r="C45" t="s">
        <v>19</v>
      </c>
      <c r="D45" t="s">
        <v>21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21</v>
      </c>
      <c r="W45" s="4" t="s">
        <v>23</v>
      </c>
      <c r="X45" s="86">
        <v>44</v>
      </c>
      <c r="Y45" s="30">
        <v>0</v>
      </c>
      <c r="Z45">
        <v>1</v>
      </c>
      <c r="AA45">
        <v>1</v>
      </c>
      <c r="AB45">
        <v>1</v>
      </c>
      <c r="AC45">
        <v>1</v>
      </c>
      <c r="AD45">
        <v>1</v>
      </c>
      <c r="AE45" s="30">
        <v>0</v>
      </c>
      <c r="AF45" s="30">
        <v>0</v>
      </c>
      <c r="AG45" s="30">
        <v>0</v>
      </c>
      <c r="AH45" t="s">
        <v>22</v>
      </c>
      <c r="AI45" s="11">
        <f t="shared" si="0"/>
        <v>5</v>
      </c>
      <c r="AJ45">
        <v>4</v>
      </c>
    </row>
    <row r="46" spans="1:36">
      <c r="A46" t="s">
        <v>23</v>
      </c>
      <c r="B46" s="2">
        <v>43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W46" s="25" t="s">
        <v>24</v>
      </c>
      <c r="X46" s="86">
        <v>45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 s="82">
        <v>0</v>
      </c>
      <c r="AI46" s="11">
        <f t="shared" si="0"/>
        <v>8</v>
      </c>
      <c r="AJ46">
        <v>1</v>
      </c>
    </row>
    <row r="47" spans="1:36">
      <c r="A47" t="s">
        <v>23</v>
      </c>
      <c r="B47">
        <v>44</v>
      </c>
      <c r="C47" t="s">
        <v>21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21</v>
      </c>
      <c r="J47" t="s">
        <v>21</v>
      </c>
      <c r="K47" t="s">
        <v>21</v>
      </c>
      <c r="L47" t="s">
        <v>22</v>
      </c>
      <c r="W47" s="4" t="s">
        <v>23</v>
      </c>
      <c r="X47" s="86">
        <v>46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I47" s="11">
        <f t="shared" si="0"/>
        <v>9</v>
      </c>
      <c r="AJ47">
        <v>0</v>
      </c>
    </row>
    <row r="48" spans="1:36">
      <c r="A48" t="s">
        <v>24</v>
      </c>
      <c r="B48">
        <v>45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s="6" t="s">
        <v>20</v>
      </c>
      <c r="W48" s="2" t="s">
        <v>26</v>
      </c>
      <c r="X48" s="86">
        <v>47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 s="11">
        <v>1</v>
      </c>
      <c r="AG48">
        <v>1</v>
      </c>
      <c r="AI48" s="11">
        <f t="shared" si="0"/>
        <v>9</v>
      </c>
      <c r="AJ48">
        <v>0</v>
      </c>
    </row>
    <row r="49" spans="1:36">
      <c r="A49" t="s">
        <v>23</v>
      </c>
      <c r="B49">
        <v>46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W49" s="4" t="s">
        <v>23</v>
      </c>
      <c r="X49" s="86">
        <v>48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 s="30">
        <v>0</v>
      </c>
      <c r="AG49" s="30">
        <v>0</v>
      </c>
      <c r="AH49" s="11"/>
      <c r="AI49" s="11">
        <f t="shared" si="0"/>
        <v>7</v>
      </c>
      <c r="AJ49">
        <v>2</v>
      </c>
    </row>
    <row r="50" spans="1:36">
      <c r="A50" t="s">
        <v>26</v>
      </c>
      <c r="B50">
        <v>47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V50">
        <v>1</v>
      </c>
      <c r="W50" s="25" t="s">
        <v>24</v>
      </c>
      <c r="X50" s="89">
        <v>49</v>
      </c>
      <c r="AH50" t="s">
        <v>22</v>
      </c>
      <c r="AJ50">
        <v>0</v>
      </c>
    </row>
    <row r="51" spans="1:36">
      <c r="A51" t="s">
        <v>23</v>
      </c>
      <c r="B51">
        <v>48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21</v>
      </c>
      <c r="K51" t="s">
        <v>21</v>
      </c>
      <c r="V51">
        <v>2</v>
      </c>
      <c r="W51" s="25" t="s">
        <v>24</v>
      </c>
      <c r="X51" s="89">
        <v>50</v>
      </c>
      <c r="AH51" t="s">
        <v>22</v>
      </c>
      <c r="AJ51">
        <v>0</v>
      </c>
    </row>
    <row r="52" spans="1:36">
      <c r="A52" t="s">
        <v>24</v>
      </c>
      <c r="B52">
        <v>49</v>
      </c>
      <c r="C52" t="s">
        <v>19</v>
      </c>
      <c r="D52" t="s">
        <v>19</v>
      </c>
      <c r="E52" t="s">
        <v>19</v>
      </c>
      <c r="I52" t="s">
        <v>19</v>
      </c>
      <c r="L52" t="s">
        <v>22</v>
      </c>
      <c r="V52">
        <v>3</v>
      </c>
      <c r="W52" s="2" t="s">
        <v>26</v>
      </c>
      <c r="X52" s="89">
        <v>51</v>
      </c>
      <c r="AH52" t="s">
        <v>22</v>
      </c>
      <c r="AJ52">
        <v>0</v>
      </c>
    </row>
    <row r="53" spans="1:36">
      <c r="A53" t="s">
        <v>24</v>
      </c>
      <c r="B53">
        <v>50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L53" t="s">
        <v>22</v>
      </c>
      <c r="V53">
        <v>4</v>
      </c>
      <c r="W53" s="2" t="s">
        <v>26</v>
      </c>
      <c r="X53" s="89">
        <v>52</v>
      </c>
      <c r="AH53" t="s">
        <v>22</v>
      </c>
      <c r="AJ53">
        <v>0</v>
      </c>
    </row>
    <row r="54" spans="1:36">
      <c r="A54" t="s">
        <v>26</v>
      </c>
      <c r="B54">
        <v>51</v>
      </c>
      <c r="C54" t="s">
        <v>19</v>
      </c>
      <c r="D54" t="s">
        <v>19</v>
      </c>
      <c r="I54" t="s">
        <v>19</v>
      </c>
      <c r="L54" t="s">
        <v>22</v>
      </c>
      <c r="V54">
        <v>5</v>
      </c>
      <c r="W54" s="25" t="s">
        <v>24</v>
      </c>
      <c r="X54" s="89">
        <v>53</v>
      </c>
      <c r="AH54" t="s">
        <v>22</v>
      </c>
      <c r="AJ54">
        <v>0</v>
      </c>
    </row>
    <row r="55" spans="1:36">
      <c r="A55" t="s">
        <v>26</v>
      </c>
      <c r="B55">
        <v>52</v>
      </c>
      <c r="D55" t="s">
        <v>19</v>
      </c>
      <c r="L55" t="s">
        <v>22</v>
      </c>
      <c r="V55">
        <v>6</v>
      </c>
      <c r="W55" s="2" t="s">
        <v>26</v>
      </c>
      <c r="X55" s="89">
        <v>54</v>
      </c>
      <c r="AH55" t="s">
        <v>22</v>
      </c>
      <c r="AJ55">
        <v>0</v>
      </c>
    </row>
    <row r="56" spans="1:36">
      <c r="A56" t="s">
        <v>24</v>
      </c>
      <c r="B56">
        <v>53</v>
      </c>
      <c r="C56" t="s">
        <v>19</v>
      </c>
      <c r="D56" t="s">
        <v>19</v>
      </c>
      <c r="E56" t="s">
        <v>19</v>
      </c>
      <c r="I56" t="s">
        <v>19</v>
      </c>
      <c r="L56" t="s">
        <v>22</v>
      </c>
      <c r="V56">
        <v>7</v>
      </c>
      <c r="W56" s="11" t="s">
        <v>35</v>
      </c>
      <c r="X56" s="89">
        <v>55</v>
      </c>
      <c r="AH56" t="s">
        <v>22</v>
      </c>
    </row>
    <row r="57" spans="1:36">
      <c r="A57" t="s">
        <v>26</v>
      </c>
      <c r="B57">
        <v>54</v>
      </c>
      <c r="C57" t="s">
        <v>19</v>
      </c>
      <c r="D57" t="s">
        <v>19</v>
      </c>
      <c r="L57" t="s">
        <v>22</v>
      </c>
      <c r="V57">
        <v>8</v>
      </c>
      <c r="W57" s="11" t="s">
        <v>35</v>
      </c>
      <c r="X57" s="89">
        <v>56</v>
      </c>
      <c r="AG57" s="11"/>
      <c r="AH57" s="11" t="s">
        <v>22</v>
      </c>
    </row>
    <row r="58" spans="1:36">
      <c r="A58" t="s">
        <v>35</v>
      </c>
      <c r="B58">
        <v>55</v>
      </c>
      <c r="L58" t="s">
        <v>22</v>
      </c>
      <c r="V58">
        <v>9</v>
      </c>
      <c r="W58" s="11" t="s">
        <v>35</v>
      </c>
      <c r="X58" s="89">
        <v>57</v>
      </c>
      <c r="AH58" s="11" t="s">
        <v>22</v>
      </c>
    </row>
    <row r="59" spans="1:36">
      <c r="A59" t="s">
        <v>35</v>
      </c>
      <c r="B59">
        <v>56</v>
      </c>
      <c r="V59" s="11">
        <v>10</v>
      </c>
      <c r="W59" s="25" t="s">
        <v>24</v>
      </c>
      <c r="X59" s="89">
        <v>58</v>
      </c>
      <c r="AH59" s="11" t="s">
        <v>22</v>
      </c>
    </row>
    <row r="60" spans="1:36">
      <c r="A60" t="s">
        <v>35</v>
      </c>
      <c r="B60">
        <v>57</v>
      </c>
      <c r="V60" s="11">
        <v>11</v>
      </c>
      <c r="W60" s="25" t="s">
        <v>24</v>
      </c>
      <c r="X60" s="89">
        <v>59</v>
      </c>
      <c r="AH60" s="11" t="s">
        <v>22</v>
      </c>
    </row>
    <row r="61" spans="1:36">
      <c r="A61" t="s">
        <v>24</v>
      </c>
      <c r="B61">
        <v>58</v>
      </c>
      <c r="V61" s="11">
        <v>12</v>
      </c>
      <c r="W61" s="25" t="s">
        <v>24</v>
      </c>
      <c r="X61" s="89">
        <v>60</v>
      </c>
      <c r="AH61" s="11" t="s">
        <v>22</v>
      </c>
    </row>
    <row r="62" spans="1:36">
      <c r="A62" t="s">
        <v>24</v>
      </c>
      <c r="B62">
        <v>59</v>
      </c>
      <c r="V62" s="11">
        <v>13</v>
      </c>
      <c r="W62" s="25" t="s">
        <v>24</v>
      </c>
      <c r="X62" s="89">
        <v>61</v>
      </c>
      <c r="AH62" t="s">
        <v>22</v>
      </c>
    </row>
    <row r="63" spans="1:36">
      <c r="A63" t="s">
        <v>24</v>
      </c>
      <c r="B63">
        <v>60</v>
      </c>
      <c r="V63" s="11">
        <v>14</v>
      </c>
      <c r="W63" s="4" t="s">
        <v>23</v>
      </c>
      <c r="X63" s="89">
        <v>62</v>
      </c>
      <c r="AH63" s="11" t="s">
        <v>22</v>
      </c>
    </row>
    <row r="64" spans="1:36">
      <c r="C64" s="1" t="s">
        <v>11</v>
      </c>
      <c r="D64" s="1" t="s">
        <v>10</v>
      </c>
      <c r="E64" s="1" t="s">
        <v>17</v>
      </c>
      <c r="F64" s="1" t="s">
        <v>12</v>
      </c>
      <c r="G64" s="1" t="s">
        <v>16</v>
      </c>
      <c r="H64" s="1" t="s">
        <v>15</v>
      </c>
      <c r="I64" s="1" t="s">
        <v>13</v>
      </c>
      <c r="J64" s="1" t="s">
        <v>14</v>
      </c>
      <c r="K64" s="1" t="s">
        <v>18</v>
      </c>
      <c r="V64" s="11">
        <v>15</v>
      </c>
      <c r="W64" s="2" t="s">
        <v>26</v>
      </c>
      <c r="X64" s="89">
        <v>63</v>
      </c>
      <c r="AH64" s="11" t="s">
        <v>22</v>
      </c>
    </row>
    <row r="65" spans="1:48">
      <c r="A65" t="s">
        <v>24</v>
      </c>
      <c r="B65">
        <v>61</v>
      </c>
      <c r="L65" t="s">
        <v>22</v>
      </c>
      <c r="V65" s="11">
        <v>16</v>
      </c>
      <c r="W65" s="4" t="s">
        <v>23</v>
      </c>
      <c r="X65" s="89">
        <v>64</v>
      </c>
      <c r="AH65" s="11" t="s">
        <v>22</v>
      </c>
    </row>
    <row r="66" spans="1:48">
      <c r="A66" t="s">
        <v>23</v>
      </c>
      <c r="B66">
        <v>62</v>
      </c>
      <c r="V66" s="11">
        <v>17</v>
      </c>
      <c r="W66" s="4" t="s">
        <v>23</v>
      </c>
      <c r="X66" s="89">
        <v>65</v>
      </c>
      <c r="AH66" s="11" t="s">
        <v>22</v>
      </c>
    </row>
    <row r="67" spans="1:48">
      <c r="A67" t="s">
        <v>26</v>
      </c>
      <c r="B67">
        <v>63</v>
      </c>
      <c r="V67" s="11">
        <v>18</v>
      </c>
      <c r="W67" s="4" t="s">
        <v>23</v>
      </c>
      <c r="X67" s="89">
        <v>66</v>
      </c>
      <c r="AH67" s="11" t="s">
        <v>22</v>
      </c>
    </row>
    <row r="68" spans="1:48">
      <c r="A68" t="s">
        <v>23</v>
      </c>
      <c r="B68">
        <v>64</v>
      </c>
      <c r="V68" s="11">
        <v>19</v>
      </c>
      <c r="W68" s="2" t="s">
        <v>26</v>
      </c>
      <c r="X68" s="89">
        <v>67</v>
      </c>
      <c r="AH68" s="11" t="s">
        <v>22</v>
      </c>
    </row>
    <row r="69" spans="1:48">
      <c r="A69" t="s">
        <v>23</v>
      </c>
      <c r="B69">
        <v>65</v>
      </c>
      <c r="V69" s="11">
        <v>20</v>
      </c>
      <c r="W69" s="4" t="s">
        <v>23</v>
      </c>
      <c r="X69" s="89">
        <v>68</v>
      </c>
      <c r="AH69" s="11" t="s">
        <v>22</v>
      </c>
    </row>
    <row r="70" spans="1:48">
      <c r="A70" t="s">
        <v>23</v>
      </c>
      <c r="B70">
        <v>66</v>
      </c>
      <c r="V70" s="11">
        <v>21</v>
      </c>
      <c r="W70" s="25" t="s">
        <v>24</v>
      </c>
      <c r="X70" s="89">
        <v>69</v>
      </c>
      <c r="AH70" s="11" t="s">
        <v>22</v>
      </c>
    </row>
    <row r="71" spans="1:48">
      <c r="A71" t="s">
        <v>26</v>
      </c>
      <c r="B71">
        <v>67</v>
      </c>
      <c r="V71" s="11">
        <v>22</v>
      </c>
      <c r="W71" s="25" t="s">
        <v>24</v>
      </c>
      <c r="X71" s="89">
        <v>70</v>
      </c>
      <c r="AH71" s="11" t="s">
        <v>22</v>
      </c>
    </row>
    <row r="72" spans="1:48">
      <c r="A72" t="s">
        <v>23</v>
      </c>
      <c r="B72">
        <v>68</v>
      </c>
      <c r="V72" s="11">
        <v>23</v>
      </c>
      <c r="W72" s="25" t="s">
        <v>24</v>
      </c>
      <c r="X72" s="89">
        <v>71</v>
      </c>
      <c r="AH72" s="11" t="s">
        <v>22</v>
      </c>
    </row>
    <row r="73" spans="1:48">
      <c r="A73" t="s">
        <v>24</v>
      </c>
      <c r="B73">
        <v>69</v>
      </c>
      <c r="V73" s="11">
        <v>24</v>
      </c>
      <c r="W73" s="4" t="s">
        <v>23</v>
      </c>
      <c r="X73" s="89">
        <v>72</v>
      </c>
      <c r="AH73" s="11" t="s">
        <v>22</v>
      </c>
      <c r="AL73" s="11"/>
      <c r="AM73" s="12" t="s">
        <v>74</v>
      </c>
      <c r="AN73" s="11"/>
      <c r="AO73" s="11"/>
      <c r="AP73" s="11"/>
      <c r="AQ73" s="11"/>
      <c r="AR73" s="11"/>
      <c r="AS73" s="11"/>
      <c r="AT73" s="11"/>
      <c r="AU73" s="11"/>
      <c r="AV73" s="11"/>
    </row>
    <row r="74" spans="1:48">
      <c r="A74" t="s">
        <v>24</v>
      </c>
      <c r="B74">
        <v>70</v>
      </c>
      <c r="W74" s="2" t="s">
        <v>26</v>
      </c>
      <c r="X74" s="86">
        <v>73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 s="30">
        <v>0</v>
      </c>
      <c r="AG74">
        <v>1</v>
      </c>
      <c r="AI74">
        <f>SUM(Y74:AG74)</f>
        <v>8</v>
      </c>
      <c r="AJ74">
        <v>2</v>
      </c>
      <c r="AL74" s="11"/>
      <c r="AM74" s="11"/>
      <c r="AN74" s="11"/>
      <c r="AO74" s="11"/>
      <c r="AP74" s="2" t="s">
        <v>46</v>
      </c>
      <c r="AQ74" s="14" t="s">
        <v>47</v>
      </c>
      <c r="AR74" s="11"/>
      <c r="AS74" s="2" t="s">
        <v>46</v>
      </c>
      <c r="AT74" s="14" t="s">
        <v>47</v>
      </c>
      <c r="AU74" s="11"/>
      <c r="AV74" s="11"/>
    </row>
    <row r="75" spans="1:48">
      <c r="A75" t="s">
        <v>24</v>
      </c>
      <c r="B75">
        <v>71</v>
      </c>
      <c r="W75" s="4" t="s">
        <v>23</v>
      </c>
      <c r="X75" s="86">
        <v>74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 s="30">
        <v>0</v>
      </c>
      <c r="AG75" s="30">
        <v>0</v>
      </c>
      <c r="AI75" s="11">
        <f t="shared" ref="AI75:AI97" si="1">SUM(Y75:AG75)</f>
        <v>7</v>
      </c>
      <c r="AJ75">
        <v>2</v>
      </c>
      <c r="AL75" s="11">
        <v>1</v>
      </c>
      <c r="AM75" s="11" t="s">
        <v>2</v>
      </c>
      <c r="AN75" s="11"/>
      <c r="AO75" s="11"/>
      <c r="AP75" s="11">
        <v>17</v>
      </c>
      <c r="AQ75" s="11">
        <v>0</v>
      </c>
      <c r="AR75" s="11">
        <f>AP75+AQ75</f>
        <v>17</v>
      </c>
      <c r="AS75" s="21">
        <f>(100*AP75)/17</f>
        <v>100</v>
      </c>
      <c r="AT75" s="21">
        <f>(100*AQ75)/17</f>
        <v>0</v>
      </c>
      <c r="AU75" s="11"/>
      <c r="AV75" s="11"/>
    </row>
    <row r="76" spans="1:48">
      <c r="A76" t="s">
        <v>23</v>
      </c>
      <c r="B76">
        <v>72</v>
      </c>
      <c r="W76" s="2" t="s">
        <v>26</v>
      </c>
      <c r="X76" s="87">
        <v>75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  <c r="AI76" s="11">
        <f t="shared" si="1"/>
        <v>9</v>
      </c>
      <c r="AJ76">
        <v>0</v>
      </c>
      <c r="AL76" s="11">
        <v>2</v>
      </c>
      <c r="AM76" s="11" t="s">
        <v>1</v>
      </c>
      <c r="AN76" s="11"/>
      <c r="AO76" s="11"/>
      <c r="AP76" s="11">
        <v>15</v>
      </c>
      <c r="AQ76" s="11">
        <v>2</v>
      </c>
      <c r="AR76" s="11">
        <f t="shared" ref="AR76:AR83" si="2">AP76+AQ76</f>
        <v>17</v>
      </c>
      <c r="AS76" s="21">
        <f t="shared" ref="AS76:AT83" si="3">(100*AP76)/17</f>
        <v>88.235294117647058</v>
      </c>
      <c r="AT76" s="21">
        <f t="shared" si="3"/>
        <v>11.764705882352942</v>
      </c>
      <c r="AU76" s="11"/>
      <c r="AV76" s="11"/>
    </row>
    <row r="77" spans="1:48">
      <c r="A77" t="s">
        <v>26</v>
      </c>
      <c r="B77">
        <v>73</v>
      </c>
      <c r="C77" t="s">
        <v>21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21</v>
      </c>
      <c r="K77" t="s">
        <v>19</v>
      </c>
      <c r="W77" s="2" t="s">
        <v>26</v>
      </c>
      <c r="X77" s="86">
        <v>76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 s="30">
        <v>0</v>
      </c>
      <c r="AG77" s="90">
        <v>1</v>
      </c>
      <c r="AI77" s="11">
        <f t="shared" si="1"/>
        <v>8</v>
      </c>
      <c r="AJ77">
        <v>1</v>
      </c>
      <c r="AL77" s="11">
        <v>3</v>
      </c>
      <c r="AM77" s="11" t="s">
        <v>8</v>
      </c>
      <c r="AN77" s="11"/>
      <c r="AO77" s="11"/>
      <c r="AP77" s="11">
        <v>17</v>
      </c>
      <c r="AQ77" s="11">
        <v>0</v>
      </c>
      <c r="AR77" s="11">
        <f t="shared" si="2"/>
        <v>17</v>
      </c>
      <c r="AS77" s="21">
        <f t="shared" si="3"/>
        <v>100</v>
      </c>
      <c r="AT77" s="21">
        <f t="shared" si="3"/>
        <v>0</v>
      </c>
      <c r="AU77" s="11"/>
      <c r="AV77" s="11"/>
    </row>
    <row r="78" spans="1:48">
      <c r="A78" t="s">
        <v>23</v>
      </c>
      <c r="B78">
        <v>74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21</v>
      </c>
      <c r="K78" t="s">
        <v>21</v>
      </c>
      <c r="W78" s="2" t="s">
        <v>26</v>
      </c>
      <c r="X78" s="86">
        <v>77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 s="30">
        <v>0</v>
      </c>
      <c r="AG78">
        <v>1</v>
      </c>
      <c r="AI78" s="11">
        <f t="shared" si="1"/>
        <v>8</v>
      </c>
      <c r="AJ78">
        <v>1</v>
      </c>
      <c r="AL78" s="11">
        <v>4</v>
      </c>
      <c r="AM78" s="11" t="s">
        <v>3</v>
      </c>
      <c r="AN78" s="11"/>
      <c r="AO78" s="11"/>
      <c r="AP78" s="11">
        <v>17</v>
      </c>
      <c r="AQ78" s="11">
        <v>0</v>
      </c>
      <c r="AR78" s="11">
        <f t="shared" si="2"/>
        <v>17</v>
      </c>
      <c r="AS78" s="21">
        <f t="shared" si="3"/>
        <v>100</v>
      </c>
      <c r="AT78" s="21">
        <f t="shared" si="3"/>
        <v>0</v>
      </c>
      <c r="AU78" s="11"/>
      <c r="AV78" s="11"/>
    </row>
    <row r="79" spans="1:48">
      <c r="A79" t="s">
        <v>26</v>
      </c>
      <c r="B79" s="2">
        <v>75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W79" s="14" t="s">
        <v>23</v>
      </c>
      <c r="X79" s="86">
        <v>78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 s="30">
        <v>0</v>
      </c>
      <c r="AG79" s="11">
        <v>1</v>
      </c>
      <c r="AI79" s="11">
        <f t="shared" si="1"/>
        <v>8</v>
      </c>
      <c r="AJ79">
        <v>1</v>
      </c>
      <c r="AL79" s="11">
        <v>5</v>
      </c>
      <c r="AM79" s="11" t="s">
        <v>7</v>
      </c>
      <c r="AN79" s="11"/>
      <c r="AO79" s="11"/>
      <c r="AP79" s="11">
        <v>17</v>
      </c>
      <c r="AQ79" s="11">
        <v>0</v>
      </c>
      <c r="AR79" s="11">
        <f t="shared" si="2"/>
        <v>17</v>
      </c>
      <c r="AS79" s="21">
        <f t="shared" si="3"/>
        <v>100</v>
      </c>
      <c r="AT79" s="21">
        <f t="shared" si="3"/>
        <v>0</v>
      </c>
      <c r="AU79" s="11"/>
      <c r="AV79" s="11"/>
    </row>
    <row r="80" spans="1:48">
      <c r="A80" t="s">
        <v>26</v>
      </c>
      <c r="B80">
        <v>76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21</v>
      </c>
      <c r="K80" s="6" t="s">
        <v>20</v>
      </c>
      <c r="W80" s="25" t="s">
        <v>24</v>
      </c>
      <c r="X80" s="86">
        <v>79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 s="30">
        <v>0</v>
      </c>
      <c r="AG80" s="30">
        <v>0</v>
      </c>
      <c r="AI80" s="11">
        <f t="shared" si="1"/>
        <v>7</v>
      </c>
      <c r="AJ80">
        <v>2</v>
      </c>
      <c r="AL80" s="11">
        <v>6</v>
      </c>
      <c r="AM80" s="11" t="s">
        <v>6</v>
      </c>
      <c r="AN80" s="11"/>
      <c r="AO80" s="11"/>
      <c r="AP80" s="11">
        <v>17</v>
      </c>
      <c r="AQ80" s="11">
        <v>0</v>
      </c>
      <c r="AR80" s="11">
        <f t="shared" si="2"/>
        <v>17</v>
      </c>
      <c r="AS80" s="21">
        <f t="shared" si="3"/>
        <v>100</v>
      </c>
      <c r="AT80" s="21">
        <f t="shared" si="3"/>
        <v>0</v>
      </c>
      <c r="AU80" s="11"/>
      <c r="AV80" s="11"/>
    </row>
    <row r="81" spans="1:55">
      <c r="A81" t="s">
        <v>26</v>
      </c>
      <c r="B81">
        <v>77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21</v>
      </c>
      <c r="K81" t="s">
        <v>19</v>
      </c>
      <c r="W81" s="25" t="s">
        <v>24</v>
      </c>
      <c r="X81" s="86">
        <v>80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 s="30">
        <v>0</v>
      </c>
      <c r="AG81">
        <v>1</v>
      </c>
      <c r="AI81" s="11">
        <f t="shared" si="1"/>
        <v>8</v>
      </c>
      <c r="AJ81">
        <v>1</v>
      </c>
      <c r="AL81" s="11">
        <v>7</v>
      </c>
      <c r="AM81" s="11" t="s">
        <v>4</v>
      </c>
      <c r="AN81" s="11"/>
      <c r="AO81" s="11"/>
      <c r="AP81" s="11">
        <v>17</v>
      </c>
      <c r="AQ81" s="11">
        <v>0</v>
      </c>
      <c r="AR81" s="11">
        <f t="shared" si="2"/>
        <v>17</v>
      </c>
      <c r="AS81" s="21">
        <f t="shared" si="3"/>
        <v>100</v>
      </c>
      <c r="AT81" s="21">
        <f t="shared" si="3"/>
        <v>0</v>
      </c>
      <c r="AU81" s="11"/>
      <c r="AV81" s="11"/>
    </row>
    <row r="82" spans="1:55">
      <c r="A82" t="s">
        <v>23</v>
      </c>
      <c r="B82">
        <v>78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21</v>
      </c>
      <c r="K82" t="s">
        <v>21</v>
      </c>
      <c r="W82" s="14" t="s">
        <v>23</v>
      </c>
      <c r="X82" s="86">
        <v>81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 s="30">
        <v>0</v>
      </c>
      <c r="AG82" s="30">
        <v>0</v>
      </c>
      <c r="AI82" s="11">
        <f t="shared" si="1"/>
        <v>7</v>
      </c>
      <c r="AJ82">
        <v>2</v>
      </c>
      <c r="AL82" s="11">
        <v>8</v>
      </c>
      <c r="AM82" s="11" t="s">
        <v>5</v>
      </c>
      <c r="AN82" s="11"/>
      <c r="AO82" s="11"/>
      <c r="AP82" s="11">
        <v>12</v>
      </c>
      <c r="AQ82" s="11">
        <v>5</v>
      </c>
      <c r="AR82" s="11">
        <f t="shared" si="2"/>
        <v>17</v>
      </c>
      <c r="AS82" s="21">
        <f t="shared" si="3"/>
        <v>70.588235294117652</v>
      </c>
      <c r="AT82" s="21">
        <f t="shared" si="3"/>
        <v>29.411764705882351</v>
      </c>
      <c r="AU82" s="11"/>
      <c r="AV82" s="11"/>
    </row>
    <row r="83" spans="1:55">
      <c r="A83" t="s">
        <v>24</v>
      </c>
      <c r="B83">
        <v>79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21</v>
      </c>
      <c r="K83" t="s">
        <v>21</v>
      </c>
      <c r="W83" s="14" t="s">
        <v>23</v>
      </c>
      <c r="X83" s="86">
        <v>82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 s="30">
        <v>0</v>
      </c>
      <c r="AG83" s="30">
        <v>0</v>
      </c>
      <c r="AI83" s="11">
        <f t="shared" si="1"/>
        <v>7</v>
      </c>
      <c r="AJ83">
        <v>2</v>
      </c>
      <c r="AL83" s="11">
        <v>9</v>
      </c>
      <c r="AM83" s="11" t="s">
        <v>48</v>
      </c>
      <c r="AN83" s="11"/>
      <c r="AO83" s="11"/>
      <c r="AP83" s="11">
        <v>16</v>
      </c>
      <c r="AQ83" s="11">
        <v>1</v>
      </c>
      <c r="AR83" s="11">
        <f t="shared" si="2"/>
        <v>17</v>
      </c>
      <c r="AS83" s="21">
        <f t="shared" si="3"/>
        <v>94.117647058823536</v>
      </c>
      <c r="AT83" s="21">
        <f t="shared" si="3"/>
        <v>5.882352941176471</v>
      </c>
      <c r="AU83" s="11"/>
      <c r="AV83" s="11"/>
    </row>
    <row r="84" spans="1:55">
      <c r="A84" t="s">
        <v>24</v>
      </c>
      <c r="B84">
        <v>80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W84" s="25" t="s">
        <v>24</v>
      </c>
      <c r="X84" s="87">
        <v>83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I84" s="11">
        <f t="shared" si="1"/>
        <v>9</v>
      </c>
      <c r="AJ84">
        <v>0</v>
      </c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</row>
    <row r="85" spans="1:55">
      <c r="C85" s="1" t="s">
        <v>11</v>
      </c>
      <c r="D85" s="1" t="s">
        <v>10</v>
      </c>
      <c r="E85" s="1" t="s">
        <v>17</v>
      </c>
      <c r="F85" s="1" t="s">
        <v>12</v>
      </c>
      <c r="G85" s="1" t="s">
        <v>16</v>
      </c>
      <c r="H85" s="1" t="s">
        <v>15</v>
      </c>
      <c r="I85" s="1" t="s">
        <v>13</v>
      </c>
      <c r="J85" s="1" t="s">
        <v>14</v>
      </c>
      <c r="K85" s="1" t="s">
        <v>18</v>
      </c>
      <c r="W85" s="2" t="s">
        <v>26</v>
      </c>
      <c r="X85" s="86">
        <v>84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 s="11">
        <v>1</v>
      </c>
      <c r="AI85" s="11">
        <f t="shared" si="1"/>
        <v>9</v>
      </c>
      <c r="AJ85">
        <v>0</v>
      </c>
      <c r="AL85" s="12"/>
      <c r="AM85" s="12" t="s">
        <v>80</v>
      </c>
      <c r="AN85" s="12"/>
      <c r="AO85" s="12"/>
      <c r="AP85" s="12"/>
      <c r="AQ85" s="12"/>
      <c r="AR85" s="12"/>
      <c r="AS85" s="66"/>
      <c r="AT85" s="12"/>
      <c r="AU85" s="11"/>
      <c r="AV85" s="11"/>
    </row>
    <row r="86" spans="1:55">
      <c r="A86" t="s">
        <v>23</v>
      </c>
      <c r="B86">
        <v>81</v>
      </c>
      <c r="C86" t="s">
        <v>19</v>
      </c>
      <c r="D86" t="s">
        <v>19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21</v>
      </c>
      <c r="K86" t="s">
        <v>21</v>
      </c>
      <c r="W86" s="2" t="s">
        <v>26</v>
      </c>
      <c r="X86" s="87">
        <v>85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I86" s="11">
        <f t="shared" si="1"/>
        <v>9</v>
      </c>
      <c r="AJ86">
        <v>0</v>
      </c>
      <c r="AL86" s="11"/>
      <c r="AM86" s="11"/>
      <c r="AN86" s="11"/>
      <c r="AO86" s="2" t="s">
        <v>46</v>
      </c>
      <c r="AP86" s="14" t="s">
        <v>47</v>
      </c>
      <c r="AQ86" s="11"/>
      <c r="AR86" s="2" t="s">
        <v>46</v>
      </c>
      <c r="AS86" s="14" t="s">
        <v>47</v>
      </c>
      <c r="AT86" s="11"/>
      <c r="AU86" s="11"/>
      <c r="AV86" s="11"/>
      <c r="AW86" s="11"/>
      <c r="AX86" s="11"/>
      <c r="AY86" s="11"/>
      <c r="AZ86" s="11"/>
      <c r="BA86" s="11"/>
      <c r="BB86" s="11"/>
      <c r="BC86" s="11"/>
    </row>
    <row r="87" spans="1:55">
      <c r="A87" t="s">
        <v>23</v>
      </c>
      <c r="B87">
        <v>82</v>
      </c>
      <c r="C87" t="s">
        <v>19</v>
      </c>
      <c r="D87" t="s">
        <v>19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21</v>
      </c>
      <c r="K87" t="s">
        <v>21</v>
      </c>
      <c r="W87" s="25" t="s">
        <v>24</v>
      </c>
      <c r="X87" s="87">
        <v>86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I87" s="11">
        <f t="shared" si="1"/>
        <v>9</v>
      </c>
      <c r="AJ87">
        <v>0</v>
      </c>
      <c r="AL87" s="11">
        <v>1</v>
      </c>
      <c r="AM87" s="11" t="s">
        <v>2</v>
      </c>
      <c r="AN87" s="11"/>
      <c r="AO87" s="11">
        <v>31</v>
      </c>
      <c r="AP87" s="11">
        <v>0</v>
      </c>
      <c r="AQ87" s="11">
        <f>AO87+AP87</f>
        <v>31</v>
      </c>
      <c r="AR87" s="21">
        <f>(100*AO87)/31</f>
        <v>100</v>
      </c>
      <c r="AS87" s="21">
        <f>(100*AP87)/31</f>
        <v>0</v>
      </c>
      <c r="AT87" s="11"/>
      <c r="AU87" s="11"/>
      <c r="AV87" s="11"/>
      <c r="AW87" s="11"/>
      <c r="AX87" s="11" t="s">
        <v>131</v>
      </c>
      <c r="AY87" s="2" t="s">
        <v>46</v>
      </c>
      <c r="AZ87" s="14" t="s">
        <v>47</v>
      </c>
      <c r="BA87" s="11"/>
      <c r="BB87" s="11"/>
      <c r="BC87" s="11"/>
    </row>
    <row r="88" spans="1:55">
      <c r="A88" t="s">
        <v>24</v>
      </c>
      <c r="B88" s="2">
        <v>83</v>
      </c>
      <c r="C88" t="s">
        <v>19</v>
      </c>
      <c r="D88" t="s">
        <v>19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W88" s="25" t="s">
        <v>24</v>
      </c>
      <c r="X88" s="86">
        <v>87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 s="30">
        <v>0</v>
      </c>
      <c r="AG88">
        <v>1</v>
      </c>
      <c r="AI88" s="11">
        <f t="shared" si="1"/>
        <v>8</v>
      </c>
      <c r="AJ88">
        <v>1</v>
      </c>
      <c r="AL88" s="11">
        <v>2</v>
      </c>
      <c r="AM88" s="11" t="s">
        <v>1</v>
      </c>
      <c r="AN88" s="11"/>
      <c r="AO88" s="11">
        <v>29</v>
      </c>
      <c r="AP88" s="11">
        <v>2</v>
      </c>
      <c r="AQ88" s="11">
        <f t="shared" ref="AQ88:AQ95" si="4">AO88+AP88</f>
        <v>31</v>
      </c>
      <c r="AR88" s="21">
        <f t="shared" ref="AR88:AS95" si="5">(100*AO88)/31</f>
        <v>93.548387096774192</v>
      </c>
      <c r="AS88" s="21">
        <f t="shared" si="5"/>
        <v>6.4516129032258061</v>
      </c>
      <c r="AT88" s="11"/>
      <c r="AU88" s="11"/>
      <c r="AV88" s="11"/>
      <c r="AW88" s="11"/>
      <c r="AX88" s="10" t="s">
        <v>74</v>
      </c>
      <c r="AY88" s="73">
        <v>12</v>
      </c>
      <c r="AZ88" s="74">
        <v>5</v>
      </c>
      <c r="BA88" s="73">
        <f>SUM(AY88:AZ88)</f>
        <v>17</v>
      </c>
      <c r="BB88" s="11"/>
      <c r="BC88" s="11"/>
    </row>
    <row r="89" spans="1:55">
      <c r="A89" t="s">
        <v>26</v>
      </c>
      <c r="B89">
        <v>84</v>
      </c>
      <c r="C89" t="s">
        <v>19</v>
      </c>
      <c r="D89" t="s">
        <v>19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W89" s="14" t="s">
        <v>23</v>
      </c>
      <c r="X89" s="86">
        <v>88</v>
      </c>
      <c r="Y89">
        <v>1</v>
      </c>
      <c r="Z89">
        <v>1</v>
      </c>
      <c r="AA89">
        <v>1</v>
      </c>
      <c r="AB89">
        <v>1</v>
      </c>
      <c r="AC89" s="30">
        <v>0</v>
      </c>
      <c r="AD89">
        <v>1</v>
      </c>
      <c r="AE89">
        <v>1</v>
      </c>
      <c r="AF89" s="30">
        <v>0</v>
      </c>
      <c r="AG89" s="30">
        <v>0</v>
      </c>
      <c r="AI89" s="11">
        <f t="shared" si="1"/>
        <v>6</v>
      </c>
      <c r="AJ89">
        <v>3</v>
      </c>
      <c r="AL89" s="11">
        <v>3</v>
      </c>
      <c r="AM89" s="11" t="s">
        <v>8</v>
      </c>
      <c r="AN89" s="11"/>
      <c r="AO89" s="11">
        <v>31</v>
      </c>
      <c r="AP89" s="11">
        <v>0</v>
      </c>
      <c r="AQ89" s="11">
        <f t="shared" si="4"/>
        <v>31</v>
      </c>
      <c r="AR89" s="21">
        <f t="shared" si="5"/>
        <v>100</v>
      </c>
      <c r="AS89" s="21">
        <f t="shared" si="5"/>
        <v>0</v>
      </c>
      <c r="AT89" s="11"/>
      <c r="AU89" s="11"/>
      <c r="AV89" s="11"/>
      <c r="AW89" s="11"/>
      <c r="AX89" s="23" t="s">
        <v>132</v>
      </c>
      <c r="AY89" s="73">
        <v>15</v>
      </c>
      <c r="AZ89" s="74">
        <v>16</v>
      </c>
      <c r="BA89" s="73">
        <f t="shared" ref="BA89:BA90" si="6">SUM(AY89:AZ89)</f>
        <v>31</v>
      </c>
      <c r="BB89" s="11"/>
      <c r="BC89" s="11"/>
    </row>
    <row r="90" spans="1:55">
      <c r="A90" t="s">
        <v>26</v>
      </c>
      <c r="B90" s="2">
        <v>85</v>
      </c>
      <c r="C90" t="s">
        <v>19</v>
      </c>
      <c r="D90" t="s">
        <v>19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W90" s="25" t="s">
        <v>24</v>
      </c>
      <c r="X90" s="86">
        <v>89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 s="30">
        <v>0</v>
      </c>
      <c r="AG90" s="30">
        <v>0</v>
      </c>
      <c r="AI90" s="11">
        <f t="shared" si="1"/>
        <v>7</v>
      </c>
      <c r="AJ90">
        <v>2</v>
      </c>
      <c r="AL90" s="11">
        <v>4</v>
      </c>
      <c r="AM90" s="11" t="s">
        <v>3</v>
      </c>
      <c r="AN90" s="11"/>
      <c r="AO90" s="11">
        <v>31</v>
      </c>
      <c r="AP90" s="11">
        <v>0</v>
      </c>
      <c r="AQ90" s="11">
        <f t="shared" si="4"/>
        <v>31</v>
      </c>
      <c r="AR90" s="21">
        <f t="shared" si="5"/>
        <v>100</v>
      </c>
      <c r="AS90" s="21">
        <f t="shared" si="5"/>
        <v>0</v>
      </c>
      <c r="AT90" s="11"/>
      <c r="AU90" s="11"/>
      <c r="AV90" s="11"/>
      <c r="AW90" s="11"/>
      <c r="AX90" s="75" t="s">
        <v>81</v>
      </c>
      <c r="AY90" s="61">
        <v>13</v>
      </c>
      <c r="AZ90" s="76">
        <v>13</v>
      </c>
      <c r="BA90" s="77">
        <f t="shared" si="6"/>
        <v>26</v>
      </c>
      <c r="BB90" s="11"/>
      <c r="BC90" s="11"/>
    </row>
    <row r="91" spans="1:55">
      <c r="A91" t="s">
        <v>24</v>
      </c>
      <c r="B91" s="2">
        <v>86</v>
      </c>
      <c r="C91" t="s">
        <v>19</v>
      </c>
      <c r="D91" t="s">
        <v>19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W91" s="25" t="s">
        <v>24</v>
      </c>
      <c r="X91" s="87">
        <v>90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I91" s="11">
        <f t="shared" si="1"/>
        <v>9</v>
      </c>
      <c r="AJ91">
        <v>0</v>
      </c>
      <c r="AL91" s="11">
        <v>5</v>
      </c>
      <c r="AM91" s="11" t="s">
        <v>7</v>
      </c>
      <c r="AN91" s="11"/>
      <c r="AO91" s="11">
        <v>31</v>
      </c>
      <c r="AP91" s="11">
        <v>0</v>
      </c>
      <c r="AQ91" s="11">
        <f t="shared" si="4"/>
        <v>31</v>
      </c>
      <c r="AR91" s="21">
        <f t="shared" si="5"/>
        <v>100</v>
      </c>
      <c r="AS91" s="21">
        <f t="shared" si="5"/>
        <v>0</v>
      </c>
      <c r="AT91" s="11"/>
      <c r="AW91" s="11"/>
      <c r="AX91" s="11"/>
      <c r="AY91" s="73">
        <f>SUM(AY88:AY90)</f>
        <v>40</v>
      </c>
      <c r="AZ91" s="74">
        <f>SUM(AZ88:AZ90)</f>
        <v>34</v>
      </c>
      <c r="BA91" s="11">
        <f>SUM(BA88:BA90)</f>
        <v>74</v>
      </c>
      <c r="BB91" s="11"/>
      <c r="BC91" s="11"/>
    </row>
    <row r="92" spans="1:55">
      <c r="A92" t="s">
        <v>24</v>
      </c>
      <c r="B92">
        <v>87</v>
      </c>
      <c r="C92" t="s">
        <v>19</v>
      </c>
      <c r="D92" t="s">
        <v>19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W92" s="25" t="s">
        <v>24</v>
      </c>
      <c r="X92" s="87">
        <v>91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I92" s="11">
        <f t="shared" si="1"/>
        <v>9</v>
      </c>
      <c r="AJ92">
        <v>0</v>
      </c>
      <c r="AL92" s="11">
        <v>6</v>
      </c>
      <c r="AM92" s="11" t="s">
        <v>6</v>
      </c>
      <c r="AN92" s="11"/>
      <c r="AO92" s="11">
        <v>30</v>
      </c>
      <c r="AP92" s="11">
        <v>1</v>
      </c>
      <c r="AQ92" s="11">
        <f t="shared" si="4"/>
        <v>31</v>
      </c>
      <c r="AR92" s="21">
        <f t="shared" si="5"/>
        <v>96.774193548387103</v>
      </c>
      <c r="AS92" s="21">
        <f t="shared" si="5"/>
        <v>3.225806451612903</v>
      </c>
      <c r="AT92" s="11"/>
      <c r="AW92" s="11"/>
      <c r="AX92" s="11"/>
      <c r="AY92" s="11"/>
      <c r="AZ92" s="11"/>
      <c r="BA92" s="11"/>
      <c r="BB92" s="11"/>
      <c r="BC92" s="11"/>
    </row>
    <row r="93" spans="1:55">
      <c r="A93" t="s">
        <v>23</v>
      </c>
      <c r="B93">
        <v>88</v>
      </c>
      <c r="C93" t="s">
        <v>19</v>
      </c>
      <c r="D93" t="s">
        <v>19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21</v>
      </c>
      <c r="K93" t="s">
        <v>21</v>
      </c>
      <c r="W93" s="25" t="s">
        <v>24</v>
      </c>
      <c r="X93" s="87">
        <v>92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I93" s="11">
        <f t="shared" si="1"/>
        <v>9</v>
      </c>
      <c r="AJ93">
        <v>0</v>
      </c>
      <c r="AL93" s="11">
        <v>7</v>
      </c>
      <c r="AM93" s="11" t="s">
        <v>4</v>
      </c>
      <c r="AN93" s="11"/>
      <c r="AO93" s="11">
        <v>31</v>
      </c>
      <c r="AP93" s="11">
        <v>0</v>
      </c>
      <c r="AQ93" s="11">
        <f t="shared" si="4"/>
        <v>31</v>
      </c>
      <c r="AR93" s="21">
        <f t="shared" si="5"/>
        <v>100</v>
      </c>
      <c r="AS93" s="21">
        <f t="shared" si="5"/>
        <v>0</v>
      </c>
      <c r="AT93" s="11"/>
      <c r="AW93" s="11"/>
      <c r="AX93" s="11"/>
      <c r="AY93" s="11"/>
      <c r="AZ93" s="11"/>
      <c r="BA93" s="11"/>
      <c r="BB93" s="11"/>
      <c r="BC93" s="11"/>
    </row>
    <row r="94" spans="1:55">
      <c r="A94" t="s">
        <v>24</v>
      </c>
      <c r="B94">
        <v>89</v>
      </c>
      <c r="C94" t="s">
        <v>19</v>
      </c>
      <c r="D94" t="s">
        <v>19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21</v>
      </c>
      <c r="K94" s="6" t="s">
        <v>20</v>
      </c>
      <c r="W94" s="25" t="s">
        <v>24</v>
      </c>
      <c r="X94" s="87">
        <v>93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 s="11">
        <v>1</v>
      </c>
      <c r="AI94" s="11">
        <f t="shared" si="1"/>
        <v>9</v>
      </c>
      <c r="AJ94">
        <v>0</v>
      </c>
      <c r="AL94" s="11">
        <v>8</v>
      </c>
      <c r="AM94" s="11" t="s">
        <v>5</v>
      </c>
      <c r="AN94" s="11"/>
      <c r="AO94" s="11">
        <v>15</v>
      </c>
      <c r="AP94" s="11">
        <v>16</v>
      </c>
      <c r="AQ94" s="11">
        <f t="shared" si="4"/>
        <v>31</v>
      </c>
      <c r="AR94" s="21">
        <f t="shared" si="5"/>
        <v>48.387096774193552</v>
      </c>
      <c r="AS94" s="21">
        <f t="shared" si="5"/>
        <v>51.612903225806448</v>
      </c>
      <c r="AT94" s="11"/>
      <c r="AW94" s="11"/>
      <c r="AX94" s="11"/>
      <c r="AY94" s="11"/>
      <c r="AZ94" s="11"/>
      <c r="BA94" s="11"/>
      <c r="BB94" s="11"/>
      <c r="BC94" s="11"/>
    </row>
    <row r="95" spans="1:55">
      <c r="A95" t="s">
        <v>24</v>
      </c>
      <c r="B95" s="2">
        <v>90</v>
      </c>
      <c r="C95" t="s">
        <v>19</v>
      </c>
      <c r="D95" t="s">
        <v>19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W95" s="2" t="s">
        <v>26</v>
      </c>
      <c r="X95" s="87">
        <v>94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I95" s="11">
        <f t="shared" si="1"/>
        <v>9</v>
      </c>
      <c r="AJ95">
        <v>0</v>
      </c>
      <c r="AL95" s="11">
        <v>9</v>
      </c>
      <c r="AM95" s="11" t="s">
        <v>48</v>
      </c>
      <c r="AN95" s="11"/>
      <c r="AO95" s="11">
        <v>16</v>
      </c>
      <c r="AP95" s="11">
        <v>15</v>
      </c>
      <c r="AQ95" s="11">
        <f t="shared" si="4"/>
        <v>31</v>
      </c>
      <c r="AR95" s="21">
        <f t="shared" si="5"/>
        <v>51.612903225806448</v>
      </c>
      <c r="AS95" s="21">
        <f t="shared" si="5"/>
        <v>48.387096774193552</v>
      </c>
      <c r="AT95" s="11"/>
      <c r="AW95" s="11"/>
      <c r="AX95" s="11" t="s">
        <v>133</v>
      </c>
      <c r="AY95" s="2" t="s">
        <v>46</v>
      </c>
      <c r="AZ95" s="14" t="s">
        <v>47</v>
      </c>
      <c r="BA95" s="11"/>
      <c r="BB95" s="11"/>
      <c r="BC95" s="11"/>
    </row>
    <row r="96" spans="1:55">
      <c r="A96" t="s">
        <v>24</v>
      </c>
      <c r="B96" s="2">
        <v>91</v>
      </c>
      <c r="C96" t="s">
        <v>19</v>
      </c>
      <c r="D96" t="s">
        <v>19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W96" s="14" t="s">
        <v>23</v>
      </c>
      <c r="X96" s="87">
        <v>95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I96" s="11">
        <f t="shared" si="1"/>
        <v>9</v>
      </c>
      <c r="AJ96">
        <v>0</v>
      </c>
      <c r="AL96" s="11"/>
      <c r="AM96" s="11"/>
      <c r="AN96" s="11"/>
      <c r="AO96" s="11"/>
      <c r="AP96" s="11"/>
      <c r="AQ96" s="11"/>
      <c r="AR96" s="11"/>
      <c r="AS96" s="11"/>
      <c r="AT96" s="11"/>
      <c r="AW96" s="11"/>
      <c r="AX96" s="10" t="s">
        <v>74</v>
      </c>
      <c r="AY96" s="11">
        <v>16</v>
      </c>
      <c r="AZ96" s="74">
        <v>1</v>
      </c>
      <c r="BA96" s="11">
        <v>17</v>
      </c>
      <c r="BB96" s="11"/>
      <c r="BC96" s="11"/>
    </row>
    <row r="97" spans="1:55">
      <c r="A97" t="s">
        <v>24</v>
      </c>
      <c r="B97" s="2">
        <v>92</v>
      </c>
      <c r="C97" t="s">
        <v>19</v>
      </c>
      <c r="D97" t="s">
        <v>19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W97" s="25" t="s">
        <v>24</v>
      </c>
      <c r="X97" s="87">
        <v>96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I97" s="11">
        <f t="shared" si="1"/>
        <v>9</v>
      </c>
      <c r="AJ97">
        <v>0</v>
      </c>
      <c r="AL97" s="11"/>
      <c r="AM97" s="12" t="s">
        <v>81</v>
      </c>
      <c r="AN97" s="11"/>
      <c r="AO97" s="11"/>
      <c r="AP97" s="11"/>
      <c r="AQ97" s="11"/>
      <c r="AR97" s="11"/>
      <c r="AS97" s="11"/>
      <c r="AT97" s="11"/>
      <c r="AW97" s="11"/>
      <c r="AX97" s="23" t="s">
        <v>132</v>
      </c>
      <c r="AY97" s="11">
        <v>16</v>
      </c>
      <c r="AZ97" s="74">
        <v>15</v>
      </c>
      <c r="BA97" s="11">
        <v>31</v>
      </c>
      <c r="BB97" s="11"/>
      <c r="BC97" s="11"/>
    </row>
    <row r="98" spans="1:55">
      <c r="A98" t="s">
        <v>24</v>
      </c>
      <c r="B98" s="2">
        <v>93</v>
      </c>
      <c r="C98" t="s">
        <v>19</v>
      </c>
      <c r="D98" t="s">
        <v>19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W98" s="11"/>
      <c r="X98" s="86" t="s">
        <v>9</v>
      </c>
      <c r="Y98" s="12" t="s">
        <v>11</v>
      </c>
      <c r="Z98" s="12" t="s">
        <v>10</v>
      </c>
      <c r="AA98" s="12" t="s">
        <v>17</v>
      </c>
      <c r="AB98" s="12" t="s">
        <v>12</v>
      </c>
      <c r="AC98" s="12" t="s">
        <v>16</v>
      </c>
      <c r="AD98" s="12" t="s">
        <v>15</v>
      </c>
      <c r="AE98" s="12" t="s">
        <v>13</v>
      </c>
      <c r="AF98" s="12" t="s">
        <v>14</v>
      </c>
      <c r="AG98" s="12" t="s">
        <v>18</v>
      </c>
      <c r="AL98" s="11"/>
      <c r="AM98" s="11"/>
      <c r="AN98" s="11"/>
      <c r="AO98" s="2" t="s">
        <v>46</v>
      </c>
      <c r="AP98" s="14" t="s">
        <v>47</v>
      </c>
      <c r="AQ98" s="11"/>
      <c r="AR98" s="2" t="s">
        <v>46</v>
      </c>
      <c r="AS98" s="14" t="s">
        <v>47</v>
      </c>
      <c r="AT98" s="11"/>
      <c r="AW98" s="11"/>
      <c r="AX98" s="75" t="s">
        <v>81</v>
      </c>
      <c r="AY98" s="61">
        <v>18</v>
      </c>
      <c r="AZ98" s="76">
        <v>8</v>
      </c>
      <c r="BA98" s="61">
        <v>26</v>
      </c>
      <c r="BB98" s="11"/>
      <c r="BC98" s="11"/>
    </row>
    <row r="99" spans="1:55">
      <c r="A99" t="s">
        <v>26</v>
      </c>
      <c r="B99" s="2">
        <v>94</v>
      </c>
      <c r="C99" t="s">
        <v>19</v>
      </c>
      <c r="D99" t="s">
        <v>19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AL99" s="11">
        <v>1</v>
      </c>
      <c r="AM99" s="11" t="s">
        <v>2</v>
      </c>
      <c r="AN99" s="11"/>
      <c r="AO99" s="11">
        <v>25</v>
      </c>
      <c r="AP99" s="11">
        <v>1</v>
      </c>
      <c r="AQ99" s="11">
        <f>AO99+AP99</f>
        <v>26</v>
      </c>
      <c r="AR99" s="21">
        <f>(100*AO99)/26</f>
        <v>96.15384615384616</v>
      </c>
      <c r="AS99" s="21">
        <f>(100*AP99)/26</f>
        <v>3.8461538461538463</v>
      </c>
      <c r="AW99" s="11"/>
      <c r="AX99" s="11"/>
      <c r="AY99" s="11">
        <f>SUM(AY96:AY98)</f>
        <v>50</v>
      </c>
      <c r="AZ99" s="74">
        <f>SUM(AZ96:AZ98)</f>
        <v>24</v>
      </c>
      <c r="BA99" s="11">
        <f>SUM(BA96:BA98)</f>
        <v>74</v>
      </c>
      <c r="BB99" s="11"/>
      <c r="BC99" s="11"/>
    </row>
    <row r="100" spans="1:55">
      <c r="A100" t="s">
        <v>23</v>
      </c>
      <c r="B100" s="2">
        <v>95</v>
      </c>
      <c r="C100" t="s">
        <v>19</v>
      </c>
      <c r="D100" t="s">
        <v>19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X100" s="86">
        <f>X97-V73</f>
        <v>72</v>
      </c>
      <c r="Y100" s="1"/>
      <c r="Z100" s="1">
        <f>X100/2</f>
        <v>36</v>
      </c>
      <c r="AA100" s="1"/>
      <c r="AB100" s="1"/>
      <c r="AC100" s="1"/>
      <c r="AD100" s="1"/>
      <c r="AE100" s="1"/>
      <c r="AF100" s="1"/>
      <c r="AG100" s="1"/>
      <c r="AL100" s="11">
        <v>2</v>
      </c>
      <c r="AM100" s="11" t="s">
        <v>1</v>
      </c>
      <c r="AN100" s="11"/>
      <c r="AO100" s="11">
        <v>25</v>
      </c>
      <c r="AP100" s="11">
        <v>1</v>
      </c>
      <c r="AQ100" s="11">
        <f t="shared" ref="AQ100:AQ107" si="7">AO100+AP100</f>
        <v>26</v>
      </c>
      <c r="AR100" s="21">
        <f t="shared" ref="AR100:AS107" si="8">(100*AO100)/26</f>
        <v>96.15384615384616</v>
      </c>
      <c r="AS100" s="21">
        <f t="shared" si="8"/>
        <v>3.8461538461538463</v>
      </c>
      <c r="AW100" s="11"/>
      <c r="AX100" s="11"/>
      <c r="AY100" s="11"/>
      <c r="AZ100" s="11"/>
      <c r="BA100" s="11"/>
      <c r="BB100" s="11"/>
      <c r="BC100" s="11"/>
    </row>
    <row r="101" spans="1:55">
      <c r="A101" t="s">
        <v>24</v>
      </c>
      <c r="B101" s="2">
        <v>96</v>
      </c>
      <c r="C101" t="s">
        <v>19</v>
      </c>
      <c r="D101" t="s">
        <v>19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Y101" s="1"/>
      <c r="Z101" s="1"/>
      <c r="AA101" s="1"/>
      <c r="AB101" s="1"/>
      <c r="AC101" s="1"/>
      <c r="AD101" s="1"/>
      <c r="AE101" s="1"/>
      <c r="AF101" s="1"/>
      <c r="AG101" s="1"/>
      <c r="AL101" s="11">
        <v>3</v>
      </c>
      <c r="AM101" s="11" t="s">
        <v>8</v>
      </c>
      <c r="AN101" s="11"/>
      <c r="AO101" s="11">
        <v>26</v>
      </c>
      <c r="AP101" s="11">
        <v>0</v>
      </c>
      <c r="AQ101" s="11">
        <f t="shared" si="7"/>
        <v>26</v>
      </c>
      <c r="AR101" s="21">
        <f t="shared" si="8"/>
        <v>100</v>
      </c>
      <c r="AS101" s="21">
        <f t="shared" si="8"/>
        <v>0</v>
      </c>
      <c r="AW101" s="11"/>
      <c r="AX101" s="11"/>
      <c r="AY101" s="11"/>
      <c r="AZ101" s="11"/>
      <c r="BA101" s="11"/>
      <c r="BB101" s="11"/>
      <c r="BC101" s="11"/>
    </row>
    <row r="102" spans="1:55">
      <c r="W102" s="11"/>
      <c r="Z102" s="11"/>
      <c r="AA102" s="11"/>
      <c r="AB102" s="11"/>
      <c r="AC102" s="11"/>
      <c r="AD102" s="11"/>
      <c r="AE102" s="8"/>
      <c r="AF102" s="8"/>
      <c r="AL102" s="11">
        <v>4</v>
      </c>
      <c r="AM102" s="11" t="s">
        <v>3</v>
      </c>
      <c r="AN102" s="11"/>
      <c r="AO102" s="11">
        <v>26</v>
      </c>
      <c r="AP102" s="11">
        <v>0</v>
      </c>
      <c r="AQ102" s="11">
        <f t="shared" si="7"/>
        <v>26</v>
      </c>
      <c r="AR102" s="21">
        <f t="shared" si="8"/>
        <v>100</v>
      </c>
      <c r="AS102" s="21">
        <f t="shared" si="8"/>
        <v>0</v>
      </c>
      <c r="AW102" s="11"/>
      <c r="AX102" s="11"/>
      <c r="AY102" s="11"/>
      <c r="AZ102" s="11"/>
      <c r="BA102" s="11"/>
      <c r="BB102" s="11"/>
      <c r="BC102" s="11"/>
    </row>
    <row r="103" spans="1:55">
      <c r="W103" s="11"/>
      <c r="Z103" s="11"/>
      <c r="AA103" s="11"/>
      <c r="AB103" s="11"/>
      <c r="AC103" s="11"/>
      <c r="AD103" s="11"/>
      <c r="AE103" s="8"/>
      <c r="AF103" s="8"/>
      <c r="AL103" s="11">
        <v>5</v>
      </c>
      <c r="AM103" s="11" t="s">
        <v>7</v>
      </c>
      <c r="AN103" s="11"/>
      <c r="AO103" s="11">
        <v>25</v>
      </c>
      <c r="AP103" s="11">
        <v>1</v>
      </c>
      <c r="AQ103" s="11">
        <f t="shared" si="7"/>
        <v>26</v>
      </c>
      <c r="AR103" s="21">
        <f t="shared" si="8"/>
        <v>96.15384615384616</v>
      </c>
      <c r="AS103" s="21">
        <f t="shared" si="8"/>
        <v>3.8461538461538463</v>
      </c>
      <c r="AW103" s="11"/>
      <c r="AX103" s="11"/>
      <c r="AY103" s="11"/>
      <c r="AZ103" s="11"/>
      <c r="BA103" s="11"/>
      <c r="BB103" s="11"/>
      <c r="BC103" s="11"/>
    </row>
    <row r="104" spans="1:55">
      <c r="W104" s="11"/>
      <c r="Z104" s="11" t="s">
        <v>41</v>
      </c>
      <c r="AA104" s="11" t="s">
        <v>42</v>
      </c>
      <c r="AB104" s="11" t="s">
        <v>43</v>
      </c>
      <c r="AC104" s="11" t="s">
        <v>44</v>
      </c>
      <c r="AD104" s="11"/>
      <c r="AE104" s="8"/>
      <c r="AF104" s="8"/>
      <c r="AL104" s="11">
        <v>6</v>
      </c>
      <c r="AM104" s="11" t="s">
        <v>6</v>
      </c>
      <c r="AN104" s="11"/>
      <c r="AO104" s="11">
        <v>26</v>
      </c>
      <c r="AP104" s="11">
        <v>0</v>
      </c>
      <c r="AQ104" s="11">
        <f t="shared" si="7"/>
        <v>26</v>
      </c>
      <c r="AR104" s="21">
        <f t="shared" si="8"/>
        <v>100</v>
      </c>
      <c r="AS104" s="21">
        <f t="shared" si="8"/>
        <v>0</v>
      </c>
      <c r="AW104" s="11"/>
      <c r="AX104" s="11"/>
      <c r="AY104" s="11"/>
      <c r="AZ104" s="11"/>
      <c r="BA104" s="11"/>
      <c r="BB104" s="11"/>
      <c r="BC104" s="11"/>
    </row>
    <row r="105" spans="1:55">
      <c r="W105" s="11"/>
      <c r="X105" s="86" t="s">
        <v>26</v>
      </c>
      <c r="Z105" s="11">
        <f>Wt!B21</f>
        <v>12</v>
      </c>
      <c r="AA105" s="11">
        <f>Wt!B22</f>
        <v>5</v>
      </c>
      <c r="AB105" s="11">
        <f>Wt!B23</f>
        <v>0</v>
      </c>
      <c r="AC105" s="11">
        <f>Wt!F29</f>
        <v>0</v>
      </c>
      <c r="AD105" s="11"/>
      <c r="AE105" s="8"/>
      <c r="AF105" s="8"/>
      <c r="AL105" s="11">
        <v>7</v>
      </c>
      <c r="AM105" s="11" t="s">
        <v>4</v>
      </c>
      <c r="AN105" s="11"/>
      <c r="AO105" s="11">
        <v>25</v>
      </c>
      <c r="AP105" s="11">
        <v>1</v>
      </c>
      <c r="AQ105" s="11">
        <f t="shared" si="7"/>
        <v>26</v>
      </c>
      <c r="AR105" s="21">
        <f t="shared" si="8"/>
        <v>96.15384615384616</v>
      </c>
      <c r="AS105" s="21">
        <f t="shared" si="8"/>
        <v>3.8461538461538463</v>
      </c>
    </row>
    <row r="106" spans="1:55">
      <c r="W106" s="11"/>
      <c r="X106" s="86" t="s">
        <v>24</v>
      </c>
      <c r="Z106" s="11">
        <f>Het!B36</f>
        <v>12</v>
      </c>
      <c r="AA106" s="11">
        <f>Het!B37</f>
        <v>18</v>
      </c>
      <c r="AB106" s="11">
        <f>Het!B38</f>
        <v>1</v>
      </c>
      <c r="AC106" s="11">
        <f>Het!B39</f>
        <v>0</v>
      </c>
      <c r="AD106" s="11"/>
      <c r="AE106" s="8"/>
      <c r="AF106" s="8"/>
      <c r="AL106" s="11">
        <v>8</v>
      </c>
      <c r="AM106" s="11" t="s">
        <v>5</v>
      </c>
      <c r="AN106" s="11"/>
      <c r="AO106" s="11">
        <v>13</v>
      </c>
      <c r="AP106" s="11">
        <v>13</v>
      </c>
      <c r="AQ106" s="11">
        <f t="shared" si="7"/>
        <v>26</v>
      </c>
      <c r="AR106" s="21">
        <f t="shared" si="8"/>
        <v>50</v>
      </c>
      <c r="AS106" s="21">
        <f t="shared" si="8"/>
        <v>50</v>
      </c>
    </row>
    <row r="107" spans="1:55">
      <c r="W107" s="11"/>
      <c r="X107" s="86" t="s">
        <v>23</v>
      </c>
      <c r="Z107" s="11">
        <f>Ho!B34</f>
        <v>11</v>
      </c>
      <c r="AA107" s="11">
        <f>Ho!B35</f>
        <v>15</v>
      </c>
      <c r="AB107" s="11">
        <f>Ho!B36</f>
        <v>2</v>
      </c>
      <c r="AC107" s="11">
        <f>Ho!B37</f>
        <v>0</v>
      </c>
      <c r="AD107" s="11"/>
      <c r="AE107" s="8"/>
      <c r="AF107" s="8"/>
      <c r="AL107" s="11">
        <v>9</v>
      </c>
      <c r="AM107" s="11" t="s">
        <v>48</v>
      </c>
      <c r="AN107" s="11"/>
      <c r="AO107" s="11">
        <v>18</v>
      </c>
      <c r="AP107" s="11">
        <v>8</v>
      </c>
      <c r="AQ107" s="11">
        <f t="shared" si="7"/>
        <v>26</v>
      </c>
      <c r="AR107" s="21">
        <f t="shared" si="8"/>
        <v>69.230769230769226</v>
      </c>
      <c r="AS107" s="21">
        <f t="shared" si="8"/>
        <v>30.76923076923077</v>
      </c>
    </row>
    <row r="108" spans="1:55">
      <c r="W108" s="11"/>
      <c r="Z108" s="11"/>
      <c r="AA108" s="11"/>
      <c r="AB108" s="11"/>
      <c r="AC108" s="11"/>
      <c r="AD108" s="11"/>
      <c r="AE108" s="8"/>
      <c r="AF108" s="8"/>
      <c r="AL108" s="11"/>
      <c r="AM108" s="11"/>
      <c r="AN108" s="11"/>
      <c r="AO108" s="11"/>
      <c r="AP108" s="11"/>
      <c r="AQ108" s="11"/>
      <c r="AR108" s="11"/>
      <c r="AS108" s="11"/>
    </row>
    <row r="109" spans="1:55">
      <c r="W109" s="11"/>
      <c r="Z109" s="11"/>
      <c r="AA109" s="11"/>
      <c r="AB109" s="11"/>
      <c r="AC109" s="11"/>
      <c r="AD109" s="11"/>
      <c r="AE109" s="8"/>
      <c r="AF109" s="8"/>
      <c r="AL109" s="11"/>
      <c r="AM109" s="11"/>
      <c r="AN109" s="11"/>
      <c r="AO109" s="11"/>
      <c r="AP109" s="11"/>
      <c r="AQ109" s="11"/>
      <c r="AR109" s="11"/>
      <c r="AS109" s="11"/>
    </row>
    <row r="110" spans="1:55">
      <c r="W110" s="11"/>
      <c r="Z110" s="11"/>
      <c r="AA110" s="11"/>
      <c r="AB110" s="11"/>
      <c r="AC110" s="11"/>
      <c r="AD110" s="11"/>
      <c r="AE110" s="8"/>
      <c r="AF110" s="8"/>
    </row>
    <row r="111" spans="1:55">
      <c r="W111" s="11"/>
      <c r="Z111" s="11"/>
      <c r="AA111" s="11"/>
      <c r="AB111" s="11"/>
      <c r="AC111" s="11"/>
      <c r="AD111" s="11"/>
      <c r="AE111" s="8"/>
      <c r="AF111" s="8"/>
    </row>
    <row r="112" spans="1:55">
      <c r="W112" s="11"/>
      <c r="Z112" s="11"/>
      <c r="AA112" s="11"/>
      <c r="AB112" s="11"/>
      <c r="AC112" s="11"/>
      <c r="AD112" s="11"/>
      <c r="AE112" s="8"/>
      <c r="AF112" s="8"/>
    </row>
    <row r="113" spans="23:32">
      <c r="W113" s="11"/>
      <c r="Z113" s="11"/>
      <c r="AA113" s="11"/>
      <c r="AB113" s="11"/>
      <c r="AC113" s="11"/>
      <c r="AD113" s="11"/>
      <c r="AE113" s="8"/>
      <c r="AF113" s="8"/>
    </row>
    <row r="114" spans="23:32">
      <c r="W114" s="11"/>
      <c r="Z114" s="11"/>
      <c r="AA114" s="11"/>
      <c r="AB114" s="11"/>
      <c r="AC114" s="11"/>
      <c r="AD114" s="11"/>
      <c r="AE114" s="8"/>
      <c r="AF114" s="8"/>
    </row>
    <row r="115" spans="23:32">
      <c r="W115" s="11"/>
      <c r="Z115" s="11"/>
      <c r="AA115" s="11"/>
      <c r="AB115" s="11"/>
      <c r="AC115" s="11"/>
      <c r="AD115" s="11"/>
      <c r="AE115" s="8"/>
      <c r="AF115" s="8"/>
    </row>
    <row r="116" spans="23:32">
      <c r="W116" s="11"/>
      <c r="Z116" s="11"/>
      <c r="AA116" s="11"/>
      <c r="AB116" s="11"/>
      <c r="AC116" s="11"/>
      <c r="AD116" s="11"/>
      <c r="AE116" s="8"/>
      <c r="AF116" s="8"/>
    </row>
    <row r="117" spans="23:32">
      <c r="W117" s="11"/>
      <c r="Z117" s="11"/>
      <c r="AA117" s="11"/>
      <c r="AB117" s="11"/>
      <c r="AC117" s="11"/>
      <c r="AD117" s="11"/>
      <c r="AE117" s="8"/>
      <c r="AF117" s="8"/>
    </row>
    <row r="118" spans="23:32">
      <c r="W118" s="11"/>
      <c r="Z118" s="11"/>
      <c r="AA118" s="11"/>
      <c r="AB118" s="11"/>
      <c r="AC118" s="11"/>
      <c r="AD118" s="11"/>
      <c r="AE118" s="8"/>
      <c r="AF118" s="8"/>
    </row>
    <row r="119" spans="23:32">
      <c r="W119" s="11"/>
      <c r="Z119" s="11"/>
      <c r="AA119" s="11"/>
      <c r="AB119" s="11"/>
      <c r="AC119" s="11"/>
      <c r="AD119" s="11"/>
      <c r="AE119" s="8"/>
      <c r="AF119" s="8"/>
    </row>
    <row r="120" spans="23:32">
      <c r="W120" s="11"/>
      <c r="Z120" s="11"/>
      <c r="AA120" s="11"/>
      <c r="AB120" s="11"/>
      <c r="AC120" s="11"/>
      <c r="AD120" s="11"/>
      <c r="AE120" s="8"/>
      <c r="AF120" s="8"/>
    </row>
    <row r="121" spans="23:32">
      <c r="W121" s="11"/>
      <c r="Z121" s="11"/>
      <c r="AA121" s="11"/>
      <c r="AB121" s="11"/>
      <c r="AC121" s="11"/>
      <c r="AD121" s="11"/>
      <c r="AE121" s="8"/>
      <c r="AF121" s="8"/>
    </row>
    <row r="122" spans="23:32">
      <c r="W122" s="11"/>
      <c r="Z122" s="11"/>
      <c r="AA122" s="11"/>
      <c r="AB122" s="11"/>
      <c r="AC122" s="11"/>
      <c r="AD122" s="11"/>
      <c r="AE122" s="8"/>
      <c r="AF122" s="8"/>
    </row>
    <row r="123" spans="23:32">
      <c r="W123" s="11"/>
      <c r="Z123" s="11"/>
      <c r="AA123" s="11"/>
      <c r="AB123" s="11"/>
      <c r="AC123" s="11"/>
      <c r="AD123" s="11"/>
      <c r="AE123" s="8"/>
      <c r="AF123" s="8"/>
    </row>
    <row r="124" spans="23:32">
      <c r="W124" s="11"/>
      <c r="Z124" s="11"/>
      <c r="AA124" s="11"/>
      <c r="AB124" s="11"/>
      <c r="AC124" s="11"/>
      <c r="AD124" s="11"/>
      <c r="AE124" s="8"/>
      <c r="AF124" s="8"/>
    </row>
    <row r="125" spans="23:32">
      <c r="W125" s="11"/>
      <c r="Z125" s="11"/>
      <c r="AA125" s="11"/>
      <c r="AB125" s="11"/>
      <c r="AC125" s="11"/>
      <c r="AD125" s="11"/>
      <c r="AE125" s="8"/>
      <c r="AF125" s="8"/>
    </row>
    <row r="126" spans="23:32">
      <c r="W126" s="11"/>
      <c r="Z126" s="11"/>
      <c r="AA126" s="11"/>
      <c r="AB126" s="11"/>
      <c r="AC126" s="11"/>
      <c r="AD126" s="11"/>
      <c r="AE126" s="8"/>
      <c r="AF126" s="8"/>
    </row>
    <row r="127" spans="23:32">
      <c r="W127" s="11"/>
      <c r="Z127" s="11"/>
      <c r="AA127" s="11"/>
      <c r="AB127" s="11"/>
      <c r="AC127" s="11"/>
      <c r="AD127" s="11"/>
      <c r="AE127" s="8"/>
      <c r="AF127" s="8"/>
    </row>
    <row r="128" spans="23:32">
      <c r="W128" s="11"/>
      <c r="Z128" s="11"/>
      <c r="AA128" s="11"/>
      <c r="AB128" s="11"/>
      <c r="AC128" s="11"/>
      <c r="AD128" s="11"/>
      <c r="AE128" s="8"/>
      <c r="AF128" s="8"/>
    </row>
    <row r="129" spans="23:32">
      <c r="W129" s="11"/>
      <c r="Z129" s="11"/>
      <c r="AA129" s="11"/>
      <c r="AB129" s="11"/>
      <c r="AC129" s="11"/>
      <c r="AD129" s="11"/>
      <c r="AE129" s="8"/>
      <c r="AF129" s="8"/>
    </row>
    <row r="130" spans="23:32">
      <c r="W130" s="11"/>
      <c r="Z130" s="11"/>
      <c r="AA130" s="11"/>
      <c r="AB130" s="11"/>
      <c r="AC130" s="11"/>
      <c r="AD130" s="11"/>
      <c r="AE130" s="8"/>
      <c r="AF130" s="8"/>
    </row>
  </sheetData>
  <sortState ref="W1:AI99">
    <sortCondition ref="X1:X99"/>
  </sortState>
  <conditionalFormatting sqref="C23:K42 C44:K63 C65:K84 L13:L100 C86:K101 L2:L11 C2:K21 Y1:AG2 Y100:AG101 AH9:AH13 Y25:AG44 AH15:AH101 Y46:AG65 AH4:AH7 Y4:AG23 AI1:AJ1 Y67:AG86 Y88:AG98">
    <cfRule type="cellIs" dxfId="3" priority="2" operator="equal">
      <formula>$J$9</formula>
    </cfRule>
  </conditionalFormatting>
  <pageMargins left="0.7" right="0.7" top="0.75" bottom="0.75" header="0.3" footer="0.3"/>
  <pageSetup paperSize="9" orientation="portrait" r:id="rId1"/>
  <ignoredErrors>
    <ignoredError sqref="AI2:AI50 AI74 AI75:AI9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9"/>
  <sheetViews>
    <sheetView zoomScale="60" zoomScaleNormal="60" workbookViewId="0">
      <selection activeCell="T29" sqref="T29"/>
    </sheetView>
  </sheetViews>
  <sheetFormatPr baseColWidth="10" defaultColWidth="8.83203125" defaultRowHeight="15"/>
  <cols>
    <col min="5" max="5" width="9.1640625" style="11"/>
    <col min="14" max="14" width="4.1640625" customWidth="1"/>
  </cols>
  <sheetData>
    <row r="1" spans="1:27">
      <c r="B1" s="31" t="s">
        <v>36</v>
      </c>
      <c r="C1" s="31" t="s">
        <v>11</v>
      </c>
      <c r="D1" s="31" t="s">
        <v>10</v>
      </c>
      <c r="E1" s="31" t="s">
        <v>45</v>
      </c>
      <c r="F1" s="31" t="s">
        <v>17</v>
      </c>
      <c r="G1" s="31" t="s">
        <v>12</v>
      </c>
      <c r="H1" s="31" t="s">
        <v>16</v>
      </c>
      <c r="I1" s="31" t="s">
        <v>15</v>
      </c>
      <c r="J1" s="31" t="s">
        <v>13</v>
      </c>
      <c r="K1" s="31" t="s">
        <v>14</v>
      </c>
      <c r="L1" s="31" t="s">
        <v>49</v>
      </c>
    </row>
    <row r="2" spans="1:27">
      <c r="A2">
        <v>1</v>
      </c>
      <c r="B2" s="9">
        <v>5</v>
      </c>
      <c r="C2" s="29" t="s">
        <v>19</v>
      </c>
      <c r="D2" s="30" t="s">
        <v>21</v>
      </c>
      <c r="E2" s="30">
        <v>0</v>
      </c>
      <c r="F2" s="28" t="s">
        <v>19</v>
      </c>
      <c r="G2" s="28" t="s">
        <v>19</v>
      </c>
      <c r="H2" s="28" t="s">
        <v>19</v>
      </c>
      <c r="I2" s="28" t="s">
        <v>19</v>
      </c>
      <c r="J2" s="28" t="s">
        <v>19</v>
      </c>
      <c r="K2" s="29" t="s">
        <v>19</v>
      </c>
      <c r="L2" s="29" t="s">
        <v>19</v>
      </c>
      <c r="N2">
        <v>2</v>
      </c>
      <c r="P2" s="10" t="s">
        <v>26</v>
      </c>
      <c r="Q2" s="11"/>
      <c r="R2" s="11"/>
      <c r="S2" s="11"/>
      <c r="T2" s="11"/>
      <c r="U2" s="2" t="s">
        <v>46</v>
      </c>
      <c r="V2" s="14" t="s">
        <v>47</v>
      </c>
      <c r="W2" s="11"/>
      <c r="X2" s="2" t="s">
        <v>46</v>
      </c>
      <c r="Y2" s="14" t="s">
        <v>47</v>
      </c>
      <c r="Z2" s="11"/>
      <c r="AA2" s="11"/>
    </row>
    <row r="3" spans="1:27">
      <c r="A3">
        <v>2</v>
      </c>
      <c r="B3" s="10">
        <v>19</v>
      </c>
      <c r="C3" s="28" t="s">
        <v>19</v>
      </c>
      <c r="D3" s="28" t="s">
        <v>19</v>
      </c>
      <c r="E3" s="28">
        <v>4</v>
      </c>
      <c r="F3" s="28" t="s">
        <v>19</v>
      </c>
      <c r="G3" s="28" t="s">
        <v>19</v>
      </c>
      <c r="H3" s="28" t="s">
        <v>19</v>
      </c>
      <c r="I3" s="28" t="s">
        <v>19</v>
      </c>
      <c r="J3" s="28" t="s">
        <v>19</v>
      </c>
      <c r="K3" s="30" t="s">
        <v>21</v>
      </c>
      <c r="L3" s="30" t="s">
        <v>21</v>
      </c>
      <c r="N3">
        <v>1</v>
      </c>
      <c r="P3" s="10" t="s">
        <v>26</v>
      </c>
      <c r="Q3" s="11">
        <v>1</v>
      </c>
      <c r="R3" s="11" t="s">
        <v>2</v>
      </c>
      <c r="S3" s="11"/>
      <c r="T3" s="11"/>
      <c r="U3" s="11">
        <v>17</v>
      </c>
      <c r="V3" s="11">
        <v>0</v>
      </c>
      <c r="W3" s="11">
        <f>U3+V3</f>
        <v>17</v>
      </c>
      <c r="X3" s="21">
        <f>(100*U3)/17</f>
        <v>100</v>
      </c>
      <c r="Y3" s="21">
        <f>(100*V3)/17</f>
        <v>0</v>
      </c>
      <c r="Z3" s="11"/>
      <c r="AA3" s="11"/>
    </row>
    <row r="4" spans="1:27">
      <c r="A4">
        <v>3</v>
      </c>
      <c r="B4" s="10">
        <v>20</v>
      </c>
      <c r="C4" s="28" t="s">
        <v>19</v>
      </c>
      <c r="D4" s="28" t="s">
        <v>19</v>
      </c>
      <c r="E4" s="28">
        <v>4</v>
      </c>
      <c r="F4" s="28" t="s">
        <v>19</v>
      </c>
      <c r="G4" s="28" t="s">
        <v>19</v>
      </c>
      <c r="H4" s="28" t="s">
        <v>19</v>
      </c>
      <c r="I4" s="28" t="s">
        <v>19</v>
      </c>
      <c r="J4" s="28" t="s">
        <v>19</v>
      </c>
      <c r="K4" s="30" t="s">
        <v>21</v>
      </c>
      <c r="L4" s="29" t="s">
        <v>19</v>
      </c>
      <c r="M4" t="s">
        <v>22</v>
      </c>
      <c r="N4">
        <v>1</v>
      </c>
      <c r="P4" s="10" t="s">
        <v>26</v>
      </c>
      <c r="Q4" s="11">
        <v>2</v>
      </c>
      <c r="R4" s="11" t="s">
        <v>1</v>
      </c>
      <c r="S4" s="11"/>
      <c r="T4" s="11"/>
      <c r="U4" s="11">
        <v>15</v>
      </c>
      <c r="V4" s="11">
        <v>2</v>
      </c>
      <c r="W4" s="11">
        <f t="shared" ref="W4:W11" si="0">U4+V4</f>
        <v>17</v>
      </c>
      <c r="X4" s="21">
        <f t="shared" ref="X4:X11" si="1">(100*U4)/17</f>
        <v>88.235294117647058</v>
      </c>
      <c r="Y4" s="21">
        <f t="shared" ref="Y4:Y11" si="2">(100*V4)/17</f>
        <v>11.764705882352942</v>
      </c>
      <c r="Z4" s="11"/>
      <c r="AA4" s="11"/>
    </row>
    <row r="5" spans="1:27">
      <c r="A5" s="11">
        <v>4</v>
      </c>
      <c r="B5" s="9">
        <v>26</v>
      </c>
      <c r="C5" s="28" t="s">
        <v>19</v>
      </c>
      <c r="D5" s="28" t="s">
        <v>19</v>
      </c>
      <c r="E5" s="28">
        <v>4</v>
      </c>
      <c r="F5" s="28" t="s">
        <v>19</v>
      </c>
      <c r="G5" s="28" t="s">
        <v>19</v>
      </c>
      <c r="H5" s="28" t="s">
        <v>19</v>
      </c>
      <c r="I5" s="28" t="s">
        <v>19</v>
      </c>
      <c r="J5" s="28" t="s">
        <v>19</v>
      </c>
      <c r="K5" s="28" t="s">
        <v>19</v>
      </c>
      <c r="L5" s="28" t="s">
        <v>19</v>
      </c>
      <c r="N5">
        <v>0</v>
      </c>
      <c r="P5" s="10" t="s">
        <v>26</v>
      </c>
      <c r="Q5" s="11">
        <v>3</v>
      </c>
      <c r="R5" s="11" t="s">
        <v>8</v>
      </c>
      <c r="S5" s="11"/>
      <c r="T5" s="11"/>
      <c r="U5" s="11">
        <v>17</v>
      </c>
      <c r="V5" s="11">
        <v>0</v>
      </c>
      <c r="W5" s="11">
        <f t="shared" si="0"/>
        <v>17</v>
      </c>
      <c r="X5" s="21">
        <f t="shared" si="1"/>
        <v>100</v>
      </c>
      <c r="Y5" s="21">
        <f t="shared" si="2"/>
        <v>0</v>
      </c>
      <c r="Z5" s="11"/>
      <c r="AA5" s="11"/>
    </row>
    <row r="6" spans="1:27">
      <c r="A6" s="11">
        <v>5</v>
      </c>
      <c r="B6" s="9">
        <v>28</v>
      </c>
      <c r="C6" s="28" t="s">
        <v>19</v>
      </c>
      <c r="D6" s="30" t="s">
        <v>21</v>
      </c>
      <c r="E6" s="30">
        <v>0</v>
      </c>
      <c r="F6" s="28" t="s">
        <v>19</v>
      </c>
      <c r="G6" s="28" t="s">
        <v>19</v>
      </c>
      <c r="H6" s="28" t="s">
        <v>19</v>
      </c>
      <c r="I6" s="28" t="s">
        <v>19</v>
      </c>
      <c r="J6" s="28" t="s">
        <v>19</v>
      </c>
      <c r="K6" s="28" t="s">
        <v>19</v>
      </c>
      <c r="L6" s="28" t="s">
        <v>19</v>
      </c>
      <c r="N6">
        <v>0</v>
      </c>
      <c r="P6" s="10" t="s">
        <v>26</v>
      </c>
      <c r="Q6" s="11">
        <v>4</v>
      </c>
      <c r="R6" s="11" t="s">
        <v>3</v>
      </c>
      <c r="S6" s="11"/>
      <c r="T6" s="11"/>
      <c r="U6" s="11">
        <v>17</v>
      </c>
      <c r="V6" s="11">
        <v>0</v>
      </c>
      <c r="W6" s="11">
        <f t="shared" si="0"/>
        <v>17</v>
      </c>
      <c r="X6" s="21">
        <f t="shared" si="1"/>
        <v>100</v>
      </c>
      <c r="Y6" s="21">
        <f t="shared" si="2"/>
        <v>0</v>
      </c>
      <c r="Z6" s="11"/>
      <c r="AA6" s="11"/>
    </row>
    <row r="7" spans="1:27">
      <c r="A7" s="11">
        <v>6</v>
      </c>
      <c r="B7" s="9">
        <v>29</v>
      </c>
      <c r="C7" s="28" t="s">
        <v>19</v>
      </c>
      <c r="D7" s="28" t="s">
        <v>19</v>
      </c>
      <c r="E7" s="28">
        <v>4</v>
      </c>
      <c r="F7" s="28" t="s">
        <v>19</v>
      </c>
      <c r="G7" s="28" t="s">
        <v>19</v>
      </c>
      <c r="H7" s="28" t="s">
        <v>19</v>
      </c>
      <c r="I7" s="28" t="s">
        <v>19</v>
      </c>
      <c r="J7" s="28" t="s">
        <v>19</v>
      </c>
      <c r="K7" s="28" t="s">
        <v>19</v>
      </c>
      <c r="L7" s="28" t="s">
        <v>19</v>
      </c>
      <c r="N7">
        <v>0</v>
      </c>
      <c r="P7" s="10" t="s">
        <v>26</v>
      </c>
      <c r="Q7" s="11">
        <v>5</v>
      </c>
      <c r="R7" s="11" t="s">
        <v>7</v>
      </c>
      <c r="S7" s="11"/>
      <c r="T7" s="11"/>
      <c r="U7" s="11">
        <v>17</v>
      </c>
      <c r="V7" s="11">
        <v>0</v>
      </c>
      <c r="W7" s="11">
        <f t="shared" si="0"/>
        <v>17</v>
      </c>
      <c r="X7" s="21">
        <f t="shared" si="1"/>
        <v>100</v>
      </c>
      <c r="Y7" s="21">
        <f t="shared" si="2"/>
        <v>0</v>
      </c>
      <c r="Z7" s="11"/>
      <c r="AA7" s="11"/>
    </row>
    <row r="8" spans="1:27">
      <c r="A8" s="11">
        <v>7</v>
      </c>
      <c r="B8" s="9">
        <v>32</v>
      </c>
      <c r="C8" s="28" t="s">
        <v>19</v>
      </c>
      <c r="D8" s="28" t="s">
        <v>19</v>
      </c>
      <c r="E8" s="28">
        <v>4</v>
      </c>
      <c r="F8" s="28" t="s">
        <v>19</v>
      </c>
      <c r="G8" s="28" t="s">
        <v>19</v>
      </c>
      <c r="H8" s="28" t="s">
        <v>19</v>
      </c>
      <c r="I8" s="28" t="s">
        <v>19</v>
      </c>
      <c r="J8" s="28" t="s">
        <v>19</v>
      </c>
      <c r="K8" s="28" t="s">
        <v>19</v>
      </c>
      <c r="L8" s="28" t="s">
        <v>19</v>
      </c>
      <c r="N8">
        <v>0</v>
      </c>
      <c r="P8" s="10" t="s">
        <v>26</v>
      </c>
      <c r="Q8" s="11">
        <v>6</v>
      </c>
      <c r="R8" s="11" t="s">
        <v>6</v>
      </c>
      <c r="S8" s="11"/>
      <c r="T8" s="11"/>
      <c r="U8" s="11">
        <v>17</v>
      </c>
      <c r="V8" s="11">
        <v>0</v>
      </c>
      <c r="W8" s="11">
        <f t="shared" si="0"/>
        <v>17</v>
      </c>
      <c r="X8" s="21">
        <f t="shared" si="1"/>
        <v>100</v>
      </c>
      <c r="Y8" s="21">
        <f t="shared" si="2"/>
        <v>0</v>
      </c>
      <c r="Z8" s="11"/>
      <c r="AA8" s="11"/>
    </row>
    <row r="9" spans="1:27">
      <c r="A9" s="11">
        <v>8</v>
      </c>
      <c r="B9" s="9">
        <v>36</v>
      </c>
      <c r="C9" s="28" t="s">
        <v>19</v>
      </c>
      <c r="D9" s="28" t="s">
        <v>19</v>
      </c>
      <c r="E9" s="28">
        <v>4</v>
      </c>
      <c r="F9" s="28" t="s">
        <v>19</v>
      </c>
      <c r="G9" s="28" t="s">
        <v>19</v>
      </c>
      <c r="H9" s="28" t="s">
        <v>19</v>
      </c>
      <c r="I9" s="28" t="s">
        <v>19</v>
      </c>
      <c r="J9" s="28" t="s">
        <v>19</v>
      </c>
      <c r="K9" s="28" t="s">
        <v>19</v>
      </c>
      <c r="L9" s="28" t="s">
        <v>19</v>
      </c>
      <c r="N9">
        <v>0</v>
      </c>
      <c r="P9" s="10" t="s">
        <v>26</v>
      </c>
      <c r="Q9" s="11">
        <v>7</v>
      </c>
      <c r="R9" s="11" t="s">
        <v>4</v>
      </c>
      <c r="S9" s="11"/>
      <c r="T9" s="11"/>
      <c r="U9" s="11">
        <v>17</v>
      </c>
      <c r="V9" s="11">
        <v>0</v>
      </c>
      <c r="W9" s="11">
        <f t="shared" si="0"/>
        <v>17</v>
      </c>
      <c r="X9" s="21">
        <f t="shared" si="1"/>
        <v>100</v>
      </c>
      <c r="Y9" s="21">
        <f t="shared" si="2"/>
        <v>0</v>
      </c>
      <c r="Z9" s="11"/>
      <c r="AA9" s="11"/>
    </row>
    <row r="10" spans="1:27">
      <c r="A10" s="11">
        <v>9</v>
      </c>
      <c r="B10" s="9">
        <v>41</v>
      </c>
      <c r="C10" s="28" t="s">
        <v>19</v>
      </c>
      <c r="D10" s="28" t="s">
        <v>19</v>
      </c>
      <c r="E10" s="28">
        <v>4</v>
      </c>
      <c r="F10" s="28" t="s">
        <v>19</v>
      </c>
      <c r="G10" s="28" t="s">
        <v>19</v>
      </c>
      <c r="H10" s="28" t="s">
        <v>19</v>
      </c>
      <c r="I10" s="28" t="s">
        <v>19</v>
      </c>
      <c r="J10" s="28" t="s">
        <v>19</v>
      </c>
      <c r="K10" s="28" t="s">
        <v>19</v>
      </c>
      <c r="L10" s="28" t="s">
        <v>19</v>
      </c>
      <c r="N10">
        <v>0</v>
      </c>
      <c r="P10" s="10" t="s">
        <v>26</v>
      </c>
      <c r="Q10" s="11">
        <v>8</v>
      </c>
      <c r="R10" s="11" t="s">
        <v>5</v>
      </c>
      <c r="S10" s="11"/>
      <c r="T10" s="11"/>
      <c r="U10" s="11">
        <v>12</v>
      </c>
      <c r="V10" s="11">
        <v>5</v>
      </c>
      <c r="W10" s="11">
        <f t="shared" si="0"/>
        <v>17</v>
      </c>
      <c r="X10" s="21">
        <f t="shared" si="1"/>
        <v>70.588235294117652</v>
      </c>
      <c r="Y10" s="21">
        <f t="shared" si="2"/>
        <v>29.411764705882351</v>
      </c>
      <c r="Z10" s="11"/>
      <c r="AA10" s="11"/>
    </row>
    <row r="11" spans="1:27">
      <c r="A11" s="11">
        <v>10</v>
      </c>
      <c r="B11" s="9">
        <v>47</v>
      </c>
      <c r="C11" s="28" t="s">
        <v>19</v>
      </c>
      <c r="D11" s="28" t="s">
        <v>19</v>
      </c>
      <c r="E11" s="28">
        <v>4</v>
      </c>
      <c r="F11" s="28" t="s">
        <v>19</v>
      </c>
      <c r="G11" s="28" t="s">
        <v>19</v>
      </c>
      <c r="H11" s="28" t="s">
        <v>19</v>
      </c>
      <c r="I11" s="28" t="s">
        <v>19</v>
      </c>
      <c r="J11" s="28" t="s">
        <v>19</v>
      </c>
      <c r="K11" s="28" t="s">
        <v>19</v>
      </c>
      <c r="L11" s="28" t="s">
        <v>19</v>
      </c>
      <c r="N11">
        <v>0</v>
      </c>
      <c r="P11" s="10" t="s">
        <v>26</v>
      </c>
      <c r="Q11" s="11">
        <v>9</v>
      </c>
      <c r="R11" s="11" t="s">
        <v>48</v>
      </c>
      <c r="S11" s="11"/>
      <c r="T11" s="11"/>
      <c r="U11" s="11">
        <v>16</v>
      </c>
      <c r="V11" s="11">
        <v>1</v>
      </c>
      <c r="W11" s="11">
        <f t="shared" si="0"/>
        <v>17</v>
      </c>
      <c r="X11" s="21">
        <f t="shared" si="1"/>
        <v>94.117647058823536</v>
      </c>
      <c r="Y11" s="21">
        <f t="shared" si="2"/>
        <v>5.882352941176471</v>
      </c>
      <c r="Z11" s="11"/>
      <c r="AA11" s="11"/>
    </row>
    <row r="12" spans="1:27">
      <c r="A12" s="11">
        <v>11</v>
      </c>
      <c r="B12" s="10">
        <v>73</v>
      </c>
      <c r="C12" s="28" t="s">
        <v>19</v>
      </c>
      <c r="D12" s="28" t="s">
        <v>19</v>
      </c>
      <c r="E12" s="28">
        <v>4</v>
      </c>
      <c r="F12" s="28" t="s">
        <v>19</v>
      </c>
      <c r="G12" s="28" t="s">
        <v>19</v>
      </c>
      <c r="H12" s="28" t="s">
        <v>19</v>
      </c>
      <c r="I12" s="28" t="s">
        <v>19</v>
      </c>
      <c r="J12" s="28" t="s">
        <v>19</v>
      </c>
      <c r="K12" s="30" t="s">
        <v>21</v>
      </c>
      <c r="L12" s="28" t="s">
        <v>19</v>
      </c>
      <c r="N12">
        <v>1</v>
      </c>
      <c r="P12" s="10" t="s">
        <v>26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>
      <c r="A13" s="11">
        <v>12</v>
      </c>
      <c r="B13" s="9">
        <v>75</v>
      </c>
      <c r="C13" s="28" t="s">
        <v>19</v>
      </c>
      <c r="D13" s="28" t="s">
        <v>19</v>
      </c>
      <c r="E13" s="28">
        <v>4</v>
      </c>
      <c r="F13" s="28" t="s">
        <v>19</v>
      </c>
      <c r="G13" s="28" t="s">
        <v>19</v>
      </c>
      <c r="H13" s="28" t="s">
        <v>19</v>
      </c>
      <c r="I13" s="28" t="s">
        <v>19</v>
      </c>
      <c r="J13" s="28" t="s">
        <v>19</v>
      </c>
      <c r="K13" s="28" t="s">
        <v>19</v>
      </c>
      <c r="L13" s="28" t="s">
        <v>19</v>
      </c>
      <c r="N13">
        <v>0</v>
      </c>
      <c r="P13" s="10" t="s">
        <v>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>
      <c r="A14" s="11">
        <v>13</v>
      </c>
      <c r="B14" s="10">
        <v>76</v>
      </c>
      <c r="C14" s="28" t="s">
        <v>19</v>
      </c>
      <c r="D14" s="28" t="s">
        <v>19</v>
      </c>
      <c r="E14" s="28">
        <v>4</v>
      </c>
      <c r="F14" s="28" t="s">
        <v>19</v>
      </c>
      <c r="G14" s="28" t="s">
        <v>19</v>
      </c>
      <c r="H14" s="28" t="s">
        <v>19</v>
      </c>
      <c r="I14" s="28" t="s">
        <v>19</v>
      </c>
      <c r="J14" s="28" t="s">
        <v>19</v>
      </c>
      <c r="K14" s="30" t="s">
        <v>21</v>
      </c>
      <c r="L14" s="28" t="s">
        <v>19</v>
      </c>
      <c r="N14">
        <v>1</v>
      </c>
      <c r="P14" s="10" t="s">
        <v>26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>
      <c r="A15" s="11">
        <v>14</v>
      </c>
      <c r="B15" s="10">
        <v>77</v>
      </c>
      <c r="C15" s="28" t="s">
        <v>19</v>
      </c>
      <c r="D15" s="28" t="s">
        <v>19</v>
      </c>
      <c r="E15" s="28">
        <v>4</v>
      </c>
      <c r="F15" s="28" t="s">
        <v>19</v>
      </c>
      <c r="G15" s="28" t="s">
        <v>19</v>
      </c>
      <c r="H15" s="28" t="s">
        <v>19</v>
      </c>
      <c r="I15" s="28" t="s">
        <v>19</v>
      </c>
      <c r="J15" s="28" t="s">
        <v>19</v>
      </c>
      <c r="K15" s="30" t="s">
        <v>21</v>
      </c>
      <c r="L15" s="28" t="s">
        <v>19</v>
      </c>
      <c r="N15">
        <v>1</v>
      </c>
      <c r="P15" s="10" t="s">
        <v>26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>
      <c r="A16" s="11">
        <v>15</v>
      </c>
      <c r="B16" s="9">
        <v>84</v>
      </c>
      <c r="C16" s="28" t="s">
        <v>19</v>
      </c>
      <c r="D16" s="28" t="s">
        <v>19</v>
      </c>
      <c r="E16" s="28">
        <v>4</v>
      </c>
      <c r="F16" s="28" t="s">
        <v>19</v>
      </c>
      <c r="G16" s="28" t="s">
        <v>19</v>
      </c>
      <c r="H16" s="28" t="s">
        <v>19</v>
      </c>
      <c r="I16" s="28" t="s">
        <v>19</v>
      </c>
      <c r="J16" s="28" t="s">
        <v>19</v>
      </c>
      <c r="K16" s="28" t="s">
        <v>19</v>
      </c>
      <c r="L16" s="28" t="s">
        <v>19</v>
      </c>
      <c r="N16">
        <v>0</v>
      </c>
      <c r="P16" s="10" t="s">
        <v>26</v>
      </c>
    </row>
    <row r="17" spans="1:16">
      <c r="A17" s="11">
        <v>16</v>
      </c>
      <c r="B17" s="9">
        <v>85</v>
      </c>
      <c r="C17" s="28" t="s">
        <v>19</v>
      </c>
      <c r="D17" s="28" t="s">
        <v>19</v>
      </c>
      <c r="E17" s="28">
        <v>4</v>
      </c>
      <c r="F17" s="28" t="s">
        <v>19</v>
      </c>
      <c r="G17" s="28" t="s">
        <v>19</v>
      </c>
      <c r="H17" s="28" t="s">
        <v>19</v>
      </c>
      <c r="I17" s="28" t="s">
        <v>19</v>
      </c>
      <c r="J17" s="28" t="s">
        <v>19</v>
      </c>
      <c r="K17" s="28" t="s">
        <v>19</v>
      </c>
      <c r="L17" s="28" t="s">
        <v>19</v>
      </c>
      <c r="N17">
        <v>0</v>
      </c>
      <c r="P17" s="10" t="s">
        <v>26</v>
      </c>
    </row>
    <row r="18" spans="1:16">
      <c r="A18" s="11">
        <v>17</v>
      </c>
      <c r="B18" s="9">
        <v>94</v>
      </c>
      <c r="C18" s="28" t="s">
        <v>19</v>
      </c>
      <c r="D18" s="28" t="s">
        <v>19</v>
      </c>
      <c r="E18" s="28">
        <v>4</v>
      </c>
      <c r="F18" s="28" t="s">
        <v>19</v>
      </c>
      <c r="G18" s="28" t="s">
        <v>19</v>
      </c>
      <c r="H18" s="28" t="s">
        <v>19</v>
      </c>
      <c r="I18" s="28" t="s">
        <v>19</v>
      </c>
      <c r="J18" s="28" t="s">
        <v>19</v>
      </c>
      <c r="K18" s="28" t="s">
        <v>19</v>
      </c>
      <c r="L18" s="28" t="s">
        <v>19</v>
      </c>
      <c r="N18">
        <v>0</v>
      </c>
      <c r="P18" s="10" t="s">
        <v>26</v>
      </c>
    </row>
    <row r="21" spans="1:16">
      <c r="B21" s="9">
        <v>12</v>
      </c>
      <c r="C21" s="21">
        <f>(B21/B25)*100</f>
        <v>70.588235294117652</v>
      </c>
      <c r="D21" s="11"/>
      <c r="F21" s="11"/>
      <c r="G21" s="11" t="s">
        <v>37</v>
      </c>
      <c r="H21" s="11"/>
    </row>
    <row r="22" spans="1:16">
      <c r="B22" s="22">
        <v>5</v>
      </c>
      <c r="C22" s="21">
        <f>(B22/B25)*100</f>
        <v>29.411764705882355</v>
      </c>
      <c r="D22" s="11"/>
      <c r="F22" s="11"/>
      <c r="G22" s="11" t="s">
        <v>38</v>
      </c>
      <c r="H22" s="11"/>
    </row>
    <row r="23" spans="1:16">
      <c r="B23" s="23">
        <v>0</v>
      </c>
      <c r="C23" s="21">
        <f>(B23/B25)*100</f>
        <v>0</v>
      </c>
      <c r="D23" s="11"/>
      <c r="F23" s="11"/>
      <c r="G23" s="11" t="s">
        <v>39</v>
      </c>
      <c r="H23" s="11"/>
    </row>
    <row r="24" spans="1:16">
      <c r="B24" s="24">
        <v>0</v>
      </c>
      <c r="C24" s="21">
        <f>(B24/B25)*100</f>
        <v>0</v>
      </c>
      <c r="D24" s="11"/>
      <c r="F24" s="11"/>
      <c r="G24" s="11" t="s">
        <v>40</v>
      </c>
      <c r="H24" s="11"/>
    </row>
    <row r="25" spans="1:16">
      <c r="B25" s="11">
        <f>SUM(B21:B24)</f>
        <v>17</v>
      </c>
      <c r="C25" s="21">
        <f>C21+C22+C23+C24</f>
        <v>100</v>
      </c>
      <c r="D25" s="11"/>
      <c r="F25" s="11"/>
      <c r="G25" s="11"/>
      <c r="H25" s="11"/>
    </row>
    <row r="27" spans="1:16">
      <c r="E27"/>
    </row>
    <row r="28" spans="1:16">
      <c r="B28" s="11"/>
      <c r="C28" s="11" t="s">
        <v>41</v>
      </c>
      <c r="D28" s="11" t="s">
        <v>42</v>
      </c>
      <c r="E28" s="11" t="s">
        <v>43</v>
      </c>
      <c r="F28" s="11" t="s">
        <v>44</v>
      </c>
    </row>
    <row r="29" spans="1:16">
      <c r="B29" s="11" t="s">
        <v>26</v>
      </c>
      <c r="C29" s="11">
        <f>B21</f>
        <v>12</v>
      </c>
      <c r="D29" s="11">
        <f>B22</f>
        <v>5</v>
      </c>
      <c r="E29" s="11">
        <f>B23</f>
        <v>0</v>
      </c>
      <c r="F29" s="11">
        <f>B24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9"/>
  <sheetViews>
    <sheetView topLeftCell="H1" workbookViewId="0">
      <selection activeCell="Y14" sqref="Q1:Y14"/>
    </sheetView>
  </sheetViews>
  <sheetFormatPr baseColWidth="10" defaultColWidth="8.83203125" defaultRowHeight="15"/>
  <cols>
    <col min="19" max="19" width="13.1640625" customWidth="1"/>
  </cols>
  <sheetData>
    <row r="1" spans="1:24" s="12" customFormat="1">
      <c r="B1" s="15" t="s">
        <v>9</v>
      </c>
      <c r="C1" s="31" t="s">
        <v>11</v>
      </c>
      <c r="D1" s="31" t="s">
        <v>10</v>
      </c>
      <c r="E1" s="31" t="s">
        <v>45</v>
      </c>
      <c r="F1" s="31" t="s">
        <v>17</v>
      </c>
      <c r="G1" s="31" t="s">
        <v>12</v>
      </c>
      <c r="H1" s="31" t="s">
        <v>16</v>
      </c>
      <c r="I1" s="31" t="s">
        <v>15</v>
      </c>
      <c r="J1" s="31" t="s">
        <v>13</v>
      </c>
      <c r="K1" s="31" t="s">
        <v>14</v>
      </c>
      <c r="L1" s="31" t="s">
        <v>49</v>
      </c>
    </row>
    <row r="2" spans="1:24">
      <c r="A2">
        <v>1</v>
      </c>
      <c r="B2" s="16">
        <v>2</v>
      </c>
      <c r="C2" s="28" t="s">
        <v>19</v>
      </c>
      <c r="D2" s="28" t="s">
        <v>19</v>
      </c>
      <c r="E2" s="28">
        <v>4</v>
      </c>
      <c r="F2" s="28" t="s">
        <v>19</v>
      </c>
      <c r="G2" s="28" t="s">
        <v>19</v>
      </c>
      <c r="H2" s="28" t="s">
        <v>19</v>
      </c>
      <c r="I2" s="28" t="s">
        <v>19</v>
      </c>
      <c r="J2" s="28" t="s">
        <v>19</v>
      </c>
      <c r="K2" s="28" t="s">
        <v>19</v>
      </c>
      <c r="L2" s="28" t="s">
        <v>19</v>
      </c>
      <c r="N2">
        <v>0</v>
      </c>
      <c r="P2" s="7" t="s">
        <v>24</v>
      </c>
      <c r="Q2" s="11"/>
      <c r="R2" s="11"/>
      <c r="S2" s="11"/>
      <c r="T2" s="2" t="s">
        <v>46</v>
      </c>
      <c r="U2" s="14" t="s">
        <v>47</v>
      </c>
      <c r="V2" s="11"/>
      <c r="W2" s="2" t="s">
        <v>46</v>
      </c>
      <c r="X2" s="14" t="s">
        <v>47</v>
      </c>
    </row>
    <row r="3" spans="1:24">
      <c r="A3">
        <v>2</v>
      </c>
      <c r="B3" s="26">
        <v>17</v>
      </c>
      <c r="C3" s="28" t="s">
        <v>19</v>
      </c>
      <c r="D3" s="28" t="s">
        <v>19</v>
      </c>
      <c r="E3" s="28">
        <v>4</v>
      </c>
      <c r="F3" s="28" t="s">
        <v>19</v>
      </c>
      <c r="G3" s="28" t="s">
        <v>19</v>
      </c>
      <c r="H3" s="28" t="s">
        <v>19</v>
      </c>
      <c r="I3" s="28" t="s">
        <v>21</v>
      </c>
      <c r="J3" s="28" t="s">
        <v>19</v>
      </c>
      <c r="K3" s="28" t="s">
        <v>21</v>
      </c>
      <c r="L3" s="28" t="s">
        <v>21</v>
      </c>
      <c r="M3" t="s">
        <v>22</v>
      </c>
      <c r="N3">
        <v>3</v>
      </c>
      <c r="P3" s="7" t="s">
        <v>24</v>
      </c>
      <c r="Q3" s="11">
        <v>1</v>
      </c>
      <c r="R3" s="11" t="s">
        <v>2</v>
      </c>
      <c r="S3" s="11"/>
      <c r="T3" s="11">
        <v>31</v>
      </c>
      <c r="U3" s="11">
        <v>0</v>
      </c>
      <c r="V3" s="11">
        <f>T3+U3</f>
        <v>31</v>
      </c>
      <c r="W3" s="21">
        <f>(100*T3)/31</f>
        <v>100</v>
      </c>
      <c r="X3" s="21">
        <f>(100*U3)/31</f>
        <v>0</v>
      </c>
    </row>
    <row r="4" spans="1:24">
      <c r="A4">
        <v>3</v>
      </c>
      <c r="B4" s="18">
        <v>18</v>
      </c>
      <c r="C4" s="28" t="s">
        <v>19</v>
      </c>
      <c r="D4" s="28" t="s">
        <v>19</v>
      </c>
      <c r="E4" s="28">
        <v>4</v>
      </c>
      <c r="F4" s="28" t="s">
        <v>19</v>
      </c>
      <c r="G4" s="28" t="s">
        <v>19</v>
      </c>
      <c r="H4" s="28" t="s">
        <v>19</v>
      </c>
      <c r="I4" s="28" t="s">
        <v>19</v>
      </c>
      <c r="J4" s="28" t="s">
        <v>19</v>
      </c>
      <c r="K4" s="28" t="s">
        <v>21</v>
      </c>
      <c r="L4" s="28" t="s">
        <v>21</v>
      </c>
      <c r="M4" t="s">
        <v>22</v>
      </c>
      <c r="N4">
        <v>2</v>
      </c>
      <c r="P4" s="7" t="s">
        <v>24</v>
      </c>
      <c r="Q4" s="11">
        <v>2</v>
      </c>
      <c r="R4" s="11" t="s">
        <v>1</v>
      </c>
      <c r="S4" s="11"/>
      <c r="T4" s="11">
        <v>29</v>
      </c>
      <c r="U4" s="11">
        <v>2</v>
      </c>
      <c r="V4" s="11">
        <f t="shared" ref="V4:V11" si="0">T4+U4</f>
        <v>31</v>
      </c>
      <c r="W4" s="21">
        <f t="shared" ref="W4:W11" si="1">(100*T4)/31</f>
        <v>93.548387096774192</v>
      </c>
      <c r="X4" s="21">
        <f t="shared" ref="X4:X11" si="2">(100*U4)/31</f>
        <v>6.4516129032258061</v>
      </c>
    </row>
    <row r="5" spans="1:24">
      <c r="A5" s="11">
        <v>4</v>
      </c>
      <c r="B5" s="18">
        <v>21</v>
      </c>
      <c r="C5" s="28" t="s">
        <v>19</v>
      </c>
      <c r="D5" s="28" t="s">
        <v>19</v>
      </c>
      <c r="E5" s="28">
        <v>4</v>
      </c>
      <c r="F5" s="28" t="s">
        <v>19</v>
      </c>
      <c r="G5" s="28" t="s">
        <v>19</v>
      </c>
      <c r="H5" s="28" t="s">
        <v>19</v>
      </c>
      <c r="I5" s="28" t="s">
        <v>19</v>
      </c>
      <c r="J5" s="28" t="s">
        <v>19</v>
      </c>
      <c r="K5" s="28" t="s">
        <v>21</v>
      </c>
      <c r="L5" s="28" t="s">
        <v>21</v>
      </c>
      <c r="M5" t="s">
        <v>22</v>
      </c>
      <c r="N5">
        <v>2</v>
      </c>
      <c r="P5" s="7" t="s">
        <v>24</v>
      </c>
      <c r="Q5" s="11">
        <v>3</v>
      </c>
      <c r="R5" s="11" t="s">
        <v>8</v>
      </c>
      <c r="S5" s="11"/>
      <c r="T5" s="11">
        <v>31</v>
      </c>
      <c r="U5" s="11">
        <v>0</v>
      </c>
      <c r="V5" s="11">
        <f t="shared" si="0"/>
        <v>31</v>
      </c>
      <c r="W5" s="21">
        <f t="shared" si="1"/>
        <v>100</v>
      </c>
      <c r="X5" s="21">
        <f t="shared" si="2"/>
        <v>0</v>
      </c>
    </row>
    <row r="6" spans="1:24">
      <c r="A6" s="11">
        <v>5</v>
      </c>
      <c r="B6" s="18">
        <v>22</v>
      </c>
      <c r="C6" s="28" t="s">
        <v>19</v>
      </c>
      <c r="D6" s="28" t="s">
        <v>19</v>
      </c>
      <c r="E6" s="28">
        <v>4</v>
      </c>
      <c r="F6" s="28" t="s">
        <v>19</v>
      </c>
      <c r="G6" s="28" t="s">
        <v>19</v>
      </c>
      <c r="H6" s="28" t="s">
        <v>19</v>
      </c>
      <c r="I6" s="28" t="s">
        <v>19</v>
      </c>
      <c r="J6" s="28" t="s">
        <v>19</v>
      </c>
      <c r="K6" s="28" t="s">
        <v>21</v>
      </c>
      <c r="L6" s="28" t="s">
        <v>21</v>
      </c>
      <c r="M6" t="s">
        <v>22</v>
      </c>
      <c r="N6">
        <v>2</v>
      </c>
      <c r="P6" s="7" t="s">
        <v>24</v>
      </c>
      <c r="Q6" s="11">
        <v>4</v>
      </c>
      <c r="R6" s="11" t="s">
        <v>3</v>
      </c>
      <c r="S6" s="11"/>
      <c r="T6" s="11">
        <v>31</v>
      </c>
      <c r="U6" s="11">
        <v>0</v>
      </c>
      <c r="V6" s="11">
        <f t="shared" si="0"/>
        <v>31</v>
      </c>
      <c r="W6" s="21">
        <f t="shared" si="1"/>
        <v>100</v>
      </c>
      <c r="X6" s="21">
        <f t="shared" si="2"/>
        <v>0</v>
      </c>
    </row>
    <row r="7" spans="1:24">
      <c r="A7" s="11">
        <v>6</v>
      </c>
      <c r="B7" s="18">
        <v>23</v>
      </c>
      <c r="C7" s="28" t="s">
        <v>19</v>
      </c>
      <c r="D7" s="28" t="s">
        <v>19</v>
      </c>
      <c r="E7" s="28">
        <v>4</v>
      </c>
      <c r="F7" s="28" t="s">
        <v>19</v>
      </c>
      <c r="G7" s="28" t="s">
        <v>19</v>
      </c>
      <c r="H7" s="28" t="s">
        <v>19</v>
      </c>
      <c r="I7" s="28" t="s">
        <v>19</v>
      </c>
      <c r="J7" s="28" t="s">
        <v>19</v>
      </c>
      <c r="K7" s="28" t="s">
        <v>21</v>
      </c>
      <c r="L7" s="28" t="s">
        <v>21</v>
      </c>
      <c r="N7">
        <v>1</v>
      </c>
      <c r="P7" s="7" t="s">
        <v>24</v>
      </c>
      <c r="Q7" s="11">
        <v>5</v>
      </c>
      <c r="R7" s="11" t="s">
        <v>7</v>
      </c>
      <c r="S7" s="11"/>
      <c r="T7" s="11">
        <v>31</v>
      </c>
      <c r="U7" s="11">
        <v>0</v>
      </c>
      <c r="V7" s="11">
        <f t="shared" si="0"/>
        <v>31</v>
      </c>
      <c r="W7" s="21">
        <f t="shared" si="1"/>
        <v>100</v>
      </c>
      <c r="X7" s="21">
        <f t="shared" si="2"/>
        <v>0</v>
      </c>
    </row>
    <row r="8" spans="1:24">
      <c r="A8" s="11">
        <v>7</v>
      </c>
      <c r="B8" s="16">
        <v>24</v>
      </c>
      <c r="C8" s="28" t="s">
        <v>19</v>
      </c>
      <c r="D8" s="28" t="s">
        <v>19</v>
      </c>
      <c r="E8" s="28">
        <v>4</v>
      </c>
      <c r="F8" s="28" t="s">
        <v>19</v>
      </c>
      <c r="G8" s="28" t="s">
        <v>19</v>
      </c>
      <c r="H8" s="28" t="s">
        <v>19</v>
      </c>
      <c r="I8" s="28" t="s">
        <v>19</v>
      </c>
      <c r="J8" s="28" t="s">
        <v>19</v>
      </c>
      <c r="K8" s="28" t="s">
        <v>19</v>
      </c>
      <c r="L8" s="28" t="s">
        <v>19</v>
      </c>
      <c r="N8">
        <v>0</v>
      </c>
      <c r="P8" s="7" t="s">
        <v>24</v>
      </c>
      <c r="Q8" s="11">
        <v>6</v>
      </c>
      <c r="R8" s="11" t="s">
        <v>6</v>
      </c>
      <c r="S8" s="11"/>
      <c r="T8" s="11">
        <v>30</v>
      </c>
      <c r="U8" s="11">
        <v>1</v>
      </c>
      <c r="V8" s="11">
        <f t="shared" si="0"/>
        <v>31</v>
      </c>
      <c r="W8" s="21">
        <f t="shared" si="1"/>
        <v>96.774193548387103</v>
      </c>
      <c r="X8" s="21">
        <f t="shared" si="2"/>
        <v>3.225806451612903</v>
      </c>
    </row>
    <row r="9" spans="1:24">
      <c r="A9" s="11">
        <v>8</v>
      </c>
      <c r="B9" s="18">
        <v>25</v>
      </c>
      <c r="C9" s="28" t="s">
        <v>19</v>
      </c>
      <c r="D9" s="28" t="s">
        <v>21</v>
      </c>
      <c r="E9" s="30">
        <v>0</v>
      </c>
      <c r="F9" s="28" t="s">
        <v>19</v>
      </c>
      <c r="G9" s="28" t="s">
        <v>19</v>
      </c>
      <c r="H9" s="28" t="s">
        <v>19</v>
      </c>
      <c r="I9" s="28" t="s">
        <v>19</v>
      </c>
      <c r="J9" s="28" t="s">
        <v>19</v>
      </c>
      <c r="K9" s="28" t="s">
        <v>21</v>
      </c>
      <c r="L9" s="28" t="s">
        <v>19</v>
      </c>
      <c r="N9">
        <v>1</v>
      </c>
      <c r="P9" s="7" t="s">
        <v>24</v>
      </c>
      <c r="Q9" s="11">
        <v>7</v>
      </c>
      <c r="R9" s="11" t="s">
        <v>4</v>
      </c>
      <c r="S9" s="11"/>
      <c r="T9" s="11">
        <v>31</v>
      </c>
      <c r="U9" s="11">
        <v>0</v>
      </c>
      <c r="V9" s="11">
        <f t="shared" si="0"/>
        <v>31</v>
      </c>
      <c r="W9" s="21">
        <f t="shared" si="1"/>
        <v>100</v>
      </c>
      <c r="X9" s="21">
        <f t="shared" si="2"/>
        <v>0</v>
      </c>
    </row>
    <row r="10" spans="1:24">
      <c r="A10" s="11">
        <v>9</v>
      </c>
      <c r="B10" s="16">
        <v>27</v>
      </c>
      <c r="C10" s="28" t="s">
        <v>19</v>
      </c>
      <c r="D10" s="28" t="s">
        <v>19</v>
      </c>
      <c r="E10" s="28">
        <v>4</v>
      </c>
      <c r="F10" s="28" t="s">
        <v>19</v>
      </c>
      <c r="G10" s="28" t="s">
        <v>19</v>
      </c>
      <c r="H10" s="28" t="s">
        <v>19</v>
      </c>
      <c r="I10" s="28" t="s">
        <v>19</v>
      </c>
      <c r="J10" s="28" t="s">
        <v>19</v>
      </c>
      <c r="K10" s="28" t="s">
        <v>19</v>
      </c>
      <c r="L10" s="28" t="s">
        <v>19</v>
      </c>
      <c r="N10">
        <v>0</v>
      </c>
      <c r="P10" s="7" t="s">
        <v>24</v>
      </c>
      <c r="Q10" s="11">
        <v>8</v>
      </c>
      <c r="R10" s="11" t="s">
        <v>5</v>
      </c>
      <c r="S10" s="11"/>
      <c r="T10" s="11">
        <v>15</v>
      </c>
      <c r="U10" s="11">
        <v>16</v>
      </c>
      <c r="V10" s="11">
        <f t="shared" si="0"/>
        <v>31</v>
      </c>
      <c r="W10" s="21">
        <f t="shared" si="1"/>
        <v>48.387096774193552</v>
      </c>
      <c r="X10" s="21">
        <f t="shared" si="2"/>
        <v>51.612903225806448</v>
      </c>
    </row>
    <row r="11" spans="1:24">
      <c r="A11" s="11">
        <v>10</v>
      </c>
      <c r="B11" s="18">
        <v>30</v>
      </c>
      <c r="C11" s="28" t="s">
        <v>19</v>
      </c>
      <c r="D11" s="28" t="s">
        <v>19</v>
      </c>
      <c r="E11" s="28">
        <v>4</v>
      </c>
      <c r="F11" s="28" t="s">
        <v>19</v>
      </c>
      <c r="G11" s="28" t="s">
        <v>19</v>
      </c>
      <c r="H11" s="28" t="s">
        <v>19</v>
      </c>
      <c r="I11" s="28" t="s">
        <v>19</v>
      </c>
      <c r="J11" s="28" t="s">
        <v>19</v>
      </c>
      <c r="K11" s="28" t="s">
        <v>19</v>
      </c>
      <c r="L11" s="28" t="s">
        <v>21</v>
      </c>
      <c r="N11">
        <v>1</v>
      </c>
      <c r="P11" s="7" t="s">
        <v>24</v>
      </c>
      <c r="Q11" s="11">
        <v>9</v>
      </c>
      <c r="R11" s="11" t="s">
        <v>48</v>
      </c>
      <c r="S11" s="11"/>
      <c r="T11" s="11">
        <v>16</v>
      </c>
      <c r="U11" s="11">
        <v>15</v>
      </c>
      <c r="V11" s="11">
        <f t="shared" si="0"/>
        <v>31</v>
      </c>
      <c r="W11" s="21">
        <f t="shared" si="1"/>
        <v>51.612903225806448</v>
      </c>
      <c r="X11" s="21">
        <f t="shared" si="2"/>
        <v>48.387096774193552</v>
      </c>
    </row>
    <row r="12" spans="1:24">
      <c r="A12" s="11">
        <v>11</v>
      </c>
      <c r="B12" s="18">
        <v>31</v>
      </c>
      <c r="C12" s="28" t="s">
        <v>19</v>
      </c>
      <c r="D12" s="28" t="s">
        <v>19</v>
      </c>
      <c r="E12" s="28">
        <v>4</v>
      </c>
      <c r="F12" s="28" t="s">
        <v>19</v>
      </c>
      <c r="G12" s="28" t="s">
        <v>19</v>
      </c>
      <c r="H12" s="28" t="s">
        <v>19</v>
      </c>
      <c r="I12" s="28" t="s">
        <v>19</v>
      </c>
      <c r="J12" s="28" t="s">
        <v>19</v>
      </c>
      <c r="K12" s="28" t="s">
        <v>21</v>
      </c>
      <c r="L12" s="28" t="s">
        <v>19</v>
      </c>
      <c r="N12">
        <v>1</v>
      </c>
      <c r="P12" s="7" t="s">
        <v>24</v>
      </c>
      <c r="Q12" s="11"/>
      <c r="R12" s="11"/>
      <c r="S12" s="11"/>
      <c r="T12" s="11"/>
      <c r="U12" s="11"/>
      <c r="V12" s="11"/>
      <c r="W12" s="11"/>
      <c r="X12" s="11"/>
    </row>
    <row r="13" spans="1:24">
      <c r="A13" s="11">
        <v>12</v>
      </c>
      <c r="B13" s="18">
        <v>35</v>
      </c>
      <c r="C13" s="28" t="s">
        <v>19</v>
      </c>
      <c r="D13" s="28" t="s">
        <v>19</v>
      </c>
      <c r="E13" s="28">
        <v>4</v>
      </c>
      <c r="F13" s="28" t="s">
        <v>19</v>
      </c>
      <c r="G13" s="28" t="s">
        <v>19</v>
      </c>
      <c r="H13" s="28" t="s">
        <v>19</v>
      </c>
      <c r="I13" s="28" t="s">
        <v>19</v>
      </c>
      <c r="J13" s="28" t="s">
        <v>19</v>
      </c>
      <c r="K13" s="28" t="s">
        <v>21</v>
      </c>
      <c r="L13" s="28" t="s">
        <v>19</v>
      </c>
      <c r="N13">
        <v>1</v>
      </c>
      <c r="P13" s="7" t="s">
        <v>24</v>
      </c>
    </row>
    <row r="14" spans="1:24">
      <c r="A14" s="11">
        <v>13</v>
      </c>
      <c r="B14" s="19">
        <v>37</v>
      </c>
      <c r="C14" s="28" t="s">
        <v>19</v>
      </c>
      <c r="D14" s="28" t="s">
        <v>19</v>
      </c>
      <c r="E14" s="28">
        <v>4</v>
      </c>
      <c r="F14" s="28" t="s">
        <v>19</v>
      </c>
      <c r="G14" s="28" t="s">
        <v>19</v>
      </c>
      <c r="H14" s="28" t="s">
        <v>19</v>
      </c>
      <c r="I14" s="28" t="s">
        <v>19</v>
      </c>
      <c r="J14" s="28" t="s">
        <v>19</v>
      </c>
      <c r="K14" s="28" t="s">
        <v>19</v>
      </c>
      <c r="L14" s="28" t="s">
        <v>19</v>
      </c>
      <c r="N14">
        <v>1</v>
      </c>
      <c r="P14" s="7" t="s">
        <v>24</v>
      </c>
    </row>
    <row r="15" spans="1:24">
      <c r="A15" s="11">
        <v>14</v>
      </c>
      <c r="B15" s="18">
        <v>38</v>
      </c>
      <c r="C15" s="28" t="s">
        <v>19</v>
      </c>
      <c r="D15" s="28" t="s">
        <v>19</v>
      </c>
      <c r="E15" s="28">
        <v>4</v>
      </c>
      <c r="F15" s="28" t="s">
        <v>19</v>
      </c>
      <c r="G15" s="28" t="s">
        <v>19</v>
      </c>
      <c r="H15" s="28" t="s">
        <v>19</v>
      </c>
      <c r="I15" s="28" t="s">
        <v>19</v>
      </c>
      <c r="J15" s="28" t="s">
        <v>19</v>
      </c>
      <c r="K15" s="32" t="s">
        <v>21</v>
      </c>
      <c r="L15" s="28" t="s">
        <v>19</v>
      </c>
      <c r="N15">
        <v>1</v>
      </c>
      <c r="P15" s="7" t="s">
        <v>24</v>
      </c>
    </row>
    <row r="16" spans="1:24">
      <c r="A16" s="11">
        <v>15</v>
      </c>
      <c r="B16" s="16">
        <v>39</v>
      </c>
      <c r="C16" s="28" t="s">
        <v>19</v>
      </c>
      <c r="D16" s="28" t="s">
        <v>19</v>
      </c>
      <c r="E16" s="28">
        <v>4</v>
      </c>
      <c r="F16" s="28" t="s">
        <v>19</v>
      </c>
      <c r="G16" s="28" t="s">
        <v>19</v>
      </c>
      <c r="H16" s="28" t="s">
        <v>19</v>
      </c>
      <c r="I16" s="28" t="s">
        <v>19</v>
      </c>
      <c r="J16" s="28" t="s">
        <v>19</v>
      </c>
      <c r="K16" s="28" t="s">
        <v>19</v>
      </c>
      <c r="L16" s="28" t="s">
        <v>19</v>
      </c>
      <c r="N16">
        <v>0</v>
      </c>
      <c r="P16" s="7" t="s">
        <v>24</v>
      </c>
    </row>
    <row r="17" spans="1:16">
      <c r="A17" s="11">
        <v>16</v>
      </c>
      <c r="B17" s="16">
        <v>40</v>
      </c>
      <c r="C17" s="28" t="s">
        <v>19</v>
      </c>
      <c r="D17" s="28" t="s">
        <v>19</v>
      </c>
      <c r="E17" s="28">
        <v>4</v>
      </c>
      <c r="F17" s="28" t="s">
        <v>19</v>
      </c>
      <c r="G17" s="28" t="s">
        <v>19</v>
      </c>
      <c r="H17" s="28" t="s">
        <v>19</v>
      </c>
      <c r="I17" s="28" t="s">
        <v>19</v>
      </c>
      <c r="J17" s="28" t="s">
        <v>19</v>
      </c>
      <c r="K17" s="28" t="s">
        <v>19</v>
      </c>
      <c r="L17" s="28" t="s">
        <v>19</v>
      </c>
      <c r="N17">
        <v>0</v>
      </c>
      <c r="P17" s="7" t="s">
        <v>24</v>
      </c>
    </row>
    <row r="18" spans="1:16">
      <c r="A18" s="11">
        <v>17</v>
      </c>
      <c r="B18" s="18">
        <v>45</v>
      </c>
      <c r="C18" s="28" t="s">
        <v>19</v>
      </c>
      <c r="D18" s="28" t="s">
        <v>19</v>
      </c>
      <c r="E18" s="28">
        <v>4</v>
      </c>
      <c r="F18" s="28" t="s">
        <v>19</v>
      </c>
      <c r="G18" s="28" t="s">
        <v>19</v>
      </c>
      <c r="H18" s="28" t="s">
        <v>19</v>
      </c>
      <c r="I18" s="28" t="s">
        <v>19</v>
      </c>
      <c r="J18" s="28" t="s">
        <v>19</v>
      </c>
      <c r="K18" s="28" t="s">
        <v>19</v>
      </c>
      <c r="L18" s="32" t="s">
        <v>21</v>
      </c>
      <c r="N18">
        <v>1</v>
      </c>
      <c r="P18" s="7" t="s">
        <v>24</v>
      </c>
    </row>
    <row r="19" spans="1:16">
      <c r="A19" s="11">
        <v>18</v>
      </c>
      <c r="B19" s="18">
        <v>49</v>
      </c>
      <c r="C19" s="28" t="s">
        <v>19</v>
      </c>
      <c r="D19" s="28" t="s">
        <v>19</v>
      </c>
      <c r="E19" s="28">
        <v>4</v>
      </c>
      <c r="F19" s="28" t="s">
        <v>19</v>
      </c>
      <c r="G19" s="28"/>
      <c r="H19" s="28"/>
      <c r="I19" s="28"/>
      <c r="J19" s="28" t="s">
        <v>19</v>
      </c>
      <c r="K19" s="28"/>
      <c r="L19" s="28"/>
      <c r="M19" t="s">
        <v>22</v>
      </c>
      <c r="N19">
        <v>0</v>
      </c>
      <c r="P19" s="7" t="s">
        <v>24</v>
      </c>
    </row>
    <row r="20" spans="1:16">
      <c r="A20" s="11">
        <v>19</v>
      </c>
      <c r="B20" s="18">
        <v>50</v>
      </c>
      <c r="C20" s="28" t="s">
        <v>19</v>
      </c>
      <c r="D20" s="28" t="s">
        <v>19</v>
      </c>
      <c r="E20" s="28">
        <v>4</v>
      </c>
      <c r="F20" s="28" t="s">
        <v>19</v>
      </c>
      <c r="G20" s="28" t="s">
        <v>19</v>
      </c>
      <c r="H20" s="28" t="s">
        <v>19</v>
      </c>
      <c r="I20" s="28" t="s">
        <v>19</v>
      </c>
      <c r="J20" s="28" t="s">
        <v>19</v>
      </c>
      <c r="K20" s="28"/>
      <c r="L20" s="28"/>
      <c r="M20" t="s">
        <v>22</v>
      </c>
      <c r="N20">
        <v>0</v>
      </c>
      <c r="P20" s="7" t="s">
        <v>24</v>
      </c>
    </row>
    <row r="21" spans="1:16">
      <c r="A21" s="11">
        <v>20</v>
      </c>
      <c r="B21" s="18">
        <v>53</v>
      </c>
      <c r="C21" s="28" t="s">
        <v>19</v>
      </c>
      <c r="D21" s="28" t="s">
        <v>19</v>
      </c>
      <c r="E21" s="28">
        <v>4</v>
      </c>
      <c r="F21" s="28" t="s">
        <v>19</v>
      </c>
      <c r="G21" s="28"/>
      <c r="H21" s="28"/>
      <c r="I21" s="28"/>
      <c r="J21" s="28" t="s">
        <v>19</v>
      </c>
      <c r="K21" s="28"/>
      <c r="L21" s="28"/>
      <c r="M21" t="s">
        <v>22</v>
      </c>
      <c r="N21">
        <v>0</v>
      </c>
      <c r="P21" s="7" t="s">
        <v>24</v>
      </c>
    </row>
    <row r="22" spans="1:16">
      <c r="A22" s="11">
        <v>21</v>
      </c>
      <c r="B22" s="18">
        <v>79</v>
      </c>
      <c r="C22" s="28" t="s">
        <v>19</v>
      </c>
      <c r="D22" s="28" t="s">
        <v>19</v>
      </c>
      <c r="E22" s="28">
        <v>4</v>
      </c>
      <c r="F22" s="28" t="s">
        <v>19</v>
      </c>
      <c r="G22" s="28" t="s">
        <v>19</v>
      </c>
      <c r="H22" s="28" t="s">
        <v>19</v>
      </c>
      <c r="I22" s="28" t="s">
        <v>19</v>
      </c>
      <c r="J22" s="28" t="s">
        <v>19</v>
      </c>
      <c r="K22" s="28" t="s">
        <v>21</v>
      </c>
      <c r="L22" s="28" t="s">
        <v>21</v>
      </c>
      <c r="N22">
        <v>2</v>
      </c>
      <c r="P22" s="7" t="s">
        <v>24</v>
      </c>
    </row>
    <row r="23" spans="1:16">
      <c r="A23" s="11">
        <v>22</v>
      </c>
      <c r="B23" s="18">
        <v>80</v>
      </c>
      <c r="C23" s="28" t="s">
        <v>19</v>
      </c>
      <c r="D23" s="28" t="s">
        <v>19</v>
      </c>
      <c r="E23" s="28">
        <v>4</v>
      </c>
      <c r="F23" s="28" t="s">
        <v>19</v>
      </c>
      <c r="G23" s="28" t="s">
        <v>19</v>
      </c>
      <c r="H23" s="28" t="s">
        <v>19</v>
      </c>
      <c r="I23" s="28" t="s">
        <v>19</v>
      </c>
      <c r="J23" s="28" t="s">
        <v>19</v>
      </c>
      <c r="K23" s="28" t="s">
        <v>21</v>
      </c>
      <c r="L23" s="28" t="s">
        <v>19</v>
      </c>
      <c r="N23">
        <v>1</v>
      </c>
      <c r="P23" s="7" t="s">
        <v>24</v>
      </c>
    </row>
    <row r="24" spans="1:16">
      <c r="A24" s="11">
        <v>23</v>
      </c>
      <c r="B24" s="16">
        <v>83</v>
      </c>
      <c r="C24" s="28" t="s">
        <v>19</v>
      </c>
      <c r="D24" s="28" t="s">
        <v>19</v>
      </c>
      <c r="E24" s="28">
        <v>4</v>
      </c>
      <c r="F24" s="28" t="s">
        <v>19</v>
      </c>
      <c r="G24" s="28" t="s">
        <v>19</v>
      </c>
      <c r="H24" s="28" t="s">
        <v>19</v>
      </c>
      <c r="I24" s="28" t="s">
        <v>19</v>
      </c>
      <c r="J24" s="28" t="s">
        <v>19</v>
      </c>
      <c r="K24" s="28" t="s">
        <v>19</v>
      </c>
      <c r="L24" s="28" t="s">
        <v>19</v>
      </c>
      <c r="N24">
        <v>0</v>
      </c>
      <c r="P24" s="7" t="s">
        <v>24</v>
      </c>
    </row>
    <row r="25" spans="1:16">
      <c r="A25" s="11">
        <v>24</v>
      </c>
      <c r="B25" s="16">
        <v>86</v>
      </c>
      <c r="C25" s="28" t="s">
        <v>19</v>
      </c>
      <c r="D25" s="30" t="s">
        <v>21</v>
      </c>
      <c r="E25" s="30">
        <v>3</v>
      </c>
      <c r="F25" s="28" t="s">
        <v>19</v>
      </c>
      <c r="G25" s="28" t="s">
        <v>19</v>
      </c>
      <c r="H25" s="28" t="s">
        <v>19</v>
      </c>
      <c r="I25" s="28" t="s">
        <v>19</v>
      </c>
      <c r="J25" s="28" t="s">
        <v>19</v>
      </c>
      <c r="K25" s="28" t="s">
        <v>19</v>
      </c>
      <c r="L25" s="28" t="s">
        <v>19</v>
      </c>
      <c r="N25">
        <v>0</v>
      </c>
      <c r="P25" s="7" t="s">
        <v>24</v>
      </c>
    </row>
    <row r="26" spans="1:16">
      <c r="A26" s="11">
        <v>25</v>
      </c>
      <c r="B26" s="18">
        <v>87</v>
      </c>
      <c r="C26" s="28" t="s">
        <v>19</v>
      </c>
      <c r="D26" s="28" t="s">
        <v>19</v>
      </c>
      <c r="E26" s="28">
        <v>4</v>
      </c>
      <c r="F26" s="28" t="s">
        <v>19</v>
      </c>
      <c r="G26" s="28" t="s">
        <v>19</v>
      </c>
      <c r="H26" s="28" t="s">
        <v>19</v>
      </c>
      <c r="I26" s="28" t="s">
        <v>19</v>
      </c>
      <c r="J26" s="28" t="s">
        <v>19</v>
      </c>
      <c r="K26" s="28" t="s">
        <v>21</v>
      </c>
      <c r="L26" s="28" t="s">
        <v>19</v>
      </c>
      <c r="N26">
        <v>1</v>
      </c>
      <c r="P26" s="7" t="s">
        <v>24</v>
      </c>
    </row>
    <row r="27" spans="1:16">
      <c r="A27" s="11">
        <v>26</v>
      </c>
      <c r="B27" s="18">
        <v>89</v>
      </c>
      <c r="C27" s="28" t="s">
        <v>19</v>
      </c>
      <c r="D27" s="28" t="s">
        <v>19</v>
      </c>
      <c r="E27" s="28">
        <v>4</v>
      </c>
      <c r="F27" s="28" t="s">
        <v>19</v>
      </c>
      <c r="G27" s="28" t="s">
        <v>19</v>
      </c>
      <c r="H27" s="28" t="s">
        <v>19</v>
      </c>
      <c r="I27" s="28" t="s">
        <v>19</v>
      </c>
      <c r="J27" s="28" t="s">
        <v>19</v>
      </c>
      <c r="K27" s="28" t="s">
        <v>21</v>
      </c>
      <c r="L27" s="32" t="s">
        <v>21</v>
      </c>
      <c r="N27">
        <v>2</v>
      </c>
      <c r="P27" s="7" t="s">
        <v>24</v>
      </c>
    </row>
    <row r="28" spans="1:16">
      <c r="A28" s="11">
        <v>27</v>
      </c>
      <c r="B28" s="16">
        <v>90</v>
      </c>
      <c r="C28" s="28" t="s">
        <v>19</v>
      </c>
      <c r="D28" s="28" t="s">
        <v>19</v>
      </c>
      <c r="E28" s="28">
        <v>4</v>
      </c>
      <c r="F28" s="28" t="s">
        <v>19</v>
      </c>
      <c r="G28" s="28" t="s">
        <v>19</v>
      </c>
      <c r="H28" s="28" t="s">
        <v>19</v>
      </c>
      <c r="I28" s="28" t="s">
        <v>19</v>
      </c>
      <c r="J28" s="28" t="s">
        <v>19</v>
      </c>
      <c r="K28" s="28" t="s">
        <v>19</v>
      </c>
      <c r="L28" s="28" t="s">
        <v>19</v>
      </c>
      <c r="N28">
        <v>0</v>
      </c>
      <c r="P28" s="7" t="s">
        <v>24</v>
      </c>
    </row>
    <row r="29" spans="1:16">
      <c r="A29" s="11">
        <v>28</v>
      </c>
      <c r="B29" s="16">
        <v>91</v>
      </c>
      <c r="C29" s="28" t="s">
        <v>19</v>
      </c>
      <c r="D29" s="28" t="s">
        <v>19</v>
      </c>
      <c r="E29" s="28">
        <v>4</v>
      </c>
      <c r="F29" s="28" t="s">
        <v>19</v>
      </c>
      <c r="G29" s="28" t="s">
        <v>19</v>
      </c>
      <c r="H29" s="28" t="s">
        <v>19</v>
      </c>
      <c r="I29" s="28" t="s">
        <v>19</v>
      </c>
      <c r="J29" s="28" t="s">
        <v>19</v>
      </c>
      <c r="K29" s="28" t="s">
        <v>19</v>
      </c>
      <c r="L29" s="28" t="s">
        <v>19</v>
      </c>
      <c r="N29">
        <v>0</v>
      </c>
      <c r="P29" s="7" t="s">
        <v>24</v>
      </c>
    </row>
    <row r="30" spans="1:16">
      <c r="A30" s="11">
        <v>29</v>
      </c>
      <c r="B30" s="16">
        <v>92</v>
      </c>
      <c r="C30" s="28" t="s">
        <v>19</v>
      </c>
      <c r="D30" s="28" t="s">
        <v>19</v>
      </c>
      <c r="E30" s="28">
        <v>4</v>
      </c>
      <c r="F30" s="28" t="s">
        <v>19</v>
      </c>
      <c r="G30" s="28" t="s">
        <v>19</v>
      </c>
      <c r="H30" s="28" t="s">
        <v>19</v>
      </c>
      <c r="I30" s="28" t="s">
        <v>19</v>
      </c>
      <c r="J30" s="28" t="s">
        <v>19</v>
      </c>
      <c r="K30" s="28" t="s">
        <v>19</v>
      </c>
      <c r="L30" s="28" t="s">
        <v>19</v>
      </c>
      <c r="N30">
        <v>0</v>
      </c>
      <c r="P30" s="7" t="s">
        <v>24</v>
      </c>
    </row>
    <row r="31" spans="1:16">
      <c r="A31" s="11">
        <v>30</v>
      </c>
      <c r="B31" s="16">
        <v>93</v>
      </c>
      <c r="C31" s="28" t="s">
        <v>19</v>
      </c>
      <c r="D31" s="28" t="s">
        <v>19</v>
      </c>
      <c r="E31" s="28">
        <v>4</v>
      </c>
      <c r="F31" s="28" t="s">
        <v>19</v>
      </c>
      <c r="G31" s="28" t="s">
        <v>19</v>
      </c>
      <c r="H31" s="28" t="s">
        <v>19</v>
      </c>
      <c r="I31" s="28" t="s">
        <v>19</v>
      </c>
      <c r="J31" s="28" t="s">
        <v>19</v>
      </c>
      <c r="K31" s="28" t="s">
        <v>19</v>
      </c>
      <c r="L31" s="28" t="s">
        <v>19</v>
      </c>
      <c r="N31">
        <v>0</v>
      </c>
      <c r="P31" s="7" t="s">
        <v>24</v>
      </c>
    </row>
    <row r="32" spans="1:16">
      <c r="A32" s="11">
        <v>31</v>
      </c>
      <c r="B32" s="16">
        <v>96</v>
      </c>
      <c r="C32" s="28" t="s">
        <v>19</v>
      </c>
      <c r="D32" s="28" t="s">
        <v>19</v>
      </c>
      <c r="E32" s="28">
        <v>4</v>
      </c>
      <c r="F32" s="28" t="s">
        <v>19</v>
      </c>
      <c r="G32" s="28" t="s">
        <v>19</v>
      </c>
      <c r="H32" s="28" t="s">
        <v>19</v>
      </c>
      <c r="I32" s="28" t="s">
        <v>19</v>
      </c>
      <c r="J32" s="28" t="s">
        <v>19</v>
      </c>
      <c r="K32" s="28" t="s">
        <v>19</v>
      </c>
      <c r="L32" s="28" t="s">
        <v>19</v>
      </c>
      <c r="N32">
        <v>0</v>
      </c>
      <c r="P32" s="7" t="s">
        <v>24</v>
      </c>
    </row>
    <row r="35" spans="1:16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11"/>
      <c r="B36" s="9">
        <v>12</v>
      </c>
      <c r="C36" s="21">
        <f>(B36/B40)*100</f>
        <v>38.70967741935484</v>
      </c>
      <c r="D36" s="11"/>
      <c r="E36" s="11"/>
      <c r="F36" s="11" t="s">
        <v>37</v>
      </c>
      <c r="G36" s="11"/>
      <c r="I36" s="11"/>
      <c r="J36" s="11"/>
      <c r="K36" s="11"/>
      <c r="L36" s="11"/>
      <c r="M36" s="11"/>
      <c r="N36" s="11"/>
      <c r="O36" s="11"/>
      <c r="P36" s="11"/>
    </row>
    <row r="37" spans="1:16">
      <c r="A37" s="11"/>
      <c r="B37" s="22">
        <v>18</v>
      </c>
      <c r="C37" s="21">
        <f>(B37/B40)*100</f>
        <v>58.064516129032263</v>
      </c>
      <c r="D37" s="11"/>
      <c r="E37" s="11"/>
      <c r="F37" s="11" t="s">
        <v>38</v>
      </c>
      <c r="G37" s="11"/>
      <c r="I37" s="11"/>
      <c r="J37" s="11"/>
      <c r="K37" s="11"/>
      <c r="L37" s="11"/>
      <c r="M37" s="11"/>
      <c r="N37" s="11"/>
      <c r="O37" s="11"/>
      <c r="P37" s="11"/>
    </row>
    <row r="38" spans="1:16">
      <c r="A38" s="11"/>
      <c r="B38" s="23">
        <v>1</v>
      </c>
      <c r="C38" s="21">
        <f>(B38/B40)*100</f>
        <v>3.225806451612903</v>
      </c>
      <c r="D38" s="11"/>
      <c r="E38" s="11"/>
      <c r="F38" s="11" t="s">
        <v>39</v>
      </c>
      <c r="G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11"/>
      <c r="B39" s="24">
        <v>0</v>
      </c>
      <c r="C39" s="21">
        <f>(B39/B40)*100</f>
        <v>0</v>
      </c>
      <c r="D39" s="11"/>
      <c r="E39" s="11"/>
      <c r="F39" s="11" t="s">
        <v>40</v>
      </c>
      <c r="G39" s="11"/>
      <c r="I39" s="11"/>
      <c r="J39" s="11"/>
      <c r="K39" s="11"/>
      <c r="L39" s="11"/>
      <c r="M39" s="11"/>
      <c r="N39" s="11"/>
      <c r="O39" s="11"/>
      <c r="P39" s="11"/>
    </row>
    <row r="40" spans="1:16">
      <c r="A40" s="11"/>
      <c r="B40" s="11">
        <f>SUM(B36:B39)</f>
        <v>31</v>
      </c>
      <c r="C40" s="21">
        <f>C36+C37+C38+C39</f>
        <v>100</v>
      </c>
      <c r="D40" s="11"/>
      <c r="E40" s="11"/>
      <c r="F40" s="11"/>
      <c r="G40" s="11"/>
      <c r="I40" s="11"/>
      <c r="J40" s="11"/>
      <c r="K40" s="11"/>
      <c r="L40" s="11"/>
      <c r="M40" s="11"/>
      <c r="N40" s="11"/>
      <c r="O40" s="11"/>
      <c r="P40" s="11"/>
    </row>
    <row r="41" spans="1:16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B43" s="11"/>
      <c r="C43" s="11" t="s">
        <v>41</v>
      </c>
      <c r="D43" s="11" t="s">
        <v>42</v>
      </c>
      <c r="E43" s="11" t="s">
        <v>43</v>
      </c>
      <c r="F43" s="11" t="s">
        <v>44</v>
      </c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B44" s="11" t="s">
        <v>24</v>
      </c>
      <c r="C44" s="11">
        <f>B36</f>
        <v>12</v>
      </c>
      <c r="D44" s="11">
        <f>B37</f>
        <v>18</v>
      </c>
      <c r="E44" s="11">
        <f>B38</f>
        <v>1</v>
      </c>
      <c r="F44" s="11">
        <f>B39</f>
        <v>0</v>
      </c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2:16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2:16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2:16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2:16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</sheetData>
  <conditionalFormatting sqref="M19:M20 L2:M3 C1:D19 F1:K19 L4 L10 L19 L1 L5:M9 C21:D32 F21:M32 L11:M18">
    <cfRule type="cellIs" dxfId="2" priority="1" operator="equal">
      <formula>$K$6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8"/>
  <sheetViews>
    <sheetView zoomScale="70" zoomScaleNormal="70" workbookViewId="0">
      <selection activeCell="Y14" sqref="R2:Y14"/>
    </sheetView>
  </sheetViews>
  <sheetFormatPr baseColWidth="10" defaultColWidth="8.83203125" defaultRowHeight="15"/>
  <cols>
    <col min="4" max="5" width="9.1640625" style="11"/>
  </cols>
  <sheetData>
    <row r="1" spans="1:25" s="12" customFormat="1">
      <c r="B1" s="15" t="s">
        <v>9</v>
      </c>
      <c r="C1" s="31" t="s">
        <v>11</v>
      </c>
      <c r="D1" s="31" t="s">
        <v>10</v>
      </c>
      <c r="E1" s="31" t="s">
        <v>45</v>
      </c>
      <c r="F1" s="31" t="s">
        <v>17</v>
      </c>
      <c r="G1" s="31" t="s">
        <v>12</v>
      </c>
      <c r="H1" s="31" t="s">
        <v>16</v>
      </c>
      <c r="I1" s="31" t="s">
        <v>15</v>
      </c>
      <c r="J1" s="31" t="s">
        <v>13</v>
      </c>
      <c r="K1" s="31" t="s">
        <v>14</v>
      </c>
      <c r="L1" s="31" t="s">
        <v>49</v>
      </c>
    </row>
    <row r="2" spans="1:25">
      <c r="A2">
        <v>1</v>
      </c>
      <c r="B2" s="19">
        <v>1</v>
      </c>
      <c r="C2" s="28" t="s">
        <v>19</v>
      </c>
      <c r="D2" s="28" t="s">
        <v>19</v>
      </c>
      <c r="E2" s="28">
        <v>4</v>
      </c>
      <c r="F2" s="28" t="s">
        <v>19</v>
      </c>
      <c r="G2" s="28" t="s">
        <v>19</v>
      </c>
      <c r="H2" s="28" t="s">
        <v>19</v>
      </c>
      <c r="I2" s="28" t="s">
        <v>19</v>
      </c>
      <c r="J2" s="28" t="s">
        <v>19</v>
      </c>
      <c r="K2" s="33" t="s">
        <v>21</v>
      </c>
      <c r="L2" s="28" t="s">
        <v>19</v>
      </c>
      <c r="O2">
        <v>0</v>
      </c>
    </row>
    <row r="3" spans="1:25">
      <c r="A3">
        <v>27</v>
      </c>
      <c r="B3" s="16">
        <v>3</v>
      </c>
      <c r="C3" s="28" t="s">
        <v>19</v>
      </c>
      <c r="D3" s="28" t="s">
        <v>19</v>
      </c>
      <c r="E3" s="28">
        <v>4</v>
      </c>
      <c r="F3" s="28" t="s">
        <v>19</v>
      </c>
      <c r="G3" s="28" t="s">
        <v>19</v>
      </c>
      <c r="H3" s="28" t="s">
        <v>19</v>
      </c>
      <c r="I3" s="28" t="s">
        <v>19</v>
      </c>
      <c r="J3" s="28" t="s">
        <v>19</v>
      </c>
      <c r="K3" s="28" t="s">
        <v>19</v>
      </c>
      <c r="L3" s="28" t="s">
        <v>19</v>
      </c>
      <c r="N3" s="11"/>
      <c r="O3" s="11">
        <v>0</v>
      </c>
      <c r="Q3" s="14" t="s">
        <v>23</v>
      </c>
      <c r="R3" s="11"/>
      <c r="S3" s="11"/>
      <c r="T3" s="11"/>
      <c r="U3" s="2" t="s">
        <v>46</v>
      </c>
      <c r="V3" s="14" t="s">
        <v>47</v>
      </c>
      <c r="W3" s="11"/>
      <c r="X3" s="2" t="s">
        <v>46</v>
      </c>
      <c r="Y3" s="14" t="s">
        <v>47</v>
      </c>
    </row>
    <row r="4" spans="1:25">
      <c r="A4">
        <v>2</v>
      </c>
      <c r="B4" s="18">
        <v>4</v>
      </c>
      <c r="C4" s="28" t="s">
        <v>19</v>
      </c>
      <c r="D4" s="28" t="s">
        <v>19</v>
      </c>
      <c r="E4" s="28">
        <v>4</v>
      </c>
      <c r="F4" s="28" t="s">
        <v>19</v>
      </c>
      <c r="G4" s="28" t="s">
        <v>19</v>
      </c>
      <c r="H4" s="28" t="s">
        <v>19</v>
      </c>
      <c r="I4" s="28" t="s">
        <v>19</v>
      </c>
      <c r="J4" s="28" t="s">
        <v>19</v>
      </c>
      <c r="K4" s="33" t="s">
        <v>21</v>
      </c>
      <c r="L4" s="33" t="s">
        <v>21</v>
      </c>
      <c r="N4" s="11"/>
      <c r="O4" s="11">
        <v>2</v>
      </c>
      <c r="Q4" s="14" t="s">
        <v>23</v>
      </c>
      <c r="R4" s="11">
        <v>1</v>
      </c>
      <c r="S4" s="11" t="s">
        <v>2</v>
      </c>
      <c r="T4" s="11"/>
      <c r="U4" s="11">
        <v>25</v>
      </c>
      <c r="V4" s="11">
        <v>1</v>
      </c>
      <c r="W4" s="11">
        <f>U4+V4</f>
        <v>26</v>
      </c>
      <c r="X4" s="21">
        <f>(100*U4)/26</f>
        <v>96.15384615384616</v>
      </c>
      <c r="Y4" s="21">
        <f>(100*V4)/26</f>
        <v>3.8461538461538463</v>
      </c>
    </row>
    <row r="5" spans="1:25">
      <c r="A5">
        <v>3</v>
      </c>
      <c r="B5" s="16">
        <v>6</v>
      </c>
      <c r="C5" s="28" t="s">
        <v>19</v>
      </c>
      <c r="D5" s="28" t="s">
        <v>19</v>
      </c>
      <c r="E5" s="28">
        <v>4</v>
      </c>
      <c r="F5" s="28" t="s">
        <v>19</v>
      </c>
      <c r="G5" s="28" t="s">
        <v>19</v>
      </c>
      <c r="H5" s="28" t="s">
        <v>19</v>
      </c>
      <c r="I5" s="28" t="s">
        <v>19</v>
      </c>
      <c r="J5" s="28" t="s">
        <v>19</v>
      </c>
      <c r="K5" s="28" t="s">
        <v>19</v>
      </c>
      <c r="L5" s="28" t="s">
        <v>19</v>
      </c>
      <c r="N5" s="11"/>
      <c r="O5" s="11">
        <v>0</v>
      </c>
      <c r="Q5" s="14" t="s">
        <v>23</v>
      </c>
      <c r="R5" s="11">
        <v>2</v>
      </c>
      <c r="S5" s="11" t="s">
        <v>1</v>
      </c>
      <c r="T5" s="11"/>
      <c r="U5" s="11">
        <v>25</v>
      </c>
      <c r="V5" s="11">
        <v>1</v>
      </c>
      <c r="W5" s="11">
        <f t="shared" ref="W5:W12" si="0">U5+V5</f>
        <v>26</v>
      </c>
      <c r="X5" s="21">
        <f t="shared" ref="X5:X12" si="1">(100*U5)/26</f>
        <v>96.15384615384616</v>
      </c>
      <c r="Y5" s="21">
        <f t="shared" ref="Y5:Y12" si="2">(100*V5)/26</f>
        <v>3.8461538461538463</v>
      </c>
    </row>
    <row r="6" spans="1:25">
      <c r="A6" s="11">
        <v>4</v>
      </c>
      <c r="B6" s="16">
        <v>7</v>
      </c>
      <c r="C6" s="28" t="s">
        <v>19</v>
      </c>
      <c r="D6" s="28" t="s">
        <v>19</v>
      </c>
      <c r="E6" s="28">
        <v>4</v>
      </c>
      <c r="F6" s="28" t="s">
        <v>19</v>
      </c>
      <c r="G6" s="28" t="s">
        <v>19</v>
      </c>
      <c r="H6" s="28" t="s">
        <v>19</v>
      </c>
      <c r="I6" s="28" t="s">
        <v>19</v>
      </c>
      <c r="J6" s="28" t="s">
        <v>19</v>
      </c>
      <c r="K6" s="28" t="s">
        <v>19</v>
      </c>
      <c r="L6" s="28" t="s">
        <v>19</v>
      </c>
      <c r="N6" s="11"/>
      <c r="O6" s="11">
        <v>0</v>
      </c>
      <c r="Q6" s="14" t="s">
        <v>23</v>
      </c>
      <c r="R6" s="11">
        <v>3</v>
      </c>
      <c r="S6" s="11" t="s">
        <v>8</v>
      </c>
      <c r="T6" s="11"/>
      <c r="U6" s="11">
        <v>26</v>
      </c>
      <c r="V6" s="11">
        <v>0</v>
      </c>
      <c r="W6" s="11">
        <f t="shared" si="0"/>
        <v>26</v>
      </c>
      <c r="X6" s="21">
        <f t="shared" si="1"/>
        <v>100</v>
      </c>
      <c r="Y6" s="21">
        <f t="shared" si="2"/>
        <v>0</v>
      </c>
    </row>
    <row r="7" spans="1:25">
      <c r="A7" s="11">
        <v>5</v>
      </c>
      <c r="B7" s="18">
        <v>8</v>
      </c>
      <c r="C7" s="28" t="s">
        <v>19</v>
      </c>
      <c r="D7" s="28" t="s">
        <v>19</v>
      </c>
      <c r="E7" s="28">
        <v>4</v>
      </c>
      <c r="F7" s="28" t="s">
        <v>19</v>
      </c>
      <c r="G7" s="28" t="s">
        <v>19</v>
      </c>
      <c r="H7" s="28" t="s">
        <v>19</v>
      </c>
      <c r="I7" s="28" t="s">
        <v>19</v>
      </c>
      <c r="J7" s="28" t="s">
        <v>19</v>
      </c>
      <c r="K7" s="30" t="s">
        <v>21</v>
      </c>
      <c r="L7" s="28" t="s">
        <v>19</v>
      </c>
      <c r="N7" s="11"/>
      <c r="O7" s="11">
        <v>1</v>
      </c>
      <c r="Q7" s="14" t="s">
        <v>23</v>
      </c>
      <c r="R7" s="11">
        <v>4</v>
      </c>
      <c r="S7" s="11" t="s">
        <v>3</v>
      </c>
      <c r="T7" s="11"/>
      <c r="U7" s="11">
        <v>26</v>
      </c>
      <c r="V7" s="11">
        <v>0</v>
      </c>
      <c r="W7" s="11">
        <f t="shared" si="0"/>
        <v>26</v>
      </c>
      <c r="X7" s="21">
        <f t="shared" si="1"/>
        <v>100</v>
      </c>
      <c r="Y7" s="21">
        <f t="shared" si="2"/>
        <v>0</v>
      </c>
    </row>
    <row r="8" spans="1:25">
      <c r="A8" s="11">
        <v>6</v>
      </c>
      <c r="B8" s="16">
        <v>9</v>
      </c>
      <c r="C8" s="28" t="s">
        <v>19</v>
      </c>
      <c r="D8" s="28" t="s">
        <v>19</v>
      </c>
      <c r="E8" s="28">
        <v>4</v>
      </c>
      <c r="F8" s="28" t="s">
        <v>19</v>
      </c>
      <c r="G8" s="28" t="s">
        <v>19</v>
      </c>
      <c r="H8" s="28" t="s">
        <v>19</v>
      </c>
      <c r="I8" s="28" t="s">
        <v>19</v>
      </c>
      <c r="J8" s="28" t="s">
        <v>19</v>
      </c>
      <c r="K8" s="28" t="s">
        <v>19</v>
      </c>
      <c r="L8" s="28" t="s">
        <v>19</v>
      </c>
      <c r="N8" s="11"/>
      <c r="O8" s="11">
        <v>0</v>
      </c>
      <c r="Q8" s="14" t="s">
        <v>23</v>
      </c>
      <c r="R8" s="11">
        <v>5</v>
      </c>
      <c r="S8" s="11" t="s">
        <v>7</v>
      </c>
      <c r="T8" s="11"/>
      <c r="U8" s="11">
        <v>25</v>
      </c>
      <c r="V8" s="11">
        <v>1</v>
      </c>
      <c r="W8" s="11">
        <f t="shared" si="0"/>
        <v>26</v>
      </c>
      <c r="X8" s="21">
        <f t="shared" si="1"/>
        <v>96.15384615384616</v>
      </c>
      <c r="Y8" s="21">
        <f t="shared" si="2"/>
        <v>3.8461538461538463</v>
      </c>
    </row>
    <row r="9" spans="1:25">
      <c r="A9" s="11">
        <v>7</v>
      </c>
      <c r="B9" s="18">
        <v>10</v>
      </c>
      <c r="C9" s="28" t="s">
        <v>19</v>
      </c>
      <c r="D9" s="28" t="s">
        <v>19</v>
      </c>
      <c r="E9" s="28">
        <v>4</v>
      </c>
      <c r="F9" s="28" t="s">
        <v>19</v>
      </c>
      <c r="G9" s="28" t="s">
        <v>19</v>
      </c>
      <c r="H9" s="28" t="s">
        <v>19</v>
      </c>
      <c r="I9" s="28" t="s">
        <v>19</v>
      </c>
      <c r="J9" s="28" t="s">
        <v>19</v>
      </c>
      <c r="K9" s="28" t="s">
        <v>21</v>
      </c>
      <c r="L9" s="28" t="s">
        <v>21</v>
      </c>
      <c r="N9" s="11"/>
      <c r="O9" s="11">
        <v>2</v>
      </c>
      <c r="Q9" s="14" t="s">
        <v>23</v>
      </c>
      <c r="R9" s="11">
        <v>6</v>
      </c>
      <c r="S9" s="11" t="s">
        <v>6</v>
      </c>
      <c r="T9" s="11"/>
      <c r="U9" s="11">
        <v>26</v>
      </c>
      <c r="V9" s="11">
        <v>0</v>
      </c>
      <c r="W9" s="11">
        <f t="shared" si="0"/>
        <v>26</v>
      </c>
      <c r="X9" s="21">
        <f t="shared" si="1"/>
        <v>100</v>
      </c>
      <c r="Y9" s="21">
        <f t="shared" si="2"/>
        <v>0</v>
      </c>
    </row>
    <row r="10" spans="1:25">
      <c r="A10" s="11">
        <v>8</v>
      </c>
      <c r="B10" s="16">
        <v>11</v>
      </c>
      <c r="C10" s="28" t="s">
        <v>19</v>
      </c>
      <c r="D10" s="28" t="s">
        <v>19</v>
      </c>
      <c r="E10" s="28">
        <v>4</v>
      </c>
      <c r="F10" s="28" t="s">
        <v>19</v>
      </c>
      <c r="G10" s="28" t="s">
        <v>19</v>
      </c>
      <c r="H10" s="28" t="s">
        <v>19</v>
      </c>
      <c r="I10" s="28" t="s">
        <v>19</v>
      </c>
      <c r="J10" s="28" t="s">
        <v>19</v>
      </c>
      <c r="K10" s="28" t="s">
        <v>19</v>
      </c>
      <c r="L10" s="28" t="s">
        <v>19</v>
      </c>
      <c r="N10" s="11"/>
      <c r="O10" s="11">
        <v>0</v>
      </c>
      <c r="Q10" s="14" t="s">
        <v>23</v>
      </c>
      <c r="R10" s="11">
        <v>7</v>
      </c>
      <c r="S10" s="11" t="s">
        <v>4</v>
      </c>
      <c r="T10" s="11"/>
      <c r="U10" s="11">
        <v>25</v>
      </c>
      <c r="V10" s="11">
        <v>1</v>
      </c>
      <c r="W10" s="11">
        <f t="shared" si="0"/>
        <v>26</v>
      </c>
      <c r="X10" s="21">
        <f t="shared" si="1"/>
        <v>96.15384615384616</v>
      </c>
      <c r="Y10" s="21">
        <f t="shared" si="2"/>
        <v>3.8461538461538463</v>
      </c>
    </row>
    <row r="11" spans="1:25">
      <c r="A11" s="11">
        <v>9</v>
      </c>
      <c r="B11" s="19">
        <v>12</v>
      </c>
      <c r="C11" s="28" t="s">
        <v>19</v>
      </c>
      <c r="D11" s="28" t="s">
        <v>19</v>
      </c>
      <c r="E11" s="28">
        <v>4</v>
      </c>
      <c r="F11" s="28" t="s">
        <v>19</v>
      </c>
      <c r="G11" s="28" t="s">
        <v>19</v>
      </c>
      <c r="H11" s="28" t="s">
        <v>19</v>
      </c>
      <c r="I11" s="28" t="s">
        <v>19</v>
      </c>
      <c r="J11" s="28" t="s">
        <v>19</v>
      </c>
      <c r="K11" s="30" t="s">
        <v>21</v>
      </c>
      <c r="L11" s="28" t="s">
        <v>19</v>
      </c>
      <c r="N11" s="11"/>
      <c r="O11" s="11">
        <v>1</v>
      </c>
      <c r="Q11" s="14" t="s">
        <v>23</v>
      </c>
      <c r="R11" s="11">
        <v>8</v>
      </c>
      <c r="S11" s="11" t="s">
        <v>5</v>
      </c>
      <c r="T11" s="11"/>
      <c r="U11" s="11">
        <v>13</v>
      </c>
      <c r="V11" s="11">
        <v>13</v>
      </c>
      <c r="W11" s="11">
        <f t="shared" si="0"/>
        <v>26</v>
      </c>
      <c r="X11" s="21">
        <f t="shared" si="1"/>
        <v>50</v>
      </c>
      <c r="Y11" s="21">
        <f t="shared" si="2"/>
        <v>50</v>
      </c>
    </row>
    <row r="12" spans="1:25">
      <c r="A12" s="11">
        <v>10</v>
      </c>
      <c r="B12" s="19">
        <v>13</v>
      </c>
      <c r="C12" s="28" t="s">
        <v>19</v>
      </c>
      <c r="D12" s="28" t="s">
        <v>19</v>
      </c>
      <c r="E12" s="28">
        <v>4</v>
      </c>
      <c r="F12" s="28" t="s">
        <v>19</v>
      </c>
      <c r="G12" s="28" t="s">
        <v>19</v>
      </c>
      <c r="H12" s="28" t="s">
        <v>19</v>
      </c>
      <c r="I12" s="28" t="s">
        <v>19</v>
      </c>
      <c r="J12" s="28" t="s">
        <v>19</v>
      </c>
      <c r="K12" s="30" t="s">
        <v>21</v>
      </c>
      <c r="L12" s="28" t="s">
        <v>19</v>
      </c>
      <c r="N12" s="11"/>
      <c r="O12" s="11">
        <v>1</v>
      </c>
      <c r="Q12" s="14" t="s">
        <v>23</v>
      </c>
      <c r="R12" s="11">
        <v>9</v>
      </c>
      <c r="S12" s="11" t="s">
        <v>48</v>
      </c>
      <c r="T12" s="11"/>
      <c r="U12" s="11">
        <v>18</v>
      </c>
      <c r="V12" s="11">
        <v>8</v>
      </c>
      <c r="W12" s="11">
        <f t="shared" si="0"/>
        <v>26</v>
      </c>
      <c r="X12" s="21">
        <f t="shared" si="1"/>
        <v>69.230769230769226</v>
      </c>
      <c r="Y12" s="21">
        <f t="shared" si="2"/>
        <v>30.76923076923077</v>
      </c>
    </row>
    <row r="13" spans="1:25">
      <c r="A13" s="11">
        <v>11</v>
      </c>
      <c r="B13" s="16">
        <v>14</v>
      </c>
      <c r="C13" s="28" t="s">
        <v>19</v>
      </c>
      <c r="D13" s="28" t="s">
        <v>19</v>
      </c>
      <c r="E13" s="28">
        <v>4</v>
      </c>
      <c r="F13" s="28" t="s">
        <v>19</v>
      </c>
      <c r="G13" s="28" t="s">
        <v>19</v>
      </c>
      <c r="H13" s="28" t="s">
        <v>19</v>
      </c>
      <c r="I13" s="28" t="s">
        <v>19</v>
      </c>
      <c r="J13" s="28" t="s">
        <v>19</v>
      </c>
      <c r="K13" s="28" t="s">
        <v>19</v>
      </c>
      <c r="L13" s="28" t="s">
        <v>19</v>
      </c>
      <c r="N13" s="11"/>
      <c r="O13" s="11">
        <v>0</v>
      </c>
      <c r="Q13" s="14" t="s">
        <v>23</v>
      </c>
      <c r="R13" s="11"/>
      <c r="S13" s="11"/>
      <c r="T13" s="11"/>
      <c r="U13" s="11"/>
      <c r="V13" s="11"/>
      <c r="W13" s="11"/>
      <c r="X13" s="11"/>
      <c r="Y13" s="11"/>
    </row>
    <row r="14" spans="1:25">
      <c r="A14" s="11">
        <v>12</v>
      </c>
      <c r="B14" s="19">
        <v>15</v>
      </c>
      <c r="C14" s="28" t="s">
        <v>19</v>
      </c>
      <c r="D14" s="28" t="s">
        <v>19</v>
      </c>
      <c r="E14" s="28">
        <v>4</v>
      </c>
      <c r="F14" s="28" t="s">
        <v>19</v>
      </c>
      <c r="G14" s="28" t="s">
        <v>19</v>
      </c>
      <c r="H14" s="28" t="s">
        <v>19</v>
      </c>
      <c r="I14" s="28" t="s">
        <v>19</v>
      </c>
      <c r="J14" s="28" t="s">
        <v>19</v>
      </c>
      <c r="K14" s="30" t="s">
        <v>21</v>
      </c>
      <c r="L14" s="28" t="s">
        <v>19</v>
      </c>
      <c r="N14" s="11"/>
      <c r="O14" s="11">
        <v>0</v>
      </c>
      <c r="Q14" s="14" t="s">
        <v>23</v>
      </c>
    </row>
    <row r="15" spans="1:25">
      <c r="A15" s="11">
        <v>13</v>
      </c>
      <c r="B15" s="16">
        <v>16</v>
      </c>
      <c r="C15" s="28" t="s">
        <v>19</v>
      </c>
      <c r="D15" s="28" t="s">
        <v>19</v>
      </c>
      <c r="E15" s="28">
        <v>4</v>
      </c>
      <c r="F15" s="28" t="s">
        <v>19</v>
      </c>
      <c r="G15" s="28" t="s">
        <v>19</v>
      </c>
      <c r="H15" s="28" t="s">
        <v>19</v>
      </c>
      <c r="I15" s="28" t="s">
        <v>19</v>
      </c>
      <c r="J15" s="28" t="s">
        <v>19</v>
      </c>
      <c r="K15" s="28" t="s">
        <v>19</v>
      </c>
      <c r="L15" s="28" t="s">
        <v>19</v>
      </c>
      <c r="N15" s="11"/>
      <c r="O15" s="11">
        <v>0</v>
      </c>
      <c r="Q15" s="14" t="s">
        <v>23</v>
      </c>
    </row>
    <row r="16" spans="1:25">
      <c r="A16" s="11">
        <v>14</v>
      </c>
      <c r="B16" s="17">
        <v>33</v>
      </c>
      <c r="C16" s="28" t="s">
        <v>19</v>
      </c>
      <c r="D16" s="28" t="s">
        <v>19</v>
      </c>
      <c r="E16" s="28">
        <v>4</v>
      </c>
      <c r="F16" s="28" t="s">
        <v>19</v>
      </c>
      <c r="G16" s="28" t="s">
        <v>19</v>
      </c>
      <c r="H16" s="28" t="s">
        <v>19</v>
      </c>
      <c r="I16" s="28" t="s">
        <v>19</v>
      </c>
      <c r="J16" s="28" t="s">
        <v>19</v>
      </c>
      <c r="K16" s="28" t="s">
        <v>19</v>
      </c>
      <c r="L16" s="28" t="s">
        <v>19</v>
      </c>
      <c r="N16" s="11"/>
      <c r="O16" s="11">
        <v>0</v>
      </c>
      <c r="Q16" s="14" t="s">
        <v>23</v>
      </c>
    </row>
    <row r="17" spans="1:18">
      <c r="A17" s="11">
        <v>15</v>
      </c>
      <c r="B17" s="17">
        <v>34</v>
      </c>
      <c r="C17" s="28" t="s">
        <v>19</v>
      </c>
      <c r="D17" s="28" t="s">
        <v>19</v>
      </c>
      <c r="E17" s="28">
        <v>4</v>
      </c>
      <c r="F17" s="28" t="s">
        <v>19</v>
      </c>
      <c r="G17" s="28" t="s">
        <v>19</v>
      </c>
      <c r="H17" s="28" t="s">
        <v>19</v>
      </c>
      <c r="I17" s="28" t="s">
        <v>19</v>
      </c>
      <c r="J17" s="28" t="s">
        <v>19</v>
      </c>
      <c r="K17" s="28" t="s">
        <v>19</v>
      </c>
      <c r="L17" s="28" t="s">
        <v>19</v>
      </c>
      <c r="N17" s="11"/>
      <c r="O17" s="11">
        <v>0</v>
      </c>
      <c r="Q17" s="14" t="s">
        <v>23</v>
      </c>
    </row>
    <row r="18" spans="1:18">
      <c r="A18" s="11">
        <v>16</v>
      </c>
      <c r="B18" s="18">
        <v>42</v>
      </c>
      <c r="C18" s="28" t="s">
        <v>19</v>
      </c>
      <c r="D18" s="30" t="s">
        <v>21</v>
      </c>
      <c r="E18" s="30">
        <v>0</v>
      </c>
      <c r="F18" s="28" t="s">
        <v>19</v>
      </c>
      <c r="G18" s="28" t="s">
        <v>19</v>
      </c>
      <c r="H18" s="28" t="s">
        <v>19</v>
      </c>
      <c r="I18" s="28" t="s">
        <v>19</v>
      </c>
      <c r="J18" s="28" t="s">
        <v>19</v>
      </c>
      <c r="K18" s="28" t="s">
        <v>19</v>
      </c>
      <c r="L18" s="30" t="s">
        <v>21</v>
      </c>
      <c r="N18" s="11"/>
      <c r="O18" s="11">
        <v>2</v>
      </c>
      <c r="Q18" s="14" t="s">
        <v>23</v>
      </c>
    </row>
    <row r="19" spans="1:18">
      <c r="A19" s="11">
        <v>17</v>
      </c>
      <c r="B19" s="16">
        <v>43</v>
      </c>
      <c r="C19" s="28" t="s">
        <v>19</v>
      </c>
      <c r="D19" s="28" t="s">
        <v>19</v>
      </c>
      <c r="E19" s="28">
        <v>4</v>
      </c>
      <c r="F19" s="28" t="s">
        <v>19</v>
      </c>
      <c r="G19" s="28" t="s">
        <v>19</v>
      </c>
      <c r="H19" s="28" t="s">
        <v>19</v>
      </c>
      <c r="I19" s="28" t="s">
        <v>19</v>
      </c>
      <c r="J19" s="28" t="s">
        <v>19</v>
      </c>
      <c r="K19" s="28" t="s">
        <v>19</v>
      </c>
      <c r="L19" s="28" t="s">
        <v>19</v>
      </c>
      <c r="N19" s="11"/>
      <c r="O19" s="11">
        <v>0</v>
      </c>
      <c r="Q19" s="14" t="s">
        <v>23</v>
      </c>
    </row>
    <row r="20" spans="1:18">
      <c r="A20" s="11">
        <v>18</v>
      </c>
      <c r="B20" s="20">
        <v>44</v>
      </c>
      <c r="C20" s="30" t="s">
        <v>21</v>
      </c>
      <c r="D20" s="28" t="s">
        <v>19</v>
      </c>
      <c r="E20" s="28">
        <v>4</v>
      </c>
      <c r="F20" s="28" t="s">
        <v>19</v>
      </c>
      <c r="G20" s="28" t="s">
        <v>19</v>
      </c>
      <c r="H20" s="28" t="s">
        <v>19</v>
      </c>
      <c r="I20" s="28" t="s">
        <v>19</v>
      </c>
      <c r="J20" s="30" t="s">
        <v>21</v>
      </c>
      <c r="K20" s="30" t="s">
        <v>21</v>
      </c>
      <c r="L20" s="30" t="s">
        <v>21</v>
      </c>
      <c r="N20" s="11" t="s">
        <v>22</v>
      </c>
      <c r="O20" s="11">
        <v>4</v>
      </c>
      <c r="Q20" s="14" t="s">
        <v>23</v>
      </c>
    </row>
    <row r="21" spans="1:18">
      <c r="A21" s="11">
        <v>19</v>
      </c>
      <c r="B21" s="17">
        <v>46</v>
      </c>
      <c r="C21" s="28" t="s">
        <v>19</v>
      </c>
      <c r="D21" s="28" t="s">
        <v>19</v>
      </c>
      <c r="E21" s="28">
        <v>4</v>
      </c>
      <c r="F21" s="28" t="s">
        <v>19</v>
      </c>
      <c r="G21" s="28" t="s">
        <v>19</v>
      </c>
      <c r="H21" s="28" t="s">
        <v>19</v>
      </c>
      <c r="I21" s="28" t="s">
        <v>19</v>
      </c>
      <c r="J21" s="28" t="s">
        <v>19</v>
      </c>
      <c r="K21" s="28" t="s">
        <v>19</v>
      </c>
      <c r="L21" s="28" t="s">
        <v>19</v>
      </c>
      <c r="N21" s="11"/>
      <c r="O21" s="11">
        <v>0</v>
      </c>
      <c r="Q21" s="14" t="s">
        <v>23</v>
      </c>
    </row>
    <row r="22" spans="1:18">
      <c r="A22" s="11">
        <v>20</v>
      </c>
      <c r="B22" s="18">
        <v>48</v>
      </c>
      <c r="C22" s="28" t="s">
        <v>19</v>
      </c>
      <c r="D22" s="28" t="s">
        <v>19</v>
      </c>
      <c r="E22" s="28">
        <v>4</v>
      </c>
      <c r="F22" s="28" t="s">
        <v>19</v>
      </c>
      <c r="G22" s="28" t="s">
        <v>19</v>
      </c>
      <c r="H22" s="28" t="s">
        <v>19</v>
      </c>
      <c r="I22" s="28" t="s">
        <v>19</v>
      </c>
      <c r="J22" s="28" t="s">
        <v>19</v>
      </c>
      <c r="K22" s="30" t="s">
        <v>21</v>
      </c>
      <c r="L22" s="30" t="s">
        <v>21</v>
      </c>
      <c r="N22" s="11"/>
      <c r="O22" s="11">
        <v>2</v>
      </c>
      <c r="Q22" s="14" t="s">
        <v>23</v>
      </c>
    </row>
    <row r="23" spans="1:18">
      <c r="A23" s="11">
        <v>21</v>
      </c>
      <c r="B23" s="18">
        <v>74</v>
      </c>
      <c r="C23" s="28" t="s">
        <v>19</v>
      </c>
      <c r="D23" s="28" t="s">
        <v>19</v>
      </c>
      <c r="E23" s="28">
        <v>4</v>
      </c>
      <c r="F23" s="28" t="s">
        <v>19</v>
      </c>
      <c r="G23" s="28" t="s">
        <v>19</v>
      </c>
      <c r="H23" s="28" t="s">
        <v>19</v>
      </c>
      <c r="I23" s="28" t="s">
        <v>19</v>
      </c>
      <c r="J23" s="28" t="s">
        <v>19</v>
      </c>
      <c r="K23" s="30" t="s">
        <v>21</v>
      </c>
      <c r="L23" s="30" t="s">
        <v>21</v>
      </c>
      <c r="N23" s="11"/>
      <c r="O23" s="11">
        <v>2</v>
      </c>
      <c r="Q23" s="14" t="s">
        <v>23</v>
      </c>
    </row>
    <row r="24" spans="1:18">
      <c r="A24" s="11">
        <v>22</v>
      </c>
      <c r="B24" s="18">
        <v>78</v>
      </c>
      <c r="C24" s="28" t="s">
        <v>19</v>
      </c>
      <c r="D24" s="28" t="s">
        <v>19</v>
      </c>
      <c r="E24" s="28">
        <v>4</v>
      </c>
      <c r="F24" s="28" t="s">
        <v>19</v>
      </c>
      <c r="G24" s="28" t="s">
        <v>19</v>
      </c>
      <c r="H24" s="28" t="s">
        <v>19</v>
      </c>
      <c r="I24" s="28" t="s">
        <v>19</v>
      </c>
      <c r="J24" s="28" t="s">
        <v>19</v>
      </c>
      <c r="K24" s="30" t="s">
        <v>21</v>
      </c>
      <c r="L24" s="28" t="s">
        <v>19</v>
      </c>
      <c r="N24" s="11"/>
      <c r="O24" s="11">
        <v>1</v>
      </c>
      <c r="Q24" s="14" t="s">
        <v>23</v>
      </c>
    </row>
    <row r="25" spans="1:18">
      <c r="A25" s="11">
        <v>23</v>
      </c>
      <c r="B25" s="18">
        <v>81</v>
      </c>
      <c r="C25" s="28" t="s">
        <v>19</v>
      </c>
      <c r="D25" s="28" t="s">
        <v>19</v>
      </c>
      <c r="E25" s="28">
        <v>4</v>
      </c>
      <c r="F25" s="28" t="s">
        <v>19</v>
      </c>
      <c r="G25" s="28" t="s">
        <v>19</v>
      </c>
      <c r="H25" s="28" t="s">
        <v>19</v>
      </c>
      <c r="I25" s="28" t="s">
        <v>19</v>
      </c>
      <c r="J25" s="28" t="s">
        <v>19</v>
      </c>
      <c r="K25" s="30" t="s">
        <v>21</v>
      </c>
      <c r="L25" s="30" t="s">
        <v>21</v>
      </c>
      <c r="N25" s="11"/>
      <c r="O25" s="11">
        <v>2</v>
      </c>
      <c r="Q25" s="14" t="s">
        <v>23</v>
      </c>
    </row>
    <row r="26" spans="1:18">
      <c r="A26" s="11">
        <v>24</v>
      </c>
      <c r="B26" s="18">
        <v>82</v>
      </c>
      <c r="C26" s="28" t="s">
        <v>19</v>
      </c>
      <c r="D26" s="28" t="s">
        <v>19</v>
      </c>
      <c r="E26" s="28">
        <v>4</v>
      </c>
      <c r="F26" s="28" t="s">
        <v>19</v>
      </c>
      <c r="G26" s="28" t="s">
        <v>19</v>
      </c>
      <c r="H26" s="28" t="s">
        <v>19</v>
      </c>
      <c r="I26" s="28" t="s">
        <v>19</v>
      </c>
      <c r="J26" s="28" t="s">
        <v>19</v>
      </c>
      <c r="K26" s="30" t="s">
        <v>21</v>
      </c>
      <c r="L26" s="30" t="s">
        <v>21</v>
      </c>
      <c r="N26" s="11"/>
      <c r="O26" s="11">
        <v>2</v>
      </c>
      <c r="Q26" s="14" t="s">
        <v>23</v>
      </c>
    </row>
    <row r="27" spans="1:18">
      <c r="A27" s="11">
        <v>25</v>
      </c>
      <c r="B27" s="20">
        <v>88</v>
      </c>
      <c r="C27" s="28" t="s">
        <v>19</v>
      </c>
      <c r="D27" s="28" t="s">
        <v>19</v>
      </c>
      <c r="E27" s="28">
        <v>4</v>
      </c>
      <c r="F27" s="28" t="s">
        <v>19</v>
      </c>
      <c r="G27" s="28" t="s">
        <v>19</v>
      </c>
      <c r="H27" s="30" t="s">
        <v>21</v>
      </c>
      <c r="I27" s="28" t="s">
        <v>19</v>
      </c>
      <c r="J27" s="28" t="s">
        <v>19</v>
      </c>
      <c r="K27" s="30" t="s">
        <v>21</v>
      </c>
      <c r="L27" s="30" t="s">
        <v>21</v>
      </c>
      <c r="N27" s="11"/>
      <c r="O27" s="11">
        <v>3</v>
      </c>
      <c r="Q27" s="14" t="s">
        <v>23</v>
      </c>
    </row>
    <row r="28" spans="1:18">
      <c r="A28" s="11">
        <v>26</v>
      </c>
      <c r="B28" s="16">
        <v>95</v>
      </c>
      <c r="C28" s="28" t="s">
        <v>19</v>
      </c>
      <c r="D28" s="28" t="s">
        <v>19</v>
      </c>
      <c r="E28" s="28">
        <v>4</v>
      </c>
      <c r="F28" s="28" t="s">
        <v>19</v>
      </c>
      <c r="G28" s="28" t="s">
        <v>19</v>
      </c>
      <c r="H28" s="28" t="s">
        <v>19</v>
      </c>
      <c r="I28" s="28" t="s">
        <v>19</v>
      </c>
      <c r="J28" s="28" t="s">
        <v>19</v>
      </c>
      <c r="K28" s="28" t="s">
        <v>19</v>
      </c>
      <c r="L28" s="28" t="s">
        <v>19</v>
      </c>
      <c r="N28" s="11"/>
      <c r="O28" s="11">
        <v>0</v>
      </c>
      <c r="Q28" s="14" t="s">
        <v>23</v>
      </c>
    </row>
    <row r="29" spans="1:18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N29" s="11"/>
      <c r="O29" s="11"/>
      <c r="Q29" s="14" t="s">
        <v>25</v>
      </c>
    </row>
    <row r="32" spans="1:18">
      <c r="A32" s="11"/>
      <c r="B32" s="11"/>
      <c r="C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11"/>
      <c r="C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9">
        <v>11</v>
      </c>
      <c r="C34" s="21">
        <f>(B34/B38)*100</f>
        <v>39.285714285714285</v>
      </c>
      <c r="D34" s="11" t="s">
        <v>37</v>
      </c>
      <c r="F34" s="11"/>
      <c r="G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22">
        <v>15</v>
      </c>
      <c r="C35" s="21">
        <f>(B35/B38)*100</f>
        <v>53.571428571428569</v>
      </c>
      <c r="D35" s="11" t="s">
        <v>38</v>
      </c>
      <c r="F35" s="11"/>
      <c r="G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23">
        <v>2</v>
      </c>
      <c r="C36" s="21">
        <f>(B36/B38)*100</f>
        <v>7.1428571428571423</v>
      </c>
      <c r="D36" s="11" t="s">
        <v>39</v>
      </c>
      <c r="F36" s="11"/>
      <c r="G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11"/>
      <c r="B37" s="24">
        <v>0</v>
      </c>
      <c r="C37" s="21">
        <f>(B37/B38)*100</f>
        <v>0</v>
      </c>
      <c r="D37" s="11" t="s">
        <v>40</v>
      </c>
      <c r="F37" s="11"/>
      <c r="G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>
      <c r="A38" s="11"/>
      <c r="B38" s="11">
        <f>SUM(B34:B37)</f>
        <v>28</v>
      </c>
      <c r="C38" s="21">
        <f>C34+C35+C36+C37</f>
        <v>100</v>
      </c>
      <c r="D38" s="21"/>
      <c r="E38" s="2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>
      <c r="A39" s="11"/>
      <c r="B39" s="11"/>
      <c r="C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>
      <c r="A40" s="11"/>
      <c r="B40" s="11"/>
      <c r="C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>
      <c r="A41" s="11"/>
      <c r="B41" s="11"/>
      <c r="C41" s="11" t="s">
        <v>41</v>
      </c>
      <c r="D41" s="11" t="s">
        <v>42</v>
      </c>
      <c r="E41" s="11" t="s">
        <v>43</v>
      </c>
      <c r="F41" s="11" t="s">
        <v>44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>
      <c r="A42" s="11"/>
      <c r="B42" s="11" t="s">
        <v>23</v>
      </c>
      <c r="C42" s="11">
        <f>B34</f>
        <v>11</v>
      </c>
      <c r="D42" s="11">
        <f>B35</f>
        <v>15</v>
      </c>
      <c r="E42" s="11">
        <f>B36</f>
        <v>2</v>
      </c>
      <c r="F42" s="11">
        <f>B37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A43" s="11"/>
      <c r="B43" s="11"/>
      <c r="C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>
      <c r="A44" s="11"/>
      <c r="B44" s="11"/>
      <c r="C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>
      <c r="A45" s="11"/>
      <c r="B45" s="11"/>
      <c r="C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>
      <c r="A46" s="11"/>
      <c r="B46" s="11"/>
      <c r="C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>
      <c r="A47" s="11"/>
      <c r="B47" s="11"/>
      <c r="C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>
      <c r="A48" s="11"/>
      <c r="B48" s="11"/>
      <c r="C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>
      <c r="A49" s="11"/>
      <c r="B49" s="11"/>
      <c r="C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>
      <c r="A50" s="11"/>
      <c r="B50" s="11"/>
      <c r="C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>
      <c r="A51" s="11"/>
      <c r="B51" s="11"/>
      <c r="C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>
      <c r="A52" s="11"/>
      <c r="B52" s="11"/>
      <c r="C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>
      <c r="A53" s="11"/>
      <c r="B53" s="11"/>
      <c r="C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>
      <c r="A54" s="11"/>
      <c r="B54" s="11"/>
      <c r="C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>
      <c r="A55" s="11"/>
      <c r="B55" s="11"/>
      <c r="C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>
      <c r="A56" s="11"/>
      <c r="B56" s="11"/>
      <c r="C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>
      <c r="A57" s="11"/>
      <c r="B57" s="11"/>
      <c r="C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>
      <c r="A58" s="11"/>
      <c r="B58" s="11"/>
      <c r="C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</sheetData>
  <sortState ref="A1:N28">
    <sortCondition ref="B1:B28"/>
  </sortState>
  <conditionalFormatting sqref="K2 E2">
    <cfRule type="cellIs" dxfId="1" priority="2" operator="equal">
      <formula>$K$10</formula>
    </cfRule>
  </conditionalFormatting>
  <conditionalFormatting sqref="C1:D1 F1:L1">
    <cfRule type="cellIs" dxfId="0" priority="1" operator="equal">
      <formula>$K$6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Z87"/>
  <sheetViews>
    <sheetView tabSelected="1" topLeftCell="A20" zoomScale="94" zoomScaleNormal="71" workbookViewId="0">
      <selection activeCell="C60" sqref="C60:AB60"/>
    </sheetView>
  </sheetViews>
  <sheetFormatPr baseColWidth="10" defaultColWidth="9.1640625" defaultRowHeight="15"/>
  <cols>
    <col min="1" max="1" width="4.5" style="11" customWidth="1"/>
    <col min="2" max="2" width="35.33203125" style="11" customWidth="1"/>
    <col min="3" max="3" width="9.5" style="11" customWidth="1"/>
    <col min="4" max="16384" width="9.1640625" style="11"/>
  </cols>
  <sheetData>
    <row r="1" spans="1:78" s="12" customFormat="1">
      <c r="B1" s="15" t="s">
        <v>77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  <c r="I1" s="15">
        <v>7</v>
      </c>
      <c r="J1" s="15">
        <v>8</v>
      </c>
      <c r="K1" s="15">
        <v>9</v>
      </c>
      <c r="L1" s="15">
        <v>10</v>
      </c>
      <c r="M1" s="15">
        <v>11</v>
      </c>
      <c r="N1" s="15">
        <v>12</v>
      </c>
      <c r="O1" s="15">
        <v>13</v>
      </c>
      <c r="P1" s="15">
        <v>14</v>
      </c>
      <c r="Q1" s="15">
        <v>15</v>
      </c>
      <c r="R1" s="15">
        <v>16</v>
      </c>
      <c r="S1" s="15">
        <v>17</v>
      </c>
      <c r="T1" s="15">
        <v>18</v>
      </c>
      <c r="U1" s="15">
        <v>19</v>
      </c>
      <c r="V1" s="15">
        <v>20</v>
      </c>
      <c r="W1" s="15">
        <v>21</v>
      </c>
      <c r="X1" s="15">
        <v>22</v>
      </c>
      <c r="Y1" s="15">
        <v>23</v>
      </c>
      <c r="Z1" s="15">
        <v>24</v>
      </c>
      <c r="AA1" s="15">
        <v>25</v>
      </c>
      <c r="AB1" s="15">
        <v>26</v>
      </c>
      <c r="AC1" s="15">
        <v>27</v>
      </c>
      <c r="AD1" s="15">
        <v>28</v>
      </c>
      <c r="AE1" s="15">
        <v>29</v>
      </c>
      <c r="AF1" s="15">
        <v>30</v>
      </c>
      <c r="AG1" s="15">
        <v>31</v>
      </c>
      <c r="AH1" s="15">
        <v>32</v>
      </c>
      <c r="AI1" s="15">
        <v>33</v>
      </c>
      <c r="AJ1" s="15">
        <v>34</v>
      </c>
      <c r="AK1" s="15">
        <v>35</v>
      </c>
      <c r="AL1" s="15">
        <v>36</v>
      </c>
      <c r="AM1" s="15">
        <v>37</v>
      </c>
      <c r="AN1" s="15">
        <v>38</v>
      </c>
      <c r="AO1" s="15">
        <v>39</v>
      </c>
      <c r="AP1" s="15">
        <v>40</v>
      </c>
      <c r="AQ1" s="15">
        <v>41</v>
      </c>
      <c r="AR1" s="15">
        <v>42</v>
      </c>
      <c r="AS1" s="15">
        <v>43</v>
      </c>
      <c r="AT1" s="15">
        <v>44</v>
      </c>
      <c r="AU1" s="15">
        <v>45</v>
      </c>
      <c r="AV1" s="15">
        <v>46</v>
      </c>
      <c r="AW1" s="15">
        <v>47</v>
      </c>
      <c r="AX1" s="15">
        <v>48</v>
      </c>
      <c r="AZ1" s="59">
        <v>49</v>
      </c>
      <c r="BA1" s="59">
        <v>50</v>
      </c>
      <c r="BB1" s="59">
        <v>51</v>
      </c>
      <c r="BC1" s="12">
        <v>73</v>
      </c>
      <c r="BD1" s="12">
        <v>74</v>
      </c>
      <c r="BE1" s="12">
        <v>75</v>
      </c>
      <c r="BF1" s="12">
        <v>76</v>
      </c>
      <c r="BG1" s="12">
        <v>77</v>
      </c>
      <c r="BH1" s="12">
        <v>78</v>
      </c>
      <c r="BI1" s="12">
        <v>79</v>
      </c>
      <c r="BJ1" s="12">
        <v>80</v>
      </c>
      <c r="BK1" s="12">
        <v>81</v>
      </c>
      <c r="BL1" s="12">
        <v>82</v>
      </c>
      <c r="BM1" s="12">
        <v>83</v>
      </c>
      <c r="BN1" s="12">
        <v>84</v>
      </c>
      <c r="BO1" s="12">
        <v>85</v>
      </c>
      <c r="BP1" s="12">
        <v>86</v>
      </c>
      <c r="BQ1" s="12">
        <v>87</v>
      </c>
      <c r="BR1" s="12">
        <v>88</v>
      </c>
      <c r="BS1" s="12">
        <v>89</v>
      </c>
      <c r="BT1" s="12">
        <v>90</v>
      </c>
      <c r="BU1" s="12">
        <v>91</v>
      </c>
      <c r="BV1" s="12">
        <v>92</v>
      </c>
      <c r="BW1" s="12">
        <v>93</v>
      </c>
      <c r="BX1" s="12">
        <v>94</v>
      </c>
      <c r="BY1" s="12">
        <v>95</v>
      </c>
      <c r="BZ1" s="12">
        <v>96</v>
      </c>
    </row>
    <row r="2" spans="1:78">
      <c r="A2" s="11">
        <v>1</v>
      </c>
      <c r="B2" s="56" t="s">
        <v>69</v>
      </c>
      <c r="C2" s="56">
        <f t="shared" ref="C2:AS2" si="0">C3+C4</f>
        <v>3.1740000000000004</v>
      </c>
      <c r="D2" s="56">
        <f t="shared" si="0"/>
        <v>3.21</v>
      </c>
      <c r="E2" s="56">
        <f t="shared" si="0"/>
        <v>3.431</v>
      </c>
      <c r="F2" s="56">
        <f t="shared" si="0"/>
        <v>3.2530000000000001</v>
      </c>
      <c r="G2" s="56">
        <f t="shared" si="0"/>
        <v>3.0519999999999996</v>
      </c>
      <c r="H2" s="56">
        <f t="shared" si="0"/>
        <v>3.1440000000000001</v>
      </c>
      <c r="I2" s="56">
        <f t="shared" si="0"/>
        <v>3.504</v>
      </c>
      <c r="J2" s="56">
        <f t="shared" si="0"/>
        <v>3.2750000000000004</v>
      </c>
      <c r="K2" s="56">
        <f t="shared" si="0"/>
        <v>3.35</v>
      </c>
      <c r="L2" s="56">
        <f t="shared" si="0"/>
        <v>3.1529999999999996</v>
      </c>
      <c r="M2" s="56">
        <f t="shared" si="0"/>
        <v>3.5409999999999999</v>
      </c>
      <c r="N2" s="56">
        <f t="shared" si="0"/>
        <v>2.9989999999999997</v>
      </c>
      <c r="O2" s="56">
        <f t="shared" si="0"/>
        <v>3.109</v>
      </c>
      <c r="P2" s="56">
        <f t="shared" si="0"/>
        <v>3.4630000000000001</v>
      </c>
      <c r="Q2" s="56">
        <f t="shared" si="0"/>
        <v>3.2170000000000001</v>
      </c>
      <c r="R2" s="56">
        <f t="shared" si="0"/>
        <v>3.5880000000000001</v>
      </c>
      <c r="S2" s="56">
        <f t="shared" si="0"/>
        <v>2.7370000000000001</v>
      </c>
      <c r="T2" s="56">
        <f t="shared" si="0"/>
        <v>3.044</v>
      </c>
      <c r="U2" s="56">
        <f t="shared" si="0"/>
        <v>3.335</v>
      </c>
      <c r="V2" s="56">
        <f t="shared" si="0"/>
        <v>2.8450000000000002</v>
      </c>
      <c r="W2" s="56">
        <f t="shared" si="0"/>
        <v>2.8249999999999997</v>
      </c>
      <c r="X2" s="56">
        <f t="shared" si="0"/>
        <v>2.7759999999999998</v>
      </c>
      <c r="Y2" s="56">
        <f t="shared" si="0"/>
        <v>3.2670000000000003</v>
      </c>
      <c r="Z2" s="56">
        <f t="shared" si="0"/>
        <v>3.5790000000000002</v>
      </c>
      <c r="AA2" s="56">
        <f t="shared" si="0"/>
        <v>3.4969999999999999</v>
      </c>
      <c r="AB2" s="56">
        <f t="shared" si="0"/>
        <v>3.613</v>
      </c>
      <c r="AC2" s="56">
        <f t="shared" si="0"/>
        <v>3.5199999999999996</v>
      </c>
      <c r="AD2" s="56">
        <f t="shared" si="0"/>
        <v>3.4060000000000001</v>
      </c>
      <c r="AE2" s="56">
        <f t="shared" si="0"/>
        <v>3.3409999999999997</v>
      </c>
      <c r="AF2" s="56">
        <f t="shared" si="0"/>
        <v>3.3339999999999996</v>
      </c>
      <c r="AG2" s="56">
        <f t="shared" si="0"/>
        <v>3.3460000000000001</v>
      </c>
      <c r="AH2" s="56">
        <f t="shared" si="0"/>
        <v>3.294</v>
      </c>
      <c r="AI2" s="56">
        <f t="shared" si="0"/>
        <v>3.3810000000000002</v>
      </c>
      <c r="AJ2" s="56">
        <f t="shared" si="0"/>
        <v>3.5350000000000001</v>
      </c>
      <c r="AK2" s="56">
        <f t="shared" si="0"/>
        <v>3.3069999999999999</v>
      </c>
      <c r="AL2" s="56">
        <f t="shared" si="0"/>
        <v>3.4060000000000001</v>
      </c>
      <c r="AM2" s="56">
        <f t="shared" si="0"/>
        <v>3.66</v>
      </c>
      <c r="AN2" s="56">
        <f t="shared" si="0"/>
        <v>3.19</v>
      </c>
      <c r="AO2" s="56">
        <f t="shared" si="0"/>
        <v>3.51</v>
      </c>
      <c r="AP2" s="56">
        <f t="shared" si="0"/>
        <v>3.7199999999999998</v>
      </c>
      <c r="AQ2" s="56">
        <f t="shared" si="0"/>
        <v>3.72</v>
      </c>
      <c r="AR2" s="56">
        <f t="shared" si="0"/>
        <v>3.58</v>
      </c>
      <c r="AS2" s="56">
        <f t="shared" si="0"/>
        <v>3.49</v>
      </c>
      <c r="AT2" s="56" t="s">
        <v>21</v>
      </c>
      <c r="AU2" s="56">
        <f>AU3+AU4</f>
        <v>3.2300000000000004</v>
      </c>
      <c r="AV2" s="56">
        <f>AV3+AV4</f>
        <v>3.29</v>
      </c>
      <c r="AW2" s="56">
        <f>AW3+AW4</f>
        <v>3.2199999999999998</v>
      </c>
      <c r="AX2" s="56">
        <f>AX3+AX4</f>
        <v>3.22</v>
      </c>
      <c r="AY2" s="56"/>
      <c r="AZ2" s="58">
        <f>AZ3+AZ4</f>
        <v>2.4870000000000001</v>
      </c>
      <c r="BA2" s="56"/>
      <c r="BB2" s="56"/>
      <c r="BC2" s="56">
        <f t="shared" ref="BC2:BZ2" si="1">BC3+BC4</f>
        <v>3.9830000000000001</v>
      </c>
      <c r="BD2" s="56">
        <f t="shared" si="1"/>
        <v>2.7670000000000003</v>
      </c>
      <c r="BE2" s="56">
        <f t="shared" si="1"/>
        <v>3.6339999999999999</v>
      </c>
      <c r="BF2" s="56">
        <f t="shared" si="1"/>
        <v>3.4590000000000001</v>
      </c>
      <c r="BG2" s="56">
        <f t="shared" si="1"/>
        <v>3.5890000000000004</v>
      </c>
      <c r="BH2" s="56">
        <f t="shared" si="1"/>
        <v>3.2510000000000003</v>
      </c>
      <c r="BI2" s="56">
        <f t="shared" si="1"/>
        <v>3.1199999999999997</v>
      </c>
      <c r="BJ2" s="56">
        <f t="shared" si="1"/>
        <v>3.7090000000000001</v>
      </c>
      <c r="BK2" s="56">
        <f t="shared" si="1"/>
        <v>2.819</v>
      </c>
      <c r="BL2" s="56">
        <f t="shared" si="1"/>
        <v>3.0230000000000001</v>
      </c>
      <c r="BM2" s="56">
        <f t="shared" si="1"/>
        <v>3.3579999999999997</v>
      </c>
      <c r="BN2" s="56">
        <f t="shared" si="1"/>
        <v>3.0250000000000004</v>
      </c>
      <c r="BO2" s="56">
        <f t="shared" si="1"/>
        <v>3.5230000000000001</v>
      </c>
      <c r="BP2" s="56">
        <f t="shared" si="1"/>
        <v>3.62</v>
      </c>
      <c r="BQ2" s="56">
        <f t="shared" si="1"/>
        <v>3.2329999999999997</v>
      </c>
      <c r="BR2" s="56">
        <f t="shared" si="1"/>
        <v>3.15</v>
      </c>
      <c r="BS2" s="56">
        <f t="shared" si="1"/>
        <v>3.423</v>
      </c>
      <c r="BT2" s="56">
        <f t="shared" si="1"/>
        <v>3.2690000000000001</v>
      </c>
      <c r="BU2" s="56">
        <f t="shared" si="1"/>
        <v>3.3940000000000001</v>
      </c>
      <c r="BV2" s="56">
        <f t="shared" si="1"/>
        <v>3.444</v>
      </c>
      <c r="BW2" s="56">
        <f t="shared" si="1"/>
        <v>3.4610000000000003</v>
      </c>
      <c r="BX2" s="56">
        <f t="shared" si="1"/>
        <v>3.5919999999999996</v>
      </c>
      <c r="BY2" s="56">
        <f t="shared" si="1"/>
        <v>3.464</v>
      </c>
      <c r="BZ2" s="56">
        <f t="shared" si="1"/>
        <v>3.4710000000000001</v>
      </c>
    </row>
    <row r="3" spans="1:78">
      <c r="A3" s="11">
        <v>2</v>
      </c>
      <c r="B3" s="57" t="s">
        <v>68</v>
      </c>
      <c r="C3" s="11">
        <v>0.69199999999999995</v>
      </c>
      <c r="D3" s="11">
        <v>0.98</v>
      </c>
      <c r="E3" s="11">
        <v>1.1020000000000001</v>
      </c>
      <c r="F3" s="11">
        <v>1.004</v>
      </c>
      <c r="G3" s="11">
        <v>0.93799999999999994</v>
      </c>
      <c r="H3" s="11">
        <v>0.96199999999999997</v>
      </c>
      <c r="I3" s="11">
        <v>1.08</v>
      </c>
      <c r="J3" s="11">
        <v>1.115</v>
      </c>
      <c r="K3" s="11">
        <v>1.1930000000000001</v>
      </c>
      <c r="L3" s="11">
        <v>0.83299999999999996</v>
      </c>
      <c r="M3" s="11">
        <v>0.98099999999999998</v>
      </c>
      <c r="N3" s="11">
        <v>0.96599999999999997</v>
      </c>
      <c r="O3" s="11">
        <v>0.82299999999999995</v>
      </c>
      <c r="P3" s="11">
        <v>0.94599999999999995</v>
      </c>
      <c r="Q3" s="11">
        <v>0.76600000000000001</v>
      </c>
      <c r="R3" s="11">
        <v>1.1140000000000001</v>
      </c>
      <c r="S3" s="11">
        <v>0.74299999999999999</v>
      </c>
      <c r="T3" s="11">
        <v>0.84699999999999998</v>
      </c>
      <c r="U3" s="11">
        <v>1.032</v>
      </c>
      <c r="V3" s="11">
        <v>0.78600000000000003</v>
      </c>
      <c r="W3" s="52">
        <v>0.69799999999999995</v>
      </c>
      <c r="X3" s="11">
        <v>0.77100000000000002</v>
      </c>
      <c r="Y3" s="52">
        <v>0.94199999999999995</v>
      </c>
      <c r="Z3" s="52">
        <v>1.1000000000000001</v>
      </c>
      <c r="AA3" s="52">
        <v>1.014</v>
      </c>
      <c r="AB3" s="11">
        <v>1.0569999999999999</v>
      </c>
      <c r="AC3" s="11">
        <v>0.873</v>
      </c>
      <c r="AD3" s="52">
        <v>0.92</v>
      </c>
      <c r="AE3" s="52">
        <v>0.95699999999999996</v>
      </c>
      <c r="AF3" s="11">
        <v>0.78</v>
      </c>
      <c r="AG3" s="11">
        <v>1.0349999999999999</v>
      </c>
      <c r="AH3" s="11">
        <v>0.92800000000000005</v>
      </c>
      <c r="AI3" s="11">
        <v>0.90700000000000003</v>
      </c>
      <c r="AJ3" s="11">
        <v>1.151</v>
      </c>
      <c r="AK3" s="11">
        <v>1.008</v>
      </c>
      <c r="AL3" s="11">
        <v>0.91500000000000004</v>
      </c>
      <c r="AM3" s="11">
        <v>1.21</v>
      </c>
      <c r="AN3" s="11">
        <v>0.92</v>
      </c>
      <c r="AO3" s="11">
        <v>0.97</v>
      </c>
      <c r="AP3" s="11">
        <v>1.1499999999999999</v>
      </c>
      <c r="AQ3" s="11">
        <v>1.08</v>
      </c>
      <c r="AR3" s="11">
        <v>1.1000000000000001</v>
      </c>
      <c r="AS3" s="11">
        <v>1.03</v>
      </c>
      <c r="AT3" s="11" t="s">
        <v>21</v>
      </c>
      <c r="AU3" s="55">
        <v>0.99</v>
      </c>
      <c r="AV3" s="55">
        <v>0.97</v>
      </c>
      <c r="AW3" s="55">
        <v>0.95</v>
      </c>
      <c r="AX3" s="55">
        <v>0.83</v>
      </c>
      <c r="AZ3" s="27">
        <v>0.71499999999999997</v>
      </c>
      <c r="BC3" s="11">
        <v>1.113</v>
      </c>
      <c r="BD3" s="11">
        <v>0.76</v>
      </c>
      <c r="BE3" s="11">
        <v>0.96099999999999997</v>
      </c>
      <c r="BF3" s="11">
        <v>0.875</v>
      </c>
      <c r="BG3" s="11">
        <v>0.97399999999999998</v>
      </c>
      <c r="BH3" s="11">
        <v>1.038</v>
      </c>
      <c r="BI3" s="11">
        <v>0.97299999999999998</v>
      </c>
      <c r="BJ3" s="11">
        <v>1.101</v>
      </c>
      <c r="BK3" s="11">
        <v>0.82499999999999996</v>
      </c>
      <c r="BL3" s="11">
        <v>0.89500000000000002</v>
      </c>
      <c r="BM3" s="11">
        <v>1.115</v>
      </c>
      <c r="BN3" s="11">
        <v>0.90200000000000002</v>
      </c>
      <c r="BO3" s="11">
        <v>0.94</v>
      </c>
      <c r="BP3" s="11">
        <v>1.1279999999999999</v>
      </c>
      <c r="BQ3" s="11">
        <v>1.22</v>
      </c>
      <c r="BR3" s="11">
        <v>0.95299999999999996</v>
      </c>
      <c r="BS3" s="11">
        <v>1.27</v>
      </c>
      <c r="BT3" s="11">
        <v>0.82899999999999996</v>
      </c>
      <c r="BU3" s="11">
        <v>0.78300000000000003</v>
      </c>
      <c r="BV3" s="11">
        <v>0.84</v>
      </c>
      <c r="BW3" s="11">
        <v>1.0109999999999999</v>
      </c>
      <c r="BX3" s="11">
        <v>1.103</v>
      </c>
      <c r="BY3" s="11">
        <v>0.98</v>
      </c>
      <c r="BZ3" s="11">
        <v>1.304</v>
      </c>
    </row>
    <row r="4" spans="1:78">
      <c r="A4" s="11">
        <v>3</v>
      </c>
      <c r="B4" s="57" t="s">
        <v>67</v>
      </c>
      <c r="C4" s="11">
        <v>2.4820000000000002</v>
      </c>
      <c r="D4" s="11">
        <v>2.23</v>
      </c>
      <c r="E4" s="11">
        <v>2.3290000000000002</v>
      </c>
      <c r="F4" s="11">
        <v>2.2490000000000001</v>
      </c>
      <c r="G4" s="11">
        <v>2.1139999999999999</v>
      </c>
      <c r="H4" s="11">
        <v>2.1819999999999999</v>
      </c>
      <c r="I4" s="11">
        <v>2.4239999999999999</v>
      </c>
      <c r="J4" s="11">
        <v>2.16</v>
      </c>
      <c r="K4" s="11">
        <v>2.157</v>
      </c>
      <c r="L4" s="11">
        <v>2.3199999999999998</v>
      </c>
      <c r="M4" s="11">
        <v>2.56</v>
      </c>
      <c r="N4" s="11">
        <v>2.0329999999999999</v>
      </c>
      <c r="O4" s="11">
        <v>2.286</v>
      </c>
      <c r="P4" s="11">
        <v>2.5169999999999999</v>
      </c>
      <c r="Q4" s="11">
        <v>2.4510000000000001</v>
      </c>
      <c r="R4" s="11">
        <v>2.4740000000000002</v>
      </c>
      <c r="S4" s="11">
        <v>1.994</v>
      </c>
      <c r="T4" s="11">
        <v>2.1970000000000001</v>
      </c>
      <c r="U4" s="11">
        <v>2.3029999999999999</v>
      </c>
      <c r="V4" s="11">
        <v>2.0590000000000002</v>
      </c>
      <c r="W4" s="52">
        <v>2.1269999999999998</v>
      </c>
      <c r="X4" s="11">
        <v>2.0049999999999999</v>
      </c>
      <c r="Y4" s="52">
        <v>2.3250000000000002</v>
      </c>
      <c r="Z4" s="52">
        <v>2.4790000000000001</v>
      </c>
      <c r="AA4" s="11">
        <v>2.4830000000000001</v>
      </c>
      <c r="AB4" s="11">
        <v>2.556</v>
      </c>
      <c r="AC4" s="11">
        <v>2.6469999999999998</v>
      </c>
      <c r="AD4" s="52">
        <v>2.4860000000000002</v>
      </c>
      <c r="AE4" s="52">
        <v>2.3839999999999999</v>
      </c>
      <c r="AF4" s="11">
        <v>2.5539999999999998</v>
      </c>
      <c r="AG4" s="11">
        <v>2.3109999999999999</v>
      </c>
      <c r="AH4" s="11">
        <v>2.3660000000000001</v>
      </c>
      <c r="AI4" s="11">
        <v>2.4740000000000002</v>
      </c>
      <c r="AJ4" s="11">
        <v>2.3839999999999999</v>
      </c>
      <c r="AK4" s="11">
        <v>2.2989999999999999</v>
      </c>
      <c r="AL4" s="11">
        <v>2.4910000000000001</v>
      </c>
      <c r="AM4" s="11">
        <v>2.4500000000000002</v>
      </c>
      <c r="AN4" s="11">
        <v>2.27</v>
      </c>
      <c r="AO4" s="11">
        <v>2.54</v>
      </c>
      <c r="AP4" s="11">
        <v>2.57</v>
      </c>
      <c r="AQ4" s="11">
        <v>2.64</v>
      </c>
      <c r="AR4" s="11">
        <v>2.48</v>
      </c>
      <c r="AS4" s="11">
        <v>2.46</v>
      </c>
      <c r="AT4" s="11" t="s">
        <v>21</v>
      </c>
      <c r="AU4" s="55">
        <v>2.2400000000000002</v>
      </c>
      <c r="AV4" s="55">
        <v>2.3199999999999998</v>
      </c>
      <c r="AW4" s="55">
        <v>2.27</v>
      </c>
      <c r="AX4" s="55">
        <v>2.39</v>
      </c>
      <c r="AZ4" s="27">
        <v>1.772</v>
      </c>
      <c r="BC4" s="11">
        <v>2.87</v>
      </c>
      <c r="BD4" s="11">
        <v>2.0070000000000001</v>
      </c>
      <c r="BE4" s="11">
        <v>2.673</v>
      </c>
      <c r="BF4" s="11">
        <v>2.5840000000000001</v>
      </c>
      <c r="BG4" s="11">
        <v>2.6150000000000002</v>
      </c>
      <c r="BH4" s="11">
        <v>2.2130000000000001</v>
      </c>
      <c r="BI4" s="11">
        <v>2.1469999999999998</v>
      </c>
      <c r="BJ4" s="11">
        <v>2.6080000000000001</v>
      </c>
      <c r="BK4" s="11">
        <v>1.994</v>
      </c>
      <c r="BL4" s="11">
        <v>2.1280000000000001</v>
      </c>
      <c r="BM4" s="11">
        <v>2.2429999999999999</v>
      </c>
      <c r="BN4" s="11">
        <v>2.1230000000000002</v>
      </c>
      <c r="BO4" s="11">
        <v>2.5830000000000002</v>
      </c>
      <c r="BP4" s="11">
        <v>2.492</v>
      </c>
      <c r="BQ4" s="11">
        <v>2.0129999999999999</v>
      </c>
      <c r="BR4" s="11">
        <v>2.1970000000000001</v>
      </c>
      <c r="BS4" s="11">
        <v>2.153</v>
      </c>
      <c r="BT4" s="11">
        <v>2.44</v>
      </c>
      <c r="BU4" s="11">
        <v>2.6110000000000002</v>
      </c>
      <c r="BV4" s="11">
        <v>2.6040000000000001</v>
      </c>
      <c r="BW4" s="11">
        <v>2.4500000000000002</v>
      </c>
      <c r="BX4" s="11">
        <v>2.4889999999999999</v>
      </c>
      <c r="BY4" s="11">
        <v>2.484</v>
      </c>
      <c r="BZ4" s="11">
        <v>2.1669999999999998</v>
      </c>
    </row>
    <row r="5" spans="1:78">
      <c r="A5" s="11">
        <v>4</v>
      </c>
      <c r="B5" s="56" t="s">
        <v>66</v>
      </c>
      <c r="C5" s="11">
        <v>1.359</v>
      </c>
      <c r="D5" s="11">
        <v>1.335</v>
      </c>
      <c r="E5" s="11">
        <v>1.0129999999999999</v>
      </c>
      <c r="F5" s="11">
        <v>1.284</v>
      </c>
      <c r="G5" s="11">
        <v>1.046</v>
      </c>
      <c r="H5" s="11">
        <v>1.397</v>
      </c>
      <c r="I5" s="11">
        <v>1.0529999999999999</v>
      </c>
      <c r="J5" s="11">
        <v>1.26</v>
      </c>
      <c r="K5" s="11">
        <v>1.1850000000000001</v>
      </c>
      <c r="L5" s="11">
        <v>1.294</v>
      </c>
      <c r="M5" s="11">
        <v>1.5489999999999999</v>
      </c>
      <c r="N5" s="11">
        <v>1.109</v>
      </c>
      <c r="O5" s="11">
        <v>1.333</v>
      </c>
      <c r="P5" s="11">
        <v>1.413</v>
      </c>
      <c r="Q5" s="11">
        <v>0.93300000000000005</v>
      </c>
      <c r="R5" s="11">
        <v>1.1399999999999999</v>
      </c>
      <c r="S5" s="11">
        <v>1.1140000000000001</v>
      </c>
      <c r="T5" s="11">
        <v>1.115</v>
      </c>
      <c r="U5" s="11">
        <v>1.272</v>
      </c>
      <c r="V5" s="11">
        <v>1.288</v>
      </c>
      <c r="W5" s="52">
        <v>0.94</v>
      </c>
      <c r="X5" s="11">
        <v>0.98699999999999999</v>
      </c>
      <c r="Y5" s="52">
        <v>1.349</v>
      </c>
      <c r="Z5" s="52">
        <v>1.2410000000000001</v>
      </c>
      <c r="AA5" s="11">
        <v>1.3580000000000001</v>
      </c>
      <c r="AB5" s="11">
        <v>1.238</v>
      </c>
      <c r="AC5" s="11">
        <v>1.373</v>
      </c>
      <c r="AD5" s="52">
        <v>1.2629999999999999</v>
      </c>
      <c r="AE5" s="52">
        <v>1.48</v>
      </c>
      <c r="AF5" s="11">
        <v>1.3069999999999999</v>
      </c>
      <c r="AG5" s="11">
        <v>1.4339999999999999</v>
      </c>
      <c r="AH5" s="11">
        <v>1.2070000000000001</v>
      </c>
      <c r="AI5" s="11">
        <v>1.4139999999999999</v>
      </c>
      <c r="AJ5" s="11">
        <v>1.3340000000000001</v>
      </c>
      <c r="AK5" s="11">
        <v>1.431</v>
      </c>
      <c r="AL5" s="11">
        <v>1.36</v>
      </c>
      <c r="AM5" s="11">
        <v>0.97</v>
      </c>
      <c r="AN5" s="11">
        <v>1.08</v>
      </c>
      <c r="AO5" s="11">
        <v>1.38</v>
      </c>
      <c r="AP5" s="11">
        <v>1.22</v>
      </c>
      <c r="AQ5" s="11">
        <v>0.89</v>
      </c>
      <c r="AR5" s="11">
        <v>1.23</v>
      </c>
      <c r="AS5" s="11">
        <v>1.24</v>
      </c>
      <c r="AT5" s="11" t="s">
        <v>21</v>
      </c>
      <c r="AU5" s="55">
        <v>1.35</v>
      </c>
      <c r="AV5" s="55">
        <v>1.34</v>
      </c>
      <c r="AW5" s="55">
        <v>1.36</v>
      </c>
      <c r="AX5" s="55">
        <v>1.06</v>
      </c>
      <c r="AZ5" s="27">
        <v>0.92300000000000004</v>
      </c>
      <c r="BC5" s="11">
        <v>0.97099999999999997</v>
      </c>
      <c r="BD5" s="11">
        <v>0.86699999999999999</v>
      </c>
      <c r="BE5" s="11">
        <v>1.101</v>
      </c>
      <c r="BF5" s="11">
        <v>0.90100000000000002</v>
      </c>
      <c r="BG5" s="11">
        <v>1.0940000000000001</v>
      </c>
      <c r="BH5" s="11">
        <v>0.94199999999999995</v>
      </c>
      <c r="BI5" s="11">
        <v>0.99299999999999999</v>
      </c>
      <c r="BJ5" s="11">
        <v>1.1080000000000001</v>
      </c>
      <c r="BK5" s="11">
        <v>1.173</v>
      </c>
      <c r="BL5" s="11">
        <v>1.161</v>
      </c>
      <c r="BM5" s="11">
        <v>0.95699999999999996</v>
      </c>
      <c r="BN5" s="11">
        <v>1.1299999999999999</v>
      </c>
      <c r="BO5" s="11">
        <v>1.1419999999999999</v>
      </c>
      <c r="BP5" s="11">
        <v>1.133</v>
      </c>
      <c r="BQ5" s="11">
        <v>1.208</v>
      </c>
      <c r="BR5" s="11">
        <v>1.0740000000000001</v>
      </c>
      <c r="BS5" s="11">
        <v>1.1559999999999999</v>
      </c>
      <c r="BT5" s="11">
        <v>1.24</v>
      </c>
      <c r="BU5" s="11">
        <v>1.0469999999999999</v>
      </c>
      <c r="BV5" s="11">
        <v>1.171</v>
      </c>
      <c r="BW5" s="11">
        <v>0.96099999999999997</v>
      </c>
      <c r="BX5" s="11">
        <v>1.3540000000000001</v>
      </c>
      <c r="BY5" s="11">
        <v>1.135</v>
      </c>
      <c r="BZ5" s="11">
        <v>1.2649999999999999</v>
      </c>
    </row>
    <row r="6" spans="1:78">
      <c r="A6" s="11">
        <v>5</v>
      </c>
      <c r="B6" s="57" t="s">
        <v>65</v>
      </c>
      <c r="C6" s="11">
        <v>1.7410000000000001</v>
      </c>
      <c r="D6" s="11">
        <v>1.661</v>
      </c>
      <c r="E6" s="11">
        <v>1.5</v>
      </c>
      <c r="F6" s="11">
        <v>1.756</v>
      </c>
      <c r="G6" s="11">
        <v>1.7330000000000001</v>
      </c>
      <c r="H6" s="11">
        <v>1.7170000000000001</v>
      </c>
      <c r="I6" s="11">
        <v>1.4019999999999999</v>
      </c>
      <c r="J6" s="11">
        <v>1.7729999999999999</v>
      </c>
      <c r="K6" s="11">
        <v>1.552</v>
      </c>
      <c r="L6" s="11">
        <v>1.581</v>
      </c>
      <c r="M6" s="11">
        <v>1.956</v>
      </c>
      <c r="N6" s="11">
        <v>1.7230000000000001</v>
      </c>
      <c r="O6" s="11">
        <v>1.758</v>
      </c>
      <c r="P6" s="11">
        <v>1.6459999999999999</v>
      </c>
      <c r="Q6" s="11">
        <v>1.4</v>
      </c>
      <c r="R6" s="11">
        <v>1.8380000000000001</v>
      </c>
      <c r="S6" s="11">
        <v>1.4810000000000001</v>
      </c>
      <c r="T6" s="11">
        <v>1.6160000000000001</v>
      </c>
      <c r="U6" s="11">
        <v>1.762</v>
      </c>
      <c r="V6" s="11">
        <v>1.611</v>
      </c>
      <c r="W6" s="52">
        <v>1.08</v>
      </c>
      <c r="X6" s="11">
        <v>1.44</v>
      </c>
      <c r="Y6" s="52">
        <v>1.976</v>
      </c>
      <c r="Z6" s="52">
        <v>1.724</v>
      </c>
      <c r="AA6" s="11">
        <v>1.623</v>
      </c>
      <c r="AB6" s="11">
        <v>1.71</v>
      </c>
      <c r="AC6" s="11">
        <v>1.8540000000000001</v>
      </c>
      <c r="AD6" s="52">
        <v>1.645</v>
      </c>
      <c r="AE6" s="52">
        <v>1.716</v>
      </c>
      <c r="AF6" s="11">
        <v>1.794</v>
      </c>
      <c r="AG6" s="11">
        <v>1.863</v>
      </c>
      <c r="AH6" s="11">
        <v>1.508</v>
      </c>
      <c r="AI6" s="11">
        <v>1.94</v>
      </c>
      <c r="AJ6" s="11">
        <v>1.958</v>
      </c>
      <c r="AK6" s="11">
        <v>1.8919999999999999</v>
      </c>
      <c r="AL6" s="11">
        <v>1.714</v>
      </c>
      <c r="AM6" s="11">
        <v>1.67</v>
      </c>
      <c r="AN6" s="11">
        <v>1.62</v>
      </c>
      <c r="AO6" s="11">
        <v>1.87</v>
      </c>
      <c r="AP6" s="11">
        <v>1.78</v>
      </c>
      <c r="AQ6" s="11">
        <v>1.46</v>
      </c>
      <c r="AR6" s="11">
        <v>1.89</v>
      </c>
      <c r="AS6" s="11">
        <v>1.82</v>
      </c>
      <c r="AT6" s="11" t="s">
        <v>21</v>
      </c>
      <c r="AU6" s="55">
        <v>1.73</v>
      </c>
      <c r="AV6" s="55">
        <v>1.82</v>
      </c>
      <c r="AW6" s="55">
        <v>1.79</v>
      </c>
      <c r="AX6" s="55">
        <v>1.55</v>
      </c>
      <c r="AZ6" s="27">
        <v>1.3180000000000001</v>
      </c>
      <c r="BC6" s="11">
        <v>1.585</v>
      </c>
      <c r="BD6" s="11">
        <v>1.48</v>
      </c>
      <c r="BE6" s="11">
        <v>1.6870000000000001</v>
      </c>
      <c r="BF6" s="11">
        <v>1.6859999999999999</v>
      </c>
      <c r="BG6" s="11">
        <v>1.423</v>
      </c>
      <c r="BH6" s="11">
        <v>1.2789999999999999</v>
      </c>
      <c r="BI6" s="11">
        <v>1.647</v>
      </c>
      <c r="BJ6" s="11">
        <v>1.6439999999999999</v>
      </c>
      <c r="BK6" s="11">
        <v>1.7</v>
      </c>
      <c r="BL6" s="11">
        <v>1.6279999999999999</v>
      </c>
      <c r="BM6" s="11">
        <v>1.6679999999999999</v>
      </c>
      <c r="BN6" s="11">
        <v>1.6160000000000001</v>
      </c>
      <c r="BO6" s="11">
        <v>1.542</v>
      </c>
      <c r="BP6" s="11">
        <v>1.524</v>
      </c>
      <c r="BQ6" s="11">
        <v>1.6639999999999999</v>
      </c>
      <c r="BR6" s="11">
        <v>1.478</v>
      </c>
      <c r="BS6" s="11">
        <v>1.7130000000000001</v>
      </c>
      <c r="BT6" s="11">
        <v>1.6879999999999999</v>
      </c>
      <c r="BU6" s="11">
        <v>1.5880000000000001</v>
      </c>
      <c r="BV6" s="11">
        <v>1.766</v>
      </c>
      <c r="BW6" s="11">
        <v>1.373</v>
      </c>
      <c r="BX6" s="11">
        <v>1.784</v>
      </c>
      <c r="BY6" s="11">
        <v>1.5620000000000001</v>
      </c>
      <c r="BZ6" s="11">
        <v>1.7529999999999999</v>
      </c>
    </row>
    <row r="7" spans="1:78">
      <c r="A7" s="11">
        <v>6</v>
      </c>
      <c r="B7" s="56" t="s">
        <v>64</v>
      </c>
      <c r="C7" s="11">
        <v>1.052</v>
      </c>
      <c r="D7" s="11">
        <v>1.048</v>
      </c>
      <c r="E7" s="11">
        <v>1.0860000000000001</v>
      </c>
      <c r="F7" s="11">
        <v>1.177</v>
      </c>
      <c r="G7" s="11">
        <v>0.96399999999999997</v>
      </c>
      <c r="H7" s="11">
        <v>1.0189999999999999</v>
      </c>
      <c r="I7" s="11">
        <v>1.153</v>
      </c>
      <c r="J7" s="11">
        <v>1.0760000000000001</v>
      </c>
      <c r="K7" s="11">
        <v>1.0529999999999999</v>
      </c>
      <c r="L7" s="11">
        <v>0.95899999999999996</v>
      </c>
      <c r="M7" s="11">
        <v>1.1180000000000001</v>
      </c>
      <c r="N7" s="11">
        <v>1.222</v>
      </c>
      <c r="O7" s="11">
        <v>1.1859999999999999</v>
      </c>
      <c r="P7" s="11">
        <v>1.04</v>
      </c>
      <c r="Q7" s="11">
        <v>1.091</v>
      </c>
      <c r="R7" s="11">
        <v>1.0049999999999999</v>
      </c>
      <c r="S7" s="11">
        <v>1.016</v>
      </c>
      <c r="T7" s="11">
        <v>1.1559999999999999</v>
      </c>
      <c r="U7" s="11">
        <v>1.0620000000000001</v>
      </c>
      <c r="V7" s="11">
        <v>1.073</v>
      </c>
      <c r="W7" s="52">
        <v>1.026</v>
      </c>
      <c r="X7" s="11">
        <v>0.99</v>
      </c>
      <c r="Y7" s="52">
        <v>1.1140000000000001</v>
      </c>
      <c r="Z7" s="52">
        <v>1.169</v>
      </c>
      <c r="AA7" s="11">
        <v>1.091</v>
      </c>
      <c r="AB7" s="11">
        <v>1.1359999999999999</v>
      </c>
      <c r="AC7" s="11">
        <v>1.198</v>
      </c>
      <c r="AD7" s="52">
        <v>1.036</v>
      </c>
      <c r="AE7" s="52">
        <v>1.143</v>
      </c>
      <c r="AF7" s="11">
        <v>1.0609999999999999</v>
      </c>
      <c r="AG7" s="11">
        <v>1.0940000000000001</v>
      </c>
      <c r="AH7" s="11">
        <v>1.0680000000000001</v>
      </c>
      <c r="AI7" s="11">
        <v>1.1240000000000001</v>
      </c>
      <c r="AJ7" s="11">
        <v>1.169</v>
      </c>
      <c r="AK7" s="11">
        <v>1.1459999999999999</v>
      </c>
      <c r="AL7" s="11">
        <v>1.1919999999999999</v>
      </c>
      <c r="AM7" s="11">
        <v>0.98</v>
      </c>
      <c r="AN7" s="11">
        <v>1.1499999999999999</v>
      </c>
      <c r="AO7" s="11">
        <v>1.17</v>
      </c>
      <c r="AP7" s="11">
        <v>1.19</v>
      </c>
      <c r="AQ7" s="11">
        <v>1.23</v>
      </c>
      <c r="AR7" s="11">
        <v>1.1499999999999999</v>
      </c>
      <c r="AS7" s="11">
        <v>1.1599999999999999</v>
      </c>
      <c r="AT7" s="11" t="s">
        <v>21</v>
      </c>
      <c r="AU7" s="55">
        <v>1.04</v>
      </c>
      <c r="AV7" s="55">
        <v>1.1299999999999999</v>
      </c>
      <c r="AW7" s="55">
        <v>1.1100000000000001</v>
      </c>
      <c r="AX7" s="55">
        <v>1.06</v>
      </c>
      <c r="AZ7" s="27">
        <v>1.071</v>
      </c>
      <c r="BC7" s="11">
        <v>1.2290000000000001</v>
      </c>
      <c r="BD7" s="11">
        <v>1.079</v>
      </c>
      <c r="BE7" s="11">
        <v>1.1879999999999999</v>
      </c>
      <c r="BF7" s="11">
        <v>1.0740000000000001</v>
      </c>
      <c r="BG7" s="11">
        <v>1.1279999999999999</v>
      </c>
      <c r="BH7" s="11">
        <v>1.014</v>
      </c>
      <c r="BI7" s="11">
        <v>1.1080000000000001</v>
      </c>
      <c r="BJ7" s="11">
        <v>1.071</v>
      </c>
      <c r="BK7" s="11">
        <v>1.0960000000000001</v>
      </c>
      <c r="BL7" s="11">
        <v>1.05</v>
      </c>
      <c r="BM7" s="11">
        <v>1.1060000000000001</v>
      </c>
      <c r="BN7" s="11">
        <v>1.052</v>
      </c>
      <c r="BO7" s="11">
        <v>1.161</v>
      </c>
      <c r="BP7" s="11">
        <v>1.145</v>
      </c>
      <c r="BQ7" s="11">
        <v>0.89900000000000002</v>
      </c>
      <c r="BR7" s="11">
        <v>1.0389999999999999</v>
      </c>
      <c r="BS7" s="11">
        <v>1.0389999999999999</v>
      </c>
      <c r="BT7" s="11">
        <v>1.0680000000000001</v>
      </c>
      <c r="BU7" s="11">
        <v>1.173</v>
      </c>
      <c r="BV7" s="11">
        <v>1.204</v>
      </c>
      <c r="BW7" s="11">
        <v>1.163</v>
      </c>
      <c r="BX7" s="11">
        <v>1.1659999999999999</v>
      </c>
      <c r="BY7" s="11">
        <v>1.161</v>
      </c>
      <c r="BZ7" s="11">
        <v>1.05</v>
      </c>
    </row>
    <row r="8" spans="1:78">
      <c r="A8" s="11">
        <v>7</v>
      </c>
      <c r="B8" s="56" t="s">
        <v>62</v>
      </c>
      <c r="C8" s="11">
        <v>0.98399999999999999</v>
      </c>
      <c r="D8" s="11">
        <v>1.0900000000000001</v>
      </c>
      <c r="E8" s="11">
        <v>1.056</v>
      </c>
      <c r="F8" s="11">
        <v>1.0489999999999999</v>
      </c>
      <c r="G8" s="11">
        <v>0.996</v>
      </c>
      <c r="H8" s="11">
        <v>0.94899999999999995</v>
      </c>
      <c r="I8" s="11">
        <v>1.1990000000000001</v>
      </c>
      <c r="J8" s="11">
        <v>1.101</v>
      </c>
      <c r="K8" s="11">
        <v>1.01</v>
      </c>
      <c r="L8" s="11">
        <v>1.0109999999999999</v>
      </c>
      <c r="M8" s="11">
        <v>1.149</v>
      </c>
      <c r="N8" s="11">
        <v>1.2</v>
      </c>
      <c r="O8" s="11">
        <v>1.0900000000000001</v>
      </c>
      <c r="P8" s="11">
        <v>1.0229999999999999</v>
      </c>
      <c r="Q8" s="11">
        <v>1.0149999999999999</v>
      </c>
      <c r="R8" s="11">
        <v>1.0509999999999999</v>
      </c>
      <c r="S8" s="11">
        <v>1.113</v>
      </c>
      <c r="T8" s="11">
        <v>1.21</v>
      </c>
      <c r="U8" s="11">
        <v>1.345</v>
      </c>
      <c r="V8" s="11">
        <v>1.1839999999999999</v>
      </c>
      <c r="W8" s="52">
        <v>1.073</v>
      </c>
      <c r="X8" s="11">
        <v>1.0409999999999999</v>
      </c>
      <c r="Y8" s="52">
        <v>1.137</v>
      </c>
      <c r="Z8" s="52">
        <v>1.1870000000000001</v>
      </c>
      <c r="AA8" s="11">
        <v>1.0960000000000001</v>
      </c>
      <c r="AB8" s="11">
        <v>1.2450000000000001</v>
      </c>
      <c r="AC8" s="11">
        <v>1.1830000000000001</v>
      </c>
      <c r="AD8" s="52">
        <v>1.113</v>
      </c>
      <c r="AE8" s="52">
        <v>1.107</v>
      </c>
      <c r="AF8" s="11">
        <v>1.133</v>
      </c>
      <c r="AG8" s="11">
        <v>1.127</v>
      </c>
      <c r="AH8" s="11">
        <v>1.099</v>
      </c>
      <c r="AI8" s="11">
        <v>1.109</v>
      </c>
      <c r="AJ8" s="11">
        <v>1.099</v>
      </c>
      <c r="AK8" s="11">
        <v>1.2310000000000001</v>
      </c>
      <c r="AL8" s="11">
        <v>1.214</v>
      </c>
      <c r="AM8" s="11">
        <v>1.1499999999999999</v>
      </c>
      <c r="AN8" s="11">
        <v>1.22</v>
      </c>
      <c r="AO8" s="11">
        <v>1.1499999999999999</v>
      </c>
      <c r="AP8" s="11">
        <v>1.21</v>
      </c>
      <c r="AQ8" s="11">
        <v>1.2</v>
      </c>
      <c r="AR8" s="11">
        <v>1.18</v>
      </c>
      <c r="AS8" s="11">
        <v>1.1499999999999999</v>
      </c>
      <c r="AT8" s="11" t="s">
        <v>21</v>
      </c>
      <c r="AU8" s="55">
        <v>1.06</v>
      </c>
      <c r="AV8" s="55">
        <v>1.1200000000000001</v>
      </c>
      <c r="AW8" s="55">
        <v>1.1200000000000001</v>
      </c>
      <c r="AX8" s="55">
        <v>1.03</v>
      </c>
      <c r="AZ8" s="27">
        <v>1.133</v>
      </c>
      <c r="BC8" s="11">
        <v>1.256</v>
      </c>
      <c r="BD8" s="11">
        <v>1.117</v>
      </c>
      <c r="BE8" s="11">
        <v>1.292</v>
      </c>
      <c r="BF8" s="11">
        <v>1.1439999999999999</v>
      </c>
      <c r="BG8" s="11">
        <v>1.232</v>
      </c>
      <c r="BH8" s="11">
        <v>1.0840000000000001</v>
      </c>
      <c r="BI8" s="11">
        <v>1.1180000000000001</v>
      </c>
      <c r="BJ8" s="11">
        <v>1.0649999999999999</v>
      </c>
      <c r="BK8" s="11">
        <v>1.0449999999999999</v>
      </c>
      <c r="BL8" s="11">
        <v>1.091</v>
      </c>
      <c r="BM8" s="11">
        <v>1.119</v>
      </c>
      <c r="BN8" s="11">
        <v>1.0860000000000001</v>
      </c>
      <c r="BO8" s="11">
        <v>1.151</v>
      </c>
      <c r="BP8" s="11">
        <v>1.103</v>
      </c>
      <c r="BQ8" s="11">
        <v>1.0589999999999999</v>
      </c>
      <c r="BR8" s="11">
        <v>1.1220000000000001</v>
      </c>
      <c r="BS8" s="11">
        <v>1.0289999999999999</v>
      </c>
      <c r="BT8" s="11">
        <v>1.163</v>
      </c>
      <c r="BU8" s="11">
        <v>1.194</v>
      </c>
      <c r="BV8" s="11">
        <v>1.1519999999999999</v>
      </c>
      <c r="BW8" s="11">
        <v>1.25</v>
      </c>
      <c r="BX8" s="11">
        <v>1.121</v>
      </c>
      <c r="BY8" s="11">
        <v>1.1000000000000001</v>
      </c>
      <c r="BZ8" s="11">
        <v>1.0609999999999999</v>
      </c>
    </row>
    <row r="9" spans="1:78">
      <c r="A9" s="34">
        <v>8</v>
      </c>
      <c r="B9" s="36" t="s">
        <v>60</v>
      </c>
      <c r="C9" s="34">
        <v>1.5660000000000001</v>
      </c>
      <c r="D9" s="11">
        <v>1.6910000000000001</v>
      </c>
      <c r="E9" s="11">
        <v>1.764</v>
      </c>
      <c r="F9" s="11">
        <v>1.645</v>
      </c>
      <c r="G9" s="11">
        <v>1.5229999999999999</v>
      </c>
      <c r="H9" s="11">
        <v>1.546</v>
      </c>
      <c r="I9" s="11">
        <v>1.7070000000000001</v>
      </c>
      <c r="J9" s="11">
        <v>1.7010000000000001</v>
      </c>
      <c r="K9" s="11">
        <v>1.663</v>
      </c>
      <c r="L9" s="11">
        <v>1.647</v>
      </c>
      <c r="M9" s="11">
        <v>1.6419999999999999</v>
      </c>
      <c r="N9" s="11">
        <v>1.6359999999999999</v>
      </c>
      <c r="O9" s="11">
        <v>1.238</v>
      </c>
      <c r="P9" s="11">
        <v>1.5409999999999999</v>
      </c>
      <c r="Q9" s="11">
        <v>1.6080000000000001</v>
      </c>
      <c r="R9" s="11">
        <v>1.738</v>
      </c>
      <c r="S9" s="11">
        <v>1.506</v>
      </c>
      <c r="T9" s="11">
        <v>1.7330000000000001</v>
      </c>
      <c r="U9" s="11">
        <v>1.944</v>
      </c>
      <c r="V9" s="11">
        <v>1.3360000000000001</v>
      </c>
      <c r="W9" s="52">
        <v>1.476</v>
      </c>
      <c r="X9" s="11">
        <v>1.3420000000000001</v>
      </c>
      <c r="Y9" s="52">
        <v>2.1120000000000001</v>
      </c>
      <c r="Z9" s="52">
        <v>1.8</v>
      </c>
      <c r="AA9" s="11">
        <v>1.7490000000000001</v>
      </c>
      <c r="AB9" s="11">
        <v>1.7589999999999999</v>
      </c>
      <c r="AC9" s="11">
        <v>1.9319999999999999</v>
      </c>
      <c r="AD9" s="52">
        <v>1.859</v>
      </c>
      <c r="AE9" s="52">
        <v>1.635</v>
      </c>
      <c r="AF9" s="11">
        <v>1.762</v>
      </c>
      <c r="AG9" s="11">
        <v>1.7050000000000001</v>
      </c>
      <c r="AH9" s="11">
        <v>1.7929999999999999</v>
      </c>
      <c r="AI9" s="11">
        <v>1.708</v>
      </c>
      <c r="AJ9" s="11">
        <v>1.645</v>
      </c>
      <c r="AK9" s="11">
        <v>1.7969999999999999</v>
      </c>
      <c r="AL9" s="11">
        <v>1.667</v>
      </c>
      <c r="AM9" s="11">
        <v>1.82</v>
      </c>
      <c r="AN9" s="11">
        <v>1.89</v>
      </c>
      <c r="AO9" s="11">
        <v>1.77</v>
      </c>
      <c r="AP9" s="11">
        <v>1.84</v>
      </c>
      <c r="AQ9" s="11">
        <v>1.86</v>
      </c>
      <c r="AR9" s="11">
        <v>1.79</v>
      </c>
      <c r="AS9" s="11">
        <v>1.81</v>
      </c>
      <c r="AT9" s="11" t="s">
        <v>21</v>
      </c>
      <c r="AU9" s="55">
        <v>1.77</v>
      </c>
      <c r="AV9" s="55">
        <v>1.48</v>
      </c>
      <c r="AW9" s="55">
        <v>1.77</v>
      </c>
      <c r="AX9" s="55">
        <v>1.73</v>
      </c>
      <c r="AZ9" s="27"/>
      <c r="BC9" s="11">
        <v>2.0430000000000001</v>
      </c>
      <c r="BD9" s="11">
        <v>1.597</v>
      </c>
      <c r="BE9" s="11">
        <v>1.91</v>
      </c>
      <c r="BF9" s="11">
        <v>1.6060000000000001</v>
      </c>
      <c r="BG9" s="11">
        <v>1.865</v>
      </c>
      <c r="BH9" s="11">
        <v>1.649</v>
      </c>
      <c r="BI9" s="11">
        <v>1.742</v>
      </c>
      <c r="BJ9" s="11">
        <v>1.8109999999999999</v>
      </c>
      <c r="BK9" s="11">
        <v>1.5780000000000001</v>
      </c>
      <c r="BL9" s="11">
        <v>1.694</v>
      </c>
      <c r="BM9" s="11">
        <v>1.7290000000000001</v>
      </c>
      <c r="BN9" s="11">
        <v>1.74</v>
      </c>
      <c r="BO9" s="11">
        <v>1.89</v>
      </c>
      <c r="BP9" s="11">
        <v>1.984</v>
      </c>
      <c r="BQ9" s="11">
        <v>1.712</v>
      </c>
      <c r="BR9" s="11">
        <v>1.6890000000000001</v>
      </c>
      <c r="BS9" s="11">
        <v>1.696</v>
      </c>
      <c r="BT9" s="11">
        <v>1.831</v>
      </c>
      <c r="BU9" s="11">
        <v>1.8819999999999999</v>
      </c>
      <c r="BV9" s="11">
        <v>1.87</v>
      </c>
      <c r="BW9" s="11">
        <v>1.825</v>
      </c>
      <c r="BX9" s="11">
        <v>1.7170000000000001</v>
      </c>
      <c r="BY9" s="11">
        <v>1.611</v>
      </c>
      <c r="BZ9" s="11">
        <v>1.706</v>
      </c>
    </row>
    <row r="10" spans="1:78">
      <c r="A10" s="34">
        <v>9</v>
      </c>
      <c r="B10" s="36" t="s">
        <v>58</v>
      </c>
      <c r="C10" s="34">
        <v>0.75</v>
      </c>
      <c r="D10" s="11">
        <v>0.748</v>
      </c>
      <c r="E10" s="11">
        <v>0.81299999999999994</v>
      </c>
      <c r="F10" s="11">
        <v>0.65100000000000002</v>
      </c>
      <c r="G10" s="11">
        <v>0.70099999999999996</v>
      </c>
      <c r="H10" s="11">
        <v>0.59599999999999997</v>
      </c>
      <c r="I10" s="11">
        <v>0.8</v>
      </c>
      <c r="J10" s="11">
        <v>0.64200000000000002</v>
      </c>
      <c r="K10" s="11">
        <v>0.92300000000000004</v>
      </c>
      <c r="L10" s="11">
        <v>0.68400000000000005</v>
      </c>
      <c r="M10" s="11">
        <v>0.59599999999999997</v>
      </c>
      <c r="N10" s="11">
        <v>0.65900000000000003</v>
      </c>
      <c r="O10" s="11">
        <v>0.6</v>
      </c>
      <c r="P10" s="11">
        <v>0.75600000000000001</v>
      </c>
      <c r="Q10" s="11">
        <v>0.83899999999999997</v>
      </c>
      <c r="R10" s="11">
        <v>0.60499999999999998</v>
      </c>
      <c r="S10" s="11">
        <v>0.73899999999999999</v>
      </c>
      <c r="T10" s="11">
        <v>0.68100000000000005</v>
      </c>
      <c r="U10" s="11">
        <v>0.72399999999999998</v>
      </c>
      <c r="V10" s="11">
        <v>0.622</v>
      </c>
      <c r="W10" s="52">
        <v>0.67100000000000004</v>
      </c>
      <c r="X10" s="11">
        <v>0.79800000000000004</v>
      </c>
      <c r="Y10" s="52">
        <v>0.56799999999999995</v>
      </c>
      <c r="Z10" s="52">
        <v>0.68500000000000005</v>
      </c>
      <c r="AA10" s="11">
        <v>0.76600000000000001</v>
      </c>
      <c r="AB10" s="52">
        <v>0.68500000000000005</v>
      </c>
      <c r="AC10" s="11">
        <v>0.73599999999999999</v>
      </c>
      <c r="AD10" s="52">
        <v>0.68700000000000006</v>
      </c>
      <c r="AE10" s="52">
        <v>0.53100000000000003</v>
      </c>
      <c r="AF10" s="52">
        <v>0.79800000000000004</v>
      </c>
      <c r="AG10" s="11">
        <v>0.56499999999999995</v>
      </c>
      <c r="AH10" s="11">
        <v>0.68899999999999995</v>
      </c>
      <c r="AI10" s="11">
        <v>0.70699999999999996</v>
      </c>
      <c r="AJ10" s="11">
        <v>0.69399999999999995</v>
      </c>
      <c r="AK10" s="11">
        <v>0.628</v>
      </c>
      <c r="AL10" s="11">
        <v>0.54600000000000004</v>
      </c>
      <c r="AM10" s="11">
        <v>0.74</v>
      </c>
      <c r="AN10" s="11">
        <v>0.84</v>
      </c>
      <c r="AO10" s="11">
        <v>0.9</v>
      </c>
      <c r="AP10" s="11">
        <v>0.97</v>
      </c>
      <c r="AQ10" s="11">
        <v>0.89</v>
      </c>
      <c r="AR10" s="11">
        <v>0.72</v>
      </c>
      <c r="AS10" s="11">
        <v>0.74</v>
      </c>
      <c r="AT10" s="11" t="s">
        <v>21</v>
      </c>
      <c r="AU10" s="55">
        <v>0.73</v>
      </c>
      <c r="AV10" s="55">
        <v>0.9</v>
      </c>
      <c r="AW10" s="55">
        <v>0.78</v>
      </c>
      <c r="AX10" s="55">
        <v>0.72</v>
      </c>
      <c r="AZ10" s="27"/>
      <c r="BC10" s="11">
        <v>0.86399999999999999</v>
      </c>
      <c r="BD10" s="11">
        <v>0.61899999999999999</v>
      </c>
      <c r="BE10" s="11">
        <v>0.86699999999999999</v>
      </c>
      <c r="BF10" s="11">
        <v>0.80200000000000005</v>
      </c>
      <c r="BG10" s="11">
        <v>0.83199999999999996</v>
      </c>
      <c r="BH10" s="11">
        <v>0.70099999999999996</v>
      </c>
      <c r="BI10" s="11">
        <v>0.69099999999999995</v>
      </c>
      <c r="BJ10" s="11">
        <v>0.85099999999999998</v>
      </c>
      <c r="BK10" s="11">
        <v>0.69799999999999995</v>
      </c>
      <c r="BL10" s="11">
        <v>0.54</v>
      </c>
      <c r="BM10" s="11">
        <v>0.78800000000000003</v>
      </c>
      <c r="BN10" s="11">
        <v>0.68</v>
      </c>
      <c r="BO10" s="11">
        <v>0.83599999999999997</v>
      </c>
      <c r="BP10" s="11">
        <v>0.91</v>
      </c>
      <c r="BQ10" s="11">
        <v>0.749</v>
      </c>
      <c r="BR10" s="11">
        <v>0.64100000000000001</v>
      </c>
      <c r="BS10" s="11">
        <v>0.76900000000000002</v>
      </c>
      <c r="BT10" s="11">
        <v>0.76900000000000002</v>
      </c>
      <c r="BU10" s="11">
        <v>0.83</v>
      </c>
      <c r="BV10" s="11">
        <v>0.91600000000000004</v>
      </c>
      <c r="BW10" s="11">
        <v>0.83899999999999997</v>
      </c>
      <c r="BX10" s="11">
        <v>0.97499999999999998</v>
      </c>
      <c r="BY10" s="11">
        <v>0.751</v>
      </c>
      <c r="BZ10" s="11">
        <v>0.78500000000000003</v>
      </c>
    </row>
    <row r="11" spans="1:78">
      <c r="A11" s="34"/>
      <c r="B11" s="34"/>
      <c r="C11" s="34"/>
      <c r="AZ11" s="27"/>
    </row>
    <row r="12" spans="1:78">
      <c r="A12" s="34"/>
      <c r="B12" s="36" t="s">
        <v>76</v>
      </c>
      <c r="C12" s="34"/>
      <c r="W12" s="52"/>
      <c r="X12" s="52"/>
      <c r="Y12" s="52"/>
      <c r="Z12" s="52"/>
      <c r="AB12" s="52"/>
      <c r="AD12" s="52"/>
      <c r="AE12" s="52"/>
      <c r="AF12" s="52"/>
      <c r="AZ12" s="27"/>
    </row>
    <row r="13" spans="1:78" s="53" customFormat="1">
      <c r="B13" s="53" t="s">
        <v>75</v>
      </c>
      <c r="C13" s="53">
        <v>1</v>
      </c>
      <c r="D13" s="53">
        <v>2</v>
      </c>
      <c r="E13" s="53">
        <v>3</v>
      </c>
      <c r="F13" s="53">
        <v>4</v>
      </c>
      <c r="G13" s="53">
        <v>5</v>
      </c>
      <c r="H13" s="53">
        <v>6</v>
      </c>
      <c r="I13" s="53">
        <v>7</v>
      </c>
      <c r="J13" s="53">
        <v>8</v>
      </c>
      <c r="K13" s="53">
        <v>9</v>
      </c>
      <c r="L13" s="53">
        <v>10</v>
      </c>
      <c r="M13" s="53">
        <v>11</v>
      </c>
      <c r="N13" s="53">
        <v>12</v>
      </c>
      <c r="O13" s="53">
        <v>13</v>
      </c>
      <c r="P13" s="53">
        <v>14</v>
      </c>
      <c r="Q13" s="53">
        <v>15</v>
      </c>
      <c r="R13" s="53">
        <v>16</v>
      </c>
      <c r="S13" s="53">
        <v>17</v>
      </c>
      <c r="T13" s="53">
        <v>18</v>
      </c>
      <c r="U13" s="53">
        <v>19</v>
      </c>
      <c r="V13" s="53">
        <v>20</v>
      </c>
      <c r="W13" s="53">
        <v>21</v>
      </c>
      <c r="X13" s="53">
        <v>22</v>
      </c>
      <c r="Y13" s="53">
        <v>23</v>
      </c>
      <c r="Z13" s="53">
        <v>24</v>
      </c>
      <c r="AA13" s="53">
        <v>25</v>
      </c>
      <c r="AB13" s="53">
        <v>26</v>
      </c>
      <c r="AC13" s="53">
        <v>27</v>
      </c>
      <c r="AD13" s="53">
        <v>28</v>
      </c>
      <c r="AE13" s="53">
        <v>29</v>
      </c>
      <c r="AF13" s="53">
        <v>30</v>
      </c>
      <c r="AG13" s="53">
        <v>31</v>
      </c>
      <c r="AH13" s="53">
        <v>32</v>
      </c>
      <c r="AI13" s="53">
        <v>33</v>
      </c>
      <c r="AJ13" s="53">
        <v>34</v>
      </c>
      <c r="AK13" s="53">
        <v>35</v>
      </c>
      <c r="AL13" s="53">
        <v>36</v>
      </c>
      <c r="AM13" s="53">
        <v>37</v>
      </c>
      <c r="AN13" s="53">
        <v>38</v>
      </c>
      <c r="AO13" s="53">
        <v>39</v>
      </c>
      <c r="AP13" s="53">
        <v>40</v>
      </c>
      <c r="AQ13" s="53">
        <v>41</v>
      </c>
      <c r="AR13" s="53">
        <v>42</v>
      </c>
      <c r="AS13" s="53">
        <v>43</v>
      </c>
      <c r="AT13" s="53">
        <v>44</v>
      </c>
      <c r="AU13" s="53">
        <v>45</v>
      </c>
      <c r="AV13" s="53">
        <v>46</v>
      </c>
      <c r="AW13" s="53">
        <v>47</v>
      </c>
      <c r="AX13" s="53">
        <v>48</v>
      </c>
      <c r="AZ13" s="54">
        <v>49</v>
      </c>
      <c r="BA13" s="54">
        <v>50</v>
      </c>
      <c r="BB13" s="54">
        <v>51</v>
      </c>
      <c r="BC13" s="53">
        <v>73</v>
      </c>
      <c r="BD13" s="53">
        <v>74</v>
      </c>
      <c r="BE13" s="53">
        <v>75</v>
      </c>
      <c r="BF13" s="53">
        <v>76</v>
      </c>
      <c r="BG13" s="53">
        <v>77</v>
      </c>
      <c r="BH13" s="53">
        <v>78</v>
      </c>
      <c r="BI13" s="53">
        <v>79</v>
      </c>
      <c r="BJ13" s="53">
        <v>80</v>
      </c>
      <c r="BK13" s="53">
        <v>81</v>
      </c>
      <c r="BL13" s="53">
        <v>82</v>
      </c>
      <c r="BM13" s="53">
        <v>83</v>
      </c>
      <c r="BN13" s="53">
        <v>84</v>
      </c>
      <c r="BO13" s="53">
        <v>85</v>
      </c>
      <c r="BP13" s="53">
        <v>86</v>
      </c>
      <c r="BQ13" s="53">
        <v>87</v>
      </c>
      <c r="BR13" s="53">
        <v>88</v>
      </c>
      <c r="BS13" s="53">
        <v>89</v>
      </c>
      <c r="BT13" s="53">
        <v>90</v>
      </c>
      <c r="BU13" s="53">
        <v>91</v>
      </c>
      <c r="BV13" s="53">
        <v>92</v>
      </c>
      <c r="BW13" s="53">
        <v>93</v>
      </c>
      <c r="BX13" s="53">
        <v>94</v>
      </c>
      <c r="BY13" s="53">
        <v>95</v>
      </c>
      <c r="BZ13" s="53">
        <v>96</v>
      </c>
    </row>
    <row r="14" spans="1:78">
      <c r="A14" s="34">
        <v>1</v>
      </c>
      <c r="B14" s="36" t="s">
        <v>69</v>
      </c>
      <c r="C14" s="41">
        <f t="shared" ref="C14:AX14" si="2">(200*C2)/2</f>
        <v>317.40000000000003</v>
      </c>
      <c r="D14" s="41">
        <f t="shared" si="2"/>
        <v>321</v>
      </c>
      <c r="E14" s="41">
        <f t="shared" si="2"/>
        <v>343.1</v>
      </c>
      <c r="F14" s="41">
        <f t="shared" si="2"/>
        <v>325.3</v>
      </c>
      <c r="G14" s="41">
        <f t="shared" si="2"/>
        <v>305.19999999999993</v>
      </c>
      <c r="H14" s="41">
        <f t="shared" si="2"/>
        <v>314.40000000000003</v>
      </c>
      <c r="I14" s="41">
        <f t="shared" si="2"/>
        <v>350.4</v>
      </c>
      <c r="J14" s="41">
        <f t="shared" si="2"/>
        <v>327.50000000000006</v>
      </c>
      <c r="K14" s="41">
        <f t="shared" si="2"/>
        <v>335</v>
      </c>
      <c r="L14" s="41">
        <f t="shared" si="2"/>
        <v>315.29999999999995</v>
      </c>
      <c r="M14" s="41">
        <f t="shared" si="2"/>
        <v>354.09999999999997</v>
      </c>
      <c r="N14" s="41">
        <f t="shared" si="2"/>
        <v>299.89999999999998</v>
      </c>
      <c r="O14" s="41">
        <f t="shared" si="2"/>
        <v>310.89999999999998</v>
      </c>
      <c r="P14" s="41">
        <f t="shared" si="2"/>
        <v>346.3</v>
      </c>
      <c r="Q14" s="41">
        <f t="shared" si="2"/>
        <v>321.7</v>
      </c>
      <c r="R14" s="41">
        <f t="shared" si="2"/>
        <v>358.8</v>
      </c>
      <c r="S14" s="41">
        <f t="shared" si="2"/>
        <v>273.7</v>
      </c>
      <c r="T14" s="41">
        <f t="shared" si="2"/>
        <v>304.39999999999998</v>
      </c>
      <c r="U14" s="41">
        <f t="shared" si="2"/>
        <v>333.5</v>
      </c>
      <c r="V14" s="41">
        <f t="shared" si="2"/>
        <v>284.5</v>
      </c>
      <c r="W14" s="41">
        <f t="shared" si="2"/>
        <v>282.5</v>
      </c>
      <c r="X14" s="41">
        <f t="shared" si="2"/>
        <v>277.59999999999997</v>
      </c>
      <c r="Y14" s="41">
        <f t="shared" si="2"/>
        <v>326.70000000000005</v>
      </c>
      <c r="Z14" s="41">
        <f t="shared" si="2"/>
        <v>357.90000000000003</v>
      </c>
      <c r="AA14" s="41">
        <f t="shared" si="2"/>
        <v>349.7</v>
      </c>
      <c r="AB14" s="41">
        <f t="shared" si="2"/>
        <v>361.3</v>
      </c>
      <c r="AC14" s="41">
        <f t="shared" si="2"/>
        <v>351.99999999999994</v>
      </c>
      <c r="AD14" s="41">
        <f t="shared" si="2"/>
        <v>340.6</v>
      </c>
      <c r="AE14" s="41">
        <f t="shared" si="2"/>
        <v>334.09999999999997</v>
      </c>
      <c r="AF14" s="41">
        <f t="shared" si="2"/>
        <v>333.4</v>
      </c>
      <c r="AG14" s="41">
        <f t="shared" si="2"/>
        <v>334.6</v>
      </c>
      <c r="AH14" s="41">
        <f t="shared" si="2"/>
        <v>329.4</v>
      </c>
      <c r="AI14" s="41">
        <f t="shared" si="2"/>
        <v>338.1</v>
      </c>
      <c r="AJ14" s="41">
        <f t="shared" si="2"/>
        <v>353.5</v>
      </c>
      <c r="AK14" s="41">
        <f t="shared" si="2"/>
        <v>330.7</v>
      </c>
      <c r="AL14" s="41">
        <f t="shared" si="2"/>
        <v>340.6</v>
      </c>
      <c r="AM14" s="41">
        <f t="shared" si="2"/>
        <v>366</v>
      </c>
      <c r="AN14" s="41">
        <f t="shared" si="2"/>
        <v>319</v>
      </c>
      <c r="AO14" s="41">
        <f t="shared" si="2"/>
        <v>351</v>
      </c>
      <c r="AP14" s="41">
        <f t="shared" si="2"/>
        <v>372</v>
      </c>
      <c r="AQ14" s="41">
        <f t="shared" si="2"/>
        <v>372</v>
      </c>
      <c r="AR14" s="41">
        <f t="shared" si="2"/>
        <v>358</v>
      </c>
      <c r="AS14" s="41">
        <f t="shared" si="2"/>
        <v>349</v>
      </c>
      <c r="AT14" s="41"/>
      <c r="AU14" s="41">
        <f t="shared" si="2"/>
        <v>323.00000000000006</v>
      </c>
      <c r="AV14" s="41">
        <f t="shared" si="2"/>
        <v>329</v>
      </c>
      <c r="AW14" s="41">
        <f t="shared" si="2"/>
        <v>322</v>
      </c>
      <c r="AX14" s="41">
        <f t="shared" si="2"/>
        <v>322</v>
      </c>
      <c r="AY14" s="41">
        <f t="shared" ref="AY14:BZ14" si="3">(200*AY2)</f>
        <v>0</v>
      </c>
      <c r="AZ14" s="41">
        <f t="shared" si="3"/>
        <v>497.40000000000003</v>
      </c>
      <c r="BA14" s="41">
        <f t="shared" si="3"/>
        <v>0</v>
      </c>
      <c r="BB14" s="41">
        <f t="shared" si="3"/>
        <v>0</v>
      </c>
      <c r="BC14" s="41">
        <f>(200*BC2)/2</f>
        <v>398.3</v>
      </c>
      <c r="BD14" s="41">
        <f t="shared" ref="BD14:BZ14" si="4">(200*BD2)/2</f>
        <v>276.70000000000005</v>
      </c>
      <c r="BE14" s="41">
        <f t="shared" si="4"/>
        <v>363.4</v>
      </c>
      <c r="BF14" s="41">
        <f t="shared" si="4"/>
        <v>345.90000000000003</v>
      </c>
      <c r="BG14" s="41">
        <f t="shared" si="4"/>
        <v>358.90000000000003</v>
      </c>
      <c r="BH14" s="41">
        <f t="shared" si="4"/>
        <v>325.10000000000002</v>
      </c>
      <c r="BI14" s="41">
        <f t="shared" si="4"/>
        <v>311.99999999999994</v>
      </c>
      <c r="BJ14" s="41">
        <f t="shared" si="4"/>
        <v>370.90000000000003</v>
      </c>
      <c r="BK14" s="41">
        <f t="shared" si="4"/>
        <v>281.89999999999998</v>
      </c>
      <c r="BL14" s="41">
        <f t="shared" si="4"/>
        <v>302.3</v>
      </c>
      <c r="BM14" s="41">
        <f t="shared" si="4"/>
        <v>335.79999999999995</v>
      </c>
      <c r="BN14" s="41">
        <f t="shared" si="4"/>
        <v>302.50000000000006</v>
      </c>
      <c r="BO14" s="41">
        <f t="shared" si="4"/>
        <v>352.3</v>
      </c>
      <c r="BP14" s="41">
        <f t="shared" si="4"/>
        <v>362</v>
      </c>
      <c r="BQ14" s="41">
        <f t="shared" si="4"/>
        <v>323.29999999999995</v>
      </c>
      <c r="BR14" s="41">
        <f t="shared" si="4"/>
        <v>315</v>
      </c>
      <c r="BS14" s="41">
        <f t="shared" si="4"/>
        <v>342.3</v>
      </c>
      <c r="BT14" s="41">
        <f t="shared" si="4"/>
        <v>326.90000000000003</v>
      </c>
      <c r="BU14" s="41">
        <f t="shared" si="4"/>
        <v>339.40000000000003</v>
      </c>
      <c r="BV14" s="41">
        <f t="shared" si="4"/>
        <v>344.4</v>
      </c>
      <c r="BW14" s="41">
        <f t="shared" si="4"/>
        <v>346.1</v>
      </c>
      <c r="BX14" s="41">
        <f t="shared" si="4"/>
        <v>359.2</v>
      </c>
      <c r="BY14" s="41">
        <f t="shared" si="4"/>
        <v>346.4</v>
      </c>
      <c r="BZ14" s="41">
        <f t="shared" si="4"/>
        <v>347.1</v>
      </c>
    </row>
    <row r="15" spans="1:78">
      <c r="A15" s="34">
        <v>2</v>
      </c>
      <c r="B15" s="37" t="s">
        <v>68</v>
      </c>
      <c r="C15" s="41">
        <f t="shared" ref="C15:AX15" si="5">(200*C3)/2</f>
        <v>69.199999999999989</v>
      </c>
      <c r="D15" s="41">
        <f t="shared" si="5"/>
        <v>98</v>
      </c>
      <c r="E15" s="41">
        <f t="shared" si="5"/>
        <v>110.2</v>
      </c>
      <c r="F15" s="41">
        <f t="shared" si="5"/>
        <v>100.4</v>
      </c>
      <c r="G15" s="41">
        <f t="shared" si="5"/>
        <v>93.8</v>
      </c>
      <c r="H15" s="41">
        <f t="shared" si="5"/>
        <v>96.2</v>
      </c>
      <c r="I15" s="41">
        <f t="shared" si="5"/>
        <v>108</v>
      </c>
      <c r="J15" s="41">
        <f t="shared" si="5"/>
        <v>111.5</v>
      </c>
      <c r="K15" s="41">
        <f t="shared" si="5"/>
        <v>119.30000000000001</v>
      </c>
      <c r="L15" s="41">
        <f t="shared" si="5"/>
        <v>83.3</v>
      </c>
      <c r="M15" s="41">
        <f t="shared" si="5"/>
        <v>98.1</v>
      </c>
      <c r="N15" s="41">
        <f t="shared" si="5"/>
        <v>96.6</v>
      </c>
      <c r="O15" s="41">
        <f t="shared" si="5"/>
        <v>82.3</v>
      </c>
      <c r="P15" s="41">
        <f t="shared" si="5"/>
        <v>94.6</v>
      </c>
      <c r="Q15" s="41">
        <f t="shared" si="5"/>
        <v>76.599999999999994</v>
      </c>
      <c r="R15" s="41">
        <f t="shared" si="5"/>
        <v>111.4</v>
      </c>
      <c r="S15" s="41">
        <f t="shared" si="5"/>
        <v>74.3</v>
      </c>
      <c r="T15" s="41">
        <f t="shared" si="5"/>
        <v>84.7</v>
      </c>
      <c r="U15" s="41">
        <f t="shared" si="5"/>
        <v>103.2</v>
      </c>
      <c r="V15" s="41">
        <f t="shared" si="5"/>
        <v>78.600000000000009</v>
      </c>
      <c r="W15" s="41">
        <f t="shared" si="5"/>
        <v>69.8</v>
      </c>
      <c r="X15" s="41">
        <f t="shared" si="5"/>
        <v>77.100000000000009</v>
      </c>
      <c r="Y15" s="41">
        <f t="shared" si="5"/>
        <v>94.199999999999989</v>
      </c>
      <c r="Z15" s="41">
        <f t="shared" si="5"/>
        <v>110.00000000000001</v>
      </c>
      <c r="AA15" s="41">
        <f t="shared" si="5"/>
        <v>101.4</v>
      </c>
      <c r="AB15" s="41">
        <f t="shared" si="5"/>
        <v>105.69999999999999</v>
      </c>
      <c r="AC15" s="41">
        <f t="shared" si="5"/>
        <v>87.3</v>
      </c>
      <c r="AD15" s="41">
        <f t="shared" si="5"/>
        <v>92</v>
      </c>
      <c r="AE15" s="41">
        <f t="shared" si="5"/>
        <v>95.7</v>
      </c>
      <c r="AF15" s="41">
        <f t="shared" si="5"/>
        <v>78</v>
      </c>
      <c r="AG15" s="41">
        <f t="shared" si="5"/>
        <v>103.49999999999999</v>
      </c>
      <c r="AH15" s="41">
        <f t="shared" si="5"/>
        <v>92.800000000000011</v>
      </c>
      <c r="AI15" s="41">
        <f t="shared" si="5"/>
        <v>90.7</v>
      </c>
      <c r="AJ15" s="41">
        <f t="shared" si="5"/>
        <v>115.10000000000001</v>
      </c>
      <c r="AK15" s="41">
        <f t="shared" si="5"/>
        <v>100.8</v>
      </c>
      <c r="AL15" s="41">
        <f t="shared" si="5"/>
        <v>91.5</v>
      </c>
      <c r="AM15" s="41">
        <f t="shared" si="5"/>
        <v>121</v>
      </c>
      <c r="AN15" s="41">
        <f t="shared" si="5"/>
        <v>92</v>
      </c>
      <c r="AO15" s="41">
        <f t="shared" si="5"/>
        <v>97</v>
      </c>
      <c r="AP15" s="41">
        <f t="shared" si="5"/>
        <v>114.99999999999999</v>
      </c>
      <c r="AQ15" s="41">
        <f t="shared" si="5"/>
        <v>108</v>
      </c>
      <c r="AR15" s="41">
        <f t="shared" si="5"/>
        <v>110.00000000000001</v>
      </c>
      <c r="AS15" s="41">
        <f t="shared" si="5"/>
        <v>103</v>
      </c>
      <c r="AT15" s="41"/>
      <c r="AU15" s="41">
        <f t="shared" si="5"/>
        <v>99</v>
      </c>
      <c r="AV15" s="41">
        <f t="shared" si="5"/>
        <v>97</v>
      </c>
      <c r="AW15" s="41">
        <f t="shared" si="5"/>
        <v>95</v>
      </c>
      <c r="AX15" s="41">
        <f t="shared" si="5"/>
        <v>83</v>
      </c>
      <c r="AY15" s="41">
        <f t="shared" ref="AY15:BZ15" si="6">(200*AY3)</f>
        <v>0</v>
      </c>
      <c r="AZ15" s="41">
        <f t="shared" si="6"/>
        <v>143</v>
      </c>
      <c r="BA15" s="41">
        <f t="shared" si="6"/>
        <v>0</v>
      </c>
      <c r="BB15" s="41">
        <f t="shared" si="6"/>
        <v>0</v>
      </c>
      <c r="BC15" s="41">
        <f>(200*BC3)/2</f>
        <v>111.3</v>
      </c>
      <c r="BD15" s="41">
        <f t="shared" ref="BD15:BZ15" si="7">(200*BD3)/2</f>
        <v>76</v>
      </c>
      <c r="BE15" s="41">
        <f t="shared" si="7"/>
        <v>96.1</v>
      </c>
      <c r="BF15" s="41">
        <f t="shared" si="7"/>
        <v>87.5</v>
      </c>
      <c r="BG15" s="41">
        <f t="shared" si="7"/>
        <v>97.399999999999991</v>
      </c>
      <c r="BH15" s="41">
        <f t="shared" si="7"/>
        <v>103.8</v>
      </c>
      <c r="BI15" s="41">
        <f t="shared" si="7"/>
        <v>97.3</v>
      </c>
      <c r="BJ15" s="41">
        <f t="shared" si="7"/>
        <v>110.1</v>
      </c>
      <c r="BK15" s="41">
        <f t="shared" si="7"/>
        <v>82.5</v>
      </c>
      <c r="BL15" s="41">
        <f t="shared" si="7"/>
        <v>89.5</v>
      </c>
      <c r="BM15" s="41">
        <f t="shared" si="7"/>
        <v>111.5</v>
      </c>
      <c r="BN15" s="41">
        <f t="shared" si="7"/>
        <v>90.2</v>
      </c>
      <c r="BO15" s="41">
        <f t="shared" si="7"/>
        <v>94</v>
      </c>
      <c r="BP15" s="41">
        <f t="shared" si="7"/>
        <v>112.79999999999998</v>
      </c>
      <c r="BQ15" s="41">
        <f t="shared" si="7"/>
        <v>122</v>
      </c>
      <c r="BR15" s="41">
        <f t="shared" si="7"/>
        <v>95.3</v>
      </c>
      <c r="BS15" s="41">
        <f t="shared" si="7"/>
        <v>127</v>
      </c>
      <c r="BT15" s="41">
        <f t="shared" si="7"/>
        <v>82.899999999999991</v>
      </c>
      <c r="BU15" s="41">
        <f t="shared" si="7"/>
        <v>78.3</v>
      </c>
      <c r="BV15" s="41">
        <f t="shared" si="7"/>
        <v>84</v>
      </c>
      <c r="BW15" s="41">
        <f t="shared" si="7"/>
        <v>101.1</v>
      </c>
      <c r="BX15" s="41">
        <f t="shared" si="7"/>
        <v>110.3</v>
      </c>
      <c r="BY15" s="41">
        <f t="shared" si="7"/>
        <v>98</v>
      </c>
      <c r="BZ15" s="41">
        <f t="shared" si="7"/>
        <v>130.4</v>
      </c>
    </row>
    <row r="16" spans="1:78">
      <c r="A16" s="34">
        <v>3</v>
      </c>
      <c r="B16" s="37" t="s">
        <v>67</v>
      </c>
      <c r="C16" s="41">
        <f t="shared" ref="C16:AX16" si="8">(200*C4)/2</f>
        <v>248.20000000000002</v>
      </c>
      <c r="D16" s="41">
        <f t="shared" si="8"/>
        <v>223</v>
      </c>
      <c r="E16" s="41">
        <f t="shared" si="8"/>
        <v>232.9</v>
      </c>
      <c r="F16" s="41">
        <f t="shared" si="8"/>
        <v>224.9</v>
      </c>
      <c r="G16" s="41">
        <f t="shared" si="8"/>
        <v>211.39999999999998</v>
      </c>
      <c r="H16" s="41">
        <f t="shared" si="8"/>
        <v>218.2</v>
      </c>
      <c r="I16" s="41">
        <f t="shared" si="8"/>
        <v>242.4</v>
      </c>
      <c r="J16" s="41">
        <f t="shared" si="8"/>
        <v>216</v>
      </c>
      <c r="K16" s="41">
        <f t="shared" si="8"/>
        <v>215.7</v>
      </c>
      <c r="L16" s="41">
        <f t="shared" si="8"/>
        <v>231.99999999999997</v>
      </c>
      <c r="M16" s="41">
        <f t="shared" si="8"/>
        <v>256</v>
      </c>
      <c r="N16" s="41">
        <f t="shared" si="8"/>
        <v>203.29999999999998</v>
      </c>
      <c r="O16" s="41">
        <f t="shared" si="8"/>
        <v>228.6</v>
      </c>
      <c r="P16" s="41">
        <f t="shared" si="8"/>
        <v>251.7</v>
      </c>
      <c r="Q16" s="41">
        <f t="shared" si="8"/>
        <v>245.1</v>
      </c>
      <c r="R16" s="41">
        <f t="shared" si="8"/>
        <v>247.40000000000003</v>
      </c>
      <c r="S16" s="41">
        <f t="shared" si="8"/>
        <v>199.4</v>
      </c>
      <c r="T16" s="41">
        <f t="shared" si="8"/>
        <v>219.70000000000002</v>
      </c>
      <c r="U16" s="41">
        <f t="shared" si="8"/>
        <v>230.29999999999998</v>
      </c>
      <c r="V16" s="41">
        <f t="shared" si="8"/>
        <v>205.9</v>
      </c>
      <c r="W16" s="41">
        <f t="shared" si="8"/>
        <v>212.7</v>
      </c>
      <c r="X16" s="41">
        <f t="shared" si="8"/>
        <v>200.5</v>
      </c>
      <c r="Y16" s="41">
        <f t="shared" si="8"/>
        <v>232.50000000000003</v>
      </c>
      <c r="Z16" s="41">
        <f t="shared" si="8"/>
        <v>247.9</v>
      </c>
      <c r="AA16" s="41">
        <f t="shared" si="8"/>
        <v>248.3</v>
      </c>
      <c r="AB16" s="41">
        <f t="shared" si="8"/>
        <v>255.6</v>
      </c>
      <c r="AC16" s="41">
        <f t="shared" si="8"/>
        <v>264.7</v>
      </c>
      <c r="AD16" s="41">
        <f t="shared" si="8"/>
        <v>248.60000000000002</v>
      </c>
      <c r="AE16" s="41">
        <f t="shared" si="8"/>
        <v>238.39999999999998</v>
      </c>
      <c r="AF16" s="41">
        <f t="shared" si="8"/>
        <v>255.39999999999998</v>
      </c>
      <c r="AG16" s="41">
        <f t="shared" si="8"/>
        <v>231.1</v>
      </c>
      <c r="AH16" s="41">
        <f t="shared" si="8"/>
        <v>236.60000000000002</v>
      </c>
      <c r="AI16" s="41">
        <f t="shared" si="8"/>
        <v>247.40000000000003</v>
      </c>
      <c r="AJ16" s="41">
        <f t="shared" si="8"/>
        <v>238.39999999999998</v>
      </c>
      <c r="AK16" s="41">
        <f t="shared" si="8"/>
        <v>229.9</v>
      </c>
      <c r="AL16" s="41">
        <f t="shared" si="8"/>
        <v>249.10000000000002</v>
      </c>
      <c r="AM16" s="41">
        <f t="shared" si="8"/>
        <v>245.00000000000003</v>
      </c>
      <c r="AN16" s="41">
        <f t="shared" si="8"/>
        <v>227</v>
      </c>
      <c r="AO16" s="41">
        <f t="shared" si="8"/>
        <v>254</v>
      </c>
      <c r="AP16" s="41">
        <f t="shared" si="8"/>
        <v>257</v>
      </c>
      <c r="AQ16" s="41">
        <f t="shared" si="8"/>
        <v>264</v>
      </c>
      <c r="AR16" s="41">
        <f t="shared" si="8"/>
        <v>248</v>
      </c>
      <c r="AS16" s="41">
        <f t="shared" si="8"/>
        <v>246</v>
      </c>
      <c r="AT16" s="41"/>
      <c r="AU16" s="41">
        <f t="shared" si="8"/>
        <v>224.00000000000003</v>
      </c>
      <c r="AV16" s="41">
        <f t="shared" si="8"/>
        <v>231.99999999999997</v>
      </c>
      <c r="AW16" s="41">
        <f t="shared" si="8"/>
        <v>227</v>
      </c>
      <c r="AX16" s="41">
        <f t="shared" si="8"/>
        <v>239</v>
      </c>
      <c r="AY16" s="41">
        <f t="shared" ref="AY16:BZ16" si="9">(200*AY4)</f>
        <v>0</v>
      </c>
      <c r="AZ16" s="41">
        <f t="shared" si="9"/>
        <v>354.4</v>
      </c>
      <c r="BA16" s="41">
        <f t="shared" si="9"/>
        <v>0</v>
      </c>
      <c r="BB16" s="41">
        <f t="shared" si="9"/>
        <v>0</v>
      </c>
      <c r="BC16" s="41">
        <f>(200*BC4)/2</f>
        <v>287</v>
      </c>
      <c r="BD16" s="41">
        <f t="shared" ref="BD16:BZ16" si="10">(200*BD4)/2</f>
        <v>200.70000000000002</v>
      </c>
      <c r="BE16" s="41">
        <f t="shared" si="10"/>
        <v>267.3</v>
      </c>
      <c r="BF16" s="41">
        <f t="shared" si="10"/>
        <v>258.40000000000003</v>
      </c>
      <c r="BG16" s="41">
        <f t="shared" si="10"/>
        <v>261.5</v>
      </c>
      <c r="BH16" s="41">
        <f t="shared" si="10"/>
        <v>221.3</v>
      </c>
      <c r="BI16" s="41">
        <f t="shared" si="10"/>
        <v>214.7</v>
      </c>
      <c r="BJ16" s="41">
        <f t="shared" si="10"/>
        <v>260.8</v>
      </c>
      <c r="BK16" s="41">
        <f t="shared" si="10"/>
        <v>199.4</v>
      </c>
      <c r="BL16" s="41">
        <f t="shared" si="10"/>
        <v>212.8</v>
      </c>
      <c r="BM16" s="41">
        <f t="shared" si="10"/>
        <v>224.29999999999998</v>
      </c>
      <c r="BN16" s="41">
        <f t="shared" si="10"/>
        <v>212.3</v>
      </c>
      <c r="BO16" s="41">
        <f t="shared" si="10"/>
        <v>258.3</v>
      </c>
      <c r="BP16" s="41">
        <f t="shared" si="10"/>
        <v>249.2</v>
      </c>
      <c r="BQ16" s="41">
        <f t="shared" si="10"/>
        <v>201.29999999999998</v>
      </c>
      <c r="BR16" s="41">
        <f t="shared" si="10"/>
        <v>219.70000000000002</v>
      </c>
      <c r="BS16" s="41">
        <f t="shared" si="10"/>
        <v>215.3</v>
      </c>
      <c r="BT16" s="41">
        <f t="shared" si="10"/>
        <v>244</v>
      </c>
      <c r="BU16" s="41">
        <f t="shared" si="10"/>
        <v>261.10000000000002</v>
      </c>
      <c r="BV16" s="41">
        <f t="shared" si="10"/>
        <v>260.40000000000003</v>
      </c>
      <c r="BW16" s="41">
        <f t="shared" si="10"/>
        <v>245.00000000000003</v>
      </c>
      <c r="BX16" s="41">
        <f t="shared" si="10"/>
        <v>248.89999999999998</v>
      </c>
      <c r="BY16" s="41">
        <f t="shared" si="10"/>
        <v>248.4</v>
      </c>
      <c r="BZ16" s="41">
        <f t="shared" si="10"/>
        <v>216.7</v>
      </c>
    </row>
    <row r="17" spans="1:78">
      <c r="A17" s="34">
        <v>4</v>
      </c>
      <c r="B17" s="36" t="s">
        <v>66</v>
      </c>
      <c r="C17" s="41">
        <f t="shared" ref="C17:AX17" si="11">(200*C5)/2</f>
        <v>135.9</v>
      </c>
      <c r="D17" s="41">
        <f t="shared" si="11"/>
        <v>133.5</v>
      </c>
      <c r="E17" s="41">
        <f t="shared" si="11"/>
        <v>101.29999999999998</v>
      </c>
      <c r="F17" s="41">
        <f t="shared" si="11"/>
        <v>128.4</v>
      </c>
      <c r="G17" s="41">
        <f t="shared" si="11"/>
        <v>104.60000000000001</v>
      </c>
      <c r="H17" s="41">
        <f t="shared" si="11"/>
        <v>139.69999999999999</v>
      </c>
      <c r="I17" s="41">
        <f t="shared" si="11"/>
        <v>105.3</v>
      </c>
      <c r="J17" s="41">
        <f t="shared" si="11"/>
        <v>126</v>
      </c>
      <c r="K17" s="41">
        <f t="shared" si="11"/>
        <v>118.5</v>
      </c>
      <c r="L17" s="41">
        <f t="shared" si="11"/>
        <v>129.4</v>
      </c>
      <c r="M17" s="41">
        <f t="shared" si="11"/>
        <v>154.9</v>
      </c>
      <c r="N17" s="41">
        <f t="shared" si="11"/>
        <v>110.9</v>
      </c>
      <c r="O17" s="41">
        <f t="shared" si="11"/>
        <v>133.29999999999998</v>
      </c>
      <c r="P17" s="41">
        <f t="shared" si="11"/>
        <v>141.30000000000001</v>
      </c>
      <c r="Q17" s="41">
        <f t="shared" si="11"/>
        <v>93.300000000000011</v>
      </c>
      <c r="R17" s="41">
        <f t="shared" si="11"/>
        <v>113.99999999999999</v>
      </c>
      <c r="S17" s="41">
        <f t="shared" si="11"/>
        <v>111.4</v>
      </c>
      <c r="T17" s="41">
        <f t="shared" si="11"/>
        <v>111.5</v>
      </c>
      <c r="U17" s="41">
        <f t="shared" si="11"/>
        <v>127.2</v>
      </c>
      <c r="V17" s="41">
        <f t="shared" si="11"/>
        <v>128.80000000000001</v>
      </c>
      <c r="W17" s="41">
        <f t="shared" si="11"/>
        <v>94</v>
      </c>
      <c r="X17" s="41">
        <f t="shared" si="11"/>
        <v>98.7</v>
      </c>
      <c r="Y17" s="41">
        <f t="shared" si="11"/>
        <v>134.9</v>
      </c>
      <c r="Z17" s="41">
        <f t="shared" si="11"/>
        <v>124.10000000000001</v>
      </c>
      <c r="AA17" s="41">
        <f t="shared" si="11"/>
        <v>135.80000000000001</v>
      </c>
      <c r="AB17" s="41">
        <f t="shared" si="11"/>
        <v>123.8</v>
      </c>
      <c r="AC17" s="41">
        <f t="shared" si="11"/>
        <v>137.30000000000001</v>
      </c>
      <c r="AD17" s="41">
        <f t="shared" si="11"/>
        <v>126.29999999999998</v>
      </c>
      <c r="AE17" s="41">
        <f t="shared" si="11"/>
        <v>148</v>
      </c>
      <c r="AF17" s="41">
        <f t="shared" si="11"/>
        <v>130.69999999999999</v>
      </c>
      <c r="AG17" s="41">
        <f t="shared" si="11"/>
        <v>143.4</v>
      </c>
      <c r="AH17" s="41">
        <f t="shared" si="11"/>
        <v>120.7</v>
      </c>
      <c r="AI17" s="41">
        <f t="shared" si="11"/>
        <v>141.4</v>
      </c>
      <c r="AJ17" s="41">
        <f t="shared" si="11"/>
        <v>133.4</v>
      </c>
      <c r="AK17" s="41">
        <f t="shared" si="11"/>
        <v>143.1</v>
      </c>
      <c r="AL17" s="41">
        <f t="shared" si="11"/>
        <v>136</v>
      </c>
      <c r="AM17" s="41">
        <f t="shared" si="11"/>
        <v>97</v>
      </c>
      <c r="AN17" s="41">
        <f t="shared" si="11"/>
        <v>108</v>
      </c>
      <c r="AO17" s="41">
        <f t="shared" si="11"/>
        <v>138</v>
      </c>
      <c r="AP17" s="41">
        <f t="shared" si="11"/>
        <v>122</v>
      </c>
      <c r="AQ17" s="41">
        <f t="shared" si="11"/>
        <v>89</v>
      </c>
      <c r="AR17" s="41">
        <f t="shared" si="11"/>
        <v>123</v>
      </c>
      <c r="AS17" s="41">
        <f t="shared" si="11"/>
        <v>124</v>
      </c>
      <c r="AT17" s="41"/>
      <c r="AU17" s="41">
        <f t="shared" si="11"/>
        <v>135</v>
      </c>
      <c r="AV17" s="41">
        <f t="shared" si="11"/>
        <v>134</v>
      </c>
      <c r="AW17" s="41">
        <f t="shared" si="11"/>
        <v>136</v>
      </c>
      <c r="AX17" s="41">
        <f t="shared" si="11"/>
        <v>106</v>
      </c>
      <c r="AY17" s="41">
        <f t="shared" ref="AY17:BZ17" si="12">(200*AY5)</f>
        <v>0</v>
      </c>
      <c r="AZ17" s="41">
        <f t="shared" si="12"/>
        <v>184.60000000000002</v>
      </c>
      <c r="BA17" s="41">
        <f t="shared" si="12"/>
        <v>0</v>
      </c>
      <c r="BB17" s="41">
        <f t="shared" si="12"/>
        <v>0</v>
      </c>
      <c r="BC17" s="41">
        <f>(200*BC5)/2</f>
        <v>97.1</v>
      </c>
      <c r="BD17" s="41">
        <f t="shared" ref="BD17:BZ17" si="13">(200*BD5)/2</f>
        <v>86.7</v>
      </c>
      <c r="BE17" s="41">
        <f t="shared" si="13"/>
        <v>110.1</v>
      </c>
      <c r="BF17" s="41">
        <f t="shared" si="13"/>
        <v>90.100000000000009</v>
      </c>
      <c r="BG17" s="41">
        <f t="shared" si="13"/>
        <v>109.4</v>
      </c>
      <c r="BH17" s="41">
        <f t="shared" si="13"/>
        <v>94.199999999999989</v>
      </c>
      <c r="BI17" s="41">
        <f t="shared" si="13"/>
        <v>99.3</v>
      </c>
      <c r="BJ17" s="41">
        <f t="shared" si="13"/>
        <v>110.80000000000001</v>
      </c>
      <c r="BK17" s="41">
        <f t="shared" si="13"/>
        <v>117.30000000000001</v>
      </c>
      <c r="BL17" s="41">
        <f t="shared" si="13"/>
        <v>116.10000000000001</v>
      </c>
      <c r="BM17" s="41">
        <f t="shared" si="13"/>
        <v>95.7</v>
      </c>
      <c r="BN17" s="41">
        <f t="shared" si="13"/>
        <v>112.99999999999999</v>
      </c>
      <c r="BO17" s="41">
        <f t="shared" si="13"/>
        <v>114.19999999999999</v>
      </c>
      <c r="BP17" s="41">
        <f t="shared" si="13"/>
        <v>113.3</v>
      </c>
      <c r="BQ17" s="41">
        <f t="shared" si="13"/>
        <v>120.8</v>
      </c>
      <c r="BR17" s="41">
        <f t="shared" si="13"/>
        <v>107.4</v>
      </c>
      <c r="BS17" s="41">
        <f t="shared" si="13"/>
        <v>115.6</v>
      </c>
      <c r="BT17" s="41">
        <f t="shared" si="13"/>
        <v>124</v>
      </c>
      <c r="BU17" s="41">
        <f t="shared" si="13"/>
        <v>104.69999999999999</v>
      </c>
      <c r="BV17" s="41">
        <f t="shared" si="13"/>
        <v>117.10000000000001</v>
      </c>
      <c r="BW17" s="41">
        <f t="shared" si="13"/>
        <v>96.1</v>
      </c>
      <c r="BX17" s="41">
        <f t="shared" si="13"/>
        <v>135.4</v>
      </c>
      <c r="BY17" s="41">
        <f t="shared" si="13"/>
        <v>113.5</v>
      </c>
      <c r="BZ17" s="41">
        <f t="shared" si="13"/>
        <v>126.49999999999999</v>
      </c>
    </row>
    <row r="18" spans="1:78">
      <c r="A18" s="34">
        <v>5</v>
      </c>
      <c r="B18" s="37" t="s">
        <v>65</v>
      </c>
      <c r="C18" s="41">
        <f t="shared" ref="C18:AX18" si="14">(200*C6)/2</f>
        <v>174.10000000000002</v>
      </c>
      <c r="D18" s="41">
        <f t="shared" si="14"/>
        <v>166.1</v>
      </c>
      <c r="E18" s="41">
        <f t="shared" si="14"/>
        <v>150</v>
      </c>
      <c r="F18" s="41">
        <f t="shared" si="14"/>
        <v>175.6</v>
      </c>
      <c r="G18" s="41">
        <f t="shared" si="14"/>
        <v>173.3</v>
      </c>
      <c r="H18" s="41">
        <f t="shared" si="14"/>
        <v>171.70000000000002</v>
      </c>
      <c r="I18" s="41">
        <f t="shared" si="14"/>
        <v>140.19999999999999</v>
      </c>
      <c r="J18" s="41">
        <f t="shared" si="14"/>
        <v>177.29999999999998</v>
      </c>
      <c r="K18" s="41">
        <f t="shared" si="14"/>
        <v>155.20000000000002</v>
      </c>
      <c r="L18" s="41">
        <f t="shared" si="14"/>
        <v>158.1</v>
      </c>
      <c r="M18" s="41">
        <f t="shared" si="14"/>
        <v>195.6</v>
      </c>
      <c r="N18" s="41">
        <f t="shared" si="14"/>
        <v>172.3</v>
      </c>
      <c r="O18" s="41">
        <f t="shared" si="14"/>
        <v>175.8</v>
      </c>
      <c r="P18" s="41">
        <f t="shared" si="14"/>
        <v>164.6</v>
      </c>
      <c r="Q18" s="41">
        <f t="shared" si="14"/>
        <v>140</v>
      </c>
      <c r="R18" s="41">
        <f t="shared" si="14"/>
        <v>183.8</v>
      </c>
      <c r="S18" s="41">
        <f t="shared" si="14"/>
        <v>148.10000000000002</v>
      </c>
      <c r="T18" s="41">
        <f t="shared" si="14"/>
        <v>161.60000000000002</v>
      </c>
      <c r="U18" s="41">
        <f t="shared" si="14"/>
        <v>176.2</v>
      </c>
      <c r="V18" s="41">
        <f t="shared" si="14"/>
        <v>161.1</v>
      </c>
      <c r="W18" s="41">
        <f t="shared" si="14"/>
        <v>108</v>
      </c>
      <c r="X18" s="41">
        <f t="shared" si="14"/>
        <v>144</v>
      </c>
      <c r="Y18" s="41">
        <f t="shared" si="14"/>
        <v>197.6</v>
      </c>
      <c r="Z18" s="41">
        <f t="shared" si="14"/>
        <v>172.4</v>
      </c>
      <c r="AA18" s="41">
        <f t="shared" si="14"/>
        <v>162.30000000000001</v>
      </c>
      <c r="AB18" s="41">
        <f t="shared" si="14"/>
        <v>171</v>
      </c>
      <c r="AC18" s="41">
        <f t="shared" si="14"/>
        <v>185.4</v>
      </c>
      <c r="AD18" s="41">
        <f t="shared" si="14"/>
        <v>164.5</v>
      </c>
      <c r="AE18" s="41">
        <f t="shared" si="14"/>
        <v>171.6</v>
      </c>
      <c r="AF18" s="41">
        <f t="shared" si="14"/>
        <v>179.4</v>
      </c>
      <c r="AG18" s="41">
        <f t="shared" si="14"/>
        <v>186.3</v>
      </c>
      <c r="AH18" s="41">
        <f t="shared" si="14"/>
        <v>150.80000000000001</v>
      </c>
      <c r="AI18" s="41">
        <f t="shared" si="14"/>
        <v>194</v>
      </c>
      <c r="AJ18" s="41">
        <f t="shared" si="14"/>
        <v>195.79999999999998</v>
      </c>
      <c r="AK18" s="41">
        <f t="shared" si="14"/>
        <v>189.2</v>
      </c>
      <c r="AL18" s="41">
        <f t="shared" si="14"/>
        <v>171.4</v>
      </c>
      <c r="AM18" s="41">
        <f t="shared" si="14"/>
        <v>167</v>
      </c>
      <c r="AN18" s="41">
        <f t="shared" si="14"/>
        <v>162</v>
      </c>
      <c r="AO18" s="41">
        <f t="shared" si="14"/>
        <v>187</v>
      </c>
      <c r="AP18" s="41">
        <f t="shared" si="14"/>
        <v>178</v>
      </c>
      <c r="AQ18" s="41">
        <f t="shared" si="14"/>
        <v>146</v>
      </c>
      <c r="AR18" s="41">
        <f t="shared" si="14"/>
        <v>189</v>
      </c>
      <c r="AS18" s="41">
        <f t="shared" si="14"/>
        <v>182</v>
      </c>
      <c r="AT18" s="41"/>
      <c r="AU18" s="41">
        <f t="shared" si="14"/>
        <v>173</v>
      </c>
      <c r="AV18" s="41">
        <f t="shared" si="14"/>
        <v>182</v>
      </c>
      <c r="AW18" s="41">
        <f t="shared" si="14"/>
        <v>179</v>
      </c>
      <c r="AX18" s="41">
        <f t="shared" si="14"/>
        <v>155</v>
      </c>
      <c r="AY18" s="41">
        <f t="shared" ref="AY18:BZ18" si="15">(200*AY6)</f>
        <v>0</v>
      </c>
      <c r="AZ18" s="41">
        <f t="shared" si="15"/>
        <v>263.60000000000002</v>
      </c>
      <c r="BA18" s="41">
        <f t="shared" si="15"/>
        <v>0</v>
      </c>
      <c r="BB18" s="41">
        <f t="shared" si="15"/>
        <v>0</v>
      </c>
      <c r="BC18" s="41">
        <f>(200*BC6)/2</f>
        <v>158.5</v>
      </c>
      <c r="BD18" s="41">
        <f t="shared" ref="BD18:BZ18" si="16">(200*BD6)/2</f>
        <v>148</v>
      </c>
      <c r="BE18" s="41">
        <f t="shared" si="16"/>
        <v>168.70000000000002</v>
      </c>
      <c r="BF18" s="41">
        <f t="shared" si="16"/>
        <v>168.6</v>
      </c>
      <c r="BG18" s="41">
        <f t="shared" si="16"/>
        <v>142.30000000000001</v>
      </c>
      <c r="BH18" s="41">
        <f t="shared" si="16"/>
        <v>127.89999999999999</v>
      </c>
      <c r="BI18" s="41">
        <f t="shared" si="16"/>
        <v>164.7</v>
      </c>
      <c r="BJ18" s="41">
        <f t="shared" si="16"/>
        <v>164.39999999999998</v>
      </c>
      <c r="BK18" s="41">
        <f t="shared" si="16"/>
        <v>170</v>
      </c>
      <c r="BL18" s="41">
        <f t="shared" si="16"/>
        <v>162.79999999999998</v>
      </c>
      <c r="BM18" s="41">
        <f t="shared" si="16"/>
        <v>166.79999999999998</v>
      </c>
      <c r="BN18" s="41">
        <f t="shared" si="16"/>
        <v>161.60000000000002</v>
      </c>
      <c r="BO18" s="41">
        <f t="shared" si="16"/>
        <v>154.20000000000002</v>
      </c>
      <c r="BP18" s="41">
        <f t="shared" si="16"/>
        <v>152.4</v>
      </c>
      <c r="BQ18" s="41">
        <f t="shared" si="16"/>
        <v>166.4</v>
      </c>
      <c r="BR18" s="41">
        <f t="shared" si="16"/>
        <v>147.80000000000001</v>
      </c>
      <c r="BS18" s="41">
        <f t="shared" si="16"/>
        <v>171.3</v>
      </c>
      <c r="BT18" s="41">
        <f t="shared" si="16"/>
        <v>168.79999999999998</v>
      </c>
      <c r="BU18" s="41">
        <f t="shared" si="16"/>
        <v>158.80000000000001</v>
      </c>
      <c r="BV18" s="41">
        <f t="shared" si="16"/>
        <v>176.6</v>
      </c>
      <c r="BW18" s="41">
        <f t="shared" si="16"/>
        <v>137.30000000000001</v>
      </c>
      <c r="BX18" s="41">
        <f t="shared" si="16"/>
        <v>178.4</v>
      </c>
      <c r="BY18" s="41">
        <f t="shared" si="16"/>
        <v>156.20000000000002</v>
      </c>
      <c r="BZ18" s="41">
        <f t="shared" si="16"/>
        <v>175.29999999999998</v>
      </c>
    </row>
    <row r="19" spans="1:78">
      <c r="A19" s="34">
        <v>6</v>
      </c>
      <c r="B19" s="36" t="s">
        <v>64</v>
      </c>
      <c r="C19" s="41">
        <f t="shared" ref="C19:AX19" si="17">(200*C7)/2</f>
        <v>105.2</v>
      </c>
      <c r="D19" s="41">
        <f t="shared" si="17"/>
        <v>104.80000000000001</v>
      </c>
      <c r="E19" s="41">
        <f t="shared" si="17"/>
        <v>108.60000000000001</v>
      </c>
      <c r="F19" s="41">
        <f t="shared" si="17"/>
        <v>117.7</v>
      </c>
      <c r="G19" s="41">
        <f t="shared" si="17"/>
        <v>96.399999999999991</v>
      </c>
      <c r="H19" s="41">
        <f t="shared" si="17"/>
        <v>101.89999999999999</v>
      </c>
      <c r="I19" s="41">
        <f t="shared" si="17"/>
        <v>115.3</v>
      </c>
      <c r="J19" s="41">
        <f t="shared" si="17"/>
        <v>107.60000000000001</v>
      </c>
      <c r="K19" s="41">
        <f t="shared" si="17"/>
        <v>105.3</v>
      </c>
      <c r="L19" s="41">
        <f t="shared" si="17"/>
        <v>95.899999999999991</v>
      </c>
      <c r="M19" s="41">
        <f t="shared" si="17"/>
        <v>111.80000000000001</v>
      </c>
      <c r="N19" s="41">
        <f t="shared" si="17"/>
        <v>122.2</v>
      </c>
      <c r="O19" s="41">
        <f t="shared" si="17"/>
        <v>118.6</v>
      </c>
      <c r="P19" s="41">
        <f t="shared" si="17"/>
        <v>104</v>
      </c>
      <c r="Q19" s="41">
        <f t="shared" si="17"/>
        <v>109.1</v>
      </c>
      <c r="R19" s="41">
        <f t="shared" si="17"/>
        <v>100.49999999999999</v>
      </c>
      <c r="S19" s="41">
        <f t="shared" si="17"/>
        <v>101.6</v>
      </c>
      <c r="T19" s="41">
        <f t="shared" si="17"/>
        <v>115.6</v>
      </c>
      <c r="U19" s="41">
        <f t="shared" si="17"/>
        <v>106.2</v>
      </c>
      <c r="V19" s="41">
        <f t="shared" si="17"/>
        <v>107.3</v>
      </c>
      <c r="W19" s="41">
        <f t="shared" si="17"/>
        <v>102.60000000000001</v>
      </c>
      <c r="X19" s="41">
        <f t="shared" si="17"/>
        <v>99</v>
      </c>
      <c r="Y19" s="41">
        <f t="shared" si="17"/>
        <v>111.4</v>
      </c>
      <c r="Z19" s="41">
        <f t="shared" si="17"/>
        <v>116.9</v>
      </c>
      <c r="AA19" s="41">
        <f t="shared" si="17"/>
        <v>109.1</v>
      </c>
      <c r="AB19" s="41">
        <f t="shared" si="17"/>
        <v>113.6</v>
      </c>
      <c r="AC19" s="41">
        <f t="shared" si="17"/>
        <v>119.8</v>
      </c>
      <c r="AD19" s="41">
        <f t="shared" si="17"/>
        <v>103.60000000000001</v>
      </c>
      <c r="AE19" s="41">
        <f t="shared" si="17"/>
        <v>114.3</v>
      </c>
      <c r="AF19" s="41">
        <f t="shared" si="17"/>
        <v>106.1</v>
      </c>
      <c r="AG19" s="41">
        <f t="shared" si="17"/>
        <v>109.4</v>
      </c>
      <c r="AH19" s="41">
        <f t="shared" si="17"/>
        <v>106.80000000000001</v>
      </c>
      <c r="AI19" s="41">
        <f t="shared" si="17"/>
        <v>112.4</v>
      </c>
      <c r="AJ19" s="41">
        <f t="shared" si="17"/>
        <v>116.9</v>
      </c>
      <c r="AK19" s="41">
        <f t="shared" si="17"/>
        <v>114.6</v>
      </c>
      <c r="AL19" s="41">
        <f t="shared" si="17"/>
        <v>119.19999999999999</v>
      </c>
      <c r="AM19" s="41">
        <f t="shared" si="17"/>
        <v>98</v>
      </c>
      <c r="AN19" s="41">
        <f t="shared" si="17"/>
        <v>114.99999999999999</v>
      </c>
      <c r="AO19" s="41">
        <f t="shared" si="17"/>
        <v>117</v>
      </c>
      <c r="AP19" s="41">
        <f t="shared" si="17"/>
        <v>119</v>
      </c>
      <c r="AQ19" s="41">
        <f t="shared" si="17"/>
        <v>123</v>
      </c>
      <c r="AR19" s="41">
        <f t="shared" si="17"/>
        <v>114.99999999999999</v>
      </c>
      <c r="AS19" s="41">
        <f t="shared" si="17"/>
        <v>115.99999999999999</v>
      </c>
      <c r="AT19" s="41"/>
      <c r="AU19" s="41">
        <f t="shared" si="17"/>
        <v>104</v>
      </c>
      <c r="AV19" s="41">
        <f t="shared" si="17"/>
        <v>112.99999999999999</v>
      </c>
      <c r="AW19" s="41">
        <f t="shared" si="17"/>
        <v>111.00000000000001</v>
      </c>
      <c r="AX19" s="41">
        <f t="shared" si="17"/>
        <v>106</v>
      </c>
      <c r="AY19" s="41">
        <f t="shared" ref="AY19:BZ19" si="18">(200*AY7)</f>
        <v>0</v>
      </c>
      <c r="AZ19" s="41">
        <f t="shared" si="18"/>
        <v>214.2</v>
      </c>
      <c r="BA19" s="41">
        <f t="shared" si="18"/>
        <v>0</v>
      </c>
      <c r="BB19" s="41">
        <f t="shared" si="18"/>
        <v>0</v>
      </c>
      <c r="BC19" s="41">
        <f>(200*BC7)/2</f>
        <v>122.9</v>
      </c>
      <c r="BD19" s="41">
        <f t="shared" ref="BD19:BZ19" si="19">(200*BD7)/2</f>
        <v>107.89999999999999</v>
      </c>
      <c r="BE19" s="41">
        <f t="shared" si="19"/>
        <v>118.8</v>
      </c>
      <c r="BF19" s="41">
        <f t="shared" si="19"/>
        <v>107.4</v>
      </c>
      <c r="BG19" s="41">
        <f t="shared" si="19"/>
        <v>112.79999999999998</v>
      </c>
      <c r="BH19" s="41">
        <f t="shared" si="19"/>
        <v>101.4</v>
      </c>
      <c r="BI19" s="41">
        <f t="shared" si="19"/>
        <v>110.80000000000001</v>
      </c>
      <c r="BJ19" s="41">
        <f t="shared" si="19"/>
        <v>107.1</v>
      </c>
      <c r="BK19" s="41">
        <f t="shared" si="19"/>
        <v>109.60000000000001</v>
      </c>
      <c r="BL19" s="41">
        <f t="shared" si="19"/>
        <v>105</v>
      </c>
      <c r="BM19" s="41">
        <f t="shared" si="19"/>
        <v>110.60000000000001</v>
      </c>
      <c r="BN19" s="41">
        <f t="shared" si="19"/>
        <v>105.2</v>
      </c>
      <c r="BO19" s="41">
        <f t="shared" si="19"/>
        <v>116.10000000000001</v>
      </c>
      <c r="BP19" s="41">
        <f t="shared" si="19"/>
        <v>114.5</v>
      </c>
      <c r="BQ19" s="41">
        <f t="shared" si="19"/>
        <v>89.9</v>
      </c>
      <c r="BR19" s="41">
        <f t="shared" si="19"/>
        <v>103.89999999999999</v>
      </c>
      <c r="BS19" s="41">
        <f t="shared" si="19"/>
        <v>103.89999999999999</v>
      </c>
      <c r="BT19" s="41">
        <f t="shared" si="19"/>
        <v>106.80000000000001</v>
      </c>
      <c r="BU19" s="41">
        <f t="shared" si="19"/>
        <v>117.30000000000001</v>
      </c>
      <c r="BV19" s="41">
        <f t="shared" si="19"/>
        <v>120.39999999999999</v>
      </c>
      <c r="BW19" s="41">
        <f t="shared" si="19"/>
        <v>116.3</v>
      </c>
      <c r="BX19" s="41">
        <f t="shared" si="19"/>
        <v>116.6</v>
      </c>
      <c r="BY19" s="41">
        <f t="shared" si="19"/>
        <v>116.10000000000001</v>
      </c>
      <c r="BZ19" s="41">
        <f t="shared" si="19"/>
        <v>105</v>
      </c>
    </row>
    <row r="20" spans="1:78">
      <c r="A20" s="34">
        <v>7</v>
      </c>
      <c r="B20" s="36" t="s">
        <v>62</v>
      </c>
      <c r="C20" s="41">
        <f t="shared" ref="C20:AX20" si="20">(200*C8)/2</f>
        <v>98.4</v>
      </c>
      <c r="D20" s="41">
        <f t="shared" si="20"/>
        <v>109.00000000000001</v>
      </c>
      <c r="E20" s="41">
        <f t="shared" si="20"/>
        <v>105.60000000000001</v>
      </c>
      <c r="F20" s="41">
        <f t="shared" si="20"/>
        <v>104.89999999999999</v>
      </c>
      <c r="G20" s="41">
        <f t="shared" si="20"/>
        <v>99.6</v>
      </c>
      <c r="H20" s="41">
        <f t="shared" si="20"/>
        <v>94.899999999999991</v>
      </c>
      <c r="I20" s="41">
        <f t="shared" si="20"/>
        <v>119.9</v>
      </c>
      <c r="J20" s="41">
        <f t="shared" si="20"/>
        <v>110.1</v>
      </c>
      <c r="K20" s="41">
        <f t="shared" si="20"/>
        <v>101</v>
      </c>
      <c r="L20" s="41">
        <f t="shared" si="20"/>
        <v>101.1</v>
      </c>
      <c r="M20" s="41">
        <f t="shared" si="20"/>
        <v>114.9</v>
      </c>
      <c r="N20" s="41">
        <f t="shared" si="20"/>
        <v>120</v>
      </c>
      <c r="O20" s="41">
        <f t="shared" si="20"/>
        <v>109.00000000000001</v>
      </c>
      <c r="P20" s="41">
        <f t="shared" si="20"/>
        <v>102.3</v>
      </c>
      <c r="Q20" s="41">
        <f t="shared" si="20"/>
        <v>101.49999999999999</v>
      </c>
      <c r="R20" s="41">
        <f t="shared" si="20"/>
        <v>105.1</v>
      </c>
      <c r="S20" s="41">
        <f t="shared" si="20"/>
        <v>111.3</v>
      </c>
      <c r="T20" s="41">
        <f t="shared" si="20"/>
        <v>121</v>
      </c>
      <c r="U20" s="41">
        <f t="shared" si="20"/>
        <v>134.5</v>
      </c>
      <c r="V20" s="41">
        <f t="shared" si="20"/>
        <v>118.39999999999999</v>
      </c>
      <c r="W20" s="41">
        <f t="shared" si="20"/>
        <v>107.3</v>
      </c>
      <c r="X20" s="41">
        <f t="shared" si="20"/>
        <v>104.1</v>
      </c>
      <c r="Y20" s="41">
        <f t="shared" si="20"/>
        <v>113.7</v>
      </c>
      <c r="Z20" s="41">
        <f t="shared" si="20"/>
        <v>118.7</v>
      </c>
      <c r="AA20" s="41">
        <f t="shared" si="20"/>
        <v>109.60000000000001</v>
      </c>
      <c r="AB20" s="41">
        <f t="shared" si="20"/>
        <v>124.50000000000001</v>
      </c>
      <c r="AC20" s="41">
        <f t="shared" si="20"/>
        <v>118.30000000000001</v>
      </c>
      <c r="AD20" s="41">
        <f t="shared" si="20"/>
        <v>111.3</v>
      </c>
      <c r="AE20" s="41">
        <f t="shared" si="20"/>
        <v>110.7</v>
      </c>
      <c r="AF20" s="41">
        <f t="shared" si="20"/>
        <v>113.3</v>
      </c>
      <c r="AG20" s="41">
        <f t="shared" si="20"/>
        <v>112.7</v>
      </c>
      <c r="AH20" s="41">
        <f t="shared" si="20"/>
        <v>109.89999999999999</v>
      </c>
      <c r="AI20" s="41">
        <f t="shared" si="20"/>
        <v>110.9</v>
      </c>
      <c r="AJ20" s="41">
        <f t="shared" si="20"/>
        <v>109.89999999999999</v>
      </c>
      <c r="AK20" s="41">
        <f t="shared" si="20"/>
        <v>123.10000000000001</v>
      </c>
      <c r="AL20" s="41">
        <f t="shared" si="20"/>
        <v>121.39999999999999</v>
      </c>
      <c r="AM20" s="41">
        <f t="shared" si="20"/>
        <v>114.99999999999999</v>
      </c>
      <c r="AN20" s="41">
        <f t="shared" si="20"/>
        <v>122</v>
      </c>
      <c r="AO20" s="41">
        <f t="shared" si="20"/>
        <v>114.99999999999999</v>
      </c>
      <c r="AP20" s="41">
        <f t="shared" si="20"/>
        <v>121</v>
      </c>
      <c r="AQ20" s="41">
        <f t="shared" si="20"/>
        <v>120</v>
      </c>
      <c r="AR20" s="41">
        <f t="shared" si="20"/>
        <v>118</v>
      </c>
      <c r="AS20" s="41">
        <f t="shared" si="20"/>
        <v>114.99999999999999</v>
      </c>
      <c r="AT20" s="41"/>
      <c r="AU20" s="41">
        <f t="shared" si="20"/>
        <v>106</v>
      </c>
      <c r="AV20" s="41">
        <f t="shared" si="20"/>
        <v>112.00000000000001</v>
      </c>
      <c r="AW20" s="41">
        <f t="shared" si="20"/>
        <v>112.00000000000001</v>
      </c>
      <c r="AX20" s="41">
        <f t="shared" si="20"/>
        <v>103</v>
      </c>
      <c r="AY20" s="41">
        <f t="shared" ref="AY20:BZ20" si="21">(200*AY8)</f>
        <v>0</v>
      </c>
      <c r="AZ20" s="41">
        <f t="shared" si="21"/>
        <v>226.6</v>
      </c>
      <c r="BA20" s="41">
        <f t="shared" si="21"/>
        <v>0</v>
      </c>
      <c r="BB20" s="41">
        <f t="shared" si="21"/>
        <v>0</v>
      </c>
      <c r="BC20" s="41">
        <f>(200*BC8)/2</f>
        <v>125.6</v>
      </c>
      <c r="BD20" s="41">
        <f t="shared" ref="BD20:BZ20" si="22">(200*BD8)/2</f>
        <v>111.7</v>
      </c>
      <c r="BE20" s="41">
        <f t="shared" si="22"/>
        <v>129.20000000000002</v>
      </c>
      <c r="BF20" s="41">
        <f t="shared" si="22"/>
        <v>114.39999999999999</v>
      </c>
      <c r="BG20" s="41">
        <f t="shared" si="22"/>
        <v>123.2</v>
      </c>
      <c r="BH20" s="41">
        <f t="shared" si="22"/>
        <v>108.4</v>
      </c>
      <c r="BI20" s="41">
        <f t="shared" si="22"/>
        <v>111.80000000000001</v>
      </c>
      <c r="BJ20" s="41">
        <f t="shared" si="22"/>
        <v>106.5</v>
      </c>
      <c r="BK20" s="41">
        <f t="shared" si="22"/>
        <v>104.5</v>
      </c>
      <c r="BL20" s="41">
        <f t="shared" si="22"/>
        <v>109.1</v>
      </c>
      <c r="BM20" s="41">
        <f t="shared" si="22"/>
        <v>111.9</v>
      </c>
      <c r="BN20" s="41">
        <f t="shared" si="22"/>
        <v>108.60000000000001</v>
      </c>
      <c r="BO20" s="41">
        <f t="shared" si="22"/>
        <v>115.10000000000001</v>
      </c>
      <c r="BP20" s="41">
        <f t="shared" si="22"/>
        <v>110.3</v>
      </c>
      <c r="BQ20" s="41">
        <f t="shared" si="22"/>
        <v>105.89999999999999</v>
      </c>
      <c r="BR20" s="41">
        <f t="shared" si="22"/>
        <v>112.20000000000002</v>
      </c>
      <c r="BS20" s="41">
        <f t="shared" si="22"/>
        <v>102.89999999999999</v>
      </c>
      <c r="BT20" s="41">
        <f t="shared" si="22"/>
        <v>116.3</v>
      </c>
      <c r="BU20" s="41">
        <f t="shared" si="22"/>
        <v>119.39999999999999</v>
      </c>
      <c r="BV20" s="41">
        <f t="shared" si="22"/>
        <v>115.19999999999999</v>
      </c>
      <c r="BW20" s="41">
        <f t="shared" si="22"/>
        <v>125</v>
      </c>
      <c r="BX20" s="41">
        <f t="shared" si="22"/>
        <v>112.1</v>
      </c>
      <c r="BY20" s="41">
        <f t="shared" si="22"/>
        <v>110.00000000000001</v>
      </c>
      <c r="BZ20" s="41">
        <f t="shared" si="22"/>
        <v>106.1</v>
      </c>
    </row>
    <row r="21" spans="1:78">
      <c r="A21" s="34">
        <v>8</v>
      </c>
      <c r="B21" s="36" t="s">
        <v>60</v>
      </c>
      <c r="C21" s="41">
        <f t="shared" ref="C21:AX21" si="23">(200*C9)/2</f>
        <v>156.6</v>
      </c>
      <c r="D21" s="41">
        <f t="shared" si="23"/>
        <v>169.1</v>
      </c>
      <c r="E21" s="41">
        <f t="shared" si="23"/>
        <v>176.4</v>
      </c>
      <c r="F21" s="41">
        <f t="shared" si="23"/>
        <v>164.5</v>
      </c>
      <c r="G21" s="41">
        <f t="shared" si="23"/>
        <v>152.29999999999998</v>
      </c>
      <c r="H21" s="41">
        <f t="shared" si="23"/>
        <v>154.6</v>
      </c>
      <c r="I21" s="41">
        <f t="shared" si="23"/>
        <v>170.70000000000002</v>
      </c>
      <c r="J21" s="41">
        <f t="shared" si="23"/>
        <v>170.1</v>
      </c>
      <c r="K21" s="41">
        <f t="shared" si="23"/>
        <v>166.3</v>
      </c>
      <c r="L21" s="41">
        <f t="shared" si="23"/>
        <v>164.7</v>
      </c>
      <c r="M21" s="41">
        <f t="shared" si="23"/>
        <v>164.2</v>
      </c>
      <c r="N21" s="41">
        <f t="shared" si="23"/>
        <v>163.6</v>
      </c>
      <c r="O21" s="41">
        <f t="shared" si="23"/>
        <v>123.8</v>
      </c>
      <c r="P21" s="41">
        <f t="shared" si="23"/>
        <v>154.1</v>
      </c>
      <c r="Q21" s="41">
        <f t="shared" si="23"/>
        <v>160.80000000000001</v>
      </c>
      <c r="R21" s="41">
        <f t="shared" si="23"/>
        <v>173.8</v>
      </c>
      <c r="S21" s="41">
        <f t="shared" si="23"/>
        <v>150.6</v>
      </c>
      <c r="T21" s="41">
        <f t="shared" si="23"/>
        <v>173.3</v>
      </c>
      <c r="U21" s="41">
        <f t="shared" si="23"/>
        <v>194.4</v>
      </c>
      <c r="V21" s="41">
        <f t="shared" si="23"/>
        <v>133.6</v>
      </c>
      <c r="W21" s="41">
        <f t="shared" si="23"/>
        <v>147.6</v>
      </c>
      <c r="X21" s="41">
        <f t="shared" si="23"/>
        <v>134.20000000000002</v>
      </c>
      <c r="Y21" s="41">
        <f t="shared" si="23"/>
        <v>211.20000000000002</v>
      </c>
      <c r="Z21" s="41">
        <f t="shared" si="23"/>
        <v>180</v>
      </c>
      <c r="AA21" s="41">
        <f t="shared" si="23"/>
        <v>174.9</v>
      </c>
      <c r="AB21" s="41">
        <f t="shared" si="23"/>
        <v>175.89999999999998</v>
      </c>
      <c r="AC21" s="41">
        <f t="shared" si="23"/>
        <v>193.2</v>
      </c>
      <c r="AD21" s="41">
        <f t="shared" si="23"/>
        <v>185.9</v>
      </c>
      <c r="AE21" s="41">
        <f t="shared" si="23"/>
        <v>163.5</v>
      </c>
      <c r="AF21" s="41">
        <f t="shared" si="23"/>
        <v>176.2</v>
      </c>
      <c r="AG21" s="41">
        <f t="shared" si="23"/>
        <v>170.5</v>
      </c>
      <c r="AH21" s="41">
        <f t="shared" si="23"/>
        <v>179.29999999999998</v>
      </c>
      <c r="AI21" s="41">
        <f t="shared" si="23"/>
        <v>170.79999999999998</v>
      </c>
      <c r="AJ21" s="41">
        <f t="shared" si="23"/>
        <v>164.5</v>
      </c>
      <c r="AK21" s="41">
        <f t="shared" si="23"/>
        <v>179.7</v>
      </c>
      <c r="AL21" s="41">
        <f t="shared" si="23"/>
        <v>166.70000000000002</v>
      </c>
      <c r="AM21" s="41">
        <f t="shared" si="23"/>
        <v>182</v>
      </c>
      <c r="AN21" s="41">
        <f t="shared" si="23"/>
        <v>189</v>
      </c>
      <c r="AO21" s="41">
        <f t="shared" si="23"/>
        <v>177</v>
      </c>
      <c r="AP21" s="41">
        <f t="shared" si="23"/>
        <v>184</v>
      </c>
      <c r="AQ21" s="41">
        <f t="shared" si="23"/>
        <v>186</v>
      </c>
      <c r="AR21" s="41">
        <f t="shared" si="23"/>
        <v>179</v>
      </c>
      <c r="AS21" s="41">
        <f t="shared" si="23"/>
        <v>181</v>
      </c>
      <c r="AT21" s="41"/>
      <c r="AU21" s="41">
        <f t="shared" si="23"/>
        <v>177</v>
      </c>
      <c r="AV21" s="41">
        <f t="shared" si="23"/>
        <v>148</v>
      </c>
      <c r="AW21" s="41">
        <f t="shared" si="23"/>
        <v>177</v>
      </c>
      <c r="AX21" s="41">
        <f t="shared" si="23"/>
        <v>173</v>
      </c>
      <c r="AY21" s="41">
        <f t="shared" ref="AY21:BZ21" si="24">(200*AY9)</f>
        <v>0</v>
      </c>
      <c r="AZ21" s="41">
        <f t="shared" si="24"/>
        <v>0</v>
      </c>
      <c r="BA21" s="41">
        <f t="shared" si="24"/>
        <v>0</v>
      </c>
      <c r="BB21" s="41">
        <f t="shared" si="24"/>
        <v>0</v>
      </c>
      <c r="BC21" s="41">
        <f>(200*BC9)/2</f>
        <v>204.3</v>
      </c>
      <c r="BD21" s="41">
        <f t="shared" ref="BD21:BZ21" si="25">(200*BD9)/2</f>
        <v>159.69999999999999</v>
      </c>
      <c r="BE21" s="41">
        <f t="shared" si="25"/>
        <v>191</v>
      </c>
      <c r="BF21" s="41">
        <f t="shared" si="25"/>
        <v>160.60000000000002</v>
      </c>
      <c r="BG21" s="41">
        <f t="shared" si="25"/>
        <v>186.5</v>
      </c>
      <c r="BH21" s="41">
        <f t="shared" si="25"/>
        <v>164.9</v>
      </c>
      <c r="BI21" s="41">
        <f t="shared" si="25"/>
        <v>174.2</v>
      </c>
      <c r="BJ21" s="41">
        <f t="shared" si="25"/>
        <v>181.1</v>
      </c>
      <c r="BK21" s="41">
        <f t="shared" si="25"/>
        <v>157.80000000000001</v>
      </c>
      <c r="BL21" s="41">
        <f t="shared" si="25"/>
        <v>169.4</v>
      </c>
      <c r="BM21" s="41">
        <f t="shared" si="25"/>
        <v>172.9</v>
      </c>
      <c r="BN21" s="41">
        <f t="shared" si="25"/>
        <v>174</v>
      </c>
      <c r="BO21" s="41">
        <f t="shared" si="25"/>
        <v>189</v>
      </c>
      <c r="BP21" s="41">
        <f t="shared" si="25"/>
        <v>198.4</v>
      </c>
      <c r="BQ21" s="41">
        <f t="shared" si="25"/>
        <v>171.2</v>
      </c>
      <c r="BR21" s="41">
        <f t="shared" si="25"/>
        <v>168.9</v>
      </c>
      <c r="BS21" s="41">
        <f t="shared" si="25"/>
        <v>169.6</v>
      </c>
      <c r="BT21" s="41">
        <f t="shared" si="25"/>
        <v>183.1</v>
      </c>
      <c r="BU21" s="41">
        <f t="shared" si="25"/>
        <v>188.2</v>
      </c>
      <c r="BV21" s="41">
        <f t="shared" si="25"/>
        <v>187</v>
      </c>
      <c r="BW21" s="41">
        <f t="shared" si="25"/>
        <v>182.5</v>
      </c>
      <c r="BX21" s="41">
        <f t="shared" si="25"/>
        <v>171.70000000000002</v>
      </c>
      <c r="BY21" s="41">
        <f t="shared" si="25"/>
        <v>161.1</v>
      </c>
      <c r="BZ21" s="41">
        <f t="shared" si="25"/>
        <v>170.6</v>
      </c>
    </row>
    <row r="22" spans="1:78">
      <c r="A22" s="34">
        <v>9</v>
      </c>
      <c r="B22" s="36" t="s">
        <v>58</v>
      </c>
      <c r="C22" s="41">
        <f t="shared" ref="C22:AX22" si="26">(200*C10)/2</f>
        <v>75</v>
      </c>
      <c r="D22" s="41">
        <f t="shared" si="26"/>
        <v>74.8</v>
      </c>
      <c r="E22" s="41">
        <f t="shared" si="26"/>
        <v>81.3</v>
      </c>
      <c r="F22" s="41">
        <f t="shared" si="26"/>
        <v>65.100000000000009</v>
      </c>
      <c r="G22" s="41">
        <f t="shared" si="26"/>
        <v>70.099999999999994</v>
      </c>
      <c r="H22" s="41">
        <f t="shared" si="26"/>
        <v>59.599999999999994</v>
      </c>
      <c r="I22" s="41">
        <f t="shared" si="26"/>
        <v>80</v>
      </c>
      <c r="J22" s="41">
        <f t="shared" si="26"/>
        <v>64.2</v>
      </c>
      <c r="K22" s="41">
        <f t="shared" si="26"/>
        <v>92.300000000000011</v>
      </c>
      <c r="L22" s="41">
        <f t="shared" si="26"/>
        <v>68.400000000000006</v>
      </c>
      <c r="M22" s="41">
        <f t="shared" si="26"/>
        <v>59.599999999999994</v>
      </c>
      <c r="N22" s="41">
        <f t="shared" si="26"/>
        <v>65.900000000000006</v>
      </c>
      <c r="O22" s="41">
        <f t="shared" si="26"/>
        <v>60</v>
      </c>
      <c r="P22" s="41">
        <f t="shared" si="26"/>
        <v>75.599999999999994</v>
      </c>
      <c r="Q22" s="41">
        <f t="shared" si="26"/>
        <v>83.899999999999991</v>
      </c>
      <c r="R22" s="41">
        <f t="shared" si="26"/>
        <v>60.5</v>
      </c>
      <c r="S22" s="41">
        <f t="shared" si="26"/>
        <v>73.900000000000006</v>
      </c>
      <c r="T22" s="41">
        <f t="shared" si="26"/>
        <v>68.100000000000009</v>
      </c>
      <c r="U22" s="41">
        <f t="shared" si="26"/>
        <v>72.399999999999991</v>
      </c>
      <c r="V22" s="41">
        <f t="shared" si="26"/>
        <v>62.2</v>
      </c>
      <c r="W22" s="41">
        <f t="shared" si="26"/>
        <v>67.100000000000009</v>
      </c>
      <c r="X22" s="41">
        <f t="shared" si="26"/>
        <v>79.800000000000011</v>
      </c>
      <c r="Y22" s="41">
        <f t="shared" si="26"/>
        <v>56.8</v>
      </c>
      <c r="Z22" s="41">
        <f t="shared" si="26"/>
        <v>68.5</v>
      </c>
      <c r="AA22" s="41">
        <f t="shared" si="26"/>
        <v>76.599999999999994</v>
      </c>
      <c r="AB22" s="41">
        <f t="shared" si="26"/>
        <v>68.5</v>
      </c>
      <c r="AC22" s="41">
        <f t="shared" si="26"/>
        <v>73.599999999999994</v>
      </c>
      <c r="AD22" s="41">
        <f t="shared" si="26"/>
        <v>68.7</v>
      </c>
      <c r="AE22" s="41">
        <f t="shared" si="26"/>
        <v>53.1</v>
      </c>
      <c r="AF22" s="41">
        <f t="shared" si="26"/>
        <v>79.800000000000011</v>
      </c>
      <c r="AG22" s="41">
        <f t="shared" si="26"/>
        <v>56.499999999999993</v>
      </c>
      <c r="AH22" s="41">
        <f t="shared" si="26"/>
        <v>68.899999999999991</v>
      </c>
      <c r="AI22" s="41">
        <f t="shared" si="26"/>
        <v>70.7</v>
      </c>
      <c r="AJ22" s="41">
        <f t="shared" si="26"/>
        <v>69.399999999999991</v>
      </c>
      <c r="AK22" s="41">
        <f t="shared" si="26"/>
        <v>62.8</v>
      </c>
      <c r="AL22" s="41">
        <f t="shared" si="26"/>
        <v>54.6</v>
      </c>
      <c r="AM22" s="41">
        <f t="shared" si="26"/>
        <v>74</v>
      </c>
      <c r="AN22" s="41">
        <f t="shared" si="26"/>
        <v>84</v>
      </c>
      <c r="AO22" s="41">
        <f t="shared" si="26"/>
        <v>90</v>
      </c>
      <c r="AP22" s="41">
        <f t="shared" si="26"/>
        <v>97</v>
      </c>
      <c r="AQ22" s="41">
        <f t="shared" si="26"/>
        <v>89</v>
      </c>
      <c r="AR22" s="41">
        <f t="shared" si="26"/>
        <v>72</v>
      </c>
      <c r="AS22" s="41">
        <f t="shared" si="26"/>
        <v>74</v>
      </c>
      <c r="AT22" s="41"/>
      <c r="AU22" s="41">
        <f t="shared" si="26"/>
        <v>73</v>
      </c>
      <c r="AV22" s="41">
        <f t="shared" si="26"/>
        <v>90</v>
      </c>
      <c r="AW22" s="41">
        <f t="shared" si="26"/>
        <v>78</v>
      </c>
      <c r="AX22" s="41">
        <f t="shared" si="26"/>
        <v>72</v>
      </c>
      <c r="AY22" s="41">
        <f t="shared" ref="AY22:BZ22" si="27">(200*AY10)</f>
        <v>0</v>
      </c>
      <c r="AZ22" s="41">
        <f t="shared" si="27"/>
        <v>0</v>
      </c>
      <c r="BA22" s="41">
        <f t="shared" si="27"/>
        <v>0</v>
      </c>
      <c r="BB22" s="41">
        <f t="shared" si="27"/>
        <v>0</v>
      </c>
      <c r="BC22" s="41">
        <f>(200*BC10)/2</f>
        <v>86.4</v>
      </c>
      <c r="BD22" s="41">
        <f t="shared" ref="BD22:BZ22" si="28">(200*BD10)/2</f>
        <v>61.9</v>
      </c>
      <c r="BE22" s="41">
        <f t="shared" si="28"/>
        <v>86.7</v>
      </c>
      <c r="BF22" s="41">
        <f t="shared" si="28"/>
        <v>80.2</v>
      </c>
      <c r="BG22" s="41">
        <f t="shared" si="28"/>
        <v>83.2</v>
      </c>
      <c r="BH22" s="41">
        <f t="shared" si="28"/>
        <v>70.099999999999994</v>
      </c>
      <c r="BI22" s="41">
        <f t="shared" si="28"/>
        <v>69.099999999999994</v>
      </c>
      <c r="BJ22" s="41">
        <f t="shared" si="28"/>
        <v>85.1</v>
      </c>
      <c r="BK22" s="41">
        <f t="shared" si="28"/>
        <v>69.8</v>
      </c>
      <c r="BL22" s="41">
        <f t="shared" si="28"/>
        <v>54</v>
      </c>
      <c r="BM22" s="41">
        <f t="shared" si="28"/>
        <v>78.8</v>
      </c>
      <c r="BN22" s="41">
        <f t="shared" si="28"/>
        <v>68</v>
      </c>
      <c r="BO22" s="41">
        <f t="shared" si="28"/>
        <v>83.6</v>
      </c>
      <c r="BP22" s="41">
        <f t="shared" si="28"/>
        <v>91</v>
      </c>
      <c r="BQ22" s="41">
        <f t="shared" si="28"/>
        <v>74.900000000000006</v>
      </c>
      <c r="BR22" s="41">
        <f t="shared" si="28"/>
        <v>64.099999999999994</v>
      </c>
      <c r="BS22" s="41">
        <f t="shared" si="28"/>
        <v>76.900000000000006</v>
      </c>
      <c r="BT22" s="41">
        <f t="shared" si="28"/>
        <v>76.900000000000006</v>
      </c>
      <c r="BU22" s="41">
        <f t="shared" si="28"/>
        <v>83</v>
      </c>
      <c r="BV22" s="41">
        <f t="shared" si="28"/>
        <v>91.600000000000009</v>
      </c>
      <c r="BW22" s="41">
        <f t="shared" si="28"/>
        <v>83.899999999999991</v>
      </c>
      <c r="BX22" s="41">
        <f t="shared" si="28"/>
        <v>97.5</v>
      </c>
      <c r="BY22" s="41">
        <f t="shared" si="28"/>
        <v>75.099999999999994</v>
      </c>
      <c r="BZ22" s="41">
        <f t="shared" si="28"/>
        <v>78.5</v>
      </c>
    </row>
    <row r="23" spans="1:78">
      <c r="A23" s="34"/>
      <c r="B23" s="34"/>
      <c r="C23" s="34"/>
      <c r="W23" s="52"/>
      <c r="X23" s="52"/>
      <c r="Y23" s="52"/>
      <c r="Z23" s="52"/>
      <c r="AA23" s="52"/>
      <c r="AB23" s="52"/>
      <c r="AC23" s="52"/>
      <c r="AE23" s="52"/>
      <c r="AF23" s="52"/>
    </row>
    <row r="24" spans="1:78" s="47" customFormat="1">
      <c r="A24" s="51"/>
      <c r="B24" s="51"/>
      <c r="C24" s="49" t="s">
        <v>23</v>
      </c>
      <c r="D24" s="48" t="s">
        <v>24</v>
      </c>
      <c r="E24" s="49" t="s">
        <v>25</v>
      </c>
      <c r="F24" s="49" t="s">
        <v>23</v>
      </c>
      <c r="G24" s="50" t="s">
        <v>26</v>
      </c>
      <c r="H24" s="49" t="s">
        <v>23</v>
      </c>
      <c r="I24" s="49" t="s">
        <v>23</v>
      </c>
      <c r="J24" s="49" t="s">
        <v>23</v>
      </c>
      <c r="K24" s="49" t="s">
        <v>23</v>
      </c>
      <c r="L24" s="49" t="s">
        <v>23</v>
      </c>
      <c r="M24" s="49" t="s">
        <v>23</v>
      </c>
      <c r="N24" s="49" t="s">
        <v>23</v>
      </c>
      <c r="O24" s="49" t="s">
        <v>23</v>
      </c>
      <c r="P24" s="49" t="s">
        <v>23</v>
      </c>
      <c r="Q24" s="49" t="s">
        <v>23</v>
      </c>
      <c r="R24" s="49" t="s">
        <v>23</v>
      </c>
      <c r="S24" s="48" t="s">
        <v>24</v>
      </c>
      <c r="T24" s="48" t="s">
        <v>24</v>
      </c>
      <c r="U24" s="50" t="s">
        <v>26</v>
      </c>
      <c r="V24" s="50" t="s">
        <v>26</v>
      </c>
      <c r="W24" s="48" t="s">
        <v>24</v>
      </c>
      <c r="X24" s="48" t="s">
        <v>24</v>
      </c>
      <c r="Y24" s="48" t="s">
        <v>24</v>
      </c>
      <c r="Z24" s="48" t="s">
        <v>24</v>
      </c>
      <c r="AA24" s="48" t="s">
        <v>24</v>
      </c>
      <c r="AB24" s="50" t="s">
        <v>26</v>
      </c>
      <c r="AC24" s="48" t="s">
        <v>24</v>
      </c>
      <c r="AD24" s="50" t="s">
        <v>26</v>
      </c>
      <c r="AE24" s="50" t="s">
        <v>26</v>
      </c>
      <c r="AF24" s="48" t="s">
        <v>24</v>
      </c>
      <c r="AG24" s="48" t="s">
        <v>24</v>
      </c>
      <c r="AH24" s="50" t="s">
        <v>26</v>
      </c>
      <c r="AI24" s="49" t="s">
        <v>23</v>
      </c>
      <c r="AJ24" s="49" t="s">
        <v>23</v>
      </c>
      <c r="AK24" s="48" t="s">
        <v>24</v>
      </c>
      <c r="AL24" s="50" t="s">
        <v>26</v>
      </c>
      <c r="AM24" s="48" t="s">
        <v>24</v>
      </c>
      <c r="AN24" s="48" t="s">
        <v>24</v>
      </c>
      <c r="AO24" s="48" t="s">
        <v>24</v>
      </c>
      <c r="AP24" s="48" t="s">
        <v>24</v>
      </c>
      <c r="AQ24" s="50" t="s">
        <v>26</v>
      </c>
      <c r="AR24" s="49" t="s">
        <v>23</v>
      </c>
      <c r="AS24" s="49" t="s">
        <v>23</v>
      </c>
      <c r="AT24" s="49" t="s">
        <v>23</v>
      </c>
      <c r="AU24" s="48" t="s">
        <v>24</v>
      </c>
      <c r="AV24" s="49" t="s">
        <v>23</v>
      </c>
      <c r="AW24" s="50" t="s">
        <v>26</v>
      </c>
      <c r="AX24" s="49" t="s">
        <v>23</v>
      </c>
      <c r="AZ24" s="48" t="s">
        <v>24</v>
      </c>
      <c r="BC24" s="50" t="s">
        <v>26</v>
      </c>
      <c r="BD24" s="49" t="s">
        <v>23</v>
      </c>
      <c r="BE24" s="50" t="s">
        <v>26</v>
      </c>
      <c r="BF24" s="50" t="s">
        <v>26</v>
      </c>
      <c r="BG24" s="50" t="s">
        <v>26</v>
      </c>
      <c r="BH24" s="49" t="s">
        <v>23</v>
      </c>
      <c r="BI24" s="48" t="s">
        <v>24</v>
      </c>
      <c r="BJ24" s="48" t="s">
        <v>24</v>
      </c>
      <c r="BK24" s="49" t="s">
        <v>23</v>
      </c>
      <c r="BL24" s="49" t="s">
        <v>23</v>
      </c>
      <c r="BM24" s="48" t="s">
        <v>24</v>
      </c>
      <c r="BN24" s="50" t="s">
        <v>26</v>
      </c>
      <c r="BO24" s="50" t="s">
        <v>26</v>
      </c>
      <c r="BP24" s="48" t="s">
        <v>24</v>
      </c>
      <c r="BQ24" s="48" t="s">
        <v>24</v>
      </c>
      <c r="BR24" s="49" t="s">
        <v>23</v>
      </c>
      <c r="BS24" s="48" t="s">
        <v>24</v>
      </c>
      <c r="BT24" s="48" t="s">
        <v>24</v>
      </c>
      <c r="BU24" s="48" t="s">
        <v>24</v>
      </c>
      <c r="BV24" s="48" t="s">
        <v>24</v>
      </c>
      <c r="BW24" s="48" t="s">
        <v>24</v>
      </c>
      <c r="BX24" s="50" t="s">
        <v>26</v>
      </c>
      <c r="BY24" s="49" t="s">
        <v>23</v>
      </c>
      <c r="BZ24" s="48" t="s">
        <v>24</v>
      </c>
    </row>
    <row r="25" spans="1:78" s="43" customFormat="1">
      <c r="C25" s="44"/>
      <c r="D25" s="46"/>
      <c r="E25" s="44"/>
      <c r="F25" s="44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6"/>
      <c r="T25" s="46"/>
      <c r="U25" s="45"/>
      <c r="V25" s="45"/>
      <c r="W25" s="46"/>
      <c r="X25" s="46"/>
      <c r="Y25" s="46"/>
      <c r="Z25" s="46"/>
      <c r="AA25" s="46"/>
      <c r="AB25" s="45"/>
      <c r="AC25" s="46"/>
      <c r="AD25" s="45"/>
      <c r="AE25" s="45"/>
      <c r="AF25" s="46"/>
      <c r="AG25" s="46"/>
      <c r="AH25" s="45"/>
      <c r="AI25" s="44"/>
      <c r="AJ25" s="44"/>
      <c r="AK25" s="46"/>
      <c r="AL25" s="45"/>
      <c r="AM25" s="46"/>
      <c r="AN25" s="46"/>
      <c r="AO25" s="46"/>
      <c r="AP25" s="46"/>
      <c r="AQ25" s="45"/>
      <c r="AR25" s="44"/>
      <c r="AS25" s="44"/>
      <c r="AT25" s="44"/>
      <c r="AU25" s="46"/>
      <c r="AV25" s="44"/>
      <c r="AW25" s="45"/>
      <c r="AX25" s="44"/>
      <c r="AZ25" s="46"/>
      <c r="BC25" s="45"/>
      <c r="BD25" s="44"/>
      <c r="BE25" s="45"/>
      <c r="BF25" s="45"/>
      <c r="BG25" s="45"/>
      <c r="BH25" s="44"/>
      <c r="BI25" s="46"/>
      <c r="BJ25" s="46"/>
      <c r="BK25" s="44"/>
      <c r="BL25" s="44"/>
      <c r="BM25" s="46"/>
      <c r="BN25" s="45"/>
      <c r="BO25" s="45"/>
      <c r="BP25" s="46"/>
      <c r="BQ25" s="46"/>
      <c r="BR25" s="44"/>
      <c r="BS25" s="46"/>
      <c r="BT25" s="46"/>
      <c r="BU25" s="46"/>
      <c r="BV25" s="46"/>
      <c r="BW25" s="46"/>
      <c r="BX25" s="45"/>
      <c r="BY25" s="44"/>
      <c r="BZ25" s="46"/>
    </row>
    <row r="26" spans="1:78" s="43" customFormat="1">
      <c r="C26" s="62">
        <v>1</v>
      </c>
      <c r="D26" s="63">
        <v>2</v>
      </c>
      <c r="E26" s="62">
        <v>3</v>
      </c>
      <c r="F26" s="62">
        <v>4</v>
      </c>
      <c r="G26" s="62">
        <v>5</v>
      </c>
      <c r="H26" s="63">
        <v>6</v>
      </c>
      <c r="I26" s="62">
        <v>7</v>
      </c>
      <c r="J26" s="62">
        <v>8</v>
      </c>
      <c r="K26" s="62">
        <v>9</v>
      </c>
      <c r="L26" s="63">
        <v>10</v>
      </c>
      <c r="M26" s="62">
        <v>11</v>
      </c>
      <c r="N26" s="62">
        <v>12</v>
      </c>
      <c r="O26" s="62">
        <v>13</v>
      </c>
      <c r="P26" s="63">
        <v>14</v>
      </c>
      <c r="Q26" s="62">
        <v>15</v>
      </c>
      <c r="R26" s="62">
        <v>16</v>
      </c>
      <c r="S26" s="62">
        <v>17</v>
      </c>
      <c r="T26" s="46"/>
      <c r="U26" s="45"/>
      <c r="V26" s="45"/>
      <c r="W26" s="46"/>
      <c r="X26" s="46"/>
      <c r="Y26" s="46"/>
      <c r="Z26" s="46"/>
      <c r="AA26" s="46"/>
      <c r="AB26" s="45"/>
      <c r="AC26" s="46"/>
      <c r="AD26" s="45"/>
      <c r="AE26" s="45"/>
      <c r="AF26" s="46"/>
      <c r="AG26" s="46"/>
      <c r="AH26" s="45"/>
      <c r="AI26" s="44"/>
      <c r="AJ26" s="44"/>
      <c r="AK26" s="46"/>
      <c r="AL26" s="45"/>
      <c r="AM26" s="46"/>
      <c r="AN26" s="46"/>
      <c r="AO26" s="46"/>
      <c r="AP26" s="46"/>
      <c r="AQ26" s="45"/>
      <c r="AR26" s="44"/>
      <c r="AS26" s="44"/>
      <c r="AT26" s="44"/>
      <c r="AU26" s="46"/>
      <c r="AV26" s="44"/>
      <c r="AW26" s="45"/>
      <c r="AX26" s="44"/>
    </row>
    <row r="27" spans="1:78" s="12" customFormat="1">
      <c r="A27" s="38"/>
      <c r="B27" s="42" t="s">
        <v>74</v>
      </c>
      <c r="C27" s="64">
        <v>5</v>
      </c>
      <c r="D27" s="65">
        <v>19</v>
      </c>
      <c r="E27" s="65">
        <v>20</v>
      </c>
      <c r="F27" s="65">
        <v>26</v>
      </c>
      <c r="G27" s="65">
        <v>28</v>
      </c>
      <c r="H27" s="65">
        <v>29</v>
      </c>
      <c r="I27" s="65">
        <v>32</v>
      </c>
      <c r="J27" s="65">
        <v>36</v>
      </c>
      <c r="K27" s="65">
        <v>41</v>
      </c>
      <c r="L27" s="65">
        <v>47</v>
      </c>
      <c r="M27" s="65">
        <v>73</v>
      </c>
      <c r="N27" s="65">
        <v>75</v>
      </c>
      <c r="O27" s="65">
        <v>76</v>
      </c>
      <c r="P27" s="65">
        <v>77</v>
      </c>
      <c r="Q27" s="65">
        <v>84</v>
      </c>
      <c r="R27" s="65">
        <v>85</v>
      </c>
      <c r="S27" s="65">
        <v>94</v>
      </c>
      <c r="U27" s="12" t="s">
        <v>71</v>
      </c>
      <c r="V27" s="12" t="s">
        <v>70</v>
      </c>
    </row>
    <row r="28" spans="1:78">
      <c r="A28" s="34">
        <v>1</v>
      </c>
      <c r="B28" s="36" t="s">
        <v>69</v>
      </c>
      <c r="C28" s="41">
        <f t="shared" ref="C28" si="29">G14</f>
        <v>305.19999999999993</v>
      </c>
      <c r="D28" s="41">
        <f>U14</f>
        <v>333.5</v>
      </c>
      <c r="E28" s="41">
        <f>V14</f>
        <v>284.5</v>
      </c>
      <c r="F28" s="41">
        <f>AB14</f>
        <v>361.3</v>
      </c>
      <c r="G28" s="41">
        <f>AD14</f>
        <v>340.6</v>
      </c>
      <c r="H28" s="41">
        <f>AE14</f>
        <v>334.09999999999997</v>
      </c>
      <c r="I28" s="41">
        <f>AH14</f>
        <v>329.4</v>
      </c>
      <c r="J28" s="41">
        <f>AL14</f>
        <v>340.6</v>
      </c>
      <c r="K28" s="41">
        <f>AQ14</f>
        <v>372</v>
      </c>
      <c r="L28" s="41">
        <f>AW14</f>
        <v>322</v>
      </c>
      <c r="M28" s="41">
        <f>BC14</f>
        <v>398.3</v>
      </c>
      <c r="N28" s="41">
        <f>BE14</f>
        <v>363.4</v>
      </c>
      <c r="O28" s="41">
        <f>BF14</f>
        <v>345.90000000000003</v>
      </c>
      <c r="P28" s="41">
        <f>BG14</f>
        <v>358.90000000000003</v>
      </c>
      <c r="Q28" s="41">
        <f>BN14</f>
        <v>302.50000000000006</v>
      </c>
      <c r="R28" s="41">
        <f>BO14</f>
        <v>352.3</v>
      </c>
      <c r="S28" s="41">
        <f>BX14</f>
        <v>359.2</v>
      </c>
      <c r="U28" s="35">
        <f t="shared" ref="U28:U36" si="30">AVERAGE(C28:S28)</f>
        <v>341.39411764705881</v>
      </c>
      <c r="V28" s="35">
        <f t="shared" ref="V28:V36" si="31">_xlfn.STDEV.P(C28:S28)</f>
        <v>27.132278813863355</v>
      </c>
    </row>
    <row r="29" spans="1:78">
      <c r="A29" s="34">
        <v>2</v>
      </c>
      <c r="B29" s="37" t="s">
        <v>68</v>
      </c>
      <c r="C29" s="41">
        <f t="shared" ref="C29:C36" si="32">G15</f>
        <v>93.8</v>
      </c>
      <c r="D29" s="41">
        <f t="shared" ref="D29:E29" si="33">U15</f>
        <v>103.2</v>
      </c>
      <c r="E29" s="41">
        <f t="shared" si="33"/>
        <v>78.600000000000009</v>
      </c>
      <c r="F29" s="41">
        <f t="shared" ref="F29:F36" si="34">AB15</f>
        <v>105.69999999999999</v>
      </c>
      <c r="G29" s="41">
        <f t="shared" ref="G29:H29" si="35">AD15</f>
        <v>92</v>
      </c>
      <c r="H29" s="41">
        <f t="shared" si="35"/>
        <v>95.7</v>
      </c>
      <c r="I29" s="41">
        <f t="shared" ref="I29:I36" si="36">AH15</f>
        <v>92.800000000000011</v>
      </c>
      <c r="J29" s="41">
        <f t="shared" ref="J29:J36" si="37">AL15</f>
        <v>91.5</v>
      </c>
      <c r="K29" s="41">
        <f t="shared" ref="K29:K36" si="38">AQ15</f>
        <v>108</v>
      </c>
      <c r="L29" s="41">
        <f t="shared" ref="L29:L36" si="39">AW15</f>
        <v>95</v>
      </c>
      <c r="M29" s="41">
        <f t="shared" ref="M29:M36" si="40">BC15</f>
        <v>111.3</v>
      </c>
      <c r="N29" s="41">
        <f t="shared" ref="N29:P29" si="41">BE15</f>
        <v>96.1</v>
      </c>
      <c r="O29" s="41">
        <f t="shared" si="41"/>
        <v>87.5</v>
      </c>
      <c r="P29" s="41">
        <f t="shared" si="41"/>
        <v>97.399999999999991</v>
      </c>
      <c r="Q29" s="41">
        <f t="shared" ref="Q29:R29" si="42">BN15</f>
        <v>90.2</v>
      </c>
      <c r="R29" s="41">
        <f t="shared" si="42"/>
        <v>94</v>
      </c>
      <c r="S29" s="41">
        <f t="shared" ref="S29:S36" si="43">BX15</f>
        <v>110.3</v>
      </c>
      <c r="U29" s="35">
        <f t="shared" si="30"/>
        <v>96.652941176470577</v>
      </c>
      <c r="V29" s="35">
        <f t="shared" si="31"/>
        <v>8.3606302638200933</v>
      </c>
    </row>
    <row r="30" spans="1:78">
      <c r="A30" s="34">
        <v>3</v>
      </c>
      <c r="B30" s="37" t="s">
        <v>67</v>
      </c>
      <c r="C30" s="41">
        <f t="shared" si="32"/>
        <v>211.39999999999998</v>
      </c>
      <c r="D30" s="41">
        <f t="shared" ref="D30:E30" si="44">U16</f>
        <v>230.29999999999998</v>
      </c>
      <c r="E30" s="41">
        <f t="shared" si="44"/>
        <v>205.9</v>
      </c>
      <c r="F30" s="41">
        <f t="shared" si="34"/>
        <v>255.6</v>
      </c>
      <c r="G30" s="41">
        <f t="shared" ref="G30:H30" si="45">AD16</f>
        <v>248.60000000000002</v>
      </c>
      <c r="H30" s="41">
        <f t="shared" si="45"/>
        <v>238.39999999999998</v>
      </c>
      <c r="I30" s="41">
        <f t="shared" si="36"/>
        <v>236.60000000000002</v>
      </c>
      <c r="J30" s="41">
        <f t="shared" si="37"/>
        <v>249.10000000000002</v>
      </c>
      <c r="K30" s="41">
        <f t="shared" si="38"/>
        <v>264</v>
      </c>
      <c r="L30" s="41">
        <f t="shared" si="39"/>
        <v>227</v>
      </c>
      <c r="M30" s="41">
        <f t="shared" si="40"/>
        <v>287</v>
      </c>
      <c r="N30" s="41">
        <f t="shared" ref="N30:P30" si="46">BE16</f>
        <v>267.3</v>
      </c>
      <c r="O30" s="41">
        <f t="shared" si="46"/>
        <v>258.40000000000003</v>
      </c>
      <c r="P30" s="41">
        <f t="shared" si="46"/>
        <v>261.5</v>
      </c>
      <c r="Q30" s="41">
        <f t="shared" ref="Q30:R30" si="47">BN16</f>
        <v>212.3</v>
      </c>
      <c r="R30" s="41">
        <f t="shared" si="47"/>
        <v>258.3</v>
      </c>
      <c r="S30" s="41">
        <f t="shared" si="43"/>
        <v>248.89999999999998</v>
      </c>
      <c r="U30" s="35">
        <f t="shared" si="30"/>
        <v>244.74117647058824</v>
      </c>
      <c r="V30" s="35">
        <f t="shared" si="31"/>
        <v>21.404316739538906</v>
      </c>
    </row>
    <row r="31" spans="1:78">
      <c r="A31" s="34">
        <v>4</v>
      </c>
      <c r="B31" s="36" t="s">
        <v>66</v>
      </c>
      <c r="C31" s="41">
        <f t="shared" si="32"/>
        <v>104.60000000000001</v>
      </c>
      <c r="D31" s="41">
        <f t="shared" ref="D31:E31" si="48">U17</f>
        <v>127.2</v>
      </c>
      <c r="E31" s="41">
        <f t="shared" si="48"/>
        <v>128.80000000000001</v>
      </c>
      <c r="F31" s="41">
        <f t="shared" si="34"/>
        <v>123.8</v>
      </c>
      <c r="G31" s="41">
        <f t="shared" ref="G31:H31" si="49">AD17</f>
        <v>126.29999999999998</v>
      </c>
      <c r="H31" s="41">
        <f t="shared" si="49"/>
        <v>148</v>
      </c>
      <c r="I31" s="41">
        <f t="shared" si="36"/>
        <v>120.7</v>
      </c>
      <c r="J31" s="41">
        <f t="shared" si="37"/>
        <v>136</v>
      </c>
      <c r="K31" s="41">
        <f t="shared" si="38"/>
        <v>89</v>
      </c>
      <c r="L31" s="41">
        <f t="shared" si="39"/>
        <v>136</v>
      </c>
      <c r="M31" s="41">
        <f t="shared" si="40"/>
        <v>97.1</v>
      </c>
      <c r="N31" s="41">
        <f t="shared" ref="N31:P31" si="50">BE17</f>
        <v>110.1</v>
      </c>
      <c r="O31" s="41">
        <f t="shared" si="50"/>
        <v>90.100000000000009</v>
      </c>
      <c r="P31" s="41">
        <f t="shared" si="50"/>
        <v>109.4</v>
      </c>
      <c r="Q31" s="41">
        <f t="shared" ref="Q31:R31" si="51">BN17</f>
        <v>112.99999999999999</v>
      </c>
      <c r="R31" s="41">
        <f t="shared" si="51"/>
        <v>114.19999999999999</v>
      </c>
      <c r="S31" s="41">
        <f t="shared" si="43"/>
        <v>135.4</v>
      </c>
      <c r="U31" s="35">
        <f t="shared" si="30"/>
        <v>118.21764705882353</v>
      </c>
      <c r="V31" s="35">
        <f t="shared" si="31"/>
        <v>16.400582317284368</v>
      </c>
    </row>
    <row r="32" spans="1:78">
      <c r="A32" s="34">
        <v>5</v>
      </c>
      <c r="B32" s="37" t="s">
        <v>65</v>
      </c>
      <c r="C32" s="41">
        <f t="shared" si="32"/>
        <v>173.3</v>
      </c>
      <c r="D32" s="41">
        <f t="shared" ref="D32:E32" si="52">U18</f>
        <v>176.2</v>
      </c>
      <c r="E32" s="41">
        <f t="shared" si="52"/>
        <v>161.1</v>
      </c>
      <c r="F32" s="41">
        <f t="shared" si="34"/>
        <v>171</v>
      </c>
      <c r="G32" s="41">
        <f t="shared" ref="G32:H32" si="53">AD18</f>
        <v>164.5</v>
      </c>
      <c r="H32" s="41">
        <f t="shared" si="53"/>
        <v>171.6</v>
      </c>
      <c r="I32" s="41">
        <f t="shared" si="36"/>
        <v>150.80000000000001</v>
      </c>
      <c r="J32" s="41">
        <f t="shared" si="37"/>
        <v>171.4</v>
      </c>
      <c r="K32" s="41">
        <f t="shared" si="38"/>
        <v>146</v>
      </c>
      <c r="L32" s="41">
        <f t="shared" si="39"/>
        <v>179</v>
      </c>
      <c r="M32" s="41">
        <f t="shared" si="40"/>
        <v>158.5</v>
      </c>
      <c r="N32" s="41">
        <f t="shared" ref="N32:P32" si="54">BE18</f>
        <v>168.70000000000002</v>
      </c>
      <c r="O32" s="41">
        <f t="shared" si="54"/>
        <v>168.6</v>
      </c>
      <c r="P32" s="41">
        <f t="shared" si="54"/>
        <v>142.30000000000001</v>
      </c>
      <c r="Q32" s="41">
        <f t="shared" ref="Q32:R32" si="55">BN18</f>
        <v>161.60000000000002</v>
      </c>
      <c r="R32" s="41">
        <f t="shared" si="55"/>
        <v>154.20000000000002</v>
      </c>
      <c r="S32" s="41">
        <f t="shared" si="43"/>
        <v>178.4</v>
      </c>
      <c r="U32" s="35">
        <f t="shared" si="30"/>
        <v>164.54117647058825</v>
      </c>
      <c r="V32" s="35">
        <f t="shared" si="31"/>
        <v>10.784850967010291</v>
      </c>
      <c r="AW32" s="38">
        <v>1</v>
      </c>
      <c r="AX32" s="36" t="s">
        <v>69</v>
      </c>
    </row>
    <row r="33" spans="1:78">
      <c r="A33" s="34">
        <v>6</v>
      </c>
      <c r="B33" s="36" t="s">
        <v>64</v>
      </c>
      <c r="C33" s="41">
        <f t="shared" si="32"/>
        <v>96.399999999999991</v>
      </c>
      <c r="D33" s="41">
        <f t="shared" ref="D33:E33" si="56">U19</f>
        <v>106.2</v>
      </c>
      <c r="E33" s="41">
        <f t="shared" si="56"/>
        <v>107.3</v>
      </c>
      <c r="F33" s="41">
        <f t="shared" si="34"/>
        <v>113.6</v>
      </c>
      <c r="G33" s="41">
        <f t="shared" ref="G33:H33" si="57">AD19</f>
        <v>103.60000000000001</v>
      </c>
      <c r="H33" s="41">
        <f t="shared" si="57"/>
        <v>114.3</v>
      </c>
      <c r="I33" s="41">
        <f t="shared" si="36"/>
        <v>106.80000000000001</v>
      </c>
      <c r="J33" s="41">
        <f t="shared" si="37"/>
        <v>119.19999999999999</v>
      </c>
      <c r="K33" s="41">
        <f t="shared" si="38"/>
        <v>123</v>
      </c>
      <c r="L33" s="41">
        <f t="shared" si="39"/>
        <v>111.00000000000001</v>
      </c>
      <c r="M33" s="41">
        <f t="shared" si="40"/>
        <v>122.9</v>
      </c>
      <c r="N33" s="41">
        <f t="shared" ref="N33:P33" si="58">BE19</f>
        <v>118.8</v>
      </c>
      <c r="O33" s="41">
        <f t="shared" si="58"/>
        <v>107.4</v>
      </c>
      <c r="P33" s="41">
        <f t="shared" si="58"/>
        <v>112.79999999999998</v>
      </c>
      <c r="Q33" s="41">
        <f t="shared" ref="Q33:R33" si="59">BN19</f>
        <v>105.2</v>
      </c>
      <c r="R33" s="41">
        <f t="shared" si="59"/>
        <v>116.10000000000001</v>
      </c>
      <c r="S33" s="41">
        <f t="shared" si="43"/>
        <v>116.6</v>
      </c>
      <c r="U33" s="35">
        <f t="shared" si="30"/>
        <v>111.83529411764707</v>
      </c>
      <c r="V33" s="35">
        <f t="shared" si="31"/>
        <v>7.0668190012089402</v>
      </c>
      <c r="AW33" s="38">
        <v>2</v>
      </c>
      <c r="AX33" s="37" t="s">
        <v>68</v>
      </c>
      <c r="BV33" s="11" t="s">
        <v>78</v>
      </c>
    </row>
    <row r="34" spans="1:78">
      <c r="A34" s="34">
        <v>7</v>
      </c>
      <c r="B34" s="36" t="s">
        <v>62</v>
      </c>
      <c r="C34" s="41">
        <f t="shared" si="32"/>
        <v>99.6</v>
      </c>
      <c r="D34" s="41">
        <f t="shared" ref="D34:E34" si="60">U20</f>
        <v>134.5</v>
      </c>
      <c r="E34" s="41">
        <f t="shared" si="60"/>
        <v>118.39999999999999</v>
      </c>
      <c r="F34" s="41">
        <f t="shared" si="34"/>
        <v>124.50000000000001</v>
      </c>
      <c r="G34" s="41">
        <f t="shared" ref="G34:H34" si="61">AD20</f>
        <v>111.3</v>
      </c>
      <c r="H34" s="41">
        <f t="shared" si="61"/>
        <v>110.7</v>
      </c>
      <c r="I34" s="41">
        <f t="shared" si="36"/>
        <v>109.89999999999999</v>
      </c>
      <c r="J34" s="41">
        <f t="shared" si="37"/>
        <v>121.39999999999999</v>
      </c>
      <c r="K34" s="41">
        <f t="shared" si="38"/>
        <v>120</v>
      </c>
      <c r="L34" s="41">
        <f t="shared" si="39"/>
        <v>112.00000000000001</v>
      </c>
      <c r="M34" s="41">
        <f t="shared" si="40"/>
        <v>125.6</v>
      </c>
      <c r="N34" s="41">
        <f t="shared" ref="N34:P34" si="62">BE20</f>
        <v>129.20000000000002</v>
      </c>
      <c r="O34" s="41">
        <f t="shared" si="62"/>
        <v>114.39999999999999</v>
      </c>
      <c r="P34" s="41">
        <f t="shared" si="62"/>
        <v>123.2</v>
      </c>
      <c r="Q34" s="41">
        <f t="shared" ref="Q34:R34" si="63">BN20</f>
        <v>108.60000000000001</v>
      </c>
      <c r="R34" s="41">
        <f t="shared" si="63"/>
        <v>115.10000000000001</v>
      </c>
      <c r="S34" s="41">
        <f t="shared" si="43"/>
        <v>112.1</v>
      </c>
      <c r="U34" s="35">
        <f t="shared" si="30"/>
        <v>117.08823529411764</v>
      </c>
      <c r="V34" s="35">
        <f t="shared" si="31"/>
        <v>8.4338869939660484</v>
      </c>
      <c r="AW34" s="38">
        <v>3</v>
      </c>
      <c r="AX34" s="37" t="s">
        <v>67</v>
      </c>
    </row>
    <row r="35" spans="1:78">
      <c r="A35" s="34">
        <v>8</v>
      </c>
      <c r="B35" s="36" t="s">
        <v>60</v>
      </c>
      <c r="C35" s="41">
        <f t="shared" si="32"/>
        <v>152.29999999999998</v>
      </c>
      <c r="D35" s="41">
        <f t="shared" ref="D35:E35" si="64">U21</f>
        <v>194.4</v>
      </c>
      <c r="E35" s="41">
        <f t="shared" si="64"/>
        <v>133.6</v>
      </c>
      <c r="F35" s="41">
        <f t="shared" si="34"/>
        <v>175.89999999999998</v>
      </c>
      <c r="G35" s="41">
        <f t="shared" ref="G35:H35" si="65">AD21</f>
        <v>185.9</v>
      </c>
      <c r="H35" s="41">
        <f t="shared" si="65"/>
        <v>163.5</v>
      </c>
      <c r="I35" s="41">
        <f t="shared" si="36"/>
        <v>179.29999999999998</v>
      </c>
      <c r="J35" s="41">
        <f t="shared" si="37"/>
        <v>166.70000000000002</v>
      </c>
      <c r="K35" s="41">
        <f t="shared" si="38"/>
        <v>186</v>
      </c>
      <c r="L35" s="41">
        <f t="shared" si="39"/>
        <v>177</v>
      </c>
      <c r="M35" s="41">
        <f t="shared" si="40"/>
        <v>204.3</v>
      </c>
      <c r="N35" s="41">
        <f t="shared" ref="N35:P35" si="66">BE21</f>
        <v>191</v>
      </c>
      <c r="O35" s="41">
        <f t="shared" si="66"/>
        <v>160.60000000000002</v>
      </c>
      <c r="P35" s="41">
        <f t="shared" si="66"/>
        <v>186.5</v>
      </c>
      <c r="Q35" s="41">
        <f t="shared" ref="Q35:R35" si="67">BN21</f>
        <v>174</v>
      </c>
      <c r="R35" s="41">
        <f t="shared" si="67"/>
        <v>189</v>
      </c>
      <c r="S35" s="41">
        <f t="shared" si="43"/>
        <v>171.70000000000002</v>
      </c>
      <c r="U35" s="35">
        <f t="shared" si="30"/>
        <v>175.98235294117643</v>
      </c>
      <c r="V35" s="35">
        <f t="shared" si="31"/>
        <v>16.654702049151787</v>
      </c>
      <c r="AW35" s="38">
        <v>4</v>
      </c>
      <c r="AX35" s="36" t="s">
        <v>66</v>
      </c>
      <c r="BV35" s="12">
        <v>0</v>
      </c>
      <c r="BW35" s="11" t="s">
        <v>63</v>
      </c>
    </row>
    <row r="36" spans="1:78">
      <c r="A36" s="34">
        <v>9</v>
      </c>
      <c r="B36" s="36" t="s">
        <v>58</v>
      </c>
      <c r="C36" s="41">
        <f t="shared" si="32"/>
        <v>70.099999999999994</v>
      </c>
      <c r="D36" s="41">
        <f t="shared" ref="D36:E36" si="68">U22</f>
        <v>72.399999999999991</v>
      </c>
      <c r="E36" s="41">
        <f t="shared" si="68"/>
        <v>62.2</v>
      </c>
      <c r="F36" s="41">
        <f t="shared" si="34"/>
        <v>68.5</v>
      </c>
      <c r="G36" s="41">
        <f t="shared" ref="G36:H36" si="69">AD22</f>
        <v>68.7</v>
      </c>
      <c r="H36" s="41">
        <f t="shared" si="69"/>
        <v>53.1</v>
      </c>
      <c r="I36" s="41">
        <f t="shared" si="36"/>
        <v>68.899999999999991</v>
      </c>
      <c r="J36" s="41">
        <f t="shared" si="37"/>
        <v>54.6</v>
      </c>
      <c r="K36" s="41">
        <f t="shared" si="38"/>
        <v>89</v>
      </c>
      <c r="L36" s="41">
        <f t="shared" si="39"/>
        <v>78</v>
      </c>
      <c r="M36" s="41">
        <f t="shared" si="40"/>
        <v>86.4</v>
      </c>
      <c r="N36" s="41">
        <f t="shared" ref="N36:P36" si="70">BE22</f>
        <v>86.7</v>
      </c>
      <c r="O36" s="41">
        <f t="shared" si="70"/>
        <v>80.2</v>
      </c>
      <c r="P36" s="41">
        <f t="shared" si="70"/>
        <v>83.2</v>
      </c>
      <c r="Q36" s="41">
        <f t="shared" ref="Q36:R36" si="71">BN22</f>
        <v>68</v>
      </c>
      <c r="R36" s="41">
        <f t="shared" si="71"/>
        <v>83.6</v>
      </c>
      <c r="S36" s="41">
        <f t="shared" si="43"/>
        <v>97.5</v>
      </c>
      <c r="U36" s="35">
        <f t="shared" si="30"/>
        <v>74.770588235294113</v>
      </c>
      <c r="V36" s="35">
        <f t="shared" si="31"/>
        <v>11.891606763540668</v>
      </c>
      <c r="AW36" s="38">
        <v>5</v>
      </c>
      <c r="AX36" s="37" t="s">
        <v>65</v>
      </c>
      <c r="BV36" s="12">
        <v>1</v>
      </c>
      <c r="BW36" s="11" t="s">
        <v>61</v>
      </c>
    </row>
    <row r="37" spans="1:78">
      <c r="A37" s="34"/>
      <c r="B37" s="3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U37" s="35"/>
      <c r="V37" s="35"/>
      <c r="AW37" s="38">
        <v>6</v>
      </c>
      <c r="AX37" s="36" t="s">
        <v>64</v>
      </c>
      <c r="BV37" s="12">
        <v>2</v>
      </c>
      <c r="BW37" s="11" t="s">
        <v>59</v>
      </c>
    </row>
    <row r="38" spans="1:78">
      <c r="A38" s="34"/>
      <c r="B38" s="34"/>
      <c r="C38" s="60">
        <v>1</v>
      </c>
      <c r="D38" s="61">
        <v>2</v>
      </c>
      <c r="E38" s="61">
        <v>3</v>
      </c>
      <c r="F38" s="60">
        <v>4</v>
      </c>
      <c r="G38" s="61">
        <v>5</v>
      </c>
      <c r="H38" s="61">
        <v>6</v>
      </c>
      <c r="I38" s="60">
        <v>7</v>
      </c>
      <c r="J38" s="61">
        <v>8</v>
      </c>
      <c r="K38" s="61">
        <v>9</v>
      </c>
      <c r="L38" s="60">
        <v>10</v>
      </c>
      <c r="M38" s="61">
        <v>11</v>
      </c>
      <c r="N38" s="61">
        <v>12</v>
      </c>
      <c r="O38" s="60">
        <v>13</v>
      </c>
      <c r="P38" s="61">
        <v>14</v>
      </c>
      <c r="Q38" s="61">
        <v>15</v>
      </c>
      <c r="R38" s="60">
        <v>16</v>
      </c>
      <c r="S38" s="61">
        <v>17</v>
      </c>
      <c r="T38" s="61">
        <v>18</v>
      </c>
      <c r="U38" s="60">
        <v>19</v>
      </c>
      <c r="V38" s="61">
        <v>20</v>
      </c>
      <c r="W38" s="61">
        <v>21</v>
      </c>
      <c r="X38" s="60">
        <v>22</v>
      </c>
      <c r="Y38" s="61">
        <v>23</v>
      </c>
      <c r="Z38" s="61">
        <v>24</v>
      </c>
      <c r="AA38" s="60">
        <v>25</v>
      </c>
      <c r="AB38" s="61">
        <v>26</v>
      </c>
      <c r="AC38" s="61">
        <v>27</v>
      </c>
      <c r="AD38" s="60">
        <v>28</v>
      </c>
      <c r="AW38" s="38">
        <v>7</v>
      </c>
      <c r="AX38" s="36" t="s">
        <v>62</v>
      </c>
      <c r="AY38" s="12"/>
      <c r="AZ38" s="12"/>
      <c r="BA38" s="12"/>
      <c r="BV38" s="12">
        <v>3</v>
      </c>
      <c r="BW38" s="11" t="s">
        <v>57</v>
      </c>
    </row>
    <row r="39" spans="1:78" s="12" customFormat="1">
      <c r="A39" s="38"/>
      <c r="B39" s="40" t="s">
        <v>73</v>
      </c>
      <c r="C39" s="64">
        <v>2</v>
      </c>
      <c r="D39" s="65">
        <v>17</v>
      </c>
      <c r="E39" s="65">
        <v>18</v>
      </c>
      <c r="F39" s="65">
        <v>21</v>
      </c>
      <c r="G39" s="65">
        <v>22</v>
      </c>
      <c r="H39" s="65">
        <v>23</v>
      </c>
      <c r="I39" s="65">
        <v>24</v>
      </c>
      <c r="J39" s="65">
        <v>25</v>
      </c>
      <c r="K39" s="65">
        <v>27</v>
      </c>
      <c r="L39" s="65">
        <v>30</v>
      </c>
      <c r="M39" s="65">
        <v>31</v>
      </c>
      <c r="N39" s="65">
        <v>35</v>
      </c>
      <c r="O39" s="65">
        <v>37</v>
      </c>
      <c r="P39" s="65">
        <v>38</v>
      </c>
      <c r="Q39" s="65">
        <v>39</v>
      </c>
      <c r="R39" s="65">
        <v>40</v>
      </c>
      <c r="S39" s="65">
        <v>45</v>
      </c>
      <c r="T39" s="65">
        <v>79</v>
      </c>
      <c r="U39" s="65">
        <v>80</v>
      </c>
      <c r="V39" s="65">
        <v>83</v>
      </c>
      <c r="W39" s="65">
        <v>86</v>
      </c>
      <c r="X39" s="65">
        <v>87</v>
      </c>
      <c r="Y39" s="65">
        <v>89</v>
      </c>
      <c r="Z39" s="65">
        <v>90</v>
      </c>
      <c r="AA39" s="65">
        <v>91</v>
      </c>
      <c r="AB39" s="65">
        <v>92</v>
      </c>
      <c r="AC39" s="65">
        <v>93</v>
      </c>
      <c r="AD39" s="65">
        <v>96</v>
      </c>
      <c r="AF39" s="12" t="s">
        <v>71</v>
      </c>
      <c r="AG39" s="12" t="s">
        <v>70</v>
      </c>
      <c r="AW39" s="38">
        <v>8</v>
      </c>
      <c r="AX39" s="36" t="s">
        <v>60</v>
      </c>
      <c r="AY39" s="11"/>
      <c r="AZ39" s="11"/>
      <c r="BA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2">
        <v>4</v>
      </c>
      <c r="BW39" s="11" t="s">
        <v>56</v>
      </c>
      <c r="BX39" s="11"/>
      <c r="BY39" s="11"/>
      <c r="BZ39" s="11"/>
    </row>
    <row r="40" spans="1:78">
      <c r="A40" s="34">
        <v>1</v>
      </c>
      <c r="B40" s="36" t="s">
        <v>69</v>
      </c>
      <c r="C40" s="34">
        <v>321</v>
      </c>
      <c r="D40" s="11">
        <v>273.7</v>
      </c>
      <c r="E40" s="11">
        <v>304.39999999999998</v>
      </c>
      <c r="F40" s="11">
        <v>282.5</v>
      </c>
      <c r="G40" s="11">
        <v>277.59999999999997</v>
      </c>
      <c r="H40" s="11">
        <v>326.70000000000005</v>
      </c>
      <c r="I40" s="11">
        <v>357.90000000000003</v>
      </c>
      <c r="J40" s="11">
        <v>349.7</v>
      </c>
      <c r="K40" s="11">
        <v>351.99999999999994</v>
      </c>
      <c r="L40" s="11">
        <v>333.4</v>
      </c>
      <c r="M40" s="11">
        <v>334.6</v>
      </c>
      <c r="N40" s="11">
        <v>330.7</v>
      </c>
      <c r="O40" s="11">
        <v>366</v>
      </c>
      <c r="P40" s="11">
        <v>319</v>
      </c>
      <c r="Q40" s="11">
        <v>351</v>
      </c>
      <c r="R40" s="11">
        <v>372</v>
      </c>
      <c r="S40" s="11">
        <v>323.00000000000006</v>
      </c>
      <c r="T40" s="11">
        <v>311.99999999999994</v>
      </c>
      <c r="U40" s="11">
        <v>370.90000000000003</v>
      </c>
      <c r="V40" s="11">
        <v>335.79999999999995</v>
      </c>
      <c r="W40" s="11">
        <v>362</v>
      </c>
      <c r="X40" s="11">
        <v>323.29999999999995</v>
      </c>
      <c r="Y40" s="11">
        <v>342.3</v>
      </c>
      <c r="Z40" s="11">
        <v>326.90000000000003</v>
      </c>
      <c r="AA40" s="11">
        <v>339.40000000000003</v>
      </c>
      <c r="AB40" s="11">
        <v>344.4</v>
      </c>
      <c r="AC40" s="11">
        <v>346.1</v>
      </c>
      <c r="AD40" s="11">
        <v>347.1</v>
      </c>
      <c r="AF40" s="35">
        <f t="shared" ref="AF40:AF48" si="72">AVERAGE(C40:AD40)</f>
        <v>333.05</v>
      </c>
      <c r="AG40" s="35">
        <f>_xlfn.STDEV.P(C40:AD40)</f>
        <v>25.439543178737654</v>
      </c>
      <c r="AW40" s="38">
        <v>9</v>
      </c>
      <c r="AX40" s="36" t="s">
        <v>58</v>
      </c>
      <c r="BV40" s="12">
        <v>5</v>
      </c>
      <c r="BW40" s="11" t="s">
        <v>55</v>
      </c>
    </row>
    <row r="41" spans="1:78">
      <c r="A41" s="34">
        <v>2</v>
      </c>
      <c r="B41" s="37" t="s">
        <v>68</v>
      </c>
      <c r="C41" s="34">
        <v>98</v>
      </c>
      <c r="D41" s="11">
        <v>74.3</v>
      </c>
      <c r="E41" s="11">
        <v>84.7</v>
      </c>
      <c r="F41" s="11">
        <v>69.8</v>
      </c>
      <c r="G41" s="11">
        <v>77.100000000000009</v>
      </c>
      <c r="H41" s="11">
        <v>94.199999999999989</v>
      </c>
      <c r="I41" s="11">
        <v>110.00000000000001</v>
      </c>
      <c r="J41" s="11">
        <v>101.4</v>
      </c>
      <c r="K41" s="11">
        <v>87.3</v>
      </c>
      <c r="L41" s="11">
        <v>78</v>
      </c>
      <c r="M41" s="11">
        <v>103.49999999999999</v>
      </c>
      <c r="N41" s="11">
        <v>100.8</v>
      </c>
      <c r="O41" s="11">
        <v>121</v>
      </c>
      <c r="P41" s="11">
        <v>92</v>
      </c>
      <c r="Q41" s="11">
        <v>97</v>
      </c>
      <c r="R41" s="11">
        <v>114.99999999999999</v>
      </c>
      <c r="S41" s="11">
        <v>99</v>
      </c>
      <c r="T41" s="11">
        <v>97.3</v>
      </c>
      <c r="U41" s="11">
        <v>110.1</v>
      </c>
      <c r="V41" s="11">
        <v>111.5</v>
      </c>
      <c r="W41" s="11">
        <v>112.79999999999998</v>
      </c>
      <c r="X41" s="11">
        <v>122</v>
      </c>
      <c r="Y41" s="11">
        <v>127</v>
      </c>
      <c r="Z41" s="11">
        <v>82.899999999999991</v>
      </c>
      <c r="AA41" s="11">
        <v>78.3</v>
      </c>
      <c r="AB41" s="11">
        <v>84</v>
      </c>
      <c r="AC41" s="11">
        <v>101.1</v>
      </c>
      <c r="AD41" s="11">
        <v>130.4</v>
      </c>
      <c r="AF41" s="35">
        <f t="shared" si="72"/>
        <v>98.589285714285708</v>
      </c>
      <c r="AG41" s="35">
        <f t="shared" ref="AG41:AG48" si="73">_xlfn.STDEV.P(C41:AD41)</f>
        <v>16.230644280973859</v>
      </c>
      <c r="BV41" s="12">
        <v>6</v>
      </c>
      <c r="BW41" s="11" t="s">
        <v>54</v>
      </c>
    </row>
    <row r="42" spans="1:78">
      <c r="A42" s="34">
        <v>3</v>
      </c>
      <c r="B42" s="37" t="s">
        <v>67</v>
      </c>
      <c r="C42" s="34">
        <v>223</v>
      </c>
      <c r="D42" s="11">
        <v>199.4</v>
      </c>
      <c r="E42" s="11">
        <v>219.70000000000002</v>
      </c>
      <c r="F42" s="11">
        <v>212.7</v>
      </c>
      <c r="G42" s="11">
        <v>200.5</v>
      </c>
      <c r="H42" s="11">
        <v>232.50000000000003</v>
      </c>
      <c r="I42" s="11">
        <v>247.9</v>
      </c>
      <c r="J42" s="11">
        <v>248.3</v>
      </c>
      <c r="K42" s="11">
        <v>264.7</v>
      </c>
      <c r="L42" s="11">
        <v>255.39999999999998</v>
      </c>
      <c r="M42" s="11">
        <v>231.1</v>
      </c>
      <c r="N42" s="11">
        <v>229.9</v>
      </c>
      <c r="O42" s="11">
        <v>245.00000000000003</v>
      </c>
      <c r="P42" s="11">
        <v>227</v>
      </c>
      <c r="Q42" s="11">
        <v>254</v>
      </c>
      <c r="R42" s="11">
        <v>257</v>
      </c>
      <c r="S42" s="11">
        <v>224.00000000000003</v>
      </c>
      <c r="T42" s="11">
        <v>214.7</v>
      </c>
      <c r="U42" s="11">
        <v>260.8</v>
      </c>
      <c r="V42" s="11">
        <v>224.29999999999998</v>
      </c>
      <c r="W42" s="11">
        <v>249.2</v>
      </c>
      <c r="X42" s="11">
        <v>201.29999999999998</v>
      </c>
      <c r="Y42" s="11">
        <v>215.3</v>
      </c>
      <c r="Z42" s="11">
        <v>244</v>
      </c>
      <c r="AA42" s="11">
        <v>261.10000000000002</v>
      </c>
      <c r="AB42" s="11">
        <v>260.40000000000003</v>
      </c>
      <c r="AC42" s="11">
        <v>245.00000000000003</v>
      </c>
      <c r="AD42" s="11">
        <v>216.7</v>
      </c>
      <c r="AF42" s="35">
        <f t="shared" si="72"/>
        <v>234.46071428571432</v>
      </c>
      <c r="AG42" s="35">
        <f t="shared" si="73"/>
        <v>19.733733613965175</v>
      </c>
      <c r="BV42" s="12">
        <v>7</v>
      </c>
      <c r="BW42" s="11" t="s">
        <v>53</v>
      </c>
    </row>
    <row r="43" spans="1:78">
      <c r="A43" s="34">
        <v>4</v>
      </c>
      <c r="B43" s="36" t="s">
        <v>66</v>
      </c>
      <c r="C43" s="34">
        <v>133.5</v>
      </c>
      <c r="D43" s="11">
        <v>111.4</v>
      </c>
      <c r="E43" s="11">
        <v>111.5</v>
      </c>
      <c r="F43" s="11">
        <v>94</v>
      </c>
      <c r="G43" s="11">
        <v>98.7</v>
      </c>
      <c r="H43" s="11">
        <v>134.9</v>
      </c>
      <c r="I43" s="11">
        <v>124.10000000000001</v>
      </c>
      <c r="J43" s="11">
        <v>135.80000000000001</v>
      </c>
      <c r="K43" s="11">
        <v>137.30000000000001</v>
      </c>
      <c r="L43" s="11">
        <v>130.69999999999999</v>
      </c>
      <c r="M43" s="11">
        <v>143.4</v>
      </c>
      <c r="N43" s="11">
        <v>143.1</v>
      </c>
      <c r="O43" s="11">
        <v>97</v>
      </c>
      <c r="P43" s="11">
        <v>108</v>
      </c>
      <c r="Q43" s="11">
        <v>138</v>
      </c>
      <c r="R43" s="11">
        <v>122</v>
      </c>
      <c r="S43" s="11">
        <v>135</v>
      </c>
      <c r="T43" s="11">
        <v>99.3</v>
      </c>
      <c r="U43" s="11">
        <v>110.80000000000001</v>
      </c>
      <c r="V43" s="11">
        <v>95.7</v>
      </c>
      <c r="W43" s="11">
        <v>113.3</v>
      </c>
      <c r="X43" s="11">
        <v>120.8</v>
      </c>
      <c r="Y43" s="11">
        <v>115.6</v>
      </c>
      <c r="Z43" s="11">
        <v>124</v>
      </c>
      <c r="AA43" s="11">
        <v>104.69999999999999</v>
      </c>
      <c r="AB43" s="11">
        <v>117.10000000000001</v>
      </c>
      <c r="AC43" s="11">
        <v>96.1</v>
      </c>
      <c r="AD43" s="11">
        <v>126.49999999999999</v>
      </c>
      <c r="AF43" s="35">
        <f t="shared" si="72"/>
        <v>118.65357142857144</v>
      </c>
      <c r="AG43" s="35">
        <f t="shared" si="73"/>
        <v>15.419456219401493</v>
      </c>
      <c r="BV43" s="12">
        <v>8</v>
      </c>
      <c r="BW43" s="11" t="s">
        <v>52</v>
      </c>
    </row>
    <row r="44" spans="1:78">
      <c r="A44" s="34">
        <v>5</v>
      </c>
      <c r="B44" s="37" t="s">
        <v>65</v>
      </c>
      <c r="C44" s="34">
        <v>166.1</v>
      </c>
      <c r="D44" s="11">
        <v>148.10000000000002</v>
      </c>
      <c r="E44" s="11">
        <v>161.60000000000002</v>
      </c>
      <c r="F44" s="11">
        <v>108</v>
      </c>
      <c r="G44" s="11">
        <v>144</v>
      </c>
      <c r="H44" s="11">
        <v>197.6</v>
      </c>
      <c r="I44" s="11">
        <v>172.4</v>
      </c>
      <c r="J44" s="11">
        <v>162.30000000000001</v>
      </c>
      <c r="K44" s="11">
        <v>185.4</v>
      </c>
      <c r="L44" s="11">
        <v>179.4</v>
      </c>
      <c r="M44" s="11">
        <v>186.3</v>
      </c>
      <c r="N44" s="11">
        <v>189.2</v>
      </c>
      <c r="O44" s="11">
        <v>167</v>
      </c>
      <c r="P44" s="11">
        <v>162</v>
      </c>
      <c r="Q44" s="11">
        <v>187</v>
      </c>
      <c r="R44" s="11">
        <v>178</v>
      </c>
      <c r="S44" s="11">
        <v>173</v>
      </c>
      <c r="T44" s="11">
        <v>164.7</v>
      </c>
      <c r="U44" s="11">
        <v>164.39999999999998</v>
      </c>
      <c r="V44" s="11">
        <v>166.79999999999998</v>
      </c>
      <c r="W44" s="11">
        <v>152.4</v>
      </c>
      <c r="X44" s="11">
        <v>166.4</v>
      </c>
      <c r="Y44" s="11">
        <v>171.3</v>
      </c>
      <c r="Z44" s="11">
        <v>168.79999999999998</v>
      </c>
      <c r="AA44" s="11">
        <v>158.80000000000001</v>
      </c>
      <c r="AB44" s="11">
        <v>176.6</v>
      </c>
      <c r="AC44" s="11">
        <v>137.30000000000001</v>
      </c>
      <c r="AD44" s="11">
        <v>175.29999999999998</v>
      </c>
      <c r="AF44" s="35">
        <f t="shared" si="72"/>
        <v>166.7928571428572</v>
      </c>
      <c r="AG44" s="35">
        <f t="shared" si="73"/>
        <v>17.607789034795186</v>
      </c>
      <c r="BV44" s="12">
        <v>9</v>
      </c>
      <c r="BW44" s="11" t="s">
        <v>51</v>
      </c>
    </row>
    <row r="45" spans="1:78">
      <c r="A45" s="34">
        <v>6</v>
      </c>
      <c r="B45" s="36" t="s">
        <v>64</v>
      </c>
      <c r="C45" s="34">
        <v>104.8</v>
      </c>
      <c r="D45" s="11">
        <v>101.6</v>
      </c>
      <c r="E45" s="11">
        <v>115.6</v>
      </c>
      <c r="F45" s="11">
        <v>102.60000000000001</v>
      </c>
      <c r="G45" s="11">
        <v>99</v>
      </c>
      <c r="H45" s="11">
        <v>111.4</v>
      </c>
      <c r="I45" s="11">
        <v>116.9</v>
      </c>
      <c r="J45" s="11">
        <v>109.1</v>
      </c>
      <c r="K45" s="11">
        <v>119.8</v>
      </c>
      <c r="L45" s="11">
        <v>106.1</v>
      </c>
      <c r="M45" s="11">
        <v>109.4</v>
      </c>
      <c r="N45" s="11">
        <v>114.6</v>
      </c>
      <c r="O45" s="11">
        <v>98</v>
      </c>
      <c r="P45" s="11">
        <v>114.99999999999999</v>
      </c>
      <c r="Q45" s="11">
        <v>117</v>
      </c>
      <c r="R45" s="11">
        <v>119</v>
      </c>
      <c r="S45" s="11">
        <v>104</v>
      </c>
      <c r="T45" s="11">
        <v>110.80000000000001</v>
      </c>
      <c r="U45" s="11">
        <v>107.1</v>
      </c>
      <c r="V45" s="11">
        <v>110.60000000000001</v>
      </c>
      <c r="W45" s="11">
        <v>114.5</v>
      </c>
      <c r="X45" s="11">
        <v>89.9</v>
      </c>
      <c r="Y45" s="11">
        <v>103.89999999999999</v>
      </c>
      <c r="Z45" s="11">
        <v>106.80000000000001</v>
      </c>
      <c r="AA45" s="11">
        <v>117.30000000000001</v>
      </c>
      <c r="AB45" s="11">
        <v>120.39999999999999</v>
      </c>
      <c r="AC45" s="11">
        <v>116.3</v>
      </c>
      <c r="AD45" s="11">
        <v>105</v>
      </c>
      <c r="AF45" s="35">
        <f t="shared" si="72"/>
        <v>109.51785714285715</v>
      </c>
      <c r="AG45" s="35">
        <f t="shared" si="73"/>
        <v>7.3766549509453201</v>
      </c>
      <c r="BV45" s="12">
        <v>10</v>
      </c>
      <c r="BW45" s="11" t="s">
        <v>50</v>
      </c>
    </row>
    <row r="46" spans="1:78">
      <c r="A46" s="34">
        <v>7</v>
      </c>
      <c r="B46" s="36" t="s">
        <v>62</v>
      </c>
      <c r="C46" s="34">
        <v>109.00000000000001</v>
      </c>
      <c r="D46" s="11">
        <v>111.3</v>
      </c>
      <c r="E46" s="11">
        <v>121</v>
      </c>
      <c r="F46" s="11">
        <v>107.3</v>
      </c>
      <c r="G46" s="11">
        <v>104.1</v>
      </c>
      <c r="H46" s="11">
        <v>113.7</v>
      </c>
      <c r="I46" s="11">
        <v>118.7</v>
      </c>
      <c r="J46" s="11">
        <v>109.60000000000001</v>
      </c>
      <c r="K46" s="11">
        <v>118.30000000000001</v>
      </c>
      <c r="L46" s="11">
        <v>113.3</v>
      </c>
      <c r="M46" s="11">
        <v>112.7</v>
      </c>
      <c r="N46" s="11">
        <v>123.10000000000001</v>
      </c>
      <c r="O46" s="11">
        <v>114.99999999999999</v>
      </c>
      <c r="P46" s="11">
        <v>122</v>
      </c>
      <c r="Q46" s="11">
        <v>114.99999999999999</v>
      </c>
      <c r="R46" s="11">
        <v>121</v>
      </c>
      <c r="S46" s="11">
        <v>106</v>
      </c>
      <c r="T46" s="11">
        <v>111.80000000000001</v>
      </c>
      <c r="U46" s="11">
        <v>106.5</v>
      </c>
      <c r="V46" s="11">
        <v>111.9</v>
      </c>
      <c r="W46" s="11">
        <v>110.3</v>
      </c>
      <c r="X46" s="11">
        <v>105.89999999999999</v>
      </c>
      <c r="Y46" s="11">
        <v>102.89999999999999</v>
      </c>
      <c r="Z46" s="11">
        <v>116.3</v>
      </c>
      <c r="AA46" s="11">
        <v>119.39999999999999</v>
      </c>
      <c r="AB46" s="11">
        <v>115.19999999999999</v>
      </c>
      <c r="AC46" s="11">
        <v>125</v>
      </c>
      <c r="AD46" s="11">
        <v>106.1</v>
      </c>
      <c r="AF46" s="35">
        <f t="shared" si="72"/>
        <v>113.30000000000003</v>
      </c>
      <c r="AG46" s="35">
        <f t="shared" si="73"/>
        <v>6.04093181081008</v>
      </c>
    </row>
    <row r="47" spans="1:78">
      <c r="A47" s="34">
        <v>8</v>
      </c>
      <c r="B47" s="36" t="s">
        <v>60</v>
      </c>
      <c r="C47" s="34">
        <v>169.1</v>
      </c>
      <c r="D47" s="11">
        <v>150.6</v>
      </c>
      <c r="E47" s="11">
        <v>173.3</v>
      </c>
      <c r="F47" s="11">
        <v>147.6</v>
      </c>
      <c r="G47" s="11">
        <v>134.20000000000002</v>
      </c>
      <c r="H47" s="11">
        <v>211.20000000000002</v>
      </c>
      <c r="I47" s="11">
        <v>180</v>
      </c>
      <c r="J47" s="11">
        <v>174.9</v>
      </c>
      <c r="K47" s="11">
        <v>193.2</v>
      </c>
      <c r="L47" s="11">
        <v>176.2</v>
      </c>
      <c r="M47" s="11">
        <v>170.5</v>
      </c>
      <c r="N47" s="11">
        <v>179.7</v>
      </c>
      <c r="O47" s="11">
        <v>182</v>
      </c>
      <c r="P47" s="11">
        <v>189</v>
      </c>
      <c r="Q47" s="11">
        <v>177</v>
      </c>
      <c r="R47" s="11">
        <v>184</v>
      </c>
      <c r="S47" s="11">
        <v>177</v>
      </c>
      <c r="T47" s="11">
        <v>174.2</v>
      </c>
      <c r="U47" s="11">
        <v>181.1</v>
      </c>
      <c r="V47" s="11">
        <v>172.9</v>
      </c>
      <c r="W47" s="11">
        <v>198.4</v>
      </c>
      <c r="X47" s="11">
        <v>171.2</v>
      </c>
      <c r="Y47" s="11">
        <v>169.6</v>
      </c>
      <c r="Z47" s="11">
        <v>183.1</v>
      </c>
      <c r="AA47" s="11">
        <v>188.2</v>
      </c>
      <c r="AB47" s="11">
        <v>187</v>
      </c>
      <c r="AC47" s="11">
        <v>182.5</v>
      </c>
      <c r="AD47" s="11">
        <v>170.6</v>
      </c>
      <c r="AF47" s="35">
        <f t="shared" si="72"/>
        <v>176.72499999999999</v>
      </c>
      <c r="AG47" s="35">
        <f t="shared" si="73"/>
        <v>14.762999719375657</v>
      </c>
    </row>
    <row r="48" spans="1:78">
      <c r="A48" s="34">
        <v>9</v>
      </c>
      <c r="B48" s="36" t="s">
        <v>58</v>
      </c>
      <c r="C48" s="34">
        <v>74.8</v>
      </c>
      <c r="D48" s="11">
        <v>73.900000000000006</v>
      </c>
      <c r="E48" s="11">
        <v>68.100000000000009</v>
      </c>
      <c r="F48" s="11">
        <v>67.100000000000009</v>
      </c>
      <c r="G48" s="11">
        <v>79.800000000000011</v>
      </c>
      <c r="H48" s="11">
        <v>56.8</v>
      </c>
      <c r="I48" s="11">
        <v>68.5</v>
      </c>
      <c r="J48" s="11">
        <v>76.599999999999994</v>
      </c>
      <c r="K48" s="11">
        <v>73.599999999999994</v>
      </c>
      <c r="L48" s="11">
        <v>79.800000000000011</v>
      </c>
      <c r="M48" s="11">
        <v>56.499999999999993</v>
      </c>
      <c r="N48" s="11">
        <v>62.8</v>
      </c>
      <c r="O48" s="11">
        <v>74</v>
      </c>
      <c r="P48" s="11">
        <v>84</v>
      </c>
      <c r="Q48" s="11">
        <v>90</v>
      </c>
      <c r="R48" s="11">
        <v>97</v>
      </c>
      <c r="S48" s="11">
        <v>73</v>
      </c>
      <c r="T48" s="11">
        <v>69.099999999999994</v>
      </c>
      <c r="U48" s="11">
        <v>85.1</v>
      </c>
      <c r="V48" s="11">
        <v>78.8</v>
      </c>
      <c r="W48" s="11">
        <v>91</v>
      </c>
      <c r="X48" s="11">
        <v>74.900000000000006</v>
      </c>
      <c r="Y48" s="11">
        <v>76.900000000000006</v>
      </c>
      <c r="Z48" s="11">
        <v>76.900000000000006</v>
      </c>
      <c r="AA48" s="11">
        <v>83</v>
      </c>
      <c r="AB48" s="11">
        <v>91.600000000000009</v>
      </c>
      <c r="AC48" s="11">
        <v>83.899999999999991</v>
      </c>
      <c r="AD48" s="11">
        <v>78.5</v>
      </c>
      <c r="AF48" s="35">
        <f t="shared" si="72"/>
        <v>76.642857142857139</v>
      </c>
      <c r="AG48" s="35">
        <f t="shared" si="73"/>
        <v>9.6202698421995709</v>
      </c>
    </row>
    <row r="49" spans="1:78">
      <c r="A49" s="34"/>
      <c r="B49" s="36"/>
      <c r="C49" s="34"/>
      <c r="AF49" s="35"/>
      <c r="AG49" s="35"/>
    </row>
    <row r="50" spans="1:78">
      <c r="A50" s="34"/>
      <c r="B50" s="34"/>
      <c r="C50" s="60">
        <v>1</v>
      </c>
      <c r="D50" s="61">
        <v>2</v>
      </c>
      <c r="E50" s="61">
        <v>3</v>
      </c>
      <c r="F50" s="61">
        <v>4</v>
      </c>
      <c r="G50" s="61">
        <v>5</v>
      </c>
      <c r="H50" s="60">
        <v>6</v>
      </c>
      <c r="I50" s="61">
        <v>7</v>
      </c>
      <c r="J50" s="61">
        <v>8</v>
      </c>
      <c r="K50" s="61">
        <v>9</v>
      </c>
      <c r="L50" s="61">
        <v>10</v>
      </c>
      <c r="M50" s="60">
        <v>11</v>
      </c>
      <c r="N50" s="61">
        <v>12</v>
      </c>
      <c r="O50" s="61">
        <v>13</v>
      </c>
      <c r="P50" s="61">
        <v>14</v>
      </c>
      <c r="Q50" s="61">
        <v>15</v>
      </c>
      <c r="R50" s="60">
        <v>16</v>
      </c>
      <c r="S50" s="61">
        <v>17</v>
      </c>
      <c r="T50" s="61">
        <v>18</v>
      </c>
      <c r="U50" s="61">
        <v>19</v>
      </c>
      <c r="V50" s="61">
        <v>20</v>
      </c>
      <c r="W50" s="60">
        <v>21</v>
      </c>
      <c r="X50" s="61">
        <v>22</v>
      </c>
      <c r="Y50" s="61">
        <v>23</v>
      </c>
      <c r="Z50" s="61">
        <v>24</v>
      </c>
      <c r="AA50" s="61">
        <v>25</v>
      </c>
      <c r="AB50" s="60">
        <v>26</v>
      </c>
    </row>
    <row r="51" spans="1:78" s="12" customFormat="1">
      <c r="A51" s="38"/>
      <c r="B51" s="39" t="s">
        <v>72</v>
      </c>
      <c r="C51" s="64">
        <v>1</v>
      </c>
      <c r="D51" s="65">
        <v>3</v>
      </c>
      <c r="E51" s="65">
        <v>4</v>
      </c>
      <c r="F51" s="65">
        <v>6</v>
      </c>
      <c r="G51" s="65">
        <v>7</v>
      </c>
      <c r="H51" s="65">
        <v>8</v>
      </c>
      <c r="I51" s="65">
        <v>9</v>
      </c>
      <c r="J51" s="65">
        <v>10</v>
      </c>
      <c r="K51" s="65">
        <v>11</v>
      </c>
      <c r="L51" s="65">
        <v>12</v>
      </c>
      <c r="M51" s="65">
        <v>13</v>
      </c>
      <c r="N51" s="65">
        <v>14</v>
      </c>
      <c r="O51" s="65">
        <v>15</v>
      </c>
      <c r="P51" s="65">
        <v>16</v>
      </c>
      <c r="Q51" s="65">
        <v>33</v>
      </c>
      <c r="R51" s="65">
        <v>34</v>
      </c>
      <c r="S51" s="65">
        <v>42</v>
      </c>
      <c r="T51" s="65">
        <v>43</v>
      </c>
      <c r="U51" s="65">
        <v>46</v>
      </c>
      <c r="V51" s="65">
        <v>48</v>
      </c>
      <c r="W51" s="65">
        <v>74</v>
      </c>
      <c r="X51" s="65">
        <v>78</v>
      </c>
      <c r="Y51" s="65">
        <v>81</v>
      </c>
      <c r="Z51" s="65">
        <v>82</v>
      </c>
      <c r="AA51" s="65">
        <v>88</v>
      </c>
      <c r="AB51" s="65">
        <v>95</v>
      </c>
      <c r="AD51" s="12" t="s">
        <v>71</v>
      </c>
      <c r="AE51" s="12" t="s">
        <v>70</v>
      </c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</row>
    <row r="52" spans="1:78">
      <c r="A52" s="34">
        <v>1</v>
      </c>
      <c r="B52" s="36" t="s">
        <v>69</v>
      </c>
      <c r="C52" s="34">
        <v>317.40000000000003</v>
      </c>
      <c r="D52" s="11">
        <v>343.1</v>
      </c>
      <c r="E52" s="11">
        <v>325.3</v>
      </c>
      <c r="F52" s="11">
        <v>314.40000000000003</v>
      </c>
      <c r="G52" s="11">
        <v>350.4</v>
      </c>
      <c r="H52" s="11">
        <v>327.50000000000006</v>
      </c>
      <c r="I52" s="11">
        <v>335</v>
      </c>
      <c r="J52" s="11">
        <v>315.29999999999995</v>
      </c>
      <c r="K52" s="11">
        <v>354.09999999999997</v>
      </c>
      <c r="L52" s="11">
        <v>299.89999999999998</v>
      </c>
      <c r="M52" s="11">
        <v>310.89999999999998</v>
      </c>
      <c r="N52" s="11">
        <v>346.3</v>
      </c>
      <c r="O52" s="11">
        <v>321.7</v>
      </c>
      <c r="P52" s="11">
        <v>358.8</v>
      </c>
      <c r="Q52" s="11">
        <v>338.1</v>
      </c>
      <c r="R52" s="11">
        <v>353.5</v>
      </c>
      <c r="S52" s="11">
        <v>358</v>
      </c>
      <c r="T52" s="11">
        <v>349</v>
      </c>
      <c r="U52" s="11">
        <v>329</v>
      </c>
      <c r="V52" s="11">
        <v>322</v>
      </c>
      <c r="W52" s="11">
        <v>276.70000000000005</v>
      </c>
      <c r="X52" s="11">
        <v>325.10000000000002</v>
      </c>
      <c r="Y52" s="11">
        <v>281.89999999999998</v>
      </c>
      <c r="Z52" s="11">
        <v>302.3</v>
      </c>
      <c r="AA52" s="11">
        <v>315</v>
      </c>
      <c r="AB52" s="11">
        <v>346.4</v>
      </c>
      <c r="AD52" s="35">
        <f t="shared" ref="AD52:AD60" si="74">AVERAGE(C52:AB52)</f>
        <v>327.58076923076925</v>
      </c>
      <c r="AE52" s="35">
        <f t="shared" ref="AE52:AE60" si="75">_xlfn.STDEV.P(C52:AD52)</f>
        <v>21.422055426346432</v>
      </c>
    </row>
    <row r="53" spans="1:78">
      <c r="A53" s="34">
        <v>2</v>
      </c>
      <c r="B53" s="37" t="s">
        <v>68</v>
      </c>
      <c r="C53" s="34">
        <v>69.199999999999989</v>
      </c>
      <c r="D53" s="11">
        <v>110.2</v>
      </c>
      <c r="E53" s="11">
        <v>100.4</v>
      </c>
      <c r="F53" s="11">
        <v>96.2</v>
      </c>
      <c r="G53" s="11">
        <v>108</v>
      </c>
      <c r="H53" s="11">
        <v>111.5</v>
      </c>
      <c r="I53" s="11">
        <v>119.30000000000001</v>
      </c>
      <c r="J53" s="11">
        <v>83.3</v>
      </c>
      <c r="K53" s="11">
        <v>98.1</v>
      </c>
      <c r="L53" s="11">
        <v>96.6</v>
      </c>
      <c r="M53" s="11">
        <v>82.3</v>
      </c>
      <c r="N53" s="11">
        <v>94.6</v>
      </c>
      <c r="O53" s="11">
        <v>76.599999999999994</v>
      </c>
      <c r="P53" s="11">
        <v>111.4</v>
      </c>
      <c r="Q53" s="11">
        <v>90.7</v>
      </c>
      <c r="R53" s="11">
        <v>115.10000000000001</v>
      </c>
      <c r="S53" s="11">
        <v>110.00000000000001</v>
      </c>
      <c r="T53" s="11">
        <v>103</v>
      </c>
      <c r="U53" s="11">
        <v>97</v>
      </c>
      <c r="V53" s="11">
        <v>83</v>
      </c>
      <c r="W53" s="11">
        <v>76</v>
      </c>
      <c r="X53" s="11">
        <v>103.8</v>
      </c>
      <c r="Y53" s="11">
        <v>82.5</v>
      </c>
      <c r="Z53" s="11">
        <v>89.5</v>
      </c>
      <c r="AA53" s="11">
        <v>95.3</v>
      </c>
      <c r="AB53" s="11">
        <v>98</v>
      </c>
      <c r="AD53" s="35">
        <f t="shared" si="74"/>
        <v>96.215384615384608</v>
      </c>
      <c r="AE53" s="35">
        <f t="shared" si="75"/>
        <v>12.666920825160448</v>
      </c>
    </row>
    <row r="54" spans="1:78">
      <c r="A54" s="34">
        <v>3</v>
      </c>
      <c r="B54" s="37" t="s">
        <v>67</v>
      </c>
      <c r="C54" s="34">
        <v>248.20000000000002</v>
      </c>
      <c r="D54" s="11">
        <v>232.9</v>
      </c>
      <c r="E54" s="11">
        <v>224.9</v>
      </c>
      <c r="F54" s="11">
        <v>218.2</v>
      </c>
      <c r="G54" s="11">
        <v>242.4</v>
      </c>
      <c r="H54" s="11">
        <v>216</v>
      </c>
      <c r="I54" s="11">
        <v>215.7</v>
      </c>
      <c r="J54" s="11">
        <v>231.99999999999997</v>
      </c>
      <c r="K54" s="11">
        <v>256</v>
      </c>
      <c r="L54" s="11">
        <v>203.29999999999998</v>
      </c>
      <c r="M54" s="11">
        <v>228.6</v>
      </c>
      <c r="N54" s="11">
        <v>251.7</v>
      </c>
      <c r="O54" s="11">
        <v>245.1</v>
      </c>
      <c r="P54" s="11">
        <v>247.40000000000003</v>
      </c>
      <c r="Q54" s="11">
        <v>247.40000000000003</v>
      </c>
      <c r="R54" s="11">
        <v>238.39999999999998</v>
      </c>
      <c r="S54" s="11">
        <v>248</v>
      </c>
      <c r="T54" s="11">
        <v>246</v>
      </c>
      <c r="U54" s="11">
        <v>231.99999999999997</v>
      </c>
      <c r="V54" s="11">
        <v>239</v>
      </c>
      <c r="W54" s="11">
        <v>200.70000000000002</v>
      </c>
      <c r="X54" s="11">
        <v>221.3</v>
      </c>
      <c r="Y54" s="11">
        <v>199.4</v>
      </c>
      <c r="Z54" s="11">
        <v>212.8</v>
      </c>
      <c r="AA54" s="11">
        <v>219.70000000000002</v>
      </c>
      <c r="AB54" s="11">
        <v>248.4</v>
      </c>
      <c r="AD54" s="35">
        <f t="shared" si="74"/>
        <v>231.36538461538461</v>
      </c>
      <c r="AE54" s="35">
        <f t="shared" si="75"/>
        <v>16.166424793326776</v>
      </c>
    </row>
    <row r="55" spans="1:78">
      <c r="A55" s="34">
        <v>4</v>
      </c>
      <c r="B55" s="36" t="s">
        <v>66</v>
      </c>
      <c r="C55" s="34">
        <v>135.9</v>
      </c>
      <c r="D55" s="11">
        <v>101.29999999999998</v>
      </c>
      <c r="E55" s="11">
        <v>128.4</v>
      </c>
      <c r="F55" s="11">
        <v>139.69999999999999</v>
      </c>
      <c r="G55" s="11">
        <v>105.3</v>
      </c>
      <c r="H55" s="11">
        <v>126</v>
      </c>
      <c r="I55" s="11">
        <v>118.5</v>
      </c>
      <c r="J55" s="11">
        <v>129.4</v>
      </c>
      <c r="K55" s="11">
        <v>154.9</v>
      </c>
      <c r="L55" s="11">
        <v>110.9</v>
      </c>
      <c r="M55" s="11">
        <v>133.29999999999998</v>
      </c>
      <c r="N55" s="11">
        <v>141.30000000000001</v>
      </c>
      <c r="O55" s="11">
        <v>93.300000000000011</v>
      </c>
      <c r="P55" s="11">
        <v>113.99999999999999</v>
      </c>
      <c r="Q55" s="11">
        <v>141.4</v>
      </c>
      <c r="R55" s="11">
        <v>133.4</v>
      </c>
      <c r="S55" s="11">
        <v>123</v>
      </c>
      <c r="T55" s="11">
        <v>124</v>
      </c>
      <c r="U55" s="11">
        <v>134</v>
      </c>
      <c r="V55" s="11">
        <v>106</v>
      </c>
      <c r="W55" s="11">
        <v>86.7</v>
      </c>
      <c r="X55" s="11">
        <v>94.199999999999989</v>
      </c>
      <c r="Y55" s="11">
        <v>117.30000000000001</v>
      </c>
      <c r="Z55" s="11">
        <v>116.10000000000001</v>
      </c>
      <c r="AA55" s="11">
        <v>107.4</v>
      </c>
      <c r="AB55" s="11">
        <v>113.5</v>
      </c>
      <c r="AD55" s="35">
        <f t="shared" si="74"/>
        <v>120.35384615384615</v>
      </c>
      <c r="AE55" s="35">
        <f t="shared" si="75"/>
        <v>16.254281049054605</v>
      </c>
    </row>
    <row r="56" spans="1:78">
      <c r="A56" s="34">
        <v>5</v>
      </c>
      <c r="B56" s="37" t="s">
        <v>65</v>
      </c>
      <c r="C56" s="34">
        <v>174.10000000000002</v>
      </c>
      <c r="D56" s="11">
        <v>150</v>
      </c>
      <c r="E56" s="11">
        <v>175.6</v>
      </c>
      <c r="F56" s="11">
        <v>171.70000000000002</v>
      </c>
      <c r="G56" s="11">
        <v>140.19999999999999</v>
      </c>
      <c r="H56" s="11">
        <v>177.29999999999998</v>
      </c>
      <c r="I56" s="11">
        <v>155.20000000000002</v>
      </c>
      <c r="J56" s="11">
        <v>158.1</v>
      </c>
      <c r="K56" s="11">
        <v>195.6</v>
      </c>
      <c r="L56" s="11">
        <v>172.3</v>
      </c>
      <c r="M56" s="11">
        <v>175.8</v>
      </c>
      <c r="N56" s="11">
        <v>164.6</v>
      </c>
      <c r="O56" s="11">
        <v>140</v>
      </c>
      <c r="P56" s="11">
        <v>183.8</v>
      </c>
      <c r="Q56" s="11">
        <v>194</v>
      </c>
      <c r="R56" s="11">
        <v>195.79999999999998</v>
      </c>
      <c r="S56" s="11">
        <v>189</v>
      </c>
      <c r="T56" s="11">
        <v>182</v>
      </c>
      <c r="U56" s="11">
        <v>182</v>
      </c>
      <c r="V56" s="11">
        <v>155</v>
      </c>
      <c r="W56" s="11">
        <v>148</v>
      </c>
      <c r="X56" s="11">
        <v>127.89999999999999</v>
      </c>
      <c r="Y56" s="11">
        <v>170</v>
      </c>
      <c r="Z56" s="11">
        <v>162.79999999999998</v>
      </c>
      <c r="AA56" s="11">
        <v>147.80000000000001</v>
      </c>
      <c r="AB56" s="11">
        <v>156.20000000000002</v>
      </c>
      <c r="AD56" s="35">
        <f t="shared" si="74"/>
        <v>167.1076923076923</v>
      </c>
      <c r="AE56" s="35">
        <f t="shared" si="75"/>
        <v>17.697665112306446</v>
      </c>
    </row>
    <row r="57" spans="1:78">
      <c r="A57" s="34">
        <v>6</v>
      </c>
      <c r="B57" s="36" t="s">
        <v>64</v>
      </c>
      <c r="C57" s="34">
        <v>105.2</v>
      </c>
      <c r="D57" s="11">
        <v>108.60000000000001</v>
      </c>
      <c r="E57" s="11">
        <v>117.7</v>
      </c>
      <c r="F57" s="11">
        <v>101.89999999999999</v>
      </c>
      <c r="G57" s="11">
        <v>115.3</v>
      </c>
      <c r="H57" s="11">
        <v>107.60000000000001</v>
      </c>
      <c r="I57" s="11">
        <v>105.3</v>
      </c>
      <c r="J57" s="11">
        <v>95.899999999999991</v>
      </c>
      <c r="K57" s="11">
        <v>111.80000000000001</v>
      </c>
      <c r="L57" s="11">
        <v>122.2</v>
      </c>
      <c r="M57" s="11">
        <v>118.6</v>
      </c>
      <c r="N57" s="11">
        <v>104</v>
      </c>
      <c r="O57" s="11">
        <v>109.1</v>
      </c>
      <c r="P57" s="11">
        <v>100.49999999999999</v>
      </c>
      <c r="Q57" s="11">
        <v>112.4</v>
      </c>
      <c r="R57" s="11">
        <v>116.9</v>
      </c>
      <c r="S57" s="11">
        <v>114.99999999999999</v>
      </c>
      <c r="T57" s="11">
        <v>115.99999999999999</v>
      </c>
      <c r="U57" s="11">
        <v>112.99999999999999</v>
      </c>
      <c r="V57" s="11">
        <v>106</v>
      </c>
      <c r="W57" s="11">
        <v>107.89999999999999</v>
      </c>
      <c r="X57" s="11">
        <v>101.4</v>
      </c>
      <c r="Y57" s="11">
        <v>109.60000000000001</v>
      </c>
      <c r="Z57" s="11">
        <v>105</v>
      </c>
      <c r="AA57" s="11">
        <v>103.89999999999999</v>
      </c>
      <c r="AB57" s="11">
        <v>116.10000000000001</v>
      </c>
      <c r="AD57" s="35">
        <f t="shared" si="74"/>
        <v>109.49615384615385</v>
      </c>
      <c r="AE57" s="35">
        <f t="shared" si="75"/>
        <v>6.2907033563782626</v>
      </c>
    </row>
    <row r="58" spans="1:78">
      <c r="A58" s="34">
        <v>7</v>
      </c>
      <c r="B58" s="36" t="s">
        <v>62</v>
      </c>
      <c r="C58" s="34">
        <v>98.4</v>
      </c>
      <c r="D58" s="11">
        <v>105.60000000000001</v>
      </c>
      <c r="E58" s="11">
        <v>104.89999999999999</v>
      </c>
      <c r="F58" s="11">
        <v>94.899999999999991</v>
      </c>
      <c r="G58" s="11">
        <v>119.9</v>
      </c>
      <c r="H58" s="11">
        <v>110.1</v>
      </c>
      <c r="I58" s="11">
        <v>101</v>
      </c>
      <c r="J58" s="11">
        <v>101.1</v>
      </c>
      <c r="K58" s="11">
        <v>114.9</v>
      </c>
      <c r="L58" s="11">
        <v>120</v>
      </c>
      <c r="M58" s="11">
        <v>109.00000000000001</v>
      </c>
      <c r="N58" s="11">
        <v>102.3</v>
      </c>
      <c r="O58" s="11">
        <v>101.49999999999999</v>
      </c>
      <c r="P58" s="11">
        <v>105.1</v>
      </c>
      <c r="Q58" s="11">
        <v>110.9</v>
      </c>
      <c r="R58" s="11">
        <v>109.89999999999999</v>
      </c>
      <c r="S58" s="11">
        <v>118</v>
      </c>
      <c r="T58" s="11">
        <v>114.99999999999999</v>
      </c>
      <c r="U58" s="11">
        <v>112.00000000000001</v>
      </c>
      <c r="V58" s="11">
        <v>103</v>
      </c>
      <c r="W58" s="11">
        <v>111.7</v>
      </c>
      <c r="X58" s="11">
        <v>108.4</v>
      </c>
      <c r="Y58" s="11">
        <v>104.5</v>
      </c>
      <c r="Z58" s="11">
        <v>109.1</v>
      </c>
      <c r="AA58" s="11">
        <v>112.20000000000002</v>
      </c>
      <c r="AB58" s="11">
        <v>110.00000000000001</v>
      </c>
      <c r="AD58" s="35">
        <f t="shared" si="74"/>
        <v>108.2076923076923</v>
      </c>
      <c r="AE58" s="35">
        <f t="shared" si="75"/>
        <v>6.2283059391615385</v>
      </c>
    </row>
    <row r="59" spans="1:78">
      <c r="A59" s="34">
        <v>8</v>
      </c>
      <c r="B59" s="36" t="s">
        <v>60</v>
      </c>
      <c r="C59" s="34">
        <v>156.6</v>
      </c>
      <c r="D59" s="11">
        <v>176.4</v>
      </c>
      <c r="E59" s="11">
        <v>164.5</v>
      </c>
      <c r="F59" s="11">
        <v>154.6</v>
      </c>
      <c r="G59" s="11">
        <v>170.70000000000002</v>
      </c>
      <c r="H59" s="11">
        <v>170.1</v>
      </c>
      <c r="I59" s="11">
        <v>166.3</v>
      </c>
      <c r="J59" s="11">
        <v>164.7</v>
      </c>
      <c r="K59" s="11">
        <v>164.2</v>
      </c>
      <c r="L59" s="11">
        <v>163.6</v>
      </c>
      <c r="M59" s="11">
        <v>123.8</v>
      </c>
      <c r="N59" s="11">
        <v>154.1</v>
      </c>
      <c r="O59" s="11">
        <v>160.80000000000001</v>
      </c>
      <c r="P59" s="11">
        <v>173.8</v>
      </c>
      <c r="Q59" s="11">
        <v>170.79999999999998</v>
      </c>
      <c r="R59" s="11">
        <v>164.5</v>
      </c>
      <c r="S59" s="11">
        <v>179</v>
      </c>
      <c r="T59" s="11">
        <v>181</v>
      </c>
      <c r="U59" s="11">
        <v>148</v>
      </c>
      <c r="V59" s="11">
        <v>173</v>
      </c>
      <c r="W59" s="11">
        <v>159.69999999999999</v>
      </c>
      <c r="X59" s="11">
        <v>164.9</v>
      </c>
      <c r="Y59" s="11">
        <v>157.80000000000001</v>
      </c>
      <c r="Z59" s="11">
        <v>169.4</v>
      </c>
      <c r="AA59" s="11">
        <v>168.9</v>
      </c>
      <c r="AB59" s="11">
        <v>161.1</v>
      </c>
      <c r="AD59" s="35">
        <f t="shared" si="74"/>
        <v>163.93461538461543</v>
      </c>
      <c r="AE59" s="35">
        <f t="shared" si="75"/>
        <v>10.924384627391126</v>
      </c>
    </row>
    <row r="60" spans="1:78">
      <c r="A60" s="34">
        <v>9</v>
      </c>
      <c r="B60" s="36" t="s">
        <v>58</v>
      </c>
      <c r="C60" s="34">
        <v>75</v>
      </c>
      <c r="D60" s="11">
        <v>81.3</v>
      </c>
      <c r="E60" s="11">
        <v>65.100000000000009</v>
      </c>
      <c r="F60" s="11">
        <v>59.599999999999994</v>
      </c>
      <c r="G60" s="11">
        <v>80</v>
      </c>
      <c r="H60" s="11">
        <v>64.2</v>
      </c>
      <c r="I60" s="11">
        <v>92.300000000000011</v>
      </c>
      <c r="J60" s="11">
        <v>68.400000000000006</v>
      </c>
      <c r="K60" s="11">
        <v>59.599999999999994</v>
      </c>
      <c r="L60" s="11">
        <v>65.900000000000006</v>
      </c>
      <c r="M60" s="11">
        <v>60</v>
      </c>
      <c r="N60" s="11">
        <v>75.599999999999994</v>
      </c>
      <c r="O60" s="11">
        <v>83.899999999999991</v>
      </c>
      <c r="P60" s="11">
        <v>60.5</v>
      </c>
      <c r="Q60" s="11">
        <v>70.7</v>
      </c>
      <c r="R60" s="11">
        <v>69.399999999999991</v>
      </c>
      <c r="S60" s="11">
        <v>72</v>
      </c>
      <c r="T60" s="11">
        <v>74</v>
      </c>
      <c r="U60" s="11">
        <v>90</v>
      </c>
      <c r="V60" s="11">
        <v>72</v>
      </c>
      <c r="W60" s="11">
        <v>61.9</v>
      </c>
      <c r="X60" s="11">
        <v>70.099999999999994</v>
      </c>
      <c r="Y60" s="11">
        <v>69.8</v>
      </c>
      <c r="Z60" s="11">
        <v>54</v>
      </c>
      <c r="AA60" s="11">
        <v>64.099999999999994</v>
      </c>
      <c r="AB60" s="11">
        <v>75.099999999999994</v>
      </c>
      <c r="AD60" s="35">
        <f t="shared" si="74"/>
        <v>70.557692307692292</v>
      </c>
      <c r="AE60" s="35">
        <f t="shared" si="75"/>
        <v>9.1436751293883027</v>
      </c>
    </row>
    <row r="61" spans="1:78">
      <c r="A61" s="34"/>
      <c r="B61" s="36"/>
      <c r="C61" s="34"/>
      <c r="AD61" s="35"/>
      <c r="AE61" s="35"/>
    </row>
    <row r="62" spans="1:78">
      <c r="A62" s="34"/>
      <c r="B62" s="36"/>
      <c r="C62" s="34"/>
      <c r="AD62" s="35"/>
      <c r="AE62" s="35"/>
    </row>
    <row r="63" spans="1:78" s="61" customFormat="1">
      <c r="A63" s="60"/>
      <c r="B63" s="78" t="s">
        <v>79</v>
      </c>
      <c r="C63" s="60"/>
    </row>
    <row r="65" spans="1:33">
      <c r="C65" s="60">
        <v>1</v>
      </c>
      <c r="D65" s="61">
        <v>2</v>
      </c>
      <c r="E65" s="61">
        <v>3</v>
      </c>
      <c r="F65" s="60">
        <v>4</v>
      </c>
      <c r="G65" s="61">
        <v>5</v>
      </c>
      <c r="H65" s="61">
        <v>6</v>
      </c>
      <c r="I65" s="60">
        <v>7</v>
      </c>
      <c r="J65" s="61">
        <v>8</v>
      </c>
      <c r="K65" s="61">
        <v>9</v>
      </c>
      <c r="L65" s="60">
        <v>10</v>
      </c>
      <c r="M65" s="61">
        <v>11</v>
      </c>
      <c r="N65" s="61">
        <v>12</v>
      </c>
      <c r="O65" s="60">
        <v>13</v>
      </c>
      <c r="P65" s="61">
        <v>14</v>
      </c>
      <c r="Q65" s="61">
        <v>15</v>
      </c>
      <c r="R65" s="60">
        <v>16</v>
      </c>
      <c r="S65" s="61">
        <v>17</v>
      </c>
      <c r="T65" s="61">
        <v>18</v>
      </c>
      <c r="U65" s="60">
        <v>19</v>
      </c>
      <c r="V65" s="61">
        <v>20</v>
      </c>
      <c r="W65" s="61">
        <v>21</v>
      </c>
      <c r="X65" s="60">
        <v>22</v>
      </c>
      <c r="Y65" s="61">
        <v>23</v>
      </c>
      <c r="Z65" s="61">
        <v>24</v>
      </c>
      <c r="AA65" s="60">
        <v>25</v>
      </c>
      <c r="AB65" s="61">
        <v>26</v>
      </c>
      <c r="AC65" s="61">
        <v>27</v>
      </c>
      <c r="AD65" s="60">
        <v>28</v>
      </c>
      <c r="AF65" s="11" t="s">
        <v>71</v>
      </c>
      <c r="AG65" s="11" t="s">
        <v>70</v>
      </c>
    </row>
    <row r="66" spans="1:33">
      <c r="A66" s="38"/>
      <c r="B66" s="40" t="s">
        <v>73</v>
      </c>
      <c r="C66" s="64">
        <v>2</v>
      </c>
      <c r="D66" s="65">
        <v>17</v>
      </c>
      <c r="E66" s="65">
        <v>18</v>
      </c>
      <c r="F66" s="65">
        <v>21</v>
      </c>
      <c r="G66" s="65">
        <v>22</v>
      </c>
      <c r="H66" s="65">
        <v>23</v>
      </c>
      <c r="I66" s="65">
        <v>24</v>
      </c>
      <c r="J66" s="65">
        <v>25</v>
      </c>
      <c r="K66" s="65">
        <v>27</v>
      </c>
      <c r="L66" s="65">
        <v>30</v>
      </c>
      <c r="M66" s="65">
        <v>31</v>
      </c>
      <c r="N66" s="65">
        <v>35</v>
      </c>
      <c r="O66" s="65">
        <v>37</v>
      </c>
      <c r="P66" s="65">
        <v>38</v>
      </c>
      <c r="Q66" s="65">
        <v>39</v>
      </c>
      <c r="R66" s="65">
        <v>40</v>
      </c>
      <c r="S66" s="65">
        <v>45</v>
      </c>
      <c r="T66" s="65">
        <v>79</v>
      </c>
      <c r="U66" s="65">
        <v>80</v>
      </c>
      <c r="V66" s="65">
        <v>83</v>
      </c>
      <c r="W66" s="65">
        <v>86</v>
      </c>
      <c r="X66" s="65">
        <v>87</v>
      </c>
      <c r="Y66" s="65">
        <v>89</v>
      </c>
      <c r="Z66" s="65">
        <v>90</v>
      </c>
      <c r="AA66" s="65">
        <v>91</v>
      </c>
      <c r="AB66" s="65">
        <v>92</v>
      </c>
      <c r="AC66" s="65">
        <v>93</v>
      </c>
      <c r="AD66" s="65">
        <v>96</v>
      </c>
    </row>
    <row r="67" spans="1:33">
      <c r="A67" s="34">
        <v>1</v>
      </c>
      <c r="B67" s="36" t="s">
        <v>69</v>
      </c>
      <c r="C67" s="11">
        <f>(100*C40)/U28</f>
        <v>94.026224649792383</v>
      </c>
      <c r="D67" s="11">
        <f t="shared" ref="D67:AD67" si="76">(100*D40)/$U$28</f>
        <v>80.171270051863473</v>
      </c>
      <c r="E67" s="11">
        <f t="shared" si="76"/>
        <v>89.163809294071015</v>
      </c>
      <c r="F67" s="11">
        <f t="shared" si="76"/>
        <v>82.748936023571176</v>
      </c>
      <c r="G67" s="11">
        <f t="shared" si="76"/>
        <v>81.313644743870285</v>
      </c>
      <c r="H67" s="11">
        <f t="shared" si="76"/>
        <v>95.695849199648521</v>
      </c>
      <c r="I67" s="11">
        <f t="shared" si="76"/>
        <v>104.8348467357031</v>
      </c>
      <c r="J67" s="11">
        <f t="shared" si="76"/>
        <v>102.43293071661182</v>
      </c>
      <c r="K67" s="11">
        <f t="shared" si="76"/>
        <v>103.10663886830814</v>
      </c>
      <c r="L67" s="11">
        <f t="shared" si="76"/>
        <v>97.658390337198682</v>
      </c>
      <c r="M67" s="11">
        <f t="shared" si="76"/>
        <v>98.009890242431553</v>
      </c>
      <c r="N67" s="11">
        <f t="shared" si="76"/>
        <v>96.867515550424727</v>
      </c>
      <c r="O67" s="11">
        <f t="shared" si="76"/>
        <v>107.20747109602496</v>
      </c>
      <c r="P67" s="11">
        <f t="shared" si="76"/>
        <v>93.440391474404265</v>
      </c>
      <c r="Q67" s="11">
        <f t="shared" si="76"/>
        <v>102.8137222806141</v>
      </c>
      <c r="R67" s="11">
        <f t="shared" si="76"/>
        <v>108.9649706221893</v>
      </c>
      <c r="S67" s="11">
        <f t="shared" si="76"/>
        <v>94.612057825180514</v>
      </c>
      <c r="T67" s="11">
        <f t="shared" si="76"/>
        <v>91.389975360545847</v>
      </c>
      <c r="U67" s="11">
        <f t="shared" si="76"/>
        <v>108.64276237572584</v>
      </c>
      <c r="V67" s="11">
        <f t="shared" si="76"/>
        <v>98.361390147664409</v>
      </c>
      <c r="W67" s="11">
        <f t="shared" si="76"/>
        <v>106.03580474524873</v>
      </c>
      <c r="X67" s="11">
        <f t="shared" si="76"/>
        <v>94.6999328014887</v>
      </c>
      <c r="Y67" s="11">
        <f t="shared" si="76"/>
        <v>100.26534796767579</v>
      </c>
      <c r="Z67" s="11">
        <f t="shared" si="76"/>
        <v>95.754432517187325</v>
      </c>
      <c r="AA67" s="11">
        <f t="shared" si="76"/>
        <v>99.415889863363034</v>
      </c>
      <c r="AB67" s="11">
        <f t="shared" si="76"/>
        <v>100.88047280183332</v>
      </c>
      <c r="AC67" s="11">
        <f t="shared" si="76"/>
        <v>101.37843100091321</v>
      </c>
      <c r="AD67" s="11">
        <f t="shared" si="76"/>
        <v>101.67134758860728</v>
      </c>
      <c r="AF67" s="35">
        <f>AVERAGE(C67:AD67)</f>
        <v>97.555869531505778</v>
      </c>
      <c r="AG67" s="35">
        <f>_xlfn.STDEV.P(C67:AD67)</f>
        <v>7.4516641804114636</v>
      </c>
    </row>
    <row r="68" spans="1:33">
      <c r="A68" s="34">
        <v>2</v>
      </c>
      <c r="B68" s="37" t="s">
        <v>68</v>
      </c>
      <c r="C68" s="11">
        <f>(100*C41)/$U$29</f>
        <v>101.39370701722355</v>
      </c>
      <c r="D68" s="11">
        <f t="shared" ref="D68:AD68" si="77">(100*D41)/$U$29</f>
        <v>76.872983993670516</v>
      </c>
      <c r="E68" s="11">
        <f t="shared" si="77"/>
        <v>87.633132493457495</v>
      </c>
      <c r="F68" s="11">
        <f t="shared" si="77"/>
        <v>72.217150508185753</v>
      </c>
      <c r="G68" s="11">
        <f t="shared" si="77"/>
        <v>79.769947051305479</v>
      </c>
      <c r="H68" s="11">
        <f t="shared" si="77"/>
        <v>97.462114296147519</v>
      </c>
      <c r="I68" s="11">
        <f t="shared" si="77"/>
        <v>113.80926297851624</v>
      </c>
      <c r="J68" s="11">
        <f t="shared" si="77"/>
        <v>104.91144787292315</v>
      </c>
      <c r="K68" s="11">
        <f t="shared" si="77"/>
        <v>90.323169618404251</v>
      </c>
      <c r="L68" s="11">
        <f t="shared" si="77"/>
        <v>80.70111374840242</v>
      </c>
      <c r="M68" s="11">
        <f t="shared" si="77"/>
        <v>107.08417016614935</v>
      </c>
      <c r="N68" s="11">
        <f t="shared" si="77"/>
        <v>104.29067007485851</v>
      </c>
      <c r="O68" s="11">
        <f t="shared" si="77"/>
        <v>125.19018927636786</v>
      </c>
      <c r="P68" s="11">
        <f t="shared" si="77"/>
        <v>95.185929036577207</v>
      </c>
      <c r="Q68" s="11">
        <f t="shared" si="77"/>
        <v>100.3590773537825</v>
      </c>
      <c r="R68" s="11">
        <f t="shared" si="77"/>
        <v>118.98241129572149</v>
      </c>
      <c r="S68" s="11">
        <f t="shared" si="77"/>
        <v>102.42833668066461</v>
      </c>
      <c r="T68" s="11">
        <f t="shared" si="77"/>
        <v>100.66946625281481</v>
      </c>
      <c r="U68" s="11">
        <f t="shared" si="77"/>
        <v>113.91272594486034</v>
      </c>
      <c r="V68" s="11">
        <f t="shared" si="77"/>
        <v>115.36120747367782</v>
      </c>
      <c r="W68" s="11">
        <f t="shared" si="77"/>
        <v>116.70622603615118</v>
      </c>
      <c r="X68" s="11">
        <f t="shared" si="77"/>
        <v>126.22481893980891</v>
      </c>
      <c r="Y68" s="11">
        <f t="shared" si="77"/>
        <v>131.39796725701419</v>
      </c>
      <c r="Z68" s="11">
        <f t="shared" si="77"/>
        <v>85.770799099263598</v>
      </c>
      <c r="AA68" s="11">
        <f t="shared" si="77"/>
        <v>81.011502647434739</v>
      </c>
      <c r="AB68" s="11">
        <f t="shared" si="77"/>
        <v>86.908891729048761</v>
      </c>
      <c r="AC68" s="11">
        <f t="shared" si="77"/>
        <v>104.60105897389083</v>
      </c>
      <c r="AD68" s="11">
        <f t="shared" si="77"/>
        <v>134.91570811271379</v>
      </c>
      <c r="AF68" s="35">
        <f t="shared" ref="AF68:AF75" si="78">AVERAGE(C68:AD68)</f>
        <v>102.00339949746557</v>
      </c>
      <c r="AG68" s="35">
        <f t="shared" ref="AG68:AG75" si="79">_xlfn.STDEV.P(C68:AD68)</f>
        <v>16.792706029855804</v>
      </c>
    </row>
    <row r="69" spans="1:33">
      <c r="A69" s="34">
        <v>3</v>
      </c>
      <c r="B69" s="37" t="s">
        <v>67</v>
      </c>
      <c r="C69" s="11">
        <f>(100*C42)/$U$30</f>
        <v>91.116665865500167</v>
      </c>
      <c r="D69" s="11">
        <f t="shared" ref="D69:AD69" si="80">(100*D42)/$U$30</f>
        <v>81.473825890496556</v>
      </c>
      <c r="E69" s="11">
        <f t="shared" si="80"/>
        <v>89.768302648656444</v>
      </c>
      <c r="F69" s="11">
        <f t="shared" si="80"/>
        <v>86.908138249290971</v>
      </c>
      <c r="G69" s="11">
        <f t="shared" si="80"/>
        <v>81.92328029611113</v>
      </c>
      <c r="H69" s="11">
        <f t="shared" si="80"/>
        <v>94.99831755035332</v>
      </c>
      <c r="I69" s="11">
        <f t="shared" si="80"/>
        <v>101.29067922895736</v>
      </c>
      <c r="J69" s="11">
        <f t="shared" si="80"/>
        <v>101.45411719463539</v>
      </c>
      <c r="K69" s="11">
        <f t="shared" si="80"/>
        <v>108.1550737874345</v>
      </c>
      <c r="L69" s="11">
        <f t="shared" si="80"/>
        <v>104.35514108542036</v>
      </c>
      <c r="M69" s="11">
        <f t="shared" si="80"/>
        <v>94.426284670480214</v>
      </c>
      <c r="N69" s="11">
        <f t="shared" si="80"/>
        <v>93.93597077344613</v>
      </c>
      <c r="O69" s="11">
        <f t="shared" si="80"/>
        <v>100.10575397779168</v>
      </c>
      <c r="P69" s="11">
        <f t="shared" si="80"/>
        <v>92.751045522280435</v>
      </c>
      <c r="Q69" s="11">
        <f t="shared" si="80"/>
        <v>103.78310820554728</v>
      </c>
      <c r="R69" s="11">
        <f t="shared" si="80"/>
        <v>105.00889294813248</v>
      </c>
      <c r="S69" s="11">
        <f t="shared" si="80"/>
        <v>91.525260779695245</v>
      </c>
      <c r="T69" s="11">
        <f t="shared" si="80"/>
        <v>87.725328077681098</v>
      </c>
      <c r="U69" s="11">
        <f t="shared" si="80"/>
        <v>106.56155362207373</v>
      </c>
      <c r="V69" s="11">
        <f t="shared" si="80"/>
        <v>91.647839253953748</v>
      </c>
      <c r="W69" s="11">
        <f t="shared" si="80"/>
        <v>101.82185261741094</v>
      </c>
      <c r="X69" s="11">
        <f t="shared" si="80"/>
        <v>82.250156227467187</v>
      </c>
      <c r="Y69" s="11">
        <f t="shared" si="80"/>
        <v>87.970485026198148</v>
      </c>
      <c r="Z69" s="11">
        <f t="shared" si="80"/>
        <v>99.697159063596587</v>
      </c>
      <c r="AA69" s="11">
        <f t="shared" si="80"/>
        <v>106.68413209633228</v>
      </c>
      <c r="AB69" s="11">
        <f t="shared" si="80"/>
        <v>106.39811565639572</v>
      </c>
      <c r="AC69" s="11">
        <f t="shared" si="80"/>
        <v>100.10575397779168</v>
      </c>
      <c r="AD69" s="11">
        <f t="shared" si="80"/>
        <v>88.54251790607124</v>
      </c>
      <c r="AF69" s="35">
        <f t="shared" si="78"/>
        <v>95.799455435685786</v>
      </c>
      <c r="AG69" s="35">
        <f t="shared" si="79"/>
        <v>8.0631031927464303</v>
      </c>
    </row>
    <row r="70" spans="1:33">
      <c r="A70" s="34">
        <v>4</v>
      </c>
      <c r="B70" s="36" t="s">
        <v>66</v>
      </c>
      <c r="C70" s="11">
        <f>(100*C43)/$U$31</f>
        <v>112.92730258247499</v>
      </c>
      <c r="D70" s="11">
        <f t="shared" ref="D70:AD70" si="81">(100*D43)/$U$31</f>
        <v>94.232970095039065</v>
      </c>
      <c r="E70" s="11">
        <f t="shared" si="81"/>
        <v>94.317559834801216</v>
      </c>
      <c r="F70" s="11">
        <f t="shared" si="81"/>
        <v>79.514355376424348</v>
      </c>
      <c r="G70" s="11">
        <f t="shared" si="81"/>
        <v>83.49007314524556</v>
      </c>
      <c r="H70" s="11">
        <f t="shared" si="81"/>
        <v>114.11155893914514</v>
      </c>
      <c r="I70" s="11">
        <f t="shared" si="81"/>
        <v>104.97586704483255</v>
      </c>
      <c r="J70" s="11">
        <f t="shared" si="81"/>
        <v>114.87286659700455</v>
      </c>
      <c r="K70" s="11">
        <f t="shared" si="81"/>
        <v>116.14171269343684</v>
      </c>
      <c r="L70" s="11">
        <f t="shared" si="81"/>
        <v>110.55878986913469</v>
      </c>
      <c r="M70" s="11">
        <f t="shared" si="81"/>
        <v>121.3016868189282</v>
      </c>
      <c r="N70" s="11">
        <f t="shared" si="81"/>
        <v>121.04791759964174</v>
      </c>
      <c r="O70" s="11">
        <f t="shared" si="81"/>
        <v>82.052047569288945</v>
      </c>
      <c r="P70" s="11">
        <f t="shared" si="81"/>
        <v>91.356918943125834</v>
      </c>
      <c r="Q70" s="11">
        <f t="shared" si="81"/>
        <v>116.7338408717719</v>
      </c>
      <c r="R70" s="11">
        <f t="shared" si="81"/>
        <v>103.19948250982733</v>
      </c>
      <c r="S70" s="11">
        <f t="shared" si="81"/>
        <v>114.19614867890729</v>
      </c>
      <c r="T70" s="11">
        <f t="shared" si="81"/>
        <v>83.997611583818482</v>
      </c>
      <c r="U70" s="11">
        <f t="shared" si="81"/>
        <v>93.725431656466156</v>
      </c>
      <c r="V70" s="11">
        <f t="shared" si="81"/>
        <v>80.952380952380949</v>
      </c>
      <c r="W70" s="11">
        <f t="shared" si="81"/>
        <v>95.840175150519983</v>
      </c>
      <c r="X70" s="11">
        <f t="shared" si="81"/>
        <v>102.18440563268149</v>
      </c>
      <c r="Y70" s="11">
        <f t="shared" si="81"/>
        <v>97.785739165049506</v>
      </c>
      <c r="Z70" s="11">
        <f t="shared" si="81"/>
        <v>104.8912773050704</v>
      </c>
      <c r="AA70" s="11">
        <f t="shared" si="81"/>
        <v>88.565457530974754</v>
      </c>
      <c r="AB70" s="11">
        <f t="shared" si="81"/>
        <v>99.054585261481819</v>
      </c>
      <c r="AC70" s="11">
        <f t="shared" si="81"/>
        <v>81.290739911429569</v>
      </c>
      <c r="AD70" s="11">
        <f t="shared" si="81"/>
        <v>107.00602079912423</v>
      </c>
      <c r="AF70" s="35">
        <f t="shared" si="78"/>
        <v>100.36874728992957</v>
      </c>
      <c r="AG70" s="35">
        <f t="shared" si="79"/>
        <v>13.043277888730803</v>
      </c>
    </row>
    <row r="71" spans="1:33">
      <c r="A71" s="34">
        <v>5</v>
      </c>
      <c r="B71" s="37" t="s">
        <v>65</v>
      </c>
      <c r="C71" s="11">
        <f>(100*C44)/$U$32</f>
        <v>100.94737594737593</v>
      </c>
      <c r="D71" s="11">
        <f t="shared" ref="D71:AD71" si="82">(100*D44)/$U$32</f>
        <v>90.007865007865007</v>
      </c>
      <c r="E71" s="11">
        <f t="shared" si="82"/>
        <v>98.212498212498218</v>
      </c>
      <c r="F71" s="11">
        <f t="shared" si="82"/>
        <v>65.637065637065632</v>
      </c>
      <c r="G71" s="11">
        <f t="shared" si="82"/>
        <v>87.516087516087509</v>
      </c>
      <c r="H71" s="11">
        <f t="shared" si="82"/>
        <v>120.09152009152008</v>
      </c>
      <c r="I71" s="11">
        <f t="shared" si="82"/>
        <v>104.77620477620476</v>
      </c>
      <c r="J71" s="11">
        <f t="shared" si="82"/>
        <v>98.637923637923635</v>
      </c>
      <c r="K71" s="11">
        <f t="shared" si="82"/>
        <v>112.67696267696266</v>
      </c>
      <c r="L71" s="11">
        <f t="shared" si="82"/>
        <v>109.03045903045901</v>
      </c>
      <c r="M71" s="11">
        <f t="shared" si="82"/>
        <v>113.22393822393821</v>
      </c>
      <c r="N71" s="11">
        <f t="shared" si="82"/>
        <v>114.98641498641497</v>
      </c>
      <c r="O71" s="11">
        <f t="shared" si="82"/>
        <v>101.49435149435148</v>
      </c>
      <c r="P71" s="11">
        <f t="shared" si="82"/>
        <v>98.455598455598448</v>
      </c>
      <c r="Q71" s="11">
        <f t="shared" si="82"/>
        <v>113.64936364936364</v>
      </c>
      <c r="R71" s="11">
        <f t="shared" si="82"/>
        <v>108.17960817960817</v>
      </c>
      <c r="S71" s="11">
        <f t="shared" si="82"/>
        <v>105.14085514085512</v>
      </c>
      <c r="T71" s="11">
        <f t="shared" si="82"/>
        <v>100.09652509652508</v>
      </c>
      <c r="U71" s="11">
        <f t="shared" si="82"/>
        <v>99.914199914199884</v>
      </c>
      <c r="V71" s="11">
        <f t="shared" si="82"/>
        <v>101.37280137280136</v>
      </c>
      <c r="W71" s="11">
        <f t="shared" si="82"/>
        <v>92.621192621192606</v>
      </c>
      <c r="X71" s="11">
        <f t="shared" si="82"/>
        <v>101.12970112970112</v>
      </c>
      <c r="Y71" s="11">
        <f t="shared" si="82"/>
        <v>104.10767910767909</v>
      </c>
      <c r="Z71" s="11">
        <f t="shared" si="82"/>
        <v>102.58830258830258</v>
      </c>
      <c r="AA71" s="11">
        <f t="shared" si="82"/>
        <v>96.51079651079651</v>
      </c>
      <c r="AB71" s="11">
        <f t="shared" si="82"/>
        <v>107.32875732875732</v>
      </c>
      <c r="AC71" s="11">
        <f t="shared" si="82"/>
        <v>83.444158444158447</v>
      </c>
      <c r="AD71" s="11">
        <f t="shared" si="82"/>
        <v>106.53868153868153</v>
      </c>
      <c r="AF71" s="35">
        <f t="shared" si="78"/>
        <v>101.3684602970317</v>
      </c>
      <c r="AG71" s="35">
        <f t="shared" si="79"/>
        <v>10.701144487041907</v>
      </c>
    </row>
    <row r="72" spans="1:33">
      <c r="A72" s="34">
        <v>6</v>
      </c>
      <c r="B72" s="36" t="s">
        <v>64</v>
      </c>
      <c r="C72" s="11">
        <f>(100*C45)/$U$33</f>
        <v>93.709236271828317</v>
      </c>
      <c r="D72" s="11">
        <f t="shared" ref="D72:AD72" si="83">(100*D45)/$U$33</f>
        <v>90.847885545970954</v>
      </c>
      <c r="E72" s="11">
        <f t="shared" si="83"/>
        <v>103.36629497159687</v>
      </c>
      <c r="F72" s="11">
        <f t="shared" si="83"/>
        <v>91.742057647801388</v>
      </c>
      <c r="G72" s="11">
        <f t="shared" si="83"/>
        <v>88.523038081211865</v>
      </c>
      <c r="H72" s="11">
        <f t="shared" si="83"/>
        <v>99.610772143909102</v>
      </c>
      <c r="I72" s="11">
        <f t="shared" si="83"/>
        <v>104.52871870397642</v>
      </c>
      <c r="J72" s="11">
        <f t="shared" si="83"/>
        <v>97.55417630969913</v>
      </c>
      <c r="K72" s="11">
        <f t="shared" si="83"/>
        <v>107.12181779928466</v>
      </c>
      <c r="L72" s="11">
        <f t="shared" si="83"/>
        <v>94.871660004207868</v>
      </c>
      <c r="M72" s="11">
        <f t="shared" si="83"/>
        <v>97.822427940248261</v>
      </c>
      <c r="N72" s="11">
        <f t="shared" si="83"/>
        <v>102.47212286976645</v>
      </c>
      <c r="O72" s="11">
        <f t="shared" si="83"/>
        <v>87.62886597938143</v>
      </c>
      <c r="P72" s="11">
        <f t="shared" si="83"/>
        <v>102.82979171049861</v>
      </c>
      <c r="Q72" s="11">
        <f t="shared" si="83"/>
        <v>104.61813591415947</v>
      </c>
      <c r="R72" s="11">
        <f t="shared" si="83"/>
        <v>106.40648011782032</v>
      </c>
      <c r="S72" s="11">
        <f t="shared" si="83"/>
        <v>92.993898590363969</v>
      </c>
      <c r="T72" s="11">
        <f t="shared" si="83"/>
        <v>99.07426888281087</v>
      </c>
      <c r="U72" s="11">
        <f t="shared" si="83"/>
        <v>95.765832106038289</v>
      </c>
      <c r="V72" s="11">
        <f t="shared" si="83"/>
        <v>98.895434462444769</v>
      </c>
      <c r="W72" s="11">
        <f t="shared" si="83"/>
        <v>102.38270565958341</v>
      </c>
      <c r="X72" s="11">
        <f t="shared" si="83"/>
        <v>80.386071954555007</v>
      </c>
      <c r="Y72" s="11">
        <f t="shared" si="83"/>
        <v>92.904481380180925</v>
      </c>
      <c r="Z72" s="11">
        <f t="shared" si="83"/>
        <v>95.497580475489173</v>
      </c>
      <c r="AA72" s="11">
        <f t="shared" si="83"/>
        <v>104.88638754470861</v>
      </c>
      <c r="AB72" s="11">
        <f t="shared" si="83"/>
        <v>107.6583210603829</v>
      </c>
      <c r="AC72" s="11">
        <f t="shared" si="83"/>
        <v>103.99221544287818</v>
      </c>
      <c r="AD72" s="11">
        <f t="shared" si="83"/>
        <v>93.888070692194404</v>
      </c>
      <c r="AF72" s="35">
        <f t="shared" si="78"/>
        <v>97.927812509392567</v>
      </c>
      <c r="AG72" s="35">
        <f t="shared" si="79"/>
        <v>6.5959990619645721</v>
      </c>
    </row>
    <row r="73" spans="1:33">
      <c r="A73" s="34">
        <v>7</v>
      </c>
      <c r="B73" s="36" t="s">
        <v>62</v>
      </c>
      <c r="C73" s="11">
        <f>(100*C46)/$U$34</f>
        <v>93.092187892489349</v>
      </c>
      <c r="D73" s="11">
        <f t="shared" ref="D73:AD73" si="84">(100*D46)/$U$34</f>
        <v>95.056518462697824</v>
      </c>
      <c r="E73" s="11">
        <f t="shared" si="84"/>
        <v>103.34086912835971</v>
      </c>
      <c r="F73" s="11">
        <f t="shared" si="84"/>
        <v>91.640291384074359</v>
      </c>
      <c r="G73" s="11">
        <f t="shared" si="84"/>
        <v>88.907309721175594</v>
      </c>
      <c r="H73" s="11">
        <f t="shared" si="84"/>
        <v>97.106254709871905</v>
      </c>
      <c r="I73" s="11">
        <f t="shared" si="84"/>
        <v>101.37653855815122</v>
      </c>
      <c r="J73" s="11">
        <f t="shared" si="84"/>
        <v>93.604621954282848</v>
      </c>
      <c r="K73" s="11">
        <f t="shared" si="84"/>
        <v>101.0349158502889</v>
      </c>
      <c r="L73" s="11">
        <f t="shared" si="84"/>
        <v>96.764632002009549</v>
      </c>
      <c r="M73" s="11">
        <f t="shared" si="84"/>
        <v>96.252197940216035</v>
      </c>
      <c r="N73" s="11">
        <f t="shared" si="84"/>
        <v>105.13438834463703</v>
      </c>
      <c r="O73" s="11">
        <f t="shared" si="84"/>
        <v>98.21652851042451</v>
      </c>
      <c r="P73" s="11">
        <f t="shared" si="84"/>
        <v>104.19492589801558</v>
      </c>
      <c r="Q73" s="11">
        <f t="shared" si="84"/>
        <v>98.21652851042451</v>
      </c>
      <c r="R73" s="11">
        <f t="shared" si="84"/>
        <v>103.34086912835971</v>
      </c>
      <c r="S73" s="11">
        <f t="shared" si="84"/>
        <v>90.53001758352174</v>
      </c>
      <c r="T73" s="11">
        <f t="shared" si="84"/>
        <v>95.483546847525773</v>
      </c>
      <c r="U73" s="11">
        <f t="shared" si="84"/>
        <v>90.957045968349675</v>
      </c>
      <c r="V73" s="11">
        <f t="shared" si="84"/>
        <v>95.568952524491337</v>
      </c>
      <c r="W73" s="11">
        <f t="shared" si="84"/>
        <v>94.202461693041954</v>
      </c>
      <c r="X73" s="11">
        <f t="shared" si="84"/>
        <v>90.444611906556148</v>
      </c>
      <c r="Y73" s="11">
        <f t="shared" si="84"/>
        <v>87.882441597588553</v>
      </c>
      <c r="Z73" s="11">
        <f t="shared" si="84"/>
        <v>99.326802310977143</v>
      </c>
      <c r="AA73" s="11">
        <f t="shared" si="84"/>
        <v>101.97437829691033</v>
      </c>
      <c r="AB73" s="11">
        <f t="shared" si="84"/>
        <v>98.387339864355681</v>
      </c>
      <c r="AC73" s="11">
        <f t="shared" si="84"/>
        <v>106.75709620698318</v>
      </c>
      <c r="AD73" s="11">
        <f t="shared" si="84"/>
        <v>90.615423260487319</v>
      </c>
      <c r="AF73" s="35">
        <f t="shared" si="78"/>
        <v>96.764632002009535</v>
      </c>
      <c r="AG73" s="35">
        <f t="shared" si="79"/>
        <v>5.1592987080518125</v>
      </c>
    </row>
    <row r="74" spans="1:33">
      <c r="A74" s="34">
        <v>8</v>
      </c>
      <c r="B74" s="36" t="s">
        <v>60</v>
      </c>
      <c r="C74" s="11">
        <f>(100*C47)/$U$35</f>
        <v>96.08918006484609</v>
      </c>
      <c r="D74" s="11">
        <f t="shared" ref="D74:AD74" si="85">(100*D47)/$U$35</f>
        <v>85.576762375906696</v>
      </c>
      <c r="E74" s="11">
        <f t="shared" si="85"/>
        <v>98.475782999632344</v>
      </c>
      <c r="F74" s="11">
        <f t="shared" si="85"/>
        <v>83.872045993916515</v>
      </c>
      <c r="G74" s="11">
        <f t="shared" si="85"/>
        <v>76.25764615436043</v>
      </c>
      <c r="H74" s="11">
        <f t="shared" si="85"/>
        <v>120.0120332921082</v>
      </c>
      <c r="I74" s="11">
        <f t="shared" si="85"/>
        <v>102.28298291941039</v>
      </c>
      <c r="J74" s="11">
        <f t="shared" si="85"/>
        <v>99.384965070027093</v>
      </c>
      <c r="K74" s="11">
        <f t="shared" si="85"/>
        <v>109.78373500016716</v>
      </c>
      <c r="L74" s="11">
        <f t="shared" si="85"/>
        <v>100.12367550222284</v>
      </c>
      <c r="M74" s="11">
        <f t="shared" si="85"/>
        <v>96.884714376441508</v>
      </c>
      <c r="N74" s="11">
        <f t="shared" si="85"/>
        <v>102.11251128121137</v>
      </c>
      <c r="O74" s="11">
        <f t="shared" si="85"/>
        <v>103.41946050740384</v>
      </c>
      <c r="P74" s="11">
        <f t="shared" si="85"/>
        <v>107.39713206538092</v>
      </c>
      <c r="Q74" s="11">
        <f t="shared" si="85"/>
        <v>100.57826653742022</v>
      </c>
      <c r="R74" s="11">
        <f t="shared" si="85"/>
        <v>104.55593809539729</v>
      </c>
      <c r="S74" s="11">
        <f t="shared" si="85"/>
        <v>100.57826653742022</v>
      </c>
      <c r="T74" s="11">
        <f t="shared" si="85"/>
        <v>98.987197914229384</v>
      </c>
      <c r="U74" s="11">
        <f t="shared" si="85"/>
        <v>102.90804559280679</v>
      </c>
      <c r="V74" s="11">
        <f t="shared" si="85"/>
        <v>98.248487482033653</v>
      </c>
      <c r="W74" s="11">
        <f t="shared" si="85"/>
        <v>112.73857672895012</v>
      </c>
      <c r="X74" s="11">
        <f t="shared" si="85"/>
        <v>97.282481532239217</v>
      </c>
      <c r="Y74" s="11">
        <f t="shared" si="85"/>
        <v>96.373299461844454</v>
      </c>
      <c r="Z74" s="11">
        <f t="shared" si="85"/>
        <v>104.04452318080024</v>
      </c>
      <c r="AA74" s="11">
        <f t="shared" si="85"/>
        <v>106.94254103018353</v>
      </c>
      <c r="AB74" s="11">
        <f t="shared" si="85"/>
        <v>106.26065447738746</v>
      </c>
      <c r="AC74" s="11">
        <f t="shared" si="85"/>
        <v>103.7035799044022</v>
      </c>
      <c r="AD74" s="11">
        <f t="shared" si="85"/>
        <v>96.941538255841181</v>
      </c>
      <c r="AF74" s="35">
        <f t="shared" si="78"/>
        <v>100.42200086907111</v>
      </c>
      <c r="AG74" s="35">
        <f t="shared" si="79"/>
        <v>8.3889091563120051</v>
      </c>
    </row>
    <row r="75" spans="1:33">
      <c r="A75" s="34">
        <v>9</v>
      </c>
      <c r="B75" s="36" t="s">
        <v>58</v>
      </c>
      <c r="C75" s="11">
        <f>(100*C48)/$U$36</f>
        <v>100.03933600818189</v>
      </c>
      <c r="D75" s="11">
        <f t="shared" ref="D75:AD75" si="86">(100*D48)/$U$36</f>
        <v>98.83565415781608</v>
      </c>
      <c r="E75" s="11">
        <f t="shared" si="86"/>
        <v>91.078593344347439</v>
      </c>
      <c r="F75" s="11">
        <f t="shared" si="86"/>
        <v>89.741169066163181</v>
      </c>
      <c r="G75" s="11">
        <f t="shared" si="86"/>
        <v>106.72645739910315</v>
      </c>
      <c r="H75" s="11">
        <f t="shared" si="86"/>
        <v>75.965699000865399</v>
      </c>
      <c r="I75" s="11">
        <f t="shared" si="86"/>
        <v>91.613563055621114</v>
      </c>
      <c r="J75" s="11">
        <f t="shared" si="86"/>
        <v>102.44669970891353</v>
      </c>
      <c r="K75" s="11">
        <f t="shared" si="86"/>
        <v>98.434426874360781</v>
      </c>
      <c r="L75" s="11">
        <f t="shared" si="86"/>
        <v>106.72645739910315</v>
      </c>
      <c r="M75" s="11">
        <f t="shared" si="86"/>
        <v>75.564471717410115</v>
      </c>
      <c r="N75" s="11">
        <f t="shared" si="86"/>
        <v>83.990244669970892</v>
      </c>
      <c r="O75" s="11">
        <f t="shared" si="86"/>
        <v>98.969396585634499</v>
      </c>
      <c r="P75" s="11">
        <f t="shared" si="86"/>
        <v>112.343639367477</v>
      </c>
      <c r="Q75" s="11">
        <f t="shared" si="86"/>
        <v>120.36818503658249</v>
      </c>
      <c r="R75" s="11">
        <f t="shared" si="86"/>
        <v>129.73015498387224</v>
      </c>
      <c r="S75" s="11">
        <f t="shared" si="86"/>
        <v>97.631972307450241</v>
      </c>
      <c r="T75" s="11">
        <f t="shared" si="86"/>
        <v>92.416017622531655</v>
      </c>
      <c r="U75" s="11">
        <f t="shared" si="86"/>
        <v>113.81480607347967</v>
      </c>
      <c r="V75" s="11">
        <f t="shared" si="86"/>
        <v>105.3890331209189</v>
      </c>
      <c r="W75" s="11">
        <f t="shared" si="86"/>
        <v>121.70560931476675</v>
      </c>
      <c r="X75" s="11">
        <f t="shared" si="86"/>
        <v>100.17307843600034</v>
      </c>
      <c r="Y75" s="11">
        <f t="shared" si="86"/>
        <v>102.84792699236883</v>
      </c>
      <c r="Z75" s="11">
        <f t="shared" si="86"/>
        <v>102.84792699236883</v>
      </c>
      <c r="AA75" s="11">
        <f t="shared" si="86"/>
        <v>111.00621508929275</v>
      </c>
      <c r="AB75" s="11">
        <f t="shared" si="86"/>
        <v>122.5080638816773</v>
      </c>
      <c r="AC75" s="11">
        <f t="shared" si="86"/>
        <v>112.20989693965858</v>
      </c>
      <c r="AD75" s="11">
        <f t="shared" si="86"/>
        <v>104.98780583746363</v>
      </c>
      <c r="AF75" s="35">
        <f t="shared" si="78"/>
        <v>102.50401789226429</v>
      </c>
      <c r="AG75" s="35">
        <f t="shared" si="79"/>
        <v>12.866382449641623</v>
      </c>
    </row>
    <row r="77" spans="1:33">
      <c r="A77" s="34"/>
      <c r="B77" s="34"/>
      <c r="C77" s="60">
        <v>1</v>
      </c>
      <c r="D77" s="61">
        <v>2</v>
      </c>
      <c r="E77" s="61">
        <v>3</v>
      </c>
      <c r="F77" s="61">
        <v>4</v>
      </c>
      <c r="G77" s="61">
        <v>5</v>
      </c>
      <c r="H77" s="60">
        <v>6</v>
      </c>
      <c r="I77" s="61">
        <v>7</v>
      </c>
      <c r="J77" s="61">
        <v>8</v>
      </c>
      <c r="K77" s="61">
        <v>9</v>
      </c>
      <c r="L77" s="61">
        <v>10</v>
      </c>
      <c r="M77" s="60">
        <v>11</v>
      </c>
      <c r="N77" s="61">
        <v>12</v>
      </c>
      <c r="O77" s="61">
        <v>13</v>
      </c>
      <c r="P77" s="61">
        <v>14</v>
      </c>
      <c r="Q77" s="61">
        <v>15</v>
      </c>
      <c r="R77" s="60">
        <v>16</v>
      </c>
      <c r="S77" s="61">
        <v>17</v>
      </c>
      <c r="T77" s="61">
        <v>18</v>
      </c>
      <c r="U77" s="61">
        <v>19</v>
      </c>
      <c r="V77" s="61">
        <v>20</v>
      </c>
      <c r="W77" s="60">
        <v>21</v>
      </c>
      <c r="X77" s="61">
        <v>22</v>
      </c>
      <c r="Y77" s="61">
        <v>23</v>
      </c>
      <c r="Z77" s="61">
        <v>24</v>
      </c>
      <c r="AA77" s="61">
        <v>25</v>
      </c>
      <c r="AB77" s="60">
        <v>26</v>
      </c>
      <c r="AD77" s="11" t="s">
        <v>71</v>
      </c>
      <c r="AE77" s="11" t="s">
        <v>70</v>
      </c>
    </row>
    <row r="78" spans="1:33">
      <c r="A78" s="38"/>
      <c r="B78" s="39" t="s">
        <v>72</v>
      </c>
      <c r="C78" s="64">
        <v>1</v>
      </c>
      <c r="D78" s="65">
        <v>3</v>
      </c>
      <c r="E78" s="65">
        <v>4</v>
      </c>
      <c r="F78" s="65">
        <v>6</v>
      </c>
      <c r="G78" s="65">
        <v>7</v>
      </c>
      <c r="H78" s="65">
        <v>8</v>
      </c>
      <c r="I78" s="65">
        <v>9</v>
      </c>
      <c r="J78" s="65">
        <v>10</v>
      </c>
      <c r="K78" s="65">
        <v>11</v>
      </c>
      <c r="L78" s="65">
        <v>12</v>
      </c>
      <c r="M78" s="65">
        <v>13</v>
      </c>
      <c r="N78" s="65">
        <v>14</v>
      </c>
      <c r="O78" s="65">
        <v>15</v>
      </c>
      <c r="P78" s="65">
        <v>16</v>
      </c>
      <c r="Q78" s="65">
        <v>33</v>
      </c>
      <c r="R78" s="65">
        <v>34</v>
      </c>
      <c r="S78" s="65">
        <v>42</v>
      </c>
      <c r="T78" s="65">
        <v>43</v>
      </c>
      <c r="U78" s="65">
        <v>46</v>
      </c>
      <c r="V78" s="65">
        <v>48</v>
      </c>
      <c r="W78" s="65">
        <v>74</v>
      </c>
      <c r="X78" s="65">
        <v>78</v>
      </c>
      <c r="Y78" s="65">
        <v>81</v>
      </c>
      <c r="Z78" s="65">
        <v>82</v>
      </c>
      <c r="AA78" s="65">
        <v>88</v>
      </c>
      <c r="AB78" s="65">
        <v>95</v>
      </c>
    </row>
    <row r="79" spans="1:33">
      <c r="A79" s="34">
        <v>1</v>
      </c>
      <c r="B79" s="36" t="s">
        <v>69</v>
      </c>
      <c r="C79" s="11">
        <f>(100*C52)/$U$28</f>
        <v>92.971724934093785</v>
      </c>
      <c r="D79" s="11">
        <f t="shared" ref="D79:AB79" si="87">(100*D52)/$U$28</f>
        <v>100.49968123783104</v>
      </c>
      <c r="E79" s="11">
        <f t="shared" si="87"/>
        <v>95.285765976876831</v>
      </c>
      <c r="F79" s="11">
        <f t="shared" si="87"/>
        <v>92.092975171011616</v>
      </c>
      <c r="G79" s="11">
        <f t="shared" si="87"/>
        <v>102.63797232799766</v>
      </c>
      <c r="H79" s="11">
        <f t="shared" si="87"/>
        <v>95.930182469803768</v>
      </c>
      <c r="I79" s="11">
        <f t="shared" si="87"/>
        <v>98.127056877509176</v>
      </c>
      <c r="J79" s="11">
        <f t="shared" si="87"/>
        <v>92.356600099936244</v>
      </c>
      <c r="K79" s="11">
        <f t="shared" si="87"/>
        <v>103.72176370246568</v>
      </c>
      <c r="L79" s="11">
        <f t="shared" si="87"/>
        <v>87.845684649447762</v>
      </c>
      <c r="M79" s="11">
        <f t="shared" si="87"/>
        <v>91.067767114082386</v>
      </c>
      <c r="N79" s="11">
        <f t="shared" si="87"/>
        <v>101.43701431845203</v>
      </c>
      <c r="O79" s="11">
        <f t="shared" si="87"/>
        <v>94.23126626117822</v>
      </c>
      <c r="P79" s="11">
        <f t="shared" si="87"/>
        <v>105.09847166462774</v>
      </c>
      <c r="Q79" s="11">
        <f t="shared" si="87"/>
        <v>99.035098299360754</v>
      </c>
      <c r="R79" s="11">
        <f t="shared" si="87"/>
        <v>103.54601374984924</v>
      </c>
      <c r="S79" s="11">
        <f t="shared" si="87"/>
        <v>104.86413839447249</v>
      </c>
      <c r="T79" s="11">
        <f t="shared" si="87"/>
        <v>102.22788910522598</v>
      </c>
      <c r="U79" s="11">
        <f t="shared" si="87"/>
        <v>96.369557351344838</v>
      </c>
      <c r="V79" s="11">
        <f t="shared" si="87"/>
        <v>94.319141237486434</v>
      </c>
      <c r="W79" s="11">
        <f t="shared" si="87"/>
        <v>81.050019814945657</v>
      </c>
      <c r="X79" s="11">
        <f t="shared" si="87"/>
        <v>95.227182659338027</v>
      </c>
      <c r="Y79" s="11">
        <f t="shared" si="87"/>
        <v>82.573186070954733</v>
      </c>
      <c r="Z79" s="11">
        <f t="shared" si="87"/>
        <v>88.548684459913503</v>
      </c>
      <c r="AA79" s="11">
        <f t="shared" si="87"/>
        <v>92.26872512362803</v>
      </c>
      <c r="AB79" s="11">
        <f t="shared" si="87"/>
        <v>101.46630597722144</v>
      </c>
      <c r="AD79" s="35">
        <f>AVERAGE(A79:AB79)</f>
        <v>92.437032187002046</v>
      </c>
      <c r="AE79" s="35">
        <f>_xlfn.STDEV.P(A79:AB79)</f>
        <v>18.998437629129455</v>
      </c>
    </row>
    <row r="80" spans="1:33">
      <c r="A80" s="34">
        <v>2</v>
      </c>
      <c r="B80" s="37" t="s">
        <v>68</v>
      </c>
      <c r="C80" s="11">
        <f>(100*C53)/$U$29</f>
        <v>71.596372710121116</v>
      </c>
      <c r="D80" s="11">
        <f t="shared" ref="D80:AB80" si="88">(100*D53)/$U$29</f>
        <v>114.01618891120444</v>
      </c>
      <c r="E80" s="11">
        <f t="shared" si="88"/>
        <v>103.87681820948208</v>
      </c>
      <c r="F80" s="11">
        <f t="shared" si="88"/>
        <v>99.531373623029651</v>
      </c>
      <c r="G80" s="11">
        <f t="shared" si="88"/>
        <v>111.74000365163413</v>
      </c>
      <c r="H80" s="11">
        <f t="shared" si="88"/>
        <v>115.36120747367782</v>
      </c>
      <c r="I80" s="11">
        <f t="shared" si="88"/>
        <v>123.43131884851807</v>
      </c>
      <c r="J80" s="11">
        <f t="shared" si="88"/>
        <v>86.184650964640014</v>
      </c>
      <c r="K80" s="11">
        <f t="shared" si="88"/>
        <v>101.49716998356766</v>
      </c>
      <c r="L80" s="11">
        <f t="shared" si="88"/>
        <v>99.945225488406066</v>
      </c>
      <c r="M80" s="11">
        <f t="shared" si="88"/>
        <v>85.150021301198962</v>
      </c>
      <c r="N80" s="11">
        <f t="shared" si="88"/>
        <v>97.875966161523962</v>
      </c>
      <c r="O80" s="11">
        <f t="shared" si="88"/>
        <v>79.252632219584925</v>
      </c>
      <c r="P80" s="11">
        <f t="shared" si="88"/>
        <v>115.25774450733371</v>
      </c>
      <c r="Q80" s="11">
        <f t="shared" si="88"/>
        <v>93.840910474103836</v>
      </c>
      <c r="R80" s="11">
        <f t="shared" si="88"/>
        <v>119.08587426206562</v>
      </c>
      <c r="S80" s="11">
        <f t="shared" si="88"/>
        <v>113.80926297851624</v>
      </c>
      <c r="T80" s="11">
        <f t="shared" si="88"/>
        <v>106.56685533442884</v>
      </c>
      <c r="U80" s="11">
        <f t="shared" si="88"/>
        <v>100.3590773537825</v>
      </c>
      <c r="V80" s="11">
        <f t="shared" si="88"/>
        <v>85.874262065607709</v>
      </c>
      <c r="W80" s="11">
        <f t="shared" si="88"/>
        <v>78.631854421520302</v>
      </c>
      <c r="X80" s="11">
        <f t="shared" si="88"/>
        <v>107.39455906518168</v>
      </c>
      <c r="Y80" s="11">
        <f t="shared" si="88"/>
        <v>85.356947233887169</v>
      </c>
      <c r="Z80" s="11">
        <f t="shared" si="88"/>
        <v>92.599354877974577</v>
      </c>
      <c r="AA80" s="11">
        <f t="shared" si="88"/>
        <v>98.600206925932696</v>
      </c>
      <c r="AB80" s="11">
        <f t="shared" si="88"/>
        <v>101.39370701722355</v>
      </c>
      <c r="AD80" s="35">
        <f t="shared" ref="AD80:AD87" si="89">AVERAGE(A80:AB80)</f>
        <v>95.934428372746183</v>
      </c>
      <c r="AE80" s="35">
        <f t="shared" ref="AE80:AE87" si="90">_xlfn.STDEV.P(A80:AB80)</f>
        <v>22.608144641922344</v>
      </c>
    </row>
    <row r="81" spans="1:31">
      <c r="A81" s="34">
        <v>3</v>
      </c>
      <c r="B81" s="37" t="s">
        <v>67</v>
      </c>
      <c r="C81" s="11">
        <f>(100*C54)/$U$30</f>
        <v>101.41325770321588</v>
      </c>
      <c r="D81" s="11">
        <f t="shared" ref="D81:AB81" si="91">(100*D54)/$U$30</f>
        <v>95.161755516031334</v>
      </c>
      <c r="E81" s="11">
        <f t="shared" si="91"/>
        <v>91.892996202470798</v>
      </c>
      <c r="F81" s="11">
        <f t="shared" si="91"/>
        <v>89.155410277363842</v>
      </c>
      <c r="G81" s="11">
        <f t="shared" si="91"/>
        <v>99.043407200884488</v>
      </c>
      <c r="H81" s="11">
        <f t="shared" si="91"/>
        <v>88.256501466134694</v>
      </c>
      <c r="I81" s="11">
        <f t="shared" si="91"/>
        <v>88.133922991876162</v>
      </c>
      <c r="J81" s="11">
        <f t="shared" si="91"/>
        <v>94.794020093255767</v>
      </c>
      <c r="K81" s="11">
        <f t="shared" si="91"/>
        <v>104.60029803393741</v>
      </c>
      <c r="L81" s="11">
        <f t="shared" si="91"/>
        <v>83.067346055857328</v>
      </c>
      <c r="M81" s="11">
        <f t="shared" si="91"/>
        <v>93.404797384992548</v>
      </c>
      <c r="N81" s="11">
        <f t="shared" si="91"/>
        <v>102.84333990289862</v>
      </c>
      <c r="O81" s="11">
        <f t="shared" si="91"/>
        <v>100.14661346921118</v>
      </c>
      <c r="P81" s="11">
        <f t="shared" si="91"/>
        <v>101.08638177185983</v>
      </c>
      <c r="Q81" s="11">
        <f t="shared" si="91"/>
        <v>101.08638177185983</v>
      </c>
      <c r="R81" s="11">
        <f t="shared" si="91"/>
        <v>97.409027544104191</v>
      </c>
      <c r="S81" s="11">
        <f t="shared" si="91"/>
        <v>101.33153872037687</v>
      </c>
      <c r="T81" s="11">
        <f t="shared" si="91"/>
        <v>100.51434889198673</v>
      </c>
      <c r="U81" s="11">
        <f t="shared" si="91"/>
        <v>94.794020093255767</v>
      </c>
      <c r="V81" s="11">
        <f t="shared" si="91"/>
        <v>97.654184492621255</v>
      </c>
      <c r="W81" s="11">
        <f t="shared" si="91"/>
        <v>82.004999278950152</v>
      </c>
      <c r="X81" s="11">
        <f t="shared" si="91"/>
        <v>90.422054511368543</v>
      </c>
      <c r="Y81" s="11">
        <f t="shared" si="91"/>
        <v>81.473825890496556</v>
      </c>
      <c r="Z81" s="11">
        <f t="shared" si="91"/>
        <v>86.948997740710467</v>
      </c>
      <c r="AA81" s="11">
        <f t="shared" si="91"/>
        <v>89.768302648656444</v>
      </c>
      <c r="AB81" s="11">
        <f t="shared" si="91"/>
        <v>101.4949766860549</v>
      </c>
      <c r="AD81" s="35">
        <f t="shared" si="89"/>
        <v>91.144544679275256</v>
      </c>
      <c r="AE81" s="35">
        <f t="shared" si="90"/>
        <v>18.505628720350607</v>
      </c>
    </row>
    <row r="82" spans="1:31">
      <c r="A82" s="34">
        <v>4</v>
      </c>
      <c r="B82" s="36" t="s">
        <v>66</v>
      </c>
      <c r="C82" s="11">
        <f>(100*C55)/$U$31</f>
        <v>114.95745633676668</v>
      </c>
      <c r="D82" s="11">
        <f t="shared" ref="D82:AB82" si="92">(100*D55)/$U$31</f>
        <v>85.689406379061538</v>
      </c>
      <c r="E82" s="11">
        <f t="shared" si="92"/>
        <v>108.61322585460516</v>
      </c>
      <c r="F82" s="11">
        <f t="shared" si="92"/>
        <v>118.1718664477285</v>
      </c>
      <c r="G82" s="11">
        <f t="shared" si="92"/>
        <v>89.072995969547691</v>
      </c>
      <c r="H82" s="11">
        <f t="shared" si="92"/>
        <v>106.58307210031347</v>
      </c>
      <c r="I82" s="11">
        <f t="shared" si="92"/>
        <v>100.23884161815197</v>
      </c>
      <c r="J82" s="11">
        <f t="shared" si="92"/>
        <v>109.4591232522267</v>
      </c>
      <c r="K82" s="11">
        <f t="shared" si="92"/>
        <v>131.02950689157586</v>
      </c>
      <c r="L82" s="11">
        <f t="shared" si="92"/>
        <v>93.810021396228294</v>
      </c>
      <c r="M82" s="11">
        <f t="shared" si="92"/>
        <v>112.75812310295068</v>
      </c>
      <c r="N82" s="11">
        <f t="shared" si="92"/>
        <v>119.52530228392298</v>
      </c>
      <c r="O82" s="11">
        <f t="shared" si="92"/>
        <v>78.922227198089288</v>
      </c>
      <c r="P82" s="11">
        <f t="shared" si="92"/>
        <v>96.432303328855042</v>
      </c>
      <c r="Q82" s="11">
        <f t="shared" si="92"/>
        <v>119.60989202368512</v>
      </c>
      <c r="R82" s="11">
        <f t="shared" si="92"/>
        <v>112.84271284271284</v>
      </c>
      <c r="S82" s="11">
        <f t="shared" si="92"/>
        <v>104.04537990744888</v>
      </c>
      <c r="T82" s="11">
        <f t="shared" si="92"/>
        <v>104.8912773050704</v>
      </c>
      <c r="U82" s="11">
        <f t="shared" si="92"/>
        <v>113.35025128128576</v>
      </c>
      <c r="V82" s="11">
        <f t="shared" si="92"/>
        <v>89.665124147882764</v>
      </c>
      <c r="W82" s="11">
        <f t="shared" si="92"/>
        <v>73.33930437378713</v>
      </c>
      <c r="X82" s="11">
        <f t="shared" si="92"/>
        <v>79.683534855948636</v>
      </c>
      <c r="Y82" s="11">
        <f t="shared" si="92"/>
        <v>99.223764741006136</v>
      </c>
      <c r="Z82" s="11">
        <f t="shared" si="92"/>
        <v>98.208687863860277</v>
      </c>
      <c r="AA82" s="11">
        <f t="shared" si="92"/>
        <v>90.849380504552911</v>
      </c>
      <c r="AB82" s="11">
        <f t="shared" si="92"/>
        <v>96.009354630044285</v>
      </c>
      <c r="AD82" s="35">
        <f t="shared" si="89"/>
        <v>98.18452357915956</v>
      </c>
      <c r="AE82" s="35">
        <f t="shared" si="90"/>
        <v>23.026706174069737</v>
      </c>
    </row>
    <row r="83" spans="1:31">
      <c r="A83" s="34">
        <v>5</v>
      </c>
      <c r="B83" s="37" t="s">
        <v>65</v>
      </c>
      <c r="C83" s="11">
        <f>(100*C56)/$U$32</f>
        <v>105.80938080938081</v>
      </c>
      <c r="D83" s="11">
        <f t="shared" ref="D83:AB83" si="93">(100*D56)/$U$32</f>
        <v>91.162591162591156</v>
      </c>
      <c r="E83" s="11">
        <f t="shared" si="93"/>
        <v>106.7210067210067</v>
      </c>
      <c r="F83" s="11">
        <f t="shared" si="93"/>
        <v>104.35077935077933</v>
      </c>
      <c r="G83" s="11">
        <f t="shared" si="93"/>
        <v>85.206635206635184</v>
      </c>
      <c r="H83" s="11">
        <f t="shared" si="93"/>
        <v>107.75418275418274</v>
      </c>
      <c r="I83" s="11">
        <f t="shared" si="93"/>
        <v>94.322894322894328</v>
      </c>
      <c r="J83" s="11">
        <f t="shared" si="93"/>
        <v>96.085371085371079</v>
      </c>
      <c r="K83" s="11">
        <f t="shared" si="93"/>
        <v>118.87601887601886</v>
      </c>
      <c r="L83" s="11">
        <f t="shared" si="93"/>
        <v>104.71542971542971</v>
      </c>
      <c r="M83" s="11">
        <f t="shared" si="93"/>
        <v>106.84255684255683</v>
      </c>
      <c r="N83" s="11">
        <f t="shared" si="93"/>
        <v>100.03575003575003</v>
      </c>
      <c r="O83" s="11">
        <f t="shared" si="93"/>
        <v>85.085085085085069</v>
      </c>
      <c r="P83" s="11">
        <f t="shared" si="93"/>
        <v>111.7045617045617</v>
      </c>
      <c r="Q83" s="11">
        <f t="shared" si="93"/>
        <v>117.90361790361789</v>
      </c>
      <c r="R83" s="11">
        <f t="shared" si="93"/>
        <v>118.99756899756899</v>
      </c>
      <c r="S83" s="11">
        <f t="shared" si="93"/>
        <v>114.86486486486486</v>
      </c>
      <c r="T83" s="11">
        <f t="shared" si="93"/>
        <v>110.61061061061059</v>
      </c>
      <c r="U83" s="11">
        <f t="shared" si="93"/>
        <v>110.61061061061059</v>
      </c>
      <c r="V83" s="11">
        <f t="shared" si="93"/>
        <v>94.201344201344185</v>
      </c>
      <c r="W83" s="11">
        <f t="shared" si="93"/>
        <v>89.947089947089935</v>
      </c>
      <c r="X83" s="11">
        <f t="shared" si="93"/>
        <v>77.731302731302719</v>
      </c>
      <c r="Y83" s="11">
        <f t="shared" si="93"/>
        <v>103.3176033176033</v>
      </c>
      <c r="Z83" s="11">
        <f t="shared" si="93"/>
        <v>98.941798941798922</v>
      </c>
      <c r="AA83" s="11">
        <f t="shared" si="93"/>
        <v>89.825539825539821</v>
      </c>
      <c r="AB83" s="11">
        <f t="shared" si="93"/>
        <v>94.930644930644931</v>
      </c>
      <c r="AD83" s="35">
        <f t="shared" si="89"/>
        <v>97.983512613142196</v>
      </c>
      <c r="AE83" s="35">
        <f t="shared" si="90"/>
        <v>21.171264163534772</v>
      </c>
    </row>
    <row r="84" spans="1:31">
      <c r="A84" s="34">
        <v>6</v>
      </c>
      <c r="B84" s="36" t="s">
        <v>64</v>
      </c>
      <c r="C84" s="11">
        <f>(100*C57)/$U$33</f>
        <v>94.066905112560477</v>
      </c>
      <c r="D84" s="11">
        <f t="shared" ref="D84:AB84" si="94">(100*D57)/$U$33</f>
        <v>97.107090258783913</v>
      </c>
      <c r="E84" s="11">
        <f t="shared" si="94"/>
        <v>105.24405638544077</v>
      </c>
      <c r="F84" s="11">
        <f t="shared" si="94"/>
        <v>91.116137176520084</v>
      </c>
      <c r="G84" s="11">
        <f t="shared" si="94"/>
        <v>103.09804334104776</v>
      </c>
      <c r="H84" s="11">
        <f t="shared" si="94"/>
        <v>96.212918156953492</v>
      </c>
      <c r="I84" s="11">
        <f t="shared" si="94"/>
        <v>94.15632232274352</v>
      </c>
      <c r="J84" s="11">
        <f t="shared" si="94"/>
        <v>85.751104565537545</v>
      </c>
      <c r="K84" s="11">
        <f t="shared" si="94"/>
        <v>99.96844098464129</v>
      </c>
      <c r="L84" s="11">
        <f t="shared" si="94"/>
        <v>109.26783084367767</v>
      </c>
      <c r="M84" s="11">
        <f t="shared" si="94"/>
        <v>106.04881127708815</v>
      </c>
      <c r="N84" s="11">
        <f t="shared" si="94"/>
        <v>92.993898590363969</v>
      </c>
      <c r="O84" s="11">
        <f t="shared" si="94"/>
        <v>97.55417630969913</v>
      </c>
      <c r="P84" s="11">
        <f t="shared" si="94"/>
        <v>89.864296233957475</v>
      </c>
      <c r="Q84" s="11">
        <f t="shared" si="94"/>
        <v>100.50494424573952</v>
      </c>
      <c r="R84" s="11">
        <f t="shared" si="94"/>
        <v>104.52871870397642</v>
      </c>
      <c r="S84" s="11">
        <f t="shared" si="94"/>
        <v>102.82979171049861</v>
      </c>
      <c r="T84" s="11">
        <f t="shared" si="94"/>
        <v>103.72396381232903</v>
      </c>
      <c r="U84" s="11">
        <f t="shared" si="94"/>
        <v>101.04144750683777</v>
      </c>
      <c r="V84" s="11">
        <f t="shared" si="94"/>
        <v>94.782242794024825</v>
      </c>
      <c r="W84" s="11">
        <f t="shared" si="94"/>
        <v>96.481169787502623</v>
      </c>
      <c r="X84" s="11">
        <f t="shared" si="94"/>
        <v>90.669051125604881</v>
      </c>
      <c r="Y84" s="11">
        <f t="shared" si="94"/>
        <v>98.001262360614348</v>
      </c>
      <c r="Z84" s="11">
        <f t="shared" si="94"/>
        <v>93.888070692194404</v>
      </c>
      <c r="AA84" s="11">
        <f t="shared" si="94"/>
        <v>92.904481380180925</v>
      </c>
      <c r="AB84" s="11">
        <f t="shared" si="94"/>
        <v>103.81338102251209</v>
      </c>
      <c r="AD84" s="35">
        <f t="shared" si="89"/>
        <v>94.504390988927085</v>
      </c>
      <c r="AE84" s="35">
        <f t="shared" si="90"/>
        <v>18.245837376882925</v>
      </c>
    </row>
    <row r="85" spans="1:31">
      <c r="A85" s="34">
        <v>7</v>
      </c>
      <c r="B85" s="36" t="s">
        <v>62</v>
      </c>
      <c r="C85" s="11">
        <f>(100*C58)/$U$34</f>
        <v>84.039186134137154</v>
      </c>
      <c r="D85" s="11">
        <f t="shared" ref="D85:AB85" si="95">(100*D58)/$U$34</f>
        <v>90.188394875659384</v>
      </c>
      <c r="E85" s="11">
        <f t="shared" si="95"/>
        <v>89.590555136900278</v>
      </c>
      <c r="F85" s="11">
        <f t="shared" si="95"/>
        <v>81.049987440341624</v>
      </c>
      <c r="G85" s="11">
        <f t="shared" si="95"/>
        <v>102.40140668173827</v>
      </c>
      <c r="H85" s="11">
        <f t="shared" si="95"/>
        <v>94.031650339110783</v>
      </c>
      <c r="I85" s="11">
        <f t="shared" si="95"/>
        <v>86.259733735242406</v>
      </c>
      <c r="J85" s="11">
        <f t="shared" si="95"/>
        <v>86.345139412207999</v>
      </c>
      <c r="K85" s="11">
        <f t="shared" si="95"/>
        <v>98.131122833458932</v>
      </c>
      <c r="L85" s="11">
        <f t="shared" si="95"/>
        <v>102.48681235870386</v>
      </c>
      <c r="M85" s="11">
        <f t="shared" si="95"/>
        <v>93.092187892489349</v>
      </c>
      <c r="N85" s="11">
        <f t="shared" si="95"/>
        <v>87.37000753579504</v>
      </c>
      <c r="O85" s="11">
        <f t="shared" si="95"/>
        <v>86.686762120070327</v>
      </c>
      <c r="P85" s="11">
        <f t="shared" si="95"/>
        <v>89.761366490831463</v>
      </c>
      <c r="Q85" s="11">
        <f t="shared" si="95"/>
        <v>94.714895754835482</v>
      </c>
      <c r="R85" s="11">
        <f t="shared" si="95"/>
        <v>93.860838985179612</v>
      </c>
      <c r="S85" s="11">
        <f t="shared" si="95"/>
        <v>100.77869881939212</v>
      </c>
      <c r="T85" s="11">
        <f t="shared" si="95"/>
        <v>98.21652851042451</v>
      </c>
      <c r="U85" s="11">
        <f t="shared" si="95"/>
        <v>95.654358201456944</v>
      </c>
      <c r="V85" s="11">
        <f t="shared" si="95"/>
        <v>87.967847274554146</v>
      </c>
      <c r="W85" s="11">
        <f t="shared" si="95"/>
        <v>95.398141170560166</v>
      </c>
      <c r="X85" s="11">
        <f t="shared" si="95"/>
        <v>92.579753830695807</v>
      </c>
      <c r="Y85" s="11">
        <f t="shared" si="95"/>
        <v>89.248932429037936</v>
      </c>
      <c r="Z85" s="11">
        <f t="shared" si="95"/>
        <v>93.177593569454913</v>
      </c>
      <c r="AA85" s="11">
        <f t="shared" si="95"/>
        <v>95.825169555388115</v>
      </c>
      <c r="AB85" s="11">
        <f t="shared" si="95"/>
        <v>93.946244662145219</v>
      </c>
      <c r="AD85" s="35">
        <f t="shared" si="89"/>
        <v>89.251974657400424</v>
      </c>
      <c r="AE85" s="35">
        <f t="shared" si="90"/>
        <v>16.985359676493665</v>
      </c>
    </row>
    <row r="86" spans="1:31">
      <c r="A86" s="34">
        <v>8</v>
      </c>
      <c r="B86" s="36" t="s">
        <v>60</v>
      </c>
      <c r="C86" s="11">
        <f>(100*C59)/$U$35</f>
        <v>88.986195139887045</v>
      </c>
      <c r="D86" s="11">
        <f t="shared" ref="D86:AB86" si="96">(100*D59)/$U$35</f>
        <v>100.23732326102218</v>
      </c>
      <c r="E86" s="11">
        <f t="shared" si="96"/>
        <v>93.47528161246116</v>
      </c>
      <c r="F86" s="11">
        <f t="shared" si="96"/>
        <v>87.84971755189359</v>
      </c>
      <c r="G86" s="11">
        <f t="shared" si="96"/>
        <v>96.998362135240853</v>
      </c>
      <c r="H86" s="11">
        <f t="shared" si="96"/>
        <v>96.657418858842817</v>
      </c>
      <c r="I86" s="11">
        <f t="shared" si="96"/>
        <v>94.498111441655269</v>
      </c>
      <c r="J86" s="11">
        <f t="shared" si="96"/>
        <v>93.588929371260505</v>
      </c>
      <c r="K86" s="11">
        <f t="shared" si="96"/>
        <v>93.304809974262142</v>
      </c>
      <c r="L86" s="11">
        <f t="shared" si="96"/>
        <v>92.963866697864106</v>
      </c>
      <c r="M86" s="11">
        <f t="shared" si="96"/>
        <v>70.347962696794482</v>
      </c>
      <c r="N86" s="11">
        <f t="shared" si="96"/>
        <v>87.565598154895227</v>
      </c>
      <c r="O86" s="11">
        <f t="shared" si="96"/>
        <v>91.372798074673298</v>
      </c>
      <c r="P86" s="11">
        <f t="shared" si="96"/>
        <v>98.759902396630707</v>
      </c>
      <c r="Q86" s="11">
        <f t="shared" si="96"/>
        <v>97.055186014640526</v>
      </c>
      <c r="R86" s="11">
        <f t="shared" si="96"/>
        <v>93.47528161246116</v>
      </c>
      <c r="S86" s="11">
        <f t="shared" si="96"/>
        <v>101.71474412541367</v>
      </c>
      <c r="T86" s="11">
        <f t="shared" si="96"/>
        <v>102.85122171340711</v>
      </c>
      <c r="U86" s="11">
        <f t="shared" si="96"/>
        <v>84.099341511515206</v>
      </c>
      <c r="V86" s="11">
        <f t="shared" si="96"/>
        <v>98.305311361433326</v>
      </c>
      <c r="W86" s="11">
        <f t="shared" si="96"/>
        <v>90.74773540127687</v>
      </c>
      <c r="X86" s="11">
        <f t="shared" si="96"/>
        <v>93.702577130059851</v>
      </c>
      <c r="Y86" s="11">
        <f t="shared" si="96"/>
        <v>89.668081692683117</v>
      </c>
      <c r="Z86" s="11">
        <f t="shared" si="96"/>
        <v>96.259651703045108</v>
      </c>
      <c r="AA86" s="11">
        <f t="shared" si="96"/>
        <v>95.975532306046745</v>
      </c>
      <c r="AB86" s="11">
        <f t="shared" si="96"/>
        <v>91.543269712872302</v>
      </c>
      <c r="AD86" s="35">
        <f t="shared" si="89"/>
        <v>90.000155987119953</v>
      </c>
      <c r="AE86" s="35">
        <f t="shared" si="90"/>
        <v>17.238079957054985</v>
      </c>
    </row>
    <row r="87" spans="1:31">
      <c r="A87" s="34">
        <v>9</v>
      </c>
      <c r="B87" s="36" t="s">
        <v>58</v>
      </c>
      <c r="C87" s="11">
        <f>(100*C60)/$U$36</f>
        <v>100.30682086381874</v>
      </c>
      <c r="D87" s="11">
        <f t="shared" ref="D87:AB87" si="97">(100*D60)/$U$36</f>
        <v>108.73259381637952</v>
      </c>
      <c r="E87" s="11">
        <f t="shared" si="97"/>
        <v>87.066320509794679</v>
      </c>
      <c r="F87" s="11">
        <f t="shared" si="97"/>
        <v>79.71048697978128</v>
      </c>
      <c r="G87" s="11">
        <f t="shared" si="97"/>
        <v>106.99394225473999</v>
      </c>
      <c r="H87" s="11">
        <f t="shared" si="97"/>
        <v>85.862638659428853</v>
      </c>
      <c r="I87" s="11">
        <f t="shared" si="97"/>
        <v>123.44426087640629</v>
      </c>
      <c r="J87" s="11">
        <f t="shared" si="97"/>
        <v>91.47982062780271</v>
      </c>
      <c r="K87" s="11">
        <f t="shared" si="97"/>
        <v>79.71048697978128</v>
      </c>
      <c r="L87" s="11">
        <f t="shared" si="97"/>
        <v>88.136259932342085</v>
      </c>
      <c r="M87" s="11">
        <f t="shared" si="97"/>
        <v>80.245456691054997</v>
      </c>
      <c r="N87" s="11">
        <f t="shared" si="97"/>
        <v>101.10927543072928</v>
      </c>
      <c r="O87" s="11">
        <f t="shared" si="97"/>
        <v>112.20989693965858</v>
      </c>
      <c r="P87" s="11">
        <f t="shared" si="97"/>
        <v>80.914168830147119</v>
      </c>
      <c r="Q87" s="11">
        <f t="shared" si="97"/>
        <v>94.555896467626468</v>
      </c>
      <c r="R87" s="11">
        <f t="shared" si="97"/>
        <v>92.817244905986939</v>
      </c>
      <c r="S87" s="11">
        <f t="shared" si="97"/>
        <v>96.294548029265997</v>
      </c>
      <c r="T87" s="11">
        <f t="shared" si="97"/>
        <v>98.969396585634499</v>
      </c>
      <c r="U87" s="11">
        <f t="shared" si="97"/>
        <v>120.36818503658249</v>
      </c>
      <c r="V87" s="11">
        <f t="shared" si="97"/>
        <v>96.294548029265997</v>
      </c>
      <c r="W87" s="11">
        <f t="shared" si="97"/>
        <v>82.786562819605066</v>
      </c>
      <c r="X87" s="11">
        <f t="shared" si="97"/>
        <v>93.753441900715913</v>
      </c>
      <c r="Y87" s="11">
        <f t="shared" si="97"/>
        <v>93.352214617260643</v>
      </c>
      <c r="Z87" s="11">
        <f t="shared" si="97"/>
        <v>72.22091102194949</v>
      </c>
      <c r="AA87" s="11">
        <f t="shared" si="97"/>
        <v>85.728896231610406</v>
      </c>
      <c r="AB87" s="11">
        <f t="shared" si="97"/>
        <v>100.44056329163716</v>
      </c>
      <c r="AD87" s="35">
        <f t="shared" si="89"/>
        <v>91.203882901074309</v>
      </c>
      <c r="AE87" s="35">
        <f t="shared" si="90"/>
        <v>20.234890593292832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9"/>
  <sheetViews>
    <sheetView workbookViewId="0">
      <selection activeCell="G39" sqref="G39"/>
    </sheetView>
  </sheetViews>
  <sheetFormatPr baseColWidth="10" defaultColWidth="8.83203125" defaultRowHeight="15"/>
  <sheetData>
    <row r="1" spans="1:10">
      <c r="A1" t="s">
        <v>9</v>
      </c>
      <c r="H1">
        <v>55</v>
      </c>
      <c r="I1" t="s">
        <v>35</v>
      </c>
    </row>
    <row r="2" spans="1:10">
      <c r="A2">
        <v>1</v>
      </c>
      <c r="B2" t="s">
        <v>23</v>
      </c>
      <c r="C2" t="s">
        <v>27</v>
      </c>
      <c r="D2">
        <v>1</v>
      </c>
      <c r="H2">
        <v>56</v>
      </c>
      <c r="I2" t="s">
        <v>35</v>
      </c>
    </row>
    <row r="3" spans="1:10">
      <c r="A3">
        <v>2</v>
      </c>
      <c r="B3" t="s">
        <v>24</v>
      </c>
      <c r="C3" t="s">
        <v>28</v>
      </c>
      <c r="H3">
        <v>57</v>
      </c>
      <c r="I3" t="s">
        <v>35</v>
      </c>
    </row>
    <row r="4" spans="1:10">
      <c r="A4">
        <v>3</v>
      </c>
      <c r="B4" t="s">
        <v>25</v>
      </c>
      <c r="C4" t="s">
        <v>29</v>
      </c>
      <c r="H4">
        <v>2</v>
      </c>
      <c r="I4" t="s">
        <v>24</v>
      </c>
      <c r="J4" t="s">
        <v>28</v>
      </c>
    </row>
    <row r="5" spans="1:10">
      <c r="A5">
        <v>4</v>
      </c>
      <c r="B5" t="s">
        <v>23</v>
      </c>
      <c r="C5" t="s">
        <v>30</v>
      </c>
      <c r="H5">
        <v>17</v>
      </c>
      <c r="I5" t="s">
        <v>24</v>
      </c>
      <c r="J5" t="s">
        <v>27</v>
      </c>
    </row>
    <row r="6" spans="1:10">
      <c r="A6">
        <v>5</v>
      </c>
      <c r="B6" t="s">
        <v>26</v>
      </c>
      <c r="C6" t="s">
        <v>31</v>
      </c>
      <c r="H6">
        <v>18</v>
      </c>
      <c r="I6" t="s">
        <v>24</v>
      </c>
      <c r="J6" t="s">
        <v>28</v>
      </c>
    </row>
    <row r="7" spans="1:10">
      <c r="A7">
        <v>6</v>
      </c>
      <c r="B7" t="s">
        <v>23</v>
      </c>
      <c r="C7" t="s">
        <v>32</v>
      </c>
      <c r="H7">
        <v>21</v>
      </c>
      <c r="I7" t="s">
        <v>24</v>
      </c>
      <c r="J7" t="s">
        <v>31</v>
      </c>
    </row>
    <row r="8" spans="1:10">
      <c r="A8">
        <v>7</v>
      </c>
      <c r="B8" t="s">
        <v>23</v>
      </c>
      <c r="C8" t="s">
        <v>33</v>
      </c>
      <c r="H8">
        <v>22</v>
      </c>
      <c r="I8" t="s">
        <v>24</v>
      </c>
      <c r="J8" t="s">
        <v>32</v>
      </c>
    </row>
    <row r="9" spans="1:10">
      <c r="A9">
        <v>8</v>
      </c>
      <c r="B9" t="s">
        <v>23</v>
      </c>
      <c r="C9" t="s">
        <v>34</v>
      </c>
      <c r="H9">
        <v>23</v>
      </c>
      <c r="I9" t="s">
        <v>24</v>
      </c>
      <c r="J9" t="s">
        <v>33</v>
      </c>
    </row>
    <row r="10" spans="1:10">
      <c r="A10">
        <v>9</v>
      </c>
      <c r="B10" t="s">
        <v>23</v>
      </c>
      <c r="C10" t="s">
        <v>27</v>
      </c>
      <c r="D10">
        <v>2</v>
      </c>
      <c r="H10">
        <v>24</v>
      </c>
      <c r="I10" t="s">
        <v>24</v>
      </c>
      <c r="J10" t="s">
        <v>34</v>
      </c>
    </row>
    <row r="11" spans="1:10">
      <c r="A11">
        <v>10</v>
      </c>
      <c r="B11" t="s">
        <v>23</v>
      </c>
      <c r="C11" t="s">
        <v>28</v>
      </c>
      <c r="H11">
        <v>25</v>
      </c>
      <c r="I11" t="s">
        <v>24</v>
      </c>
      <c r="J11" t="s">
        <v>27</v>
      </c>
    </row>
    <row r="12" spans="1:10">
      <c r="A12">
        <v>11</v>
      </c>
      <c r="B12" t="s">
        <v>23</v>
      </c>
      <c r="C12" t="s">
        <v>29</v>
      </c>
      <c r="H12">
        <v>27</v>
      </c>
      <c r="I12" t="s">
        <v>24</v>
      </c>
      <c r="J12" t="s">
        <v>29</v>
      </c>
    </row>
    <row r="13" spans="1:10">
      <c r="A13">
        <v>12</v>
      </c>
      <c r="B13" t="s">
        <v>23</v>
      </c>
      <c r="C13" t="s">
        <v>30</v>
      </c>
      <c r="H13">
        <v>30</v>
      </c>
      <c r="I13" t="s">
        <v>24</v>
      </c>
      <c r="J13" t="s">
        <v>32</v>
      </c>
    </row>
    <row r="14" spans="1:10">
      <c r="A14">
        <v>13</v>
      </c>
      <c r="B14" t="s">
        <v>23</v>
      </c>
      <c r="C14" t="s">
        <v>31</v>
      </c>
      <c r="H14">
        <v>31</v>
      </c>
      <c r="I14" t="s">
        <v>24</v>
      </c>
      <c r="J14" t="s">
        <v>33</v>
      </c>
    </row>
    <row r="15" spans="1:10">
      <c r="A15">
        <v>14</v>
      </c>
      <c r="B15" t="s">
        <v>23</v>
      </c>
      <c r="C15" t="s">
        <v>32</v>
      </c>
      <c r="H15">
        <v>35</v>
      </c>
      <c r="I15" t="s">
        <v>24</v>
      </c>
      <c r="J15" t="s">
        <v>29</v>
      </c>
    </row>
    <row r="16" spans="1:10">
      <c r="A16">
        <v>15</v>
      </c>
      <c r="B16" t="s">
        <v>23</v>
      </c>
      <c r="C16" t="s">
        <v>33</v>
      </c>
      <c r="H16">
        <v>37</v>
      </c>
      <c r="I16" t="s">
        <v>24</v>
      </c>
      <c r="J16" t="s">
        <v>31</v>
      </c>
    </row>
    <row r="17" spans="1:10">
      <c r="A17">
        <v>16</v>
      </c>
      <c r="B17" t="s">
        <v>23</v>
      </c>
      <c r="C17" t="s">
        <v>34</v>
      </c>
      <c r="H17">
        <v>38</v>
      </c>
      <c r="I17" t="s">
        <v>24</v>
      </c>
      <c r="J17" t="s">
        <v>32</v>
      </c>
    </row>
    <row r="18" spans="1:10">
      <c r="A18">
        <v>17</v>
      </c>
      <c r="B18" t="s">
        <v>24</v>
      </c>
      <c r="C18" t="s">
        <v>27</v>
      </c>
      <c r="D18">
        <v>3</v>
      </c>
      <c r="H18">
        <v>39</v>
      </c>
      <c r="I18" t="s">
        <v>24</v>
      </c>
      <c r="J18" t="s">
        <v>33</v>
      </c>
    </row>
    <row r="19" spans="1:10">
      <c r="A19">
        <v>18</v>
      </c>
      <c r="B19" t="s">
        <v>24</v>
      </c>
      <c r="C19" t="s">
        <v>28</v>
      </c>
      <c r="H19">
        <v>40</v>
      </c>
      <c r="I19" t="s">
        <v>24</v>
      </c>
      <c r="J19" t="s">
        <v>34</v>
      </c>
    </row>
    <row r="20" spans="1:10">
      <c r="A20">
        <v>19</v>
      </c>
      <c r="B20" t="s">
        <v>26</v>
      </c>
      <c r="C20" t="s">
        <v>29</v>
      </c>
      <c r="H20">
        <v>45</v>
      </c>
      <c r="I20" t="s">
        <v>24</v>
      </c>
      <c r="J20" t="s">
        <v>31</v>
      </c>
    </row>
    <row r="21" spans="1:10">
      <c r="A21">
        <v>20</v>
      </c>
      <c r="B21" t="s">
        <v>26</v>
      </c>
      <c r="C21" t="s">
        <v>30</v>
      </c>
      <c r="H21">
        <v>49</v>
      </c>
      <c r="I21" t="s">
        <v>24</v>
      </c>
    </row>
    <row r="22" spans="1:10">
      <c r="A22">
        <v>21</v>
      </c>
      <c r="B22" t="s">
        <v>24</v>
      </c>
      <c r="C22" t="s">
        <v>31</v>
      </c>
      <c r="H22">
        <v>50</v>
      </c>
      <c r="I22" t="s">
        <v>24</v>
      </c>
    </row>
    <row r="23" spans="1:10">
      <c r="A23">
        <v>22</v>
      </c>
      <c r="B23" t="s">
        <v>24</v>
      </c>
      <c r="C23" t="s">
        <v>32</v>
      </c>
      <c r="H23">
        <v>53</v>
      </c>
      <c r="I23" t="s">
        <v>24</v>
      </c>
    </row>
    <row r="24" spans="1:10">
      <c r="A24">
        <v>23</v>
      </c>
      <c r="B24" t="s">
        <v>24</v>
      </c>
      <c r="C24" t="s">
        <v>33</v>
      </c>
      <c r="H24">
        <v>58</v>
      </c>
      <c r="I24" t="s">
        <v>24</v>
      </c>
    </row>
    <row r="25" spans="1:10">
      <c r="A25">
        <v>24</v>
      </c>
      <c r="B25" t="s">
        <v>24</v>
      </c>
      <c r="C25" t="s">
        <v>34</v>
      </c>
      <c r="H25">
        <v>59</v>
      </c>
      <c r="I25" t="s">
        <v>24</v>
      </c>
    </row>
    <row r="26" spans="1:10">
      <c r="A26">
        <v>25</v>
      </c>
      <c r="B26" t="s">
        <v>24</v>
      </c>
      <c r="C26" t="s">
        <v>27</v>
      </c>
      <c r="D26">
        <v>4</v>
      </c>
      <c r="H26">
        <v>60</v>
      </c>
      <c r="I26" t="s">
        <v>24</v>
      </c>
    </row>
    <row r="27" spans="1:10">
      <c r="A27">
        <v>26</v>
      </c>
      <c r="B27" t="s">
        <v>26</v>
      </c>
      <c r="C27" t="s">
        <v>28</v>
      </c>
      <c r="H27">
        <v>61</v>
      </c>
      <c r="I27" t="s">
        <v>24</v>
      </c>
    </row>
    <row r="28" spans="1:10">
      <c r="A28">
        <v>27</v>
      </c>
      <c r="B28" t="s">
        <v>24</v>
      </c>
      <c r="C28" t="s">
        <v>29</v>
      </c>
      <c r="H28">
        <v>69</v>
      </c>
      <c r="I28" t="s">
        <v>24</v>
      </c>
    </row>
    <row r="29" spans="1:10">
      <c r="A29">
        <v>28</v>
      </c>
      <c r="B29" t="s">
        <v>26</v>
      </c>
      <c r="C29" t="s">
        <v>30</v>
      </c>
      <c r="H29">
        <v>70</v>
      </c>
      <c r="I29" t="s">
        <v>24</v>
      </c>
    </row>
    <row r="30" spans="1:10">
      <c r="A30">
        <v>29</v>
      </c>
      <c r="B30" t="s">
        <v>26</v>
      </c>
      <c r="C30" t="s">
        <v>31</v>
      </c>
      <c r="H30">
        <v>71</v>
      </c>
      <c r="I30" t="s">
        <v>24</v>
      </c>
    </row>
    <row r="31" spans="1:10">
      <c r="A31">
        <v>30</v>
      </c>
      <c r="B31" t="s">
        <v>24</v>
      </c>
      <c r="C31" t="s">
        <v>32</v>
      </c>
      <c r="H31">
        <v>79</v>
      </c>
      <c r="I31" t="s">
        <v>24</v>
      </c>
    </row>
    <row r="32" spans="1:10">
      <c r="A32">
        <v>31</v>
      </c>
      <c r="B32" t="s">
        <v>24</v>
      </c>
      <c r="C32" t="s">
        <v>33</v>
      </c>
      <c r="H32">
        <v>80</v>
      </c>
      <c r="I32" t="s">
        <v>24</v>
      </c>
    </row>
    <row r="33" spans="1:9">
      <c r="A33">
        <v>32</v>
      </c>
      <c r="B33" t="s">
        <v>26</v>
      </c>
      <c r="C33" t="s">
        <v>34</v>
      </c>
      <c r="H33">
        <v>83</v>
      </c>
      <c r="I33" t="s">
        <v>24</v>
      </c>
    </row>
    <row r="34" spans="1:9">
      <c r="A34">
        <v>33</v>
      </c>
      <c r="B34" t="s">
        <v>23</v>
      </c>
      <c r="C34" t="s">
        <v>27</v>
      </c>
      <c r="D34">
        <v>5</v>
      </c>
      <c r="H34">
        <v>86</v>
      </c>
      <c r="I34" t="s">
        <v>24</v>
      </c>
    </row>
    <row r="35" spans="1:9">
      <c r="A35">
        <v>34</v>
      </c>
      <c r="B35" t="s">
        <v>23</v>
      </c>
      <c r="C35" t="s">
        <v>28</v>
      </c>
      <c r="H35">
        <v>87</v>
      </c>
      <c r="I35" t="s">
        <v>24</v>
      </c>
    </row>
    <row r="36" spans="1:9">
      <c r="A36">
        <v>35</v>
      </c>
      <c r="B36" t="s">
        <v>24</v>
      </c>
      <c r="C36" t="s">
        <v>29</v>
      </c>
      <c r="H36">
        <v>89</v>
      </c>
      <c r="I36" t="s">
        <v>24</v>
      </c>
    </row>
    <row r="37" spans="1:9">
      <c r="A37">
        <v>36</v>
      </c>
      <c r="B37" t="s">
        <v>26</v>
      </c>
      <c r="C37" t="s">
        <v>30</v>
      </c>
      <c r="H37">
        <v>90</v>
      </c>
      <c r="I37" t="s">
        <v>24</v>
      </c>
    </row>
    <row r="38" spans="1:9">
      <c r="A38">
        <v>37</v>
      </c>
      <c r="B38" t="s">
        <v>24</v>
      </c>
      <c r="C38" t="s">
        <v>31</v>
      </c>
      <c r="H38">
        <v>91</v>
      </c>
      <c r="I38" t="s">
        <v>24</v>
      </c>
    </row>
    <row r="39" spans="1:9">
      <c r="A39">
        <v>38</v>
      </c>
      <c r="B39" t="s">
        <v>24</v>
      </c>
      <c r="C39" t="s">
        <v>32</v>
      </c>
      <c r="H39">
        <v>92</v>
      </c>
      <c r="I39" t="s">
        <v>24</v>
      </c>
    </row>
    <row r="40" spans="1:9">
      <c r="A40">
        <v>39</v>
      </c>
      <c r="B40" t="s">
        <v>24</v>
      </c>
      <c r="C40" t="s">
        <v>33</v>
      </c>
      <c r="H40">
        <v>93</v>
      </c>
      <c r="I40" t="s">
        <v>24</v>
      </c>
    </row>
    <row r="41" spans="1:9">
      <c r="A41">
        <v>40</v>
      </c>
      <c r="B41" t="s">
        <v>24</v>
      </c>
      <c r="C41" t="s">
        <v>34</v>
      </c>
      <c r="G41">
        <v>38</v>
      </c>
      <c r="H41">
        <v>96</v>
      </c>
      <c r="I41" t="s">
        <v>24</v>
      </c>
    </row>
    <row r="42" spans="1:9">
      <c r="A42">
        <v>41</v>
      </c>
      <c r="B42" t="s">
        <v>26</v>
      </c>
      <c r="C42" t="s">
        <v>27</v>
      </c>
      <c r="D42">
        <v>6</v>
      </c>
      <c r="H42">
        <v>1</v>
      </c>
      <c r="I42" t="s">
        <v>23</v>
      </c>
    </row>
    <row r="43" spans="1:9">
      <c r="A43">
        <v>42</v>
      </c>
      <c r="B43" t="s">
        <v>23</v>
      </c>
      <c r="C43" t="s">
        <v>28</v>
      </c>
      <c r="H43">
        <v>4</v>
      </c>
      <c r="I43" t="s">
        <v>23</v>
      </c>
    </row>
    <row r="44" spans="1:9">
      <c r="A44">
        <v>43</v>
      </c>
      <c r="B44" t="s">
        <v>23</v>
      </c>
      <c r="C44" t="s">
        <v>29</v>
      </c>
      <c r="H44">
        <v>6</v>
      </c>
      <c r="I44" t="s">
        <v>23</v>
      </c>
    </row>
    <row r="45" spans="1:9">
      <c r="A45">
        <v>44</v>
      </c>
      <c r="B45" t="s">
        <v>23</v>
      </c>
      <c r="C45" t="s">
        <v>30</v>
      </c>
      <c r="H45">
        <v>7</v>
      </c>
      <c r="I45" t="s">
        <v>23</v>
      </c>
    </row>
    <row r="46" spans="1:9">
      <c r="A46">
        <v>45</v>
      </c>
      <c r="B46" t="s">
        <v>24</v>
      </c>
      <c r="C46" t="s">
        <v>31</v>
      </c>
      <c r="H46">
        <v>8</v>
      </c>
      <c r="I46" t="s">
        <v>23</v>
      </c>
    </row>
    <row r="47" spans="1:9">
      <c r="A47">
        <v>46</v>
      </c>
      <c r="B47" t="s">
        <v>23</v>
      </c>
      <c r="C47" t="s">
        <v>32</v>
      </c>
      <c r="H47">
        <v>9</v>
      </c>
      <c r="I47" t="s">
        <v>23</v>
      </c>
    </row>
    <row r="48" spans="1:9">
      <c r="A48">
        <v>47</v>
      </c>
      <c r="B48" t="s">
        <v>26</v>
      </c>
      <c r="C48" t="s">
        <v>33</v>
      </c>
      <c r="H48">
        <v>10</v>
      </c>
      <c r="I48" t="s">
        <v>23</v>
      </c>
    </row>
    <row r="49" spans="1:9">
      <c r="A49">
        <v>48</v>
      </c>
      <c r="B49" t="s">
        <v>23</v>
      </c>
      <c r="C49" t="s">
        <v>34</v>
      </c>
      <c r="H49">
        <v>11</v>
      </c>
      <c r="I49" t="s">
        <v>23</v>
      </c>
    </row>
    <row r="50" spans="1:9">
      <c r="A50">
        <v>49</v>
      </c>
      <c r="B50" t="s">
        <v>24</v>
      </c>
      <c r="H50">
        <v>12</v>
      </c>
      <c r="I50" t="s">
        <v>23</v>
      </c>
    </row>
    <row r="51" spans="1:9">
      <c r="A51">
        <v>50</v>
      </c>
      <c r="B51" t="s">
        <v>24</v>
      </c>
      <c r="H51">
        <v>13</v>
      </c>
      <c r="I51" t="s">
        <v>23</v>
      </c>
    </row>
    <row r="52" spans="1:9">
      <c r="A52">
        <v>51</v>
      </c>
      <c r="B52" t="s">
        <v>26</v>
      </c>
      <c r="H52">
        <v>14</v>
      </c>
      <c r="I52" t="s">
        <v>23</v>
      </c>
    </row>
    <row r="53" spans="1:9">
      <c r="A53">
        <v>52</v>
      </c>
      <c r="B53" t="s">
        <v>26</v>
      </c>
      <c r="H53">
        <v>15</v>
      </c>
      <c r="I53" t="s">
        <v>23</v>
      </c>
    </row>
    <row r="54" spans="1:9">
      <c r="A54">
        <v>53</v>
      </c>
      <c r="B54" t="s">
        <v>24</v>
      </c>
      <c r="H54">
        <v>16</v>
      </c>
      <c r="I54" t="s">
        <v>23</v>
      </c>
    </row>
    <row r="55" spans="1:9">
      <c r="A55">
        <v>54</v>
      </c>
      <c r="B55" t="s">
        <v>26</v>
      </c>
      <c r="H55">
        <v>33</v>
      </c>
      <c r="I55" t="s">
        <v>23</v>
      </c>
    </row>
    <row r="56" spans="1:9">
      <c r="A56">
        <v>55</v>
      </c>
      <c r="B56" t="s">
        <v>35</v>
      </c>
      <c r="H56">
        <v>34</v>
      </c>
      <c r="I56" t="s">
        <v>23</v>
      </c>
    </row>
    <row r="57" spans="1:9">
      <c r="A57">
        <v>56</v>
      </c>
      <c r="B57" t="s">
        <v>35</v>
      </c>
      <c r="H57">
        <v>42</v>
      </c>
      <c r="I57" t="s">
        <v>23</v>
      </c>
    </row>
    <row r="58" spans="1:9">
      <c r="A58">
        <v>57</v>
      </c>
      <c r="B58" t="s">
        <v>35</v>
      </c>
      <c r="H58">
        <v>43</v>
      </c>
      <c r="I58" t="s">
        <v>23</v>
      </c>
    </row>
    <row r="59" spans="1:9">
      <c r="A59">
        <v>58</v>
      </c>
      <c r="B59" t="s">
        <v>24</v>
      </c>
      <c r="H59">
        <v>44</v>
      </c>
      <c r="I59" t="s">
        <v>23</v>
      </c>
    </row>
    <row r="60" spans="1:9">
      <c r="A60">
        <v>59</v>
      </c>
      <c r="B60" t="s">
        <v>24</v>
      </c>
      <c r="H60">
        <v>46</v>
      </c>
      <c r="I60" t="s">
        <v>23</v>
      </c>
    </row>
    <row r="61" spans="1:9">
      <c r="A61">
        <v>60</v>
      </c>
      <c r="B61" t="s">
        <v>24</v>
      </c>
      <c r="H61">
        <v>48</v>
      </c>
      <c r="I61" t="s">
        <v>23</v>
      </c>
    </row>
    <row r="62" spans="1:9">
      <c r="A62">
        <v>61</v>
      </c>
      <c r="B62" t="s">
        <v>24</v>
      </c>
      <c r="H62">
        <v>62</v>
      </c>
      <c r="I62" t="s">
        <v>23</v>
      </c>
    </row>
    <row r="63" spans="1:9">
      <c r="A63">
        <v>62</v>
      </c>
      <c r="B63" t="s">
        <v>23</v>
      </c>
      <c r="H63">
        <v>64</v>
      </c>
      <c r="I63" t="s">
        <v>23</v>
      </c>
    </row>
    <row r="64" spans="1:9">
      <c r="A64">
        <v>63</v>
      </c>
      <c r="B64" t="s">
        <v>26</v>
      </c>
      <c r="H64">
        <v>65</v>
      </c>
      <c r="I64" t="s">
        <v>23</v>
      </c>
    </row>
    <row r="65" spans="1:9">
      <c r="A65">
        <v>64</v>
      </c>
      <c r="B65" t="s">
        <v>23</v>
      </c>
      <c r="H65">
        <v>66</v>
      </c>
      <c r="I65" t="s">
        <v>23</v>
      </c>
    </row>
    <row r="66" spans="1:9">
      <c r="A66">
        <v>65</v>
      </c>
      <c r="B66" t="s">
        <v>23</v>
      </c>
      <c r="H66">
        <v>68</v>
      </c>
      <c r="I66" t="s">
        <v>23</v>
      </c>
    </row>
    <row r="67" spans="1:9">
      <c r="A67">
        <v>66</v>
      </c>
      <c r="B67" t="s">
        <v>23</v>
      </c>
      <c r="H67">
        <v>72</v>
      </c>
      <c r="I67" t="s">
        <v>23</v>
      </c>
    </row>
    <row r="68" spans="1:9">
      <c r="A68">
        <v>67</v>
      </c>
      <c r="B68" t="s">
        <v>26</v>
      </c>
      <c r="H68">
        <v>74</v>
      </c>
      <c r="I68" t="s">
        <v>23</v>
      </c>
    </row>
    <row r="69" spans="1:9">
      <c r="A69">
        <v>68</v>
      </c>
      <c r="B69" t="s">
        <v>23</v>
      </c>
      <c r="H69">
        <v>78</v>
      </c>
      <c r="I69" t="s">
        <v>23</v>
      </c>
    </row>
    <row r="70" spans="1:9">
      <c r="A70">
        <v>69</v>
      </c>
      <c r="B70" t="s">
        <v>24</v>
      </c>
      <c r="H70">
        <v>81</v>
      </c>
      <c r="I70" t="s">
        <v>23</v>
      </c>
    </row>
    <row r="71" spans="1:9">
      <c r="A71">
        <v>70</v>
      </c>
      <c r="B71" t="s">
        <v>24</v>
      </c>
      <c r="H71">
        <v>82</v>
      </c>
      <c r="I71" t="s">
        <v>23</v>
      </c>
    </row>
    <row r="72" spans="1:9">
      <c r="A72">
        <v>71</v>
      </c>
      <c r="B72" t="s">
        <v>24</v>
      </c>
      <c r="H72">
        <v>88</v>
      </c>
      <c r="I72" t="s">
        <v>23</v>
      </c>
    </row>
    <row r="73" spans="1:9">
      <c r="A73">
        <v>72</v>
      </c>
      <c r="B73" t="s">
        <v>23</v>
      </c>
      <c r="H73">
        <v>95</v>
      </c>
      <c r="I73" t="s">
        <v>23</v>
      </c>
    </row>
    <row r="74" spans="1:9">
      <c r="A74">
        <v>73</v>
      </c>
      <c r="B74" t="s">
        <v>26</v>
      </c>
      <c r="G74">
        <v>33</v>
      </c>
      <c r="H74">
        <v>3</v>
      </c>
      <c r="I74" t="s">
        <v>25</v>
      </c>
    </row>
    <row r="75" spans="1:9">
      <c r="A75">
        <v>74</v>
      </c>
      <c r="B75" t="s">
        <v>23</v>
      </c>
      <c r="H75">
        <v>5</v>
      </c>
      <c r="I75" t="s">
        <v>26</v>
      </c>
    </row>
    <row r="76" spans="1:9">
      <c r="A76">
        <v>75</v>
      </c>
      <c r="B76" t="s">
        <v>26</v>
      </c>
      <c r="H76">
        <v>19</v>
      </c>
      <c r="I76" t="s">
        <v>26</v>
      </c>
    </row>
    <row r="77" spans="1:9">
      <c r="A77">
        <v>76</v>
      </c>
      <c r="B77" t="s">
        <v>26</v>
      </c>
      <c r="H77">
        <v>20</v>
      </c>
      <c r="I77" t="s">
        <v>26</v>
      </c>
    </row>
    <row r="78" spans="1:9">
      <c r="A78">
        <v>77</v>
      </c>
      <c r="B78" t="s">
        <v>26</v>
      </c>
      <c r="H78">
        <v>26</v>
      </c>
      <c r="I78" t="s">
        <v>26</v>
      </c>
    </row>
    <row r="79" spans="1:9">
      <c r="A79">
        <v>78</v>
      </c>
      <c r="B79" t="s">
        <v>23</v>
      </c>
      <c r="H79">
        <v>28</v>
      </c>
      <c r="I79" t="s">
        <v>26</v>
      </c>
    </row>
    <row r="80" spans="1:9">
      <c r="A80">
        <v>79</v>
      </c>
      <c r="B80" t="s">
        <v>24</v>
      </c>
      <c r="H80">
        <v>29</v>
      </c>
      <c r="I80" t="s">
        <v>26</v>
      </c>
    </row>
    <row r="81" spans="1:9">
      <c r="A81">
        <v>80</v>
      </c>
      <c r="B81" t="s">
        <v>24</v>
      </c>
      <c r="H81">
        <v>32</v>
      </c>
      <c r="I81" t="s">
        <v>26</v>
      </c>
    </row>
    <row r="82" spans="1:9">
      <c r="A82">
        <v>81</v>
      </c>
      <c r="B82" t="s">
        <v>23</v>
      </c>
      <c r="H82">
        <v>36</v>
      </c>
      <c r="I82" t="s">
        <v>26</v>
      </c>
    </row>
    <row r="83" spans="1:9">
      <c r="A83">
        <v>82</v>
      </c>
      <c r="B83" t="s">
        <v>23</v>
      </c>
      <c r="H83">
        <v>41</v>
      </c>
      <c r="I83" t="s">
        <v>26</v>
      </c>
    </row>
    <row r="84" spans="1:9">
      <c r="A84">
        <v>83</v>
      </c>
      <c r="B84" t="s">
        <v>24</v>
      </c>
      <c r="H84">
        <v>47</v>
      </c>
      <c r="I84" t="s">
        <v>26</v>
      </c>
    </row>
    <row r="85" spans="1:9">
      <c r="A85">
        <v>84</v>
      </c>
      <c r="B85" t="s">
        <v>26</v>
      </c>
      <c r="H85">
        <v>51</v>
      </c>
      <c r="I85" t="s">
        <v>26</v>
      </c>
    </row>
    <row r="86" spans="1:9">
      <c r="A86">
        <v>85</v>
      </c>
      <c r="B86" t="s">
        <v>26</v>
      </c>
      <c r="H86">
        <v>52</v>
      </c>
      <c r="I86" t="s">
        <v>26</v>
      </c>
    </row>
    <row r="87" spans="1:9">
      <c r="A87">
        <v>86</v>
      </c>
      <c r="B87" t="s">
        <v>24</v>
      </c>
      <c r="H87">
        <v>54</v>
      </c>
      <c r="I87" t="s">
        <v>26</v>
      </c>
    </row>
    <row r="88" spans="1:9">
      <c r="A88">
        <v>87</v>
      </c>
      <c r="B88" t="s">
        <v>24</v>
      </c>
      <c r="H88">
        <v>63</v>
      </c>
      <c r="I88" t="s">
        <v>26</v>
      </c>
    </row>
    <row r="89" spans="1:9">
      <c r="A89">
        <v>88</v>
      </c>
      <c r="B89" t="s">
        <v>23</v>
      </c>
      <c r="H89">
        <v>67</v>
      </c>
      <c r="I89" t="s">
        <v>26</v>
      </c>
    </row>
    <row r="90" spans="1:9">
      <c r="A90">
        <v>89</v>
      </c>
      <c r="B90" t="s">
        <v>24</v>
      </c>
      <c r="H90">
        <v>73</v>
      </c>
      <c r="I90" t="s">
        <v>26</v>
      </c>
    </row>
    <row r="91" spans="1:9">
      <c r="A91">
        <v>90</v>
      </c>
      <c r="B91" t="s">
        <v>24</v>
      </c>
      <c r="H91">
        <v>75</v>
      </c>
      <c r="I91" t="s">
        <v>26</v>
      </c>
    </row>
    <row r="92" spans="1:9">
      <c r="A92">
        <v>91</v>
      </c>
      <c r="B92" t="s">
        <v>24</v>
      </c>
      <c r="H92">
        <v>76</v>
      </c>
      <c r="I92" t="s">
        <v>26</v>
      </c>
    </row>
    <row r="93" spans="1:9">
      <c r="A93">
        <v>92</v>
      </c>
      <c r="B93" t="s">
        <v>24</v>
      </c>
      <c r="H93">
        <v>77</v>
      </c>
      <c r="I93" t="s">
        <v>26</v>
      </c>
    </row>
    <row r="94" spans="1:9">
      <c r="A94">
        <v>93</v>
      </c>
      <c r="B94" t="s">
        <v>24</v>
      </c>
      <c r="H94">
        <v>84</v>
      </c>
      <c r="I94" t="s">
        <v>26</v>
      </c>
    </row>
    <row r="95" spans="1:9">
      <c r="A95">
        <v>94</v>
      </c>
      <c r="B95" t="s">
        <v>26</v>
      </c>
      <c r="H95">
        <v>85</v>
      </c>
      <c r="I95" t="s">
        <v>26</v>
      </c>
    </row>
    <row r="96" spans="1:9">
      <c r="A96">
        <v>95</v>
      </c>
      <c r="B96" t="s">
        <v>23</v>
      </c>
      <c r="G96">
        <v>22</v>
      </c>
      <c r="H96">
        <v>94</v>
      </c>
      <c r="I96" t="s">
        <v>26</v>
      </c>
    </row>
    <row r="97" spans="1:7">
      <c r="A97">
        <v>96</v>
      </c>
      <c r="B97" t="s">
        <v>24</v>
      </c>
    </row>
    <row r="99" spans="1:7">
      <c r="G99">
        <f>G41+G74+G96</f>
        <v>93</v>
      </c>
    </row>
  </sheetData>
  <sortState ref="H1:J97">
    <sortCondition ref="I1:I9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37"/>
  <sheetViews>
    <sheetView topLeftCell="AP3" zoomScale="80" zoomScaleNormal="80" workbookViewId="0">
      <selection activeCell="AF1" sqref="AF1"/>
    </sheetView>
  </sheetViews>
  <sheetFormatPr baseColWidth="10" defaultColWidth="8.83203125" defaultRowHeight="15"/>
  <cols>
    <col min="1" max="1" width="39" customWidth="1"/>
    <col min="9" max="9" width="20.6640625" customWidth="1"/>
    <col min="13" max="13" width="9.1640625" style="11"/>
    <col min="15" max="16" width="9.1640625" style="11"/>
    <col min="17" max="17" width="37.33203125" customWidth="1"/>
    <col min="24" max="24" width="9.1640625" style="11"/>
    <col min="25" max="25" width="27.6640625" customWidth="1"/>
    <col min="33" max="33" width="27.5" customWidth="1"/>
    <col min="34" max="34" width="9.1640625" customWidth="1"/>
    <col min="38" max="38" width="28.1640625" customWidth="1"/>
    <col min="46" max="46" width="27.6640625" style="11" customWidth="1"/>
    <col min="47" max="53" width="9.1640625" style="11"/>
    <col min="54" max="54" width="27.5" style="11" customWidth="1"/>
    <col min="55" max="55" width="9.1640625" style="11" customWidth="1"/>
    <col min="56" max="58" width="9.1640625" style="11"/>
    <col min="59" max="59" width="28.1640625" style="11" customWidth="1"/>
    <col min="60" max="66" width="9.1640625" style="11"/>
  </cols>
  <sheetData>
    <row r="1" spans="1:65">
      <c r="A1" s="70" t="s">
        <v>82</v>
      </c>
      <c r="B1" s="71" t="s">
        <v>146</v>
      </c>
      <c r="C1" s="72"/>
      <c r="D1" s="72"/>
      <c r="E1" s="72"/>
      <c r="F1" s="72"/>
      <c r="G1" s="69"/>
      <c r="I1" s="70" t="s">
        <v>82</v>
      </c>
      <c r="J1" s="71" t="s">
        <v>150</v>
      </c>
      <c r="K1" s="72"/>
      <c r="L1" s="72"/>
      <c r="M1" s="72"/>
      <c r="N1" s="72"/>
      <c r="O1" s="72"/>
      <c r="P1" s="72"/>
      <c r="Q1" s="70" t="s">
        <v>82</v>
      </c>
      <c r="R1" s="71" t="s">
        <v>154</v>
      </c>
      <c r="S1" s="72"/>
      <c r="T1" s="72"/>
      <c r="U1" s="72"/>
      <c r="V1" s="72"/>
      <c r="W1" s="52"/>
      <c r="X1" s="69"/>
      <c r="Y1" s="70" t="s">
        <v>82</v>
      </c>
      <c r="Z1" s="71" t="s">
        <v>158</v>
      </c>
      <c r="AA1" s="72"/>
      <c r="AB1" s="72"/>
      <c r="AC1" s="72"/>
      <c r="AD1" s="72"/>
      <c r="AE1" s="52"/>
      <c r="AF1" s="11"/>
      <c r="AG1" s="70" t="s">
        <v>82</v>
      </c>
      <c r="AH1" s="71" t="s">
        <v>163</v>
      </c>
      <c r="AI1" s="72"/>
      <c r="AJ1" s="72"/>
      <c r="AK1" s="52"/>
      <c r="AL1" s="70" t="s">
        <v>82</v>
      </c>
      <c r="AM1" s="71" t="s">
        <v>164</v>
      </c>
      <c r="AN1" s="72"/>
      <c r="AO1" s="72"/>
      <c r="AP1" s="72"/>
      <c r="AQ1" s="72"/>
      <c r="AR1" s="52"/>
      <c r="AT1" s="70" t="s">
        <v>82</v>
      </c>
      <c r="AU1" s="71" t="s">
        <v>170</v>
      </c>
      <c r="AV1" s="72"/>
      <c r="AW1" s="72"/>
      <c r="AX1" s="72"/>
      <c r="AY1" s="72"/>
      <c r="AZ1" s="69"/>
      <c r="BB1" s="70" t="s">
        <v>82</v>
      </c>
      <c r="BC1" s="71" t="s">
        <v>168</v>
      </c>
      <c r="BD1" s="72"/>
      <c r="BE1" s="72"/>
      <c r="BF1" s="69"/>
      <c r="BG1" s="70" t="s">
        <v>82</v>
      </c>
      <c r="BH1" s="71" t="s">
        <v>169</v>
      </c>
      <c r="BI1" s="72"/>
      <c r="BJ1" s="72"/>
      <c r="BK1" s="72"/>
      <c r="BL1" s="72"/>
      <c r="BM1" s="69"/>
    </row>
    <row r="2" spans="1:65">
      <c r="A2" s="70"/>
      <c r="B2" s="72"/>
      <c r="C2" s="72"/>
      <c r="D2" s="72"/>
      <c r="E2" s="72"/>
      <c r="F2" s="72"/>
      <c r="G2" s="69"/>
      <c r="I2" s="70"/>
      <c r="J2" s="72"/>
      <c r="K2" s="72"/>
      <c r="L2" s="72"/>
      <c r="M2" s="72"/>
      <c r="N2" s="72"/>
      <c r="O2" s="72"/>
      <c r="P2" s="72"/>
      <c r="Q2" s="70"/>
      <c r="R2" s="72"/>
      <c r="S2" s="72"/>
      <c r="T2" s="72"/>
      <c r="U2" s="72"/>
      <c r="V2" s="72"/>
      <c r="W2" s="52"/>
      <c r="X2" s="69"/>
      <c r="Y2" s="70"/>
      <c r="Z2" s="72"/>
      <c r="AA2" s="72"/>
      <c r="AB2" s="72"/>
      <c r="AC2" s="72"/>
      <c r="AD2" s="72"/>
      <c r="AE2" s="52"/>
      <c r="AF2" s="11"/>
      <c r="AG2" s="70"/>
      <c r="AH2" s="72"/>
      <c r="AI2" s="72"/>
      <c r="AJ2" s="72"/>
      <c r="AK2" s="52"/>
      <c r="AL2" s="70"/>
      <c r="AM2" s="72"/>
      <c r="AN2" s="72"/>
      <c r="AO2" s="72"/>
      <c r="AP2" s="72"/>
      <c r="AQ2" s="72"/>
      <c r="AR2" s="52"/>
      <c r="AT2" s="70"/>
      <c r="AU2" s="72"/>
      <c r="AV2" s="72"/>
      <c r="AW2" s="72"/>
      <c r="AX2" s="72"/>
      <c r="AY2" s="72"/>
      <c r="AZ2" s="69"/>
      <c r="BB2" s="70"/>
      <c r="BC2" s="72"/>
      <c r="BD2" s="72"/>
      <c r="BE2" s="72"/>
      <c r="BF2" s="69"/>
      <c r="BG2" s="70"/>
      <c r="BH2" s="72"/>
      <c r="BI2" s="72"/>
      <c r="BJ2" s="72"/>
      <c r="BK2" s="72"/>
      <c r="BL2" s="72"/>
      <c r="BM2" s="69"/>
    </row>
    <row r="3" spans="1:65">
      <c r="A3" s="70" t="s">
        <v>83</v>
      </c>
      <c r="B3" s="72"/>
      <c r="C3" s="72"/>
      <c r="D3" s="72"/>
      <c r="E3" s="72"/>
      <c r="F3" s="72"/>
      <c r="G3" s="69"/>
      <c r="I3" s="70" t="s">
        <v>83</v>
      </c>
      <c r="J3" s="72"/>
      <c r="K3" s="72"/>
      <c r="L3" s="72"/>
      <c r="M3" s="72"/>
      <c r="N3" s="72"/>
      <c r="O3" s="72"/>
      <c r="P3" s="72"/>
      <c r="Q3" s="70" t="s">
        <v>83</v>
      </c>
      <c r="R3" s="72"/>
      <c r="S3" s="72"/>
      <c r="T3" s="72"/>
      <c r="U3" s="72"/>
      <c r="V3" s="72"/>
      <c r="W3" s="52"/>
      <c r="X3" s="69"/>
      <c r="Y3" s="70" t="s">
        <v>83</v>
      </c>
      <c r="Z3" s="72"/>
      <c r="AA3" s="72"/>
      <c r="AB3" s="72"/>
      <c r="AC3" s="72"/>
      <c r="AD3" s="72"/>
      <c r="AE3" s="52"/>
      <c r="AF3" s="11"/>
      <c r="AG3" s="70" t="s">
        <v>115</v>
      </c>
      <c r="AH3" s="72"/>
      <c r="AI3" s="72"/>
      <c r="AJ3" s="72"/>
      <c r="AK3" s="52"/>
      <c r="AL3" s="70" t="s">
        <v>83</v>
      </c>
      <c r="AM3" s="72"/>
      <c r="AN3" s="72"/>
      <c r="AO3" s="72"/>
      <c r="AP3" s="72"/>
      <c r="AQ3" s="72"/>
      <c r="AR3" s="52"/>
      <c r="AT3" s="70" t="s">
        <v>83</v>
      </c>
      <c r="AU3" s="72"/>
      <c r="AV3" s="72"/>
      <c r="AW3" s="72"/>
      <c r="AX3" s="72"/>
      <c r="AY3" s="72"/>
      <c r="AZ3" s="69"/>
      <c r="BB3" s="70" t="s">
        <v>115</v>
      </c>
      <c r="BC3" s="72"/>
      <c r="BD3" s="72"/>
      <c r="BE3" s="72"/>
      <c r="BF3" s="69"/>
      <c r="BG3" s="70" t="s">
        <v>83</v>
      </c>
      <c r="BH3" s="72"/>
      <c r="BI3" s="72"/>
      <c r="BJ3" s="72"/>
      <c r="BK3" s="72"/>
      <c r="BL3" s="72"/>
      <c r="BM3" s="69"/>
    </row>
    <row r="4" spans="1:65">
      <c r="A4" s="70" t="s">
        <v>84</v>
      </c>
      <c r="B4" s="72">
        <v>0.1729</v>
      </c>
      <c r="C4" s="72"/>
      <c r="D4" s="72"/>
      <c r="E4" s="72"/>
      <c r="F4" s="72"/>
      <c r="G4" s="69"/>
      <c r="I4" s="70" t="s">
        <v>84</v>
      </c>
      <c r="J4" s="72">
        <v>0.48720000000000002</v>
      </c>
      <c r="K4" s="72"/>
      <c r="L4" s="72"/>
      <c r="M4" s="72"/>
      <c r="N4" s="72"/>
      <c r="O4" s="72"/>
      <c r="P4" s="72"/>
      <c r="Q4" s="70" t="s">
        <v>84</v>
      </c>
      <c r="R4" s="72">
        <v>0.30170000000000002</v>
      </c>
      <c r="S4" s="72"/>
      <c r="T4" s="72"/>
      <c r="U4" s="72"/>
      <c r="V4" s="72"/>
      <c r="W4" s="52"/>
      <c r="X4" s="69"/>
      <c r="Y4" s="70" t="s">
        <v>84</v>
      </c>
      <c r="Z4" s="72">
        <v>0.91749999999999998</v>
      </c>
      <c r="AA4" s="72"/>
      <c r="AB4" s="72"/>
      <c r="AC4" s="72"/>
      <c r="AD4" s="72"/>
      <c r="AE4" s="52"/>
      <c r="AF4" s="11"/>
      <c r="AG4" s="70" t="s">
        <v>84</v>
      </c>
      <c r="AH4" s="72">
        <v>0.76139999999999997</v>
      </c>
      <c r="AI4" s="72"/>
      <c r="AJ4" s="72"/>
      <c r="AK4" s="52"/>
      <c r="AL4" s="70" t="s">
        <v>84</v>
      </c>
      <c r="AM4" s="72">
        <v>0.50639999999999996</v>
      </c>
      <c r="AN4" s="72"/>
      <c r="AO4" s="72"/>
      <c r="AP4" s="72"/>
      <c r="AQ4" s="72"/>
      <c r="AR4" s="52"/>
      <c r="AT4" s="70" t="s">
        <v>84</v>
      </c>
      <c r="AU4" s="72">
        <v>4.5400000000000003E-2</v>
      </c>
      <c r="AV4" s="72"/>
      <c r="AW4" s="72"/>
      <c r="AX4" s="72"/>
      <c r="AY4" s="72"/>
      <c r="AZ4" s="69"/>
      <c r="BB4" s="70" t="s">
        <v>84</v>
      </c>
      <c r="BC4" s="72" t="s">
        <v>116</v>
      </c>
      <c r="BD4" s="72"/>
      <c r="BE4" s="72"/>
      <c r="BF4" s="69"/>
      <c r="BG4" s="70" t="s">
        <v>84</v>
      </c>
      <c r="BH4" s="72">
        <v>2.4899999999999999E-2</v>
      </c>
      <c r="BI4" s="72"/>
      <c r="BJ4" s="72"/>
      <c r="BK4" s="72"/>
      <c r="BL4" s="72"/>
      <c r="BM4" s="69"/>
    </row>
    <row r="5" spans="1:65">
      <c r="A5" s="70" t="s">
        <v>85</v>
      </c>
      <c r="B5" s="72" t="s">
        <v>109</v>
      </c>
      <c r="C5" s="72"/>
      <c r="D5" s="72"/>
      <c r="E5" s="72"/>
      <c r="F5" s="72"/>
      <c r="G5" s="69"/>
      <c r="I5" s="70" t="s">
        <v>85</v>
      </c>
      <c r="J5" s="72" t="s">
        <v>109</v>
      </c>
      <c r="K5" s="72"/>
      <c r="L5" s="72"/>
      <c r="M5" s="72"/>
      <c r="N5" s="72"/>
      <c r="O5" s="72"/>
      <c r="P5" s="72"/>
      <c r="Q5" s="70" t="s">
        <v>85</v>
      </c>
      <c r="R5" s="72" t="s">
        <v>109</v>
      </c>
      <c r="S5" s="72"/>
      <c r="T5" s="72"/>
      <c r="U5" s="72"/>
      <c r="V5" s="72"/>
      <c r="W5" s="52"/>
      <c r="X5" s="69"/>
      <c r="Y5" s="70" t="s">
        <v>85</v>
      </c>
      <c r="Z5" s="72" t="s">
        <v>109</v>
      </c>
      <c r="AA5" s="72"/>
      <c r="AB5" s="72"/>
      <c r="AC5" s="72"/>
      <c r="AD5" s="72"/>
      <c r="AE5" s="52"/>
      <c r="AF5" s="11"/>
      <c r="AG5" s="70" t="s">
        <v>117</v>
      </c>
      <c r="AH5" s="72" t="s">
        <v>118</v>
      </c>
      <c r="AI5" s="72"/>
      <c r="AJ5" s="72"/>
      <c r="AK5" s="52"/>
      <c r="AL5" s="70" t="s">
        <v>85</v>
      </c>
      <c r="AM5" s="72" t="s">
        <v>109</v>
      </c>
      <c r="AN5" s="72"/>
      <c r="AO5" s="72"/>
      <c r="AP5" s="72"/>
      <c r="AQ5" s="72"/>
      <c r="AR5" s="52"/>
      <c r="AT5" s="70" t="s">
        <v>85</v>
      </c>
      <c r="AU5" s="72" t="s">
        <v>86</v>
      </c>
      <c r="AV5" s="72"/>
      <c r="AW5" s="72"/>
      <c r="AX5" s="72"/>
      <c r="AY5" s="72"/>
      <c r="AZ5" s="69"/>
      <c r="BB5" s="70" t="s">
        <v>117</v>
      </c>
      <c r="BC5" s="72" t="s">
        <v>118</v>
      </c>
      <c r="BD5" s="72"/>
      <c r="BE5" s="72"/>
      <c r="BF5" s="69"/>
      <c r="BG5" s="70" t="s">
        <v>85</v>
      </c>
      <c r="BH5" s="72" t="s">
        <v>86</v>
      </c>
      <c r="BI5" s="72"/>
      <c r="BJ5" s="72"/>
      <c r="BK5" s="72"/>
      <c r="BL5" s="72"/>
      <c r="BM5" s="69"/>
    </row>
    <row r="6" spans="1:65">
      <c r="A6" s="70" t="s">
        <v>87</v>
      </c>
      <c r="B6" s="72" t="s">
        <v>108</v>
      </c>
      <c r="C6" s="72"/>
      <c r="D6" s="72"/>
      <c r="E6" s="72"/>
      <c r="F6" s="72"/>
      <c r="G6" s="69"/>
      <c r="I6" s="70" t="s">
        <v>87</v>
      </c>
      <c r="J6" s="72" t="s">
        <v>108</v>
      </c>
      <c r="K6" s="72"/>
      <c r="L6" s="72"/>
      <c r="M6" s="72"/>
      <c r="N6" s="72"/>
      <c r="O6" s="72"/>
      <c r="P6" s="72"/>
      <c r="Q6" s="70" t="s">
        <v>87</v>
      </c>
      <c r="R6" s="72" t="s">
        <v>108</v>
      </c>
      <c r="S6" s="72"/>
      <c r="T6" s="72"/>
      <c r="U6" s="72"/>
      <c r="V6" s="72"/>
      <c r="W6" s="52"/>
      <c r="X6" s="69"/>
      <c r="Y6" s="70" t="s">
        <v>87</v>
      </c>
      <c r="Z6" s="72" t="s">
        <v>108</v>
      </c>
      <c r="AA6" s="72"/>
      <c r="AB6" s="72"/>
      <c r="AC6" s="72"/>
      <c r="AD6" s="72"/>
      <c r="AE6" s="52"/>
      <c r="AF6" s="34"/>
      <c r="AG6" s="70" t="s">
        <v>85</v>
      </c>
      <c r="AH6" s="72" t="s">
        <v>109</v>
      </c>
      <c r="AI6" s="72"/>
      <c r="AJ6" s="72"/>
      <c r="AK6" s="52"/>
      <c r="AL6" s="70" t="s">
        <v>87</v>
      </c>
      <c r="AM6" s="72" t="s">
        <v>108</v>
      </c>
      <c r="AN6" s="72"/>
      <c r="AO6" s="72"/>
      <c r="AP6" s="72"/>
      <c r="AQ6" s="72"/>
      <c r="AR6" s="52"/>
      <c r="AT6" s="70" t="s">
        <v>87</v>
      </c>
      <c r="AU6" s="72" t="s">
        <v>88</v>
      </c>
      <c r="AV6" s="72"/>
      <c r="AW6" s="72"/>
      <c r="AX6" s="72"/>
      <c r="AY6" s="72"/>
      <c r="AZ6" s="69"/>
      <c r="BB6" s="70" t="s">
        <v>85</v>
      </c>
      <c r="BC6" s="72" t="s">
        <v>119</v>
      </c>
      <c r="BD6" s="72"/>
      <c r="BE6" s="72"/>
      <c r="BF6" s="69"/>
      <c r="BG6" s="70" t="s">
        <v>87</v>
      </c>
      <c r="BH6" s="72" t="s">
        <v>88</v>
      </c>
      <c r="BI6" s="72"/>
      <c r="BJ6" s="72"/>
      <c r="BK6" s="72"/>
      <c r="BL6" s="72"/>
      <c r="BM6" s="69"/>
    </row>
    <row r="7" spans="1:65">
      <c r="A7" s="70" t="s">
        <v>89</v>
      </c>
      <c r="B7" s="72">
        <v>3</v>
      </c>
      <c r="C7" s="72"/>
      <c r="D7" s="72"/>
      <c r="E7" s="72"/>
      <c r="F7" s="72"/>
      <c r="G7" s="69"/>
      <c r="I7" s="70" t="s">
        <v>89</v>
      </c>
      <c r="J7" s="72">
        <v>3</v>
      </c>
      <c r="K7" s="72"/>
      <c r="L7" s="72"/>
      <c r="M7" s="72"/>
      <c r="N7" s="72"/>
      <c r="O7" s="72"/>
      <c r="P7" s="72"/>
      <c r="Q7" s="70" t="s">
        <v>89</v>
      </c>
      <c r="R7" s="72">
        <v>3</v>
      </c>
      <c r="S7" s="72"/>
      <c r="T7" s="72"/>
      <c r="U7" s="72"/>
      <c r="V7" s="72"/>
      <c r="W7" s="52"/>
      <c r="X7" s="69"/>
      <c r="Y7" s="70" t="s">
        <v>89</v>
      </c>
      <c r="Z7" s="72">
        <v>3</v>
      </c>
      <c r="AA7" s="72"/>
      <c r="AB7" s="72"/>
      <c r="AC7" s="72"/>
      <c r="AD7" s="72"/>
      <c r="AE7" s="52"/>
      <c r="AF7" s="34"/>
      <c r="AG7" s="70" t="s">
        <v>120</v>
      </c>
      <c r="AH7" s="72" t="s">
        <v>108</v>
      </c>
      <c r="AI7" s="72"/>
      <c r="AJ7" s="72"/>
      <c r="AK7" s="52"/>
      <c r="AL7" s="70" t="s">
        <v>89</v>
      </c>
      <c r="AM7" s="72">
        <v>3</v>
      </c>
      <c r="AN7" s="72"/>
      <c r="AO7" s="72"/>
      <c r="AP7" s="72"/>
      <c r="AQ7" s="72"/>
      <c r="AR7" s="52"/>
      <c r="AT7" s="70" t="s">
        <v>89</v>
      </c>
      <c r="AU7" s="72">
        <v>3</v>
      </c>
      <c r="AV7" s="72"/>
      <c r="AW7" s="72"/>
      <c r="AX7" s="72"/>
      <c r="AY7" s="72"/>
      <c r="AZ7" s="69"/>
      <c r="BB7" s="70" t="s">
        <v>120</v>
      </c>
      <c r="BC7" s="72" t="s">
        <v>88</v>
      </c>
      <c r="BD7" s="72"/>
      <c r="BE7" s="72"/>
      <c r="BF7" s="69"/>
      <c r="BG7" s="70" t="s">
        <v>89</v>
      </c>
      <c r="BH7" s="72">
        <v>3</v>
      </c>
      <c r="BI7" s="72"/>
      <c r="BJ7" s="72"/>
      <c r="BK7" s="72"/>
      <c r="BL7" s="72"/>
      <c r="BM7" s="69"/>
    </row>
    <row r="8" spans="1:65">
      <c r="A8" s="70" t="s">
        <v>32</v>
      </c>
      <c r="B8" s="72">
        <v>1.8009999999999999</v>
      </c>
      <c r="C8" s="72"/>
      <c r="D8" s="72"/>
      <c r="E8" s="72"/>
      <c r="F8" s="72"/>
      <c r="G8" s="69"/>
      <c r="H8" s="11"/>
      <c r="I8" s="70" t="s">
        <v>32</v>
      </c>
      <c r="J8" s="72">
        <v>0.7268</v>
      </c>
      <c r="K8" s="72"/>
      <c r="L8" s="72"/>
      <c r="M8" s="72"/>
      <c r="N8" s="72"/>
      <c r="O8" s="72"/>
      <c r="P8" s="72"/>
      <c r="Q8" s="70" t="s">
        <v>32</v>
      </c>
      <c r="R8" s="72">
        <v>1.22</v>
      </c>
      <c r="S8" s="72"/>
      <c r="T8" s="72"/>
      <c r="U8" s="72"/>
      <c r="V8" s="72"/>
      <c r="W8" s="52"/>
      <c r="X8" s="69"/>
      <c r="Y8" s="70" t="s">
        <v>32</v>
      </c>
      <c r="Z8" s="72">
        <v>8.6190000000000003E-2</v>
      </c>
      <c r="AA8" s="72"/>
      <c r="AB8" s="72"/>
      <c r="AC8" s="72"/>
      <c r="AD8" s="72"/>
      <c r="AE8" s="52"/>
      <c r="AF8" s="34"/>
      <c r="AG8" s="70" t="s">
        <v>89</v>
      </c>
      <c r="AH8" s="72">
        <v>3</v>
      </c>
      <c r="AI8" s="72"/>
      <c r="AJ8" s="72"/>
      <c r="AK8" s="52"/>
      <c r="AL8" s="70" t="s">
        <v>32</v>
      </c>
      <c r="AM8" s="72">
        <v>0.68730000000000002</v>
      </c>
      <c r="AN8" s="72"/>
      <c r="AO8" s="72"/>
      <c r="AP8" s="72"/>
      <c r="AQ8" s="72"/>
      <c r="AR8" s="52"/>
      <c r="AT8" s="70" t="s">
        <v>32</v>
      </c>
      <c r="AU8" s="72">
        <v>3.238</v>
      </c>
      <c r="AV8" s="72"/>
      <c r="AW8" s="72"/>
      <c r="AX8" s="72"/>
      <c r="AY8" s="72"/>
      <c r="AZ8" s="69"/>
      <c r="BB8" s="70" t="s">
        <v>89</v>
      </c>
      <c r="BC8" s="72">
        <v>3</v>
      </c>
      <c r="BD8" s="72"/>
      <c r="BE8" s="72"/>
      <c r="BF8" s="69"/>
      <c r="BG8" s="70" t="s">
        <v>32</v>
      </c>
      <c r="BH8" s="72">
        <v>3.903</v>
      </c>
      <c r="BI8" s="72"/>
      <c r="BJ8" s="72"/>
      <c r="BK8" s="72"/>
      <c r="BL8" s="72"/>
      <c r="BM8" s="69"/>
    </row>
    <row r="9" spans="1:65">
      <c r="A9" s="70" t="s">
        <v>90</v>
      </c>
      <c r="B9" s="72">
        <v>5.0319999999999997E-2</v>
      </c>
      <c r="C9" s="72"/>
      <c r="D9" s="72"/>
      <c r="E9" s="72"/>
      <c r="F9" s="72"/>
      <c r="G9" s="69"/>
      <c r="H9" s="11"/>
      <c r="I9" s="70" t="s">
        <v>90</v>
      </c>
      <c r="J9" s="72">
        <v>2.0930000000000001E-2</v>
      </c>
      <c r="K9" s="72"/>
      <c r="L9" s="72"/>
      <c r="M9" s="72"/>
      <c r="N9" s="72"/>
      <c r="O9" s="72"/>
      <c r="P9" s="72"/>
      <c r="Q9" s="70" t="s">
        <v>90</v>
      </c>
      <c r="R9" s="72">
        <v>3.4630000000000001E-2</v>
      </c>
      <c r="S9" s="72"/>
      <c r="T9" s="72"/>
      <c r="U9" s="72"/>
      <c r="V9" s="72"/>
      <c r="W9" s="52"/>
      <c r="X9" s="69"/>
      <c r="Y9" s="70" t="s">
        <v>90</v>
      </c>
      <c r="Z9" s="72">
        <v>2.529E-3</v>
      </c>
      <c r="AA9" s="72"/>
      <c r="AB9" s="72"/>
      <c r="AC9" s="72"/>
      <c r="AD9" s="72"/>
      <c r="AE9" s="52"/>
      <c r="AF9" s="34"/>
      <c r="AG9" s="70" t="s">
        <v>121</v>
      </c>
      <c r="AH9" s="72">
        <v>0.54530000000000001</v>
      </c>
      <c r="AI9" s="72"/>
      <c r="AJ9" s="72"/>
      <c r="AK9" s="52"/>
      <c r="AL9" s="70" t="s">
        <v>90</v>
      </c>
      <c r="AM9" s="72">
        <v>1.9820000000000001E-2</v>
      </c>
      <c r="AN9" s="72"/>
      <c r="AO9" s="72"/>
      <c r="AP9" s="72"/>
      <c r="AQ9" s="72"/>
      <c r="AR9" s="52"/>
      <c r="AT9" s="70" t="s">
        <v>90</v>
      </c>
      <c r="AU9" s="72">
        <v>8.695E-2</v>
      </c>
      <c r="AV9" s="72"/>
      <c r="AW9" s="72"/>
      <c r="AX9" s="72"/>
      <c r="AY9" s="72"/>
      <c r="AZ9" s="69"/>
      <c r="BB9" s="70" t="s">
        <v>121</v>
      </c>
      <c r="BC9" s="72">
        <v>20.72</v>
      </c>
      <c r="BD9" s="72"/>
      <c r="BE9" s="72"/>
      <c r="BF9" s="69"/>
      <c r="BG9" s="70" t="s">
        <v>90</v>
      </c>
      <c r="BH9" s="72">
        <v>0.10299999999999999</v>
      </c>
      <c r="BI9" s="72"/>
      <c r="BJ9" s="72"/>
      <c r="BK9" s="72"/>
      <c r="BL9" s="72"/>
      <c r="BM9" s="69"/>
    </row>
    <row r="10" spans="1:65">
      <c r="A10" s="70"/>
      <c r="B10" s="72"/>
      <c r="C10" s="72"/>
      <c r="D10" s="72"/>
      <c r="E10" s="72"/>
      <c r="F10" s="72"/>
      <c r="G10" s="69"/>
      <c r="H10" s="11"/>
      <c r="I10" s="70"/>
      <c r="J10" s="72"/>
      <c r="K10" s="72"/>
      <c r="L10" s="72"/>
      <c r="M10" s="72"/>
      <c r="N10" s="72"/>
      <c r="O10" s="72"/>
      <c r="P10" s="72"/>
      <c r="Q10" s="70"/>
      <c r="R10" s="72"/>
      <c r="S10" s="72"/>
      <c r="T10" s="72"/>
      <c r="U10" s="72"/>
      <c r="V10" s="72"/>
      <c r="W10" s="52"/>
      <c r="X10" s="69"/>
      <c r="Y10" s="70"/>
      <c r="Z10" s="72"/>
      <c r="AA10" s="72"/>
      <c r="AB10" s="72"/>
      <c r="AC10" s="72"/>
      <c r="AD10" s="72"/>
      <c r="AE10" s="52"/>
      <c r="AF10" s="34"/>
      <c r="AG10" s="70"/>
      <c r="AH10" s="72"/>
      <c r="AI10" s="72"/>
      <c r="AJ10" s="72"/>
      <c r="AK10" s="52"/>
      <c r="AL10" s="70"/>
      <c r="AM10" s="72"/>
      <c r="AN10" s="72"/>
      <c r="AO10" s="72"/>
      <c r="AP10" s="72"/>
      <c r="AQ10" s="72"/>
      <c r="AR10" s="52"/>
      <c r="AT10" s="70"/>
      <c r="AU10" s="72"/>
      <c r="AV10" s="72"/>
      <c r="AW10" s="72"/>
      <c r="AX10" s="72"/>
      <c r="AY10" s="72"/>
      <c r="AZ10" s="69"/>
      <c r="BB10" s="70"/>
      <c r="BC10" s="72"/>
      <c r="BD10" s="72"/>
      <c r="BE10" s="72"/>
      <c r="BF10" s="69"/>
      <c r="BG10" s="70"/>
      <c r="BH10" s="72"/>
      <c r="BI10" s="72"/>
      <c r="BJ10" s="72"/>
      <c r="BK10" s="72"/>
      <c r="BL10" s="72"/>
      <c r="BM10" s="69"/>
    </row>
    <row r="11" spans="1:65">
      <c r="A11" s="70" t="s">
        <v>91</v>
      </c>
      <c r="B11" s="72"/>
      <c r="C11" s="72"/>
      <c r="D11" s="72"/>
      <c r="E11" s="72"/>
      <c r="F11" s="72"/>
      <c r="G11" s="69"/>
      <c r="H11" s="11"/>
      <c r="I11" s="70" t="s">
        <v>91</v>
      </c>
      <c r="J11" s="72"/>
      <c r="K11" s="72"/>
      <c r="L11" s="72"/>
      <c r="M11" s="72"/>
      <c r="N11" s="72"/>
      <c r="O11" s="72"/>
      <c r="P11" s="72"/>
      <c r="Q11" s="70" t="s">
        <v>91</v>
      </c>
      <c r="R11" s="72"/>
      <c r="S11" s="72"/>
      <c r="T11" s="72"/>
      <c r="U11" s="72"/>
      <c r="V11" s="72"/>
      <c r="W11" s="52"/>
      <c r="X11" s="69"/>
      <c r="Y11" s="70" t="s">
        <v>91</v>
      </c>
      <c r="Z11" s="72"/>
      <c r="AA11" s="72"/>
      <c r="AB11" s="72"/>
      <c r="AC11" s="72"/>
      <c r="AD11" s="72"/>
      <c r="AE11" s="52"/>
      <c r="AF11" s="34"/>
      <c r="AG11" s="70" t="s">
        <v>122</v>
      </c>
      <c r="AH11" s="72" t="s">
        <v>123</v>
      </c>
      <c r="AI11" s="72" t="s">
        <v>104</v>
      </c>
      <c r="AJ11" s="72" t="s">
        <v>105</v>
      </c>
      <c r="AK11" s="52"/>
      <c r="AL11" s="70" t="s">
        <v>91</v>
      </c>
      <c r="AM11" s="72"/>
      <c r="AN11" s="72"/>
      <c r="AO11" s="72"/>
      <c r="AP11" s="72"/>
      <c r="AQ11" s="72"/>
      <c r="AR11" s="52"/>
      <c r="AT11" s="70" t="s">
        <v>91</v>
      </c>
      <c r="AU11" s="72"/>
      <c r="AV11" s="72"/>
      <c r="AW11" s="72"/>
      <c r="AX11" s="72"/>
      <c r="AY11" s="72"/>
      <c r="AZ11" s="69"/>
      <c r="BB11" s="70" t="s">
        <v>122</v>
      </c>
      <c r="BC11" s="72" t="s">
        <v>123</v>
      </c>
      <c r="BD11" s="72" t="s">
        <v>104</v>
      </c>
      <c r="BE11" s="72" t="s">
        <v>105</v>
      </c>
      <c r="BF11" s="69"/>
      <c r="BG11" s="70" t="s">
        <v>91</v>
      </c>
      <c r="BH11" s="72"/>
      <c r="BI11" s="72"/>
      <c r="BJ11" s="72"/>
      <c r="BK11" s="72"/>
      <c r="BL11" s="72"/>
      <c r="BM11" s="69"/>
    </row>
    <row r="12" spans="1:65">
      <c r="A12" s="70" t="s">
        <v>92</v>
      </c>
      <c r="B12" s="72">
        <v>0.66120000000000001</v>
      </c>
      <c r="C12" s="72"/>
      <c r="D12" s="72"/>
      <c r="E12" s="72"/>
      <c r="F12" s="72"/>
      <c r="G12" s="69"/>
      <c r="H12" s="11"/>
      <c r="I12" s="70" t="s">
        <v>92</v>
      </c>
      <c r="J12" s="72">
        <v>1.32</v>
      </c>
      <c r="K12" s="72"/>
      <c r="L12" s="72"/>
      <c r="M12" s="72"/>
      <c r="N12" s="72"/>
      <c r="O12" s="72"/>
      <c r="P12" s="72"/>
      <c r="Q12" s="70" t="s">
        <v>92</v>
      </c>
      <c r="R12" s="72">
        <v>0.8589</v>
      </c>
      <c r="S12" s="72"/>
      <c r="T12" s="72"/>
      <c r="U12" s="72"/>
      <c r="V12" s="72"/>
      <c r="W12" s="52"/>
      <c r="X12" s="69"/>
      <c r="Y12" s="70" t="s">
        <v>92</v>
      </c>
      <c r="Z12" s="72">
        <v>0.17510000000000001</v>
      </c>
      <c r="AA12" s="72"/>
      <c r="AB12" s="72"/>
      <c r="AC12" s="72"/>
      <c r="AD12" s="72"/>
      <c r="AE12" s="52"/>
      <c r="AF12" s="34"/>
      <c r="AG12" s="70" t="s">
        <v>107</v>
      </c>
      <c r="AH12" s="72">
        <v>-4.516</v>
      </c>
      <c r="AI12" s="72" t="s">
        <v>108</v>
      </c>
      <c r="AJ12" s="72" t="s">
        <v>109</v>
      </c>
      <c r="AK12" s="52"/>
      <c r="AL12" s="70" t="s">
        <v>92</v>
      </c>
      <c r="AM12" s="72">
        <v>0.57830000000000004</v>
      </c>
      <c r="AN12" s="72"/>
      <c r="AO12" s="72"/>
      <c r="AP12" s="72"/>
      <c r="AQ12" s="72"/>
      <c r="AR12" s="52"/>
      <c r="AT12" s="70" t="s">
        <v>92</v>
      </c>
      <c r="AU12" s="72">
        <v>6.5439999999999996</v>
      </c>
      <c r="AV12" s="72"/>
      <c r="AW12" s="72"/>
      <c r="AX12" s="72"/>
      <c r="AY12" s="72"/>
      <c r="AZ12" s="69"/>
      <c r="BB12" s="70" t="s">
        <v>107</v>
      </c>
      <c r="BC12" s="72">
        <v>-25.19</v>
      </c>
      <c r="BD12" s="2" t="s">
        <v>88</v>
      </c>
      <c r="BE12" s="2" t="s">
        <v>119</v>
      </c>
      <c r="BF12" s="69"/>
      <c r="BG12" s="70" t="s">
        <v>92</v>
      </c>
      <c r="BH12" s="72">
        <v>6.4390000000000003E-2</v>
      </c>
      <c r="BI12" s="72"/>
      <c r="BJ12" s="72"/>
      <c r="BK12" s="72"/>
      <c r="BL12" s="72"/>
      <c r="BM12" s="69"/>
    </row>
    <row r="13" spans="1:65">
      <c r="A13" s="70" t="s">
        <v>84</v>
      </c>
      <c r="B13" s="72">
        <v>0.71850000000000003</v>
      </c>
      <c r="C13" s="72"/>
      <c r="D13" s="72"/>
      <c r="E13" s="72"/>
      <c r="F13" s="72"/>
      <c r="G13" s="69"/>
      <c r="H13" s="11"/>
      <c r="I13" s="70" t="s">
        <v>84</v>
      </c>
      <c r="J13" s="72">
        <v>0.51690000000000003</v>
      </c>
      <c r="K13" s="72"/>
      <c r="L13" s="72"/>
      <c r="M13" s="72"/>
      <c r="N13" s="72"/>
      <c r="O13" s="72"/>
      <c r="P13" s="72"/>
      <c r="Q13" s="70" t="s">
        <v>84</v>
      </c>
      <c r="R13" s="72">
        <v>0.65090000000000003</v>
      </c>
      <c r="S13" s="72"/>
      <c r="T13" s="72"/>
      <c r="U13" s="72"/>
      <c r="V13" s="72"/>
      <c r="W13" s="52"/>
      <c r="X13" s="69"/>
      <c r="Y13" s="70" t="s">
        <v>84</v>
      </c>
      <c r="Z13" s="72">
        <v>0.91620000000000001</v>
      </c>
      <c r="AA13" s="72"/>
      <c r="AB13" s="72"/>
      <c r="AC13" s="72"/>
      <c r="AD13" s="72"/>
      <c r="AE13" s="52"/>
      <c r="AF13" s="34"/>
      <c r="AG13" s="70" t="s">
        <v>111</v>
      </c>
      <c r="AH13" s="72">
        <v>-3.8109999999999999</v>
      </c>
      <c r="AI13" s="72" t="s">
        <v>108</v>
      </c>
      <c r="AJ13" s="72" t="s">
        <v>109</v>
      </c>
      <c r="AK13" s="52"/>
      <c r="AL13" s="70" t="s">
        <v>84</v>
      </c>
      <c r="AM13" s="72">
        <v>0.74890000000000001</v>
      </c>
      <c r="AN13" s="72"/>
      <c r="AO13" s="72"/>
      <c r="AP13" s="72"/>
      <c r="AQ13" s="72"/>
      <c r="AR13" s="52"/>
      <c r="AT13" s="70" t="s">
        <v>84</v>
      </c>
      <c r="AU13" s="72">
        <v>3.7900000000000003E-2</v>
      </c>
      <c r="AV13" s="72"/>
      <c r="AW13" s="72"/>
      <c r="AX13" s="72"/>
      <c r="AY13" s="72"/>
      <c r="AZ13" s="69"/>
      <c r="BB13" s="70" t="s">
        <v>111</v>
      </c>
      <c r="BC13" s="72">
        <v>-4.3559999999999999</v>
      </c>
      <c r="BD13" s="72" t="s">
        <v>108</v>
      </c>
      <c r="BE13" s="72" t="s">
        <v>109</v>
      </c>
      <c r="BF13" s="69"/>
      <c r="BG13" s="70" t="s">
        <v>84</v>
      </c>
      <c r="BH13" s="72">
        <v>0.96830000000000005</v>
      </c>
      <c r="BI13" s="72"/>
      <c r="BJ13" s="72"/>
      <c r="BK13" s="72"/>
      <c r="BL13" s="72"/>
      <c r="BM13" s="69"/>
    </row>
    <row r="14" spans="1:65">
      <c r="A14" s="70" t="s">
        <v>85</v>
      </c>
      <c r="B14" s="72" t="s">
        <v>109</v>
      </c>
      <c r="C14" s="72"/>
      <c r="D14" s="72"/>
      <c r="E14" s="72"/>
      <c r="F14" s="72"/>
      <c r="G14" s="69"/>
      <c r="H14" s="11"/>
      <c r="I14" s="70" t="s">
        <v>85</v>
      </c>
      <c r="J14" s="72" t="s">
        <v>109</v>
      </c>
      <c r="K14" s="72"/>
      <c r="L14" s="72"/>
      <c r="M14" s="72"/>
      <c r="N14" s="72"/>
      <c r="O14" s="72"/>
      <c r="P14" s="72"/>
      <c r="Q14" s="70" t="s">
        <v>85</v>
      </c>
      <c r="R14" s="72" t="s">
        <v>109</v>
      </c>
      <c r="S14" s="72"/>
      <c r="T14" s="72"/>
      <c r="U14" s="72"/>
      <c r="V14" s="72"/>
      <c r="W14" s="52"/>
      <c r="X14" s="69"/>
      <c r="Y14" s="70" t="s">
        <v>85</v>
      </c>
      <c r="Z14" s="72" t="s">
        <v>109</v>
      </c>
      <c r="AA14" s="72"/>
      <c r="AB14" s="72"/>
      <c r="AC14" s="72"/>
      <c r="AD14" s="72"/>
      <c r="AE14" s="52"/>
      <c r="AF14" s="34"/>
      <c r="AG14" s="70" t="s">
        <v>113</v>
      </c>
      <c r="AH14" s="72">
        <v>0.70469999999999999</v>
      </c>
      <c r="AI14" s="72" t="s">
        <v>108</v>
      </c>
      <c r="AJ14" s="72" t="s">
        <v>109</v>
      </c>
      <c r="AK14" s="52"/>
      <c r="AL14" s="70" t="s">
        <v>85</v>
      </c>
      <c r="AM14" s="72" t="s">
        <v>109</v>
      </c>
      <c r="AN14" s="72"/>
      <c r="AO14" s="72"/>
      <c r="AP14" s="72"/>
      <c r="AQ14" s="72"/>
      <c r="AR14" s="52"/>
      <c r="AT14" s="70" t="s">
        <v>85</v>
      </c>
      <c r="AU14" s="72" t="s">
        <v>86</v>
      </c>
      <c r="AV14" s="72"/>
      <c r="AW14" s="72"/>
      <c r="AX14" s="72"/>
      <c r="AY14" s="72"/>
      <c r="AZ14" s="69"/>
      <c r="BB14" s="70" t="s">
        <v>113</v>
      </c>
      <c r="BC14" s="72">
        <v>20.83</v>
      </c>
      <c r="BD14" s="2" t="s">
        <v>88</v>
      </c>
      <c r="BE14" s="2" t="s">
        <v>119</v>
      </c>
      <c r="BF14" s="69"/>
      <c r="BG14" s="70" t="s">
        <v>85</v>
      </c>
      <c r="BH14" s="72" t="s">
        <v>109</v>
      </c>
      <c r="BI14" s="72"/>
      <c r="BJ14" s="72"/>
      <c r="BK14" s="72"/>
      <c r="BL14" s="72"/>
      <c r="BM14" s="69"/>
    </row>
    <row r="15" spans="1:65">
      <c r="A15" s="70" t="s">
        <v>93</v>
      </c>
      <c r="B15" s="72" t="s">
        <v>108</v>
      </c>
      <c r="C15" s="72"/>
      <c r="D15" s="72"/>
      <c r="E15" s="72"/>
      <c r="F15" s="72"/>
      <c r="G15" s="69"/>
      <c r="H15" s="11"/>
      <c r="I15" s="70" t="s">
        <v>93</v>
      </c>
      <c r="J15" s="72" t="s">
        <v>108</v>
      </c>
      <c r="K15" s="72"/>
      <c r="L15" s="72"/>
      <c r="M15" s="72"/>
      <c r="N15" s="72"/>
      <c r="O15" s="72"/>
      <c r="P15" s="72"/>
      <c r="Q15" s="70" t="s">
        <v>93</v>
      </c>
      <c r="R15" s="72" t="s">
        <v>108</v>
      </c>
      <c r="S15" s="72"/>
      <c r="T15" s="72"/>
      <c r="U15" s="72"/>
      <c r="V15" s="72"/>
      <c r="W15" s="52"/>
      <c r="X15" s="69"/>
      <c r="Y15" s="70" t="s">
        <v>93</v>
      </c>
      <c r="Z15" s="72" t="s">
        <v>108</v>
      </c>
      <c r="AA15" s="72"/>
      <c r="AB15" s="72"/>
      <c r="AC15" s="72"/>
      <c r="AD15" s="72"/>
      <c r="AE15" s="52"/>
      <c r="AF15" s="34"/>
      <c r="AG15" s="70"/>
      <c r="AH15" s="72"/>
      <c r="AI15" s="72"/>
      <c r="AJ15" s="72"/>
      <c r="AK15" s="52"/>
      <c r="AL15" s="70" t="s">
        <v>93</v>
      </c>
      <c r="AM15" s="72" t="s">
        <v>108</v>
      </c>
      <c r="AN15" s="72"/>
      <c r="AO15" s="72"/>
      <c r="AP15" s="72"/>
      <c r="AQ15" s="72"/>
      <c r="AR15" s="52"/>
      <c r="AT15" s="70" t="s">
        <v>93</v>
      </c>
      <c r="AU15" s="72" t="s">
        <v>88</v>
      </c>
      <c r="AV15" s="72"/>
      <c r="AW15" s="72"/>
      <c r="AX15" s="72"/>
      <c r="AY15" s="72"/>
      <c r="AZ15" s="69"/>
      <c r="BB15" s="70"/>
      <c r="BC15" s="72"/>
      <c r="BD15" s="72"/>
      <c r="BE15" s="72"/>
      <c r="BF15" s="69"/>
      <c r="BG15" s="70" t="s">
        <v>93</v>
      </c>
      <c r="BH15" s="72" t="s">
        <v>108</v>
      </c>
      <c r="BI15" s="72"/>
      <c r="BJ15" s="72"/>
      <c r="BK15" s="72"/>
      <c r="BL15" s="72"/>
      <c r="BM15" s="69"/>
    </row>
    <row r="16" spans="1:65">
      <c r="A16" s="70"/>
      <c r="B16" s="72"/>
      <c r="C16" s="72"/>
      <c r="D16" s="72"/>
      <c r="E16" s="72"/>
      <c r="F16" s="72"/>
      <c r="G16" s="69"/>
      <c r="H16" s="11"/>
      <c r="I16" s="70"/>
      <c r="J16" s="72"/>
      <c r="K16" s="72"/>
      <c r="L16" s="72"/>
      <c r="M16" s="72"/>
      <c r="N16" s="72"/>
      <c r="O16" s="72"/>
      <c r="P16" s="72"/>
      <c r="Q16" s="70"/>
      <c r="R16" s="72"/>
      <c r="S16" s="72"/>
      <c r="T16" s="72"/>
      <c r="U16" s="72"/>
      <c r="V16" s="72"/>
      <c r="W16" s="52"/>
      <c r="X16" s="69"/>
      <c r="Y16" s="70"/>
      <c r="Z16" s="72"/>
      <c r="AA16" s="72"/>
      <c r="AB16" s="72"/>
      <c r="AC16" s="72"/>
      <c r="AD16" s="72"/>
      <c r="AE16" s="52"/>
      <c r="AF16" s="34"/>
      <c r="AG16" s="93"/>
      <c r="AH16" s="91"/>
      <c r="AI16" s="91"/>
      <c r="AJ16" s="91"/>
      <c r="AK16" s="69"/>
      <c r="AL16" s="70"/>
      <c r="AM16" s="72"/>
      <c r="AN16" s="72"/>
      <c r="AO16" s="72"/>
      <c r="AP16" s="72"/>
      <c r="AQ16" s="72"/>
      <c r="AR16" s="52"/>
      <c r="AT16" s="70"/>
      <c r="AU16" s="72"/>
      <c r="AV16" s="72"/>
      <c r="AW16" s="72"/>
      <c r="AX16" s="72"/>
      <c r="AY16" s="72"/>
      <c r="AZ16" s="69"/>
      <c r="BB16" s="70"/>
      <c r="BC16" s="72"/>
      <c r="BD16" s="72"/>
      <c r="BE16" s="72"/>
      <c r="BF16" s="69"/>
      <c r="BG16" s="70"/>
      <c r="BH16" s="72"/>
      <c r="BI16" s="72"/>
      <c r="BJ16" s="72"/>
      <c r="BK16" s="72"/>
      <c r="BL16" s="72"/>
      <c r="BM16" s="69"/>
    </row>
    <row r="17" spans="1:65">
      <c r="A17" s="70" t="s">
        <v>94</v>
      </c>
      <c r="B17" s="72" t="s">
        <v>95</v>
      </c>
      <c r="C17" s="72" t="s">
        <v>96</v>
      </c>
      <c r="D17" s="72" t="s">
        <v>97</v>
      </c>
      <c r="E17" s="72"/>
      <c r="F17" s="72"/>
      <c r="G17" s="69"/>
      <c r="H17" s="11"/>
      <c r="I17" s="70" t="s">
        <v>94</v>
      </c>
      <c r="J17" s="72" t="s">
        <v>95</v>
      </c>
      <c r="K17" s="72" t="s">
        <v>96</v>
      </c>
      <c r="L17" s="72" t="s">
        <v>97</v>
      </c>
      <c r="M17" s="72"/>
      <c r="N17" s="72"/>
      <c r="O17" s="72"/>
      <c r="P17" s="72"/>
      <c r="Q17" s="70" t="s">
        <v>94</v>
      </c>
      <c r="R17" s="72" t="s">
        <v>95</v>
      </c>
      <c r="S17" s="72" t="s">
        <v>96</v>
      </c>
      <c r="T17" s="72" t="s">
        <v>97</v>
      </c>
      <c r="U17" s="72"/>
      <c r="V17" s="72"/>
      <c r="W17" s="52"/>
      <c r="X17" s="69"/>
      <c r="Y17" s="70" t="s">
        <v>94</v>
      </c>
      <c r="Z17" s="72" t="s">
        <v>95</v>
      </c>
      <c r="AA17" s="72" t="s">
        <v>96</v>
      </c>
      <c r="AB17" s="72" t="s">
        <v>97</v>
      </c>
      <c r="AC17" s="72"/>
      <c r="AD17" s="72"/>
      <c r="AE17" s="52"/>
      <c r="AF17" s="34"/>
      <c r="AG17" s="94"/>
      <c r="AH17" s="95"/>
      <c r="AI17" s="95"/>
      <c r="AJ17" s="95"/>
      <c r="AK17" s="11"/>
      <c r="AL17" s="70" t="s">
        <v>94</v>
      </c>
      <c r="AM17" s="72" t="s">
        <v>95</v>
      </c>
      <c r="AN17" s="72" t="s">
        <v>96</v>
      </c>
      <c r="AO17" s="72" t="s">
        <v>97</v>
      </c>
      <c r="AP17" s="72"/>
      <c r="AQ17" s="72"/>
      <c r="AR17" s="52"/>
      <c r="AT17" s="70" t="s">
        <v>94</v>
      </c>
      <c r="AU17" s="72" t="s">
        <v>95</v>
      </c>
      <c r="AV17" s="72" t="s">
        <v>96</v>
      </c>
      <c r="AW17" s="72" t="s">
        <v>97</v>
      </c>
      <c r="AX17" s="72"/>
      <c r="AY17" s="72"/>
      <c r="AZ17" s="69"/>
      <c r="BB17" s="67"/>
      <c r="BC17" s="68"/>
      <c r="BD17" s="68"/>
      <c r="BE17" s="68"/>
      <c r="BG17" s="70" t="s">
        <v>94</v>
      </c>
      <c r="BH17" s="72" t="s">
        <v>95</v>
      </c>
      <c r="BI17" s="72" t="s">
        <v>96</v>
      </c>
      <c r="BJ17" s="72" t="s">
        <v>97</v>
      </c>
      <c r="BK17" s="72"/>
      <c r="BL17" s="72"/>
      <c r="BM17" s="69"/>
    </row>
    <row r="18" spans="1:65">
      <c r="A18" s="70" t="s">
        <v>98</v>
      </c>
      <c r="B18" s="72">
        <v>2175</v>
      </c>
      <c r="C18" s="72">
        <v>2</v>
      </c>
      <c r="D18" s="72">
        <v>1087</v>
      </c>
      <c r="E18" s="72"/>
      <c r="F18" s="72"/>
      <c r="G18" s="69"/>
      <c r="H18" s="11"/>
      <c r="I18" s="70" t="s">
        <v>98</v>
      </c>
      <c r="J18" s="72">
        <v>322.89999999999998</v>
      </c>
      <c r="K18" s="72">
        <v>2</v>
      </c>
      <c r="L18" s="72">
        <v>161.4</v>
      </c>
      <c r="M18" s="72"/>
      <c r="N18" s="72"/>
      <c r="O18" s="72"/>
      <c r="P18" s="72"/>
      <c r="Q18" s="70" t="s">
        <v>98</v>
      </c>
      <c r="R18" s="72">
        <v>824.8</v>
      </c>
      <c r="S18" s="72">
        <v>2</v>
      </c>
      <c r="T18" s="72">
        <v>412.4</v>
      </c>
      <c r="U18" s="72"/>
      <c r="V18" s="72"/>
      <c r="W18" s="52"/>
      <c r="X18" s="69"/>
      <c r="Y18" s="70" t="s">
        <v>98</v>
      </c>
      <c r="Z18" s="72">
        <v>46.62</v>
      </c>
      <c r="AA18" s="72">
        <v>2</v>
      </c>
      <c r="AB18" s="72">
        <v>23.31</v>
      </c>
      <c r="AC18" s="72"/>
      <c r="AD18" s="72"/>
      <c r="AE18" s="52"/>
      <c r="AF18" s="34"/>
      <c r="AG18" s="94"/>
      <c r="AH18" s="95"/>
      <c r="AI18" s="95"/>
      <c r="AJ18" s="95"/>
      <c r="AK18" s="11"/>
      <c r="AL18" s="70" t="s">
        <v>98</v>
      </c>
      <c r="AM18" s="72">
        <v>70.61</v>
      </c>
      <c r="AN18" s="72">
        <v>2</v>
      </c>
      <c r="AO18" s="72">
        <v>35.31</v>
      </c>
      <c r="AP18" s="72"/>
      <c r="AQ18" s="72"/>
      <c r="AR18" s="52"/>
      <c r="AT18" s="70" t="s">
        <v>98</v>
      </c>
      <c r="AU18" s="72">
        <v>356.6</v>
      </c>
      <c r="AV18" s="72">
        <v>2</v>
      </c>
      <c r="AW18" s="72">
        <v>178.3</v>
      </c>
      <c r="AX18" s="72"/>
      <c r="AY18" s="72"/>
      <c r="AZ18" s="69"/>
      <c r="BB18" s="67"/>
      <c r="BC18" s="68"/>
      <c r="BD18" s="68"/>
      <c r="BE18" s="68"/>
      <c r="BG18" s="70" t="s">
        <v>98</v>
      </c>
      <c r="BH18" s="72">
        <v>714.2</v>
      </c>
      <c r="BI18" s="72">
        <v>2</v>
      </c>
      <c r="BJ18" s="72">
        <v>357.1</v>
      </c>
      <c r="BK18" s="72"/>
      <c r="BL18" s="72"/>
      <c r="BM18" s="69"/>
    </row>
    <row r="19" spans="1:65">
      <c r="A19" s="70" t="s">
        <v>99</v>
      </c>
      <c r="B19" s="72">
        <v>41046</v>
      </c>
      <c r="C19" s="72">
        <v>68</v>
      </c>
      <c r="D19" s="72">
        <v>603.6</v>
      </c>
      <c r="E19" s="72"/>
      <c r="F19" s="72"/>
      <c r="G19" s="69"/>
      <c r="H19" s="11"/>
      <c r="I19" s="70" t="s">
        <v>99</v>
      </c>
      <c r="J19" s="72">
        <v>15104</v>
      </c>
      <c r="K19" s="72">
        <v>68</v>
      </c>
      <c r="L19" s="72">
        <v>222.1</v>
      </c>
      <c r="M19" s="72"/>
      <c r="N19" s="72"/>
      <c r="O19" s="72"/>
      <c r="P19" s="72"/>
      <c r="Q19" s="70" t="s">
        <v>99</v>
      </c>
      <c r="R19" s="72">
        <v>22995</v>
      </c>
      <c r="S19" s="72">
        <v>68</v>
      </c>
      <c r="T19" s="72">
        <v>338.2</v>
      </c>
      <c r="U19" s="72"/>
      <c r="V19" s="72"/>
      <c r="W19" s="52"/>
      <c r="X19" s="69"/>
      <c r="Y19" s="70" t="s">
        <v>99</v>
      </c>
      <c r="Z19" s="72">
        <v>18389</v>
      </c>
      <c r="AA19" s="72">
        <v>68</v>
      </c>
      <c r="AB19" s="72">
        <v>270.39999999999998</v>
      </c>
      <c r="AC19" s="72"/>
      <c r="AD19" s="72"/>
      <c r="AE19" s="52"/>
      <c r="AF19" s="34"/>
      <c r="AG19" s="34"/>
      <c r="AH19" s="34"/>
      <c r="AI19" s="34"/>
      <c r="AJ19" s="34"/>
      <c r="AK19" s="11"/>
      <c r="AL19" s="70" t="s">
        <v>99</v>
      </c>
      <c r="AM19" s="72">
        <v>3493</v>
      </c>
      <c r="AN19" s="72">
        <v>68</v>
      </c>
      <c r="AO19" s="72">
        <v>51.37</v>
      </c>
      <c r="AP19" s="72"/>
      <c r="AQ19" s="72"/>
      <c r="AR19" s="52"/>
      <c r="AT19" s="70" t="s">
        <v>99</v>
      </c>
      <c r="AU19" s="72">
        <v>3745</v>
      </c>
      <c r="AV19" s="72">
        <v>68</v>
      </c>
      <c r="AW19" s="72">
        <v>55.07</v>
      </c>
      <c r="AX19" s="72"/>
      <c r="AY19" s="72"/>
      <c r="AZ19" s="69"/>
      <c r="BG19" s="70" t="s">
        <v>99</v>
      </c>
      <c r="BH19" s="72">
        <v>6222</v>
      </c>
      <c r="BI19" s="72">
        <v>68</v>
      </c>
      <c r="BJ19" s="72">
        <v>91.5</v>
      </c>
      <c r="BK19" s="72"/>
      <c r="BL19" s="72"/>
      <c r="BM19" s="69"/>
    </row>
    <row r="20" spans="1:65">
      <c r="A20" s="70" t="s">
        <v>100</v>
      </c>
      <c r="B20" s="72">
        <v>43221</v>
      </c>
      <c r="C20" s="72">
        <v>70</v>
      </c>
      <c r="D20" s="72"/>
      <c r="E20" s="72"/>
      <c r="F20" s="72"/>
      <c r="G20" s="69"/>
      <c r="H20" s="11"/>
      <c r="I20" s="70" t="s">
        <v>100</v>
      </c>
      <c r="J20" s="72">
        <v>15427</v>
      </c>
      <c r="K20" s="72">
        <v>70</v>
      </c>
      <c r="L20" s="72"/>
      <c r="M20" s="72"/>
      <c r="N20" s="72"/>
      <c r="O20" s="72"/>
      <c r="P20" s="72"/>
      <c r="Q20" s="70" t="s">
        <v>100</v>
      </c>
      <c r="R20" s="72">
        <v>23820</v>
      </c>
      <c r="S20" s="72">
        <v>70</v>
      </c>
      <c r="T20" s="72"/>
      <c r="U20" s="72"/>
      <c r="V20" s="72"/>
      <c r="W20" s="52"/>
      <c r="X20" s="69"/>
      <c r="Y20" s="70" t="s">
        <v>100</v>
      </c>
      <c r="Z20" s="72">
        <v>18436</v>
      </c>
      <c r="AA20" s="72">
        <v>70</v>
      </c>
      <c r="AB20" s="72"/>
      <c r="AC20" s="72"/>
      <c r="AD20" s="72"/>
      <c r="AE20" s="52"/>
      <c r="AF20" s="34"/>
      <c r="AG20" s="34"/>
      <c r="AH20" s="34"/>
      <c r="AI20" s="34"/>
      <c r="AJ20" s="34"/>
      <c r="AK20" s="11"/>
      <c r="AL20" s="70" t="s">
        <v>100</v>
      </c>
      <c r="AM20" s="72">
        <v>3563</v>
      </c>
      <c r="AN20" s="72">
        <v>70</v>
      </c>
      <c r="AO20" s="72"/>
      <c r="AP20" s="72"/>
      <c r="AQ20" s="72"/>
      <c r="AR20" s="52"/>
      <c r="AT20" s="70" t="s">
        <v>100</v>
      </c>
      <c r="AU20" s="72">
        <v>4101</v>
      </c>
      <c r="AV20" s="72">
        <v>70</v>
      </c>
      <c r="AW20" s="72"/>
      <c r="AX20" s="72"/>
      <c r="AY20" s="72"/>
      <c r="AZ20" s="69"/>
      <c r="BG20" s="70" t="s">
        <v>100</v>
      </c>
      <c r="BH20" s="72">
        <v>6936</v>
      </c>
      <c r="BI20" s="72">
        <v>70</v>
      </c>
      <c r="BJ20" s="72"/>
      <c r="BK20" s="72"/>
      <c r="BL20" s="72"/>
      <c r="BM20" s="69"/>
    </row>
    <row r="21" spans="1:65">
      <c r="A21" s="70"/>
      <c r="B21" s="72"/>
      <c r="C21" s="72"/>
      <c r="D21" s="72"/>
      <c r="E21" s="72"/>
      <c r="F21" s="72"/>
      <c r="G21" s="69"/>
      <c r="H21" s="11"/>
      <c r="I21" s="70"/>
      <c r="J21" s="72"/>
      <c r="K21" s="72"/>
      <c r="L21" s="72"/>
      <c r="M21" s="72"/>
      <c r="N21" s="72"/>
      <c r="O21" s="72"/>
      <c r="P21" s="72"/>
      <c r="Q21" s="70"/>
      <c r="R21" s="72"/>
      <c r="S21" s="72"/>
      <c r="T21" s="72"/>
      <c r="U21" s="72"/>
      <c r="V21" s="72"/>
      <c r="W21" s="52"/>
      <c r="X21" s="69"/>
      <c r="Y21" s="70"/>
      <c r="Z21" s="72"/>
      <c r="AA21" s="72"/>
      <c r="AB21" s="72"/>
      <c r="AC21" s="72"/>
      <c r="AD21" s="72"/>
      <c r="AE21" s="52"/>
      <c r="AF21" s="34"/>
      <c r="AG21" s="34"/>
      <c r="AH21" s="34"/>
      <c r="AI21" s="34"/>
      <c r="AJ21" s="34"/>
      <c r="AK21" s="11"/>
      <c r="AL21" s="70"/>
      <c r="AM21" s="72"/>
      <c r="AN21" s="72"/>
      <c r="AO21" s="72"/>
      <c r="AP21" s="72"/>
      <c r="AQ21" s="72"/>
      <c r="AR21" s="52"/>
      <c r="AT21" s="70"/>
      <c r="AU21" s="72"/>
      <c r="AV21" s="72"/>
      <c r="AW21" s="72"/>
      <c r="AX21" s="72"/>
      <c r="AY21" s="72"/>
      <c r="AZ21" s="69"/>
      <c r="BG21" s="70"/>
      <c r="BH21" s="72"/>
      <c r="BI21" s="72"/>
      <c r="BJ21" s="72"/>
      <c r="BK21" s="72"/>
      <c r="BL21" s="72"/>
      <c r="BM21" s="69"/>
    </row>
    <row r="22" spans="1:65">
      <c r="A22" s="70" t="s">
        <v>101</v>
      </c>
      <c r="B22" s="72" t="s">
        <v>102</v>
      </c>
      <c r="C22" s="72" t="s">
        <v>103</v>
      </c>
      <c r="D22" s="72" t="s">
        <v>104</v>
      </c>
      <c r="E22" s="72" t="s">
        <v>105</v>
      </c>
      <c r="F22" s="72" t="s">
        <v>106</v>
      </c>
      <c r="G22" s="69"/>
      <c r="H22" s="11"/>
      <c r="I22" s="70" t="s">
        <v>101</v>
      </c>
      <c r="J22" s="72" t="s">
        <v>102</v>
      </c>
      <c r="K22" s="72" t="s">
        <v>103</v>
      </c>
      <c r="L22" s="72" t="s">
        <v>104</v>
      </c>
      <c r="M22" s="72" t="s">
        <v>105</v>
      </c>
      <c r="N22" s="72" t="s">
        <v>106</v>
      </c>
      <c r="O22" s="72"/>
      <c r="P22" s="72"/>
      <c r="Q22" s="70" t="s">
        <v>101</v>
      </c>
      <c r="R22" s="72" t="s">
        <v>102</v>
      </c>
      <c r="S22" s="72" t="s">
        <v>103</v>
      </c>
      <c r="T22" s="72" t="s">
        <v>104</v>
      </c>
      <c r="U22" s="72" t="s">
        <v>105</v>
      </c>
      <c r="V22" s="72" t="s">
        <v>106</v>
      </c>
      <c r="W22" s="52"/>
      <c r="X22" s="69"/>
      <c r="Y22" s="70" t="s">
        <v>101</v>
      </c>
      <c r="Z22" s="72" t="s">
        <v>102</v>
      </c>
      <c r="AA22" s="72" t="s">
        <v>103</v>
      </c>
      <c r="AB22" s="72" t="s">
        <v>104</v>
      </c>
      <c r="AC22" s="72" t="s">
        <v>105</v>
      </c>
      <c r="AD22" s="72" t="s">
        <v>106</v>
      </c>
      <c r="AE22" s="52"/>
      <c r="AF22" s="34"/>
      <c r="AG22" s="34"/>
      <c r="AH22" s="34"/>
      <c r="AI22" s="34"/>
      <c r="AJ22" s="34"/>
      <c r="AK22" s="11"/>
      <c r="AL22" s="70" t="s">
        <v>101</v>
      </c>
      <c r="AM22" s="72" t="s">
        <v>102</v>
      </c>
      <c r="AN22" s="72" t="s">
        <v>103</v>
      </c>
      <c r="AO22" s="72" t="s">
        <v>104</v>
      </c>
      <c r="AP22" s="72" t="s">
        <v>105</v>
      </c>
      <c r="AQ22" s="72" t="s">
        <v>106</v>
      </c>
      <c r="AR22" s="52"/>
      <c r="AT22" s="70" t="s">
        <v>101</v>
      </c>
      <c r="AU22" s="72" t="s">
        <v>102</v>
      </c>
      <c r="AV22" s="72" t="s">
        <v>103</v>
      </c>
      <c r="AW22" s="72" t="s">
        <v>104</v>
      </c>
      <c r="AX22" s="72" t="s">
        <v>105</v>
      </c>
      <c r="AY22" s="72" t="s">
        <v>106</v>
      </c>
      <c r="AZ22" s="69"/>
      <c r="BG22" s="70" t="s">
        <v>101</v>
      </c>
      <c r="BH22" s="72" t="s">
        <v>102</v>
      </c>
      <c r="BI22" s="72" t="s">
        <v>103</v>
      </c>
      <c r="BJ22" s="72" t="s">
        <v>104</v>
      </c>
      <c r="BK22" s="72" t="s">
        <v>105</v>
      </c>
      <c r="BL22" s="72" t="s">
        <v>106</v>
      </c>
      <c r="BM22" s="69"/>
    </row>
    <row r="23" spans="1:65">
      <c r="A23" s="70" t="s">
        <v>107</v>
      </c>
      <c r="B23" s="72">
        <v>-14.34</v>
      </c>
      <c r="C23" s="72">
        <v>2.6840000000000002</v>
      </c>
      <c r="D23" s="72" t="s">
        <v>108</v>
      </c>
      <c r="E23" s="72" t="s">
        <v>109</v>
      </c>
      <c r="F23" s="72" t="s">
        <v>147</v>
      </c>
      <c r="G23" s="69"/>
      <c r="H23" s="11"/>
      <c r="I23" s="70" t="s">
        <v>107</v>
      </c>
      <c r="J23" s="72">
        <v>-5.5129999999999999</v>
      </c>
      <c r="K23" s="72">
        <v>1.7010000000000001</v>
      </c>
      <c r="L23" s="72" t="s">
        <v>108</v>
      </c>
      <c r="M23" s="72" t="s">
        <v>109</v>
      </c>
      <c r="N23" s="72" t="s">
        <v>151</v>
      </c>
      <c r="O23" s="72"/>
      <c r="P23" s="72"/>
      <c r="Q23" s="70" t="s">
        <v>107</v>
      </c>
      <c r="R23" s="72">
        <v>-8.8249999999999993</v>
      </c>
      <c r="S23" s="72">
        <v>2.2069999999999999</v>
      </c>
      <c r="T23" s="72" t="s">
        <v>108</v>
      </c>
      <c r="U23" s="72" t="s">
        <v>109</v>
      </c>
      <c r="V23" s="72" t="s">
        <v>155</v>
      </c>
      <c r="W23" s="52"/>
      <c r="X23" s="69"/>
      <c r="Y23" s="70" t="s">
        <v>107</v>
      </c>
      <c r="Z23" s="72">
        <v>1.5880000000000001</v>
      </c>
      <c r="AA23" s="72">
        <v>0.44400000000000001</v>
      </c>
      <c r="AB23" s="72" t="s">
        <v>108</v>
      </c>
      <c r="AC23" s="72" t="s">
        <v>109</v>
      </c>
      <c r="AD23" s="72" t="s">
        <v>159</v>
      </c>
      <c r="AE23" s="52"/>
      <c r="AF23" s="34"/>
      <c r="AG23" s="34"/>
      <c r="AH23" s="34"/>
      <c r="AI23" s="34"/>
      <c r="AJ23" s="34"/>
      <c r="AK23" s="11"/>
      <c r="AL23" s="70" t="s">
        <v>107</v>
      </c>
      <c r="AM23" s="72">
        <v>-2.347</v>
      </c>
      <c r="AN23" s="72">
        <v>1.506</v>
      </c>
      <c r="AO23" s="72" t="s">
        <v>108</v>
      </c>
      <c r="AP23" s="72" t="s">
        <v>109</v>
      </c>
      <c r="AQ23" s="72" t="s">
        <v>165</v>
      </c>
      <c r="AR23" s="52"/>
      <c r="AT23" s="70" t="s">
        <v>107</v>
      </c>
      <c r="AU23" s="72">
        <v>-3.1880000000000002</v>
      </c>
      <c r="AV23" s="72">
        <v>1.976</v>
      </c>
      <c r="AW23" s="72" t="s">
        <v>108</v>
      </c>
      <c r="AX23" s="72" t="s">
        <v>109</v>
      </c>
      <c r="AY23" s="72" t="s">
        <v>110</v>
      </c>
      <c r="AZ23" s="69"/>
      <c r="BG23" s="70" t="s">
        <v>107</v>
      </c>
      <c r="BH23" s="72">
        <v>-7.008</v>
      </c>
      <c r="BI23" s="72">
        <v>3.37</v>
      </c>
      <c r="BJ23" s="72" t="s">
        <v>108</v>
      </c>
      <c r="BK23" s="72" t="s">
        <v>109</v>
      </c>
      <c r="BL23" s="72" t="s">
        <v>128</v>
      </c>
      <c r="BM23" s="69"/>
    </row>
    <row r="24" spans="1:65">
      <c r="A24" s="70" t="s">
        <v>111</v>
      </c>
      <c r="B24" s="72">
        <v>-8.8689999999999998</v>
      </c>
      <c r="C24" s="72">
        <v>1.637</v>
      </c>
      <c r="D24" s="72" t="s">
        <v>108</v>
      </c>
      <c r="E24" s="72" t="s">
        <v>109</v>
      </c>
      <c r="F24" s="72" t="s">
        <v>148</v>
      </c>
      <c r="G24" s="69"/>
      <c r="H24" s="11"/>
      <c r="I24" s="70" t="s">
        <v>111</v>
      </c>
      <c r="J24" s="72">
        <v>-3.1389999999999998</v>
      </c>
      <c r="K24" s="72">
        <v>0.95499999999999996</v>
      </c>
      <c r="L24" s="72" t="s">
        <v>108</v>
      </c>
      <c r="M24" s="72" t="s">
        <v>109</v>
      </c>
      <c r="N24" s="72" t="s">
        <v>152</v>
      </c>
      <c r="O24" s="72"/>
      <c r="P24" s="72"/>
      <c r="Q24" s="70" t="s">
        <v>111</v>
      </c>
      <c r="R24" s="72">
        <v>-5.73</v>
      </c>
      <c r="S24" s="72">
        <v>1.413</v>
      </c>
      <c r="T24" s="72" t="s">
        <v>108</v>
      </c>
      <c r="U24" s="72" t="s">
        <v>109</v>
      </c>
      <c r="V24" s="72" t="s">
        <v>156</v>
      </c>
      <c r="W24" s="52"/>
      <c r="X24" s="69"/>
      <c r="Y24" s="70" t="s">
        <v>111</v>
      </c>
      <c r="Z24" s="72">
        <v>-0.11269999999999999</v>
      </c>
      <c r="AA24" s="72">
        <v>3.107E-2</v>
      </c>
      <c r="AB24" s="72" t="s">
        <v>108</v>
      </c>
      <c r="AC24" s="72" t="s">
        <v>109</v>
      </c>
      <c r="AD24" s="72" t="s">
        <v>160</v>
      </c>
      <c r="AE24" s="52"/>
      <c r="AF24" s="34"/>
      <c r="AG24" s="34"/>
      <c r="AH24" s="34"/>
      <c r="AI24" s="34"/>
      <c r="AJ24" s="34"/>
      <c r="AK24" s="11"/>
      <c r="AL24" s="70" t="s">
        <v>111</v>
      </c>
      <c r="AM24" s="72">
        <v>-2.3260000000000001</v>
      </c>
      <c r="AN24" s="72">
        <v>1.4710000000000001</v>
      </c>
      <c r="AO24" s="72" t="s">
        <v>108</v>
      </c>
      <c r="AP24" s="72" t="s">
        <v>109</v>
      </c>
      <c r="AQ24" s="72" t="s">
        <v>166</v>
      </c>
      <c r="AR24" s="52"/>
      <c r="AT24" s="70" t="s">
        <v>111</v>
      </c>
      <c r="AU24" s="72">
        <v>1.9039999999999999</v>
      </c>
      <c r="AV24" s="72">
        <v>1.163</v>
      </c>
      <c r="AW24" s="72" t="s">
        <v>108</v>
      </c>
      <c r="AX24" s="72" t="s">
        <v>109</v>
      </c>
      <c r="AY24" s="72" t="s">
        <v>112</v>
      </c>
      <c r="AZ24" s="69"/>
      <c r="BG24" s="70" t="s">
        <v>111</v>
      </c>
      <c r="BH24" s="72">
        <v>-0.9224</v>
      </c>
      <c r="BI24" s="72">
        <v>0.43719999999999998</v>
      </c>
      <c r="BJ24" s="72" t="s">
        <v>108</v>
      </c>
      <c r="BK24" s="72" t="s">
        <v>109</v>
      </c>
      <c r="BL24" s="72" t="s">
        <v>129</v>
      </c>
      <c r="BM24" s="69"/>
    </row>
    <row r="25" spans="1:65">
      <c r="A25" s="70" t="s">
        <v>113</v>
      </c>
      <c r="B25" s="72">
        <v>5.4690000000000003</v>
      </c>
      <c r="C25" s="72">
        <v>1.1559999999999999</v>
      </c>
      <c r="D25" s="72" t="s">
        <v>108</v>
      </c>
      <c r="E25" s="72" t="s">
        <v>109</v>
      </c>
      <c r="F25" s="72" t="s">
        <v>149</v>
      </c>
      <c r="G25" s="69"/>
      <c r="H25" s="11"/>
      <c r="I25" s="70" t="s">
        <v>113</v>
      </c>
      <c r="J25" s="72">
        <v>2.3740000000000001</v>
      </c>
      <c r="K25" s="72">
        <v>0.82709999999999995</v>
      </c>
      <c r="L25" s="72" t="s">
        <v>108</v>
      </c>
      <c r="M25" s="72" t="s">
        <v>109</v>
      </c>
      <c r="N25" s="72" t="s">
        <v>153</v>
      </c>
      <c r="O25" s="72"/>
      <c r="P25" s="72"/>
      <c r="Q25" s="70" t="s">
        <v>113</v>
      </c>
      <c r="R25" s="72">
        <v>3.0950000000000002</v>
      </c>
      <c r="S25" s="72">
        <v>0.874</v>
      </c>
      <c r="T25" s="72" t="s">
        <v>108</v>
      </c>
      <c r="U25" s="72" t="s">
        <v>109</v>
      </c>
      <c r="V25" s="72" t="s">
        <v>157</v>
      </c>
      <c r="W25" s="52"/>
      <c r="X25" s="69"/>
      <c r="Y25" s="70" t="s">
        <v>113</v>
      </c>
      <c r="Z25" s="72">
        <v>-1.7</v>
      </c>
      <c r="AA25" s="72">
        <v>0.53690000000000004</v>
      </c>
      <c r="AB25" s="72" t="s">
        <v>108</v>
      </c>
      <c r="AC25" s="72" t="s">
        <v>109</v>
      </c>
      <c r="AD25" s="72" t="s">
        <v>161</v>
      </c>
      <c r="AE25" s="52"/>
      <c r="AF25" s="34"/>
      <c r="AG25" s="34"/>
      <c r="AH25" s="34"/>
      <c r="AI25" s="34"/>
      <c r="AJ25" s="34"/>
      <c r="AK25" s="11"/>
      <c r="AL25" s="70" t="s">
        <v>113</v>
      </c>
      <c r="AM25" s="72">
        <v>2.171E-2</v>
      </c>
      <c r="AN25" s="72">
        <v>1.5730000000000001E-2</v>
      </c>
      <c r="AO25" s="72" t="s">
        <v>108</v>
      </c>
      <c r="AP25" s="72" t="s">
        <v>109</v>
      </c>
      <c r="AQ25" s="72" t="s">
        <v>167</v>
      </c>
      <c r="AR25" s="52"/>
      <c r="AT25" s="70" t="s">
        <v>113</v>
      </c>
      <c r="AU25" s="72">
        <v>5.0919999999999996</v>
      </c>
      <c r="AV25" s="72">
        <v>3.5630000000000002</v>
      </c>
      <c r="AW25" s="2" t="s">
        <v>88</v>
      </c>
      <c r="AX25" s="2" t="s">
        <v>86</v>
      </c>
      <c r="AY25" s="72" t="s">
        <v>114</v>
      </c>
      <c r="AZ25" s="69"/>
      <c r="BG25" s="70" t="s">
        <v>113</v>
      </c>
      <c r="BH25" s="72">
        <v>6.085</v>
      </c>
      <c r="BI25" s="72">
        <v>3.3029999999999999</v>
      </c>
      <c r="BJ25" s="72" t="s">
        <v>108</v>
      </c>
      <c r="BK25" s="72" t="s">
        <v>109</v>
      </c>
      <c r="BL25" s="72" t="s">
        <v>130</v>
      </c>
      <c r="BM25" s="69"/>
    </row>
    <row r="26" spans="1:65">
      <c r="A26" s="70"/>
      <c r="B26" s="72"/>
      <c r="C26" s="69"/>
      <c r="D26" s="69"/>
      <c r="E26" s="69"/>
      <c r="F26" s="69"/>
      <c r="G26" s="69"/>
      <c r="H26" s="11"/>
      <c r="I26" s="11"/>
      <c r="J26" s="11"/>
      <c r="K26" s="11"/>
      <c r="L26" s="11"/>
      <c r="N26" s="11"/>
      <c r="Q26" s="70"/>
      <c r="R26" s="72"/>
      <c r="S26" s="72"/>
      <c r="T26" s="72"/>
      <c r="U26" s="72"/>
      <c r="V26" s="72"/>
      <c r="W26" s="69"/>
      <c r="X26" s="69"/>
      <c r="Y26" s="70"/>
      <c r="Z26" s="72"/>
      <c r="AA26" s="72"/>
      <c r="AB26" s="91"/>
      <c r="AC26" s="91"/>
      <c r="AD26" s="91"/>
      <c r="AE26" s="92"/>
      <c r="AF26" s="34"/>
      <c r="AG26" s="34"/>
      <c r="AH26" s="34"/>
      <c r="AI26" s="34"/>
      <c r="AJ26" s="34"/>
      <c r="AK26" s="11"/>
      <c r="AL26" s="70"/>
      <c r="AM26" s="72"/>
      <c r="AN26" s="72"/>
      <c r="AO26" s="72"/>
      <c r="AP26" s="72"/>
      <c r="AQ26" s="72"/>
      <c r="AR26" s="69"/>
      <c r="AT26" s="70"/>
      <c r="AU26" s="72"/>
      <c r="AV26" s="72"/>
      <c r="AW26" s="72"/>
      <c r="AX26" s="72"/>
      <c r="AY26" s="72"/>
      <c r="AZ26" s="69"/>
      <c r="BG26" s="70"/>
      <c r="BH26" s="72"/>
      <c r="BI26" s="72"/>
      <c r="BJ26" s="72"/>
      <c r="BK26" s="72"/>
      <c r="BL26" s="72"/>
      <c r="BM26" s="69"/>
    </row>
    <row r="27" spans="1:65">
      <c r="F27" s="69"/>
      <c r="G27" s="69"/>
      <c r="H27" s="11"/>
      <c r="I27" s="11"/>
      <c r="J27" s="11"/>
      <c r="K27" s="11"/>
      <c r="L27" s="11"/>
      <c r="N27" s="11"/>
      <c r="Y27" s="69"/>
      <c r="Z27" s="69"/>
      <c r="AA27" s="69"/>
      <c r="AB27" s="92"/>
      <c r="AC27" s="92"/>
      <c r="AD27" s="92"/>
      <c r="AE27" s="92"/>
      <c r="AF27" s="34"/>
      <c r="AG27" s="34"/>
      <c r="AH27" s="34"/>
      <c r="AI27" s="34"/>
      <c r="AJ27" s="34"/>
      <c r="AK27" s="11"/>
      <c r="AL27" s="11"/>
      <c r="AM27" s="11"/>
      <c r="AN27" s="11"/>
      <c r="AO27" s="11"/>
      <c r="AP27" s="11"/>
      <c r="AQ27" s="11"/>
      <c r="AR27" s="11"/>
      <c r="AT27" s="69"/>
      <c r="AU27" s="69"/>
      <c r="AV27" s="69"/>
      <c r="AW27" s="69"/>
      <c r="AX27" s="69"/>
      <c r="AY27" s="69"/>
      <c r="AZ27" s="69"/>
    </row>
    <row r="28" spans="1:65">
      <c r="F28" s="69"/>
      <c r="G28" s="69"/>
      <c r="H28" s="11"/>
      <c r="I28" s="11"/>
      <c r="J28" s="11"/>
      <c r="K28" s="11"/>
      <c r="L28" s="11"/>
      <c r="N28" s="11"/>
      <c r="Y28" s="69"/>
      <c r="Z28" s="69"/>
      <c r="AA28" s="69"/>
      <c r="AB28" s="92"/>
      <c r="AC28" s="92"/>
      <c r="AD28" s="92"/>
      <c r="AE28" s="92"/>
      <c r="AF28" s="34"/>
      <c r="AG28" s="34"/>
      <c r="AH28" s="34"/>
      <c r="AI28" s="34"/>
      <c r="AJ28" s="34"/>
      <c r="AK28" s="11"/>
      <c r="AL28" s="11"/>
      <c r="AM28" s="11"/>
      <c r="AN28" s="11"/>
      <c r="AO28" s="11"/>
      <c r="AP28" s="11"/>
      <c r="AQ28" s="11"/>
      <c r="AR28" s="11"/>
      <c r="AT28" s="69"/>
      <c r="AU28" s="69"/>
      <c r="AV28" s="69"/>
      <c r="AW28" s="69"/>
      <c r="AX28" s="69"/>
      <c r="AY28" s="69"/>
      <c r="AZ28" s="69"/>
    </row>
    <row r="29" spans="1:65">
      <c r="A29" s="70" t="s">
        <v>124</v>
      </c>
      <c r="B29" s="72"/>
      <c r="C29" s="72"/>
      <c r="D29" s="72"/>
      <c r="E29" s="52"/>
      <c r="F29" s="69"/>
      <c r="G29" s="69"/>
      <c r="H29" s="11"/>
      <c r="I29" s="70" t="s">
        <v>124</v>
      </c>
      <c r="J29" s="72"/>
      <c r="K29" s="72"/>
      <c r="L29" s="72"/>
      <c r="M29" s="72"/>
      <c r="N29" s="52"/>
      <c r="O29" s="52"/>
      <c r="P29" s="52"/>
      <c r="Q29" s="70" t="s">
        <v>124</v>
      </c>
      <c r="R29" s="72"/>
      <c r="S29" s="72"/>
      <c r="T29" s="72"/>
      <c r="U29" s="52"/>
      <c r="Y29" s="70"/>
      <c r="Z29" s="72"/>
      <c r="AA29" s="72"/>
      <c r="AB29" s="91"/>
      <c r="AC29" s="96"/>
      <c r="AD29" s="92"/>
      <c r="AE29" s="92"/>
      <c r="AF29" s="34"/>
      <c r="AG29" s="93"/>
      <c r="AH29" s="91"/>
      <c r="AI29" s="91"/>
      <c r="AJ29" s="91"/>
      <c r="AK29" s="52"/>
      <c r="AL29" s="70" t="s">
        <v>124</v>
      </c>
      <c r="AM29" s="72"/>
      <c r="AN29" s="72"/>
      <c r="AO29" s="72"/>
      <c r="AP29" s="52"/>
      <c r="AQ29" s="11"/>
      <c r="AR29" s="11"/>
      <c r="AT29" s="70" t="s">
        <v>124</v>
      </c>
      <c r="AU29" s="72"/>
      <c r="AV29" s="72"/>
      <c r="AW29" s="72"/>
      <c r="AX29" s="52"/>
      <c r="AY29" s="69"/>
      <c r="AZ29" s="69"/>
      <c r="BB29" s="70" t="s">
        <v>124</v>
      </c>
      <c r="BC29" s="72"/>
      <c r="BD29" s="72"/>
      <c r="BE29" s="72"/>
      <c r="BF29" s="52"/>
      <c r="BG29" s="70" t="s">
        <v>124</v>
      </c>
      <c r="BH29" s="72"/>
      <c r="BI29" s="72"/>
      <c r="BJ29" s="72"/>
      <c r="BK29" s="69"/>
    </row>
    <row r="30" spans="1:65">
      <c r="A30" s="70" t="s">
        <v>125</v>
      </c>
      <c r="B30" s="72">
        <v>0.83179999999999998</v>
      </c>
      <c r="C30" s="72">
        <v>3.4830000000000001</v>
      </c>
      <c r="D30" s="72">
        <v>1.589</v>
      </c>
      <c r="E30" s="52"/>
      <c r="F30" s="69"/>
      <c r="G30" s="69"/>
      <c r="H30" s="11"/>
      <c r="I30" s="70" t="s">
        <v>125</v>
      </c>
      <c r="J30" s="72">
        <v>1.2210000000000001</v>
      </c>
      <c r="K30" s="72">
        <v>1.25</v>
      </c>
      <c r="L30" s="72">
        <v>0.94379999999999997</v>
      </c>
      <c r="M30" s="72"/>
      <c r="N30" s="52"/>
      <c r="O30" s="52"/>
      <c r="P30" s="52"/>
      <c r="Q30" s="70" t="s">
        <v>125</v>
      </c>
      <c r="R30" s="72">
        <v>2.3029999999999999</v>
      </c>
      <c r="S30" s="72">
        <v>4.476</v>
      </c>
      <c r="T30" s="72">
        <v>2.871</v>
      </c>
      <c r="U30" s="52"/>
      <c r="Y30" s="70" t="s">
        <v>124</v>
      </c>
      <c r="Z30" s="72"/>
      <c r="AA30" s="72"/>
      <c r="AB30" s="72"/>
      <c r="AC30" s="52"/>
      <c r="AD30" s="92"/>
      <c r="AE30" s="92"/>
      <c r="AF30" s="34"/>
      <c r="AG30" s="70" t="s">
        <v>124</v>
      </c>
      <c r="AH30" s="72"/>
      <c r="AI30" s="72"/>
      <c r="AJ30" s="72"/>
      <c r="AK30" s="52"/>
      <c r="AL30" s="70" t="s">
        <v>125</v>
      </c>
      <c r="AM30" s="72">
        <v>0.81710000000000005</v>
      </c>
      <c r="AN30" s="72">
        <v>1.9379999999999999</v>
      </c>
      <c r="AO30" s="72">
        <v>0.62429999999999997</v>
      </c>
      <c r="AP30" s="52"/>
      <c r="AQ30" s="11"/>
      <c r="AR30" s="11"/>
      <c r="AT30" s="70" t="s">
        <v>125</v>
      </c>
      <c r="AU30" s="72">
        <v>2.121</v>
      </c>
      <c r="AV30" s="72">
        <v>2.194</v>
      </c>
      <c r="AW30" s="72">
        <v>0.1411</v>
      </c>
      <c r="AX30" s="52"/>
      <c r="AY30" s="69"/>
      <c r="AZ30" s="69"/>
      <c r="BB30" s="70" t="s">
        <v>125</v>
      </c>
      <c r="BC30" s="72">
        <v>1.8149999999999999</v>
      </c>
      <c r="BD30" s="72">
        <v>6.6950000000000003</v>
      </c>
      <c r="BE30" s="72">
        <v>20.16</v>
      </c>
      <c r="BF30" s="52"/>
      <c r="BG30" s="70" t="s">
        <v>125</v>
      </c>
      <c r="BH30" s="72">
        <v>4.3280000000000003</v>
      </c>
      <c r="BI30" s="72">
        <v>0.1736</v>
      </c>
      <c r="BJ30" s="72">
        <v>1.863</v>
      </c>
      <c r="BK30" s="69"/>
    </row>
    <row r="31" spans="1:65">
      <c r="A31" s="70" t="s">
        <v>84</v>
      </c>
      <c r="B31" s="72">
        <v>0.65980000000000005</v>
      </c>
      <c r="C31" s="72">
        <v>0.17519999999999999</v>
      </c>
      <c r="D31" s="72">
        <v>0.45179999999999998</v>
      </c>
      <c r="E31" s="52"/>
      <c r="F31" s="11"/>
      <c r="G31" s="11"/>
      <c r="H31" s="11"/>
      <c r="I31" s="70" t="s">
        <v>84</v>
      </c>
      <c r="J31" s="72">
        <v>0.54320000000000002</v>
      </c>
      <c r="K31" s="72">
        <v>0.53520000000000001</v>
      </c>
      <c r="L31" s="72">
        <v>0.62380000000000002</v>
      </c>
      <c r="M31" s="72"/>
      <c r="N31" s="52"/>
      <c r="O31" s="52"/>
      <c r="P31" s="52"/>
      <c r="Q31" s="70" t="s">
        <v>84</v>
      </c>
      <c r="R31" s="72">
        <v>0.31609999999999999</v>
      </c>
      <c r="S31" s="72">
        <v>0.1067</v>
      </c>
      <c r="T31" s="72">
        <v>0.23799999999999999</v>
      </c>
      <c r="U31" s="52"/>
      <c r="Y31" s="70" t="s">
        <v>125</v>
      </c>
      <c r="Z31" s="72">
        <v>0.22819999999999999</v>
      </c>
      <c r="AA31" s="72">
        <v>5.67</v>
      </c>
      <c r="AB31" s="72">
        <v>0.28520000000000001</v>
      </c>
      <c r="AC31" s="52"/>
      <c r="AD31" s="34"/>
      <c r="AE31" s="34"/>
      <c r="AF31" s="34"/>
      <c r="AG31" s="70" t="s">
        <v>125</v>
      </c>
      <c r="AH31" s="72">
        <v>6.601</v>
      </c>
      <c r="AI31" s="72">
        <v>13.15</v>
      </c>
      <c r="AJ31" s="72">
        <v>0.9103</v>
      </c>
      <c r="AK31" s="52"/>
      <c r="AL31" s="70" t="s">
        <v>84</v>
      </c>
      <c r="AM31" s="72">
        <v>0.66459999999999997</v>
      </c>
      <c r="AN31" s="72">
        <v>0.3795</v>
      </c>
      <c r="AO31" s="72">
        <v>0.7319</v>
      </c>
      <c r="AP31" s="52"/>
      <c r="AQ31" s="11"/>
      <c r="AR31" s="11"/>
      <c r="AT31" s="70" t="s">
        <v>84</v>
      </c>
      <c r="AU31" s="72">
        <v>0.34639999999999999</v>
      </c>
      <c r="AV31" s="72">
        <v>0.33379999999999999</v>
      </c>
      <c r="AW31" s="72">
        <v>0.93189999999999995</v>
      </c>
      <c r="AX31" s="52"/>
      <c r="BB31" s="70" t="s">
        <v>84</v>
      </c>
      <c r="BC31" s="72">
        <v>0.40360000000000001</v>
      </c>
      <c r="BD31" s="72">
        <v>3.5200000000000002E-2</v>
      </c>
      <c r="BE31" s="72" t="s">
        <v>116</v>
      </c>
      <c r="BF31" s="52"/>
      <c r="BG31" s="70" t="s">
        <v>84</v>
      </c>
      <c r="BH31" s="72">
        <v>0.1149</v>
      </c>
      <c r="BI31" s="72">
        <v>0.91690000000000005</v>
      </c>
      <c r="BJ31" s="72">
        <v>0.39400000000000002</v>
      </c>
      <c r="BK31" s="69"/>
    </row>
    <row r="32" spans="1:65">
      <c r="A32" s="70" t="s">
        <v>126</v>
      </c>
      <c r="B32" s="72" t="s">
        <v>88</v>
      </c>
      <c r="C32" s="72" t="s">
        <v>88</v>
      </c>
      <c r="D32" s="72" t="s">
        <v>88</v>
      </c>
      <c r="E32" s="52"/>
      <c r="I32" s="70" t="s">
        <v>126</v>
      </c>
      <c r="J32" s="72" t="s">
        <v>88</v>
      </c>
      <c r="K32" s="72" t="s">
        <v>88</v>
      </c>
      <c r="L32" s="72" t="s">
        <v>88</v>
      </c>
      <c r="M32" s="72"/>
      <c r="N32" s="52"/>
      <c r="O32" s="52"/>
      <c r="P32" s="52"/>
      <c r="Q32" s="70" t="s">
        <v>126</v>
      </c>
      <c r="R32" s="72" t="s">
        <v>88</v>
      </c>
      <c r="S32" s="72" t="s">
        <v>88</v>
      </c>
      <c r="T32" s="72" t="s">
        <v>88</v>
      </c>
      <c r="U32" s="52"/>
      <c r="Y32" s="70" t="s">
        <v>84</v>
      </c>
      <c r="Z32" s="72">
        <v>0.89219999999999999</v>
      </c>
      <c r="AA32" s="72">
        <v>5.8700000000000002E-2</v>
      </c>
      <c r="AB32" s="72">
        <v>0.86709999999999998</v>
      </c>
      <c r="AC32" s="52"/>
      <c r="AD32" s="11"/>
      <c r="AE32" s="11"/>
      <c r="AF32" s="11"/>
      <c r="AG32" s="70" t="s">
        <v>84</v>
      </c>
      <c r="AH32" s="72">
        <v>3.6900000000000002E-2</v>
      </c>
      <c r="AI32" s="72">
        <v>1.4E-3</v>
      </c>
      <c r="AJ32" s="72">
        <v>0.63439999999999996</v>
      </c>
      <c r="AK32" s="52"/>
      <c r="AL32" s="70" t="s">
        <v>126</v>
      </c>
      <c r="AM32" s="72" t="s">
        <v>88</v>
      </c>
      <c r="AN32" s="72" t="s">
        <v>88</v>
      </c>
      <c r="AO32" s="72" t="s">
        <v>88</v>
      </c>
      <c r="AP32" s="52"/>
      <c r="AQ32" s="11"/>
      <c r="AR32" s="11"/>
      <c r="AT32" s="70" t="s">
        <v>126</v>
      </c>
      <c r="AU32" s="72" t="s">
        <v>88</v>
      </c>
      <c r="AV32" s="72" t="s">
        <v>88</v>
      </c>
      <c r="AW32" s="72" t="s">
        <v>88</v>
      </c>
      <c r="AX32" s="52"/>
      <c r="BB32" s="70" t="s">
        <v>126</v>
      </c>
      <c r="BC32" s="72" t="s">
        <v>88</v>
      </c>
      <c r="BD32" s="72" t="s">
        <v>108</v>
      </c>
      <c r="BE32" s="72" t="s">
        <v>108</v>
      </c>
      <c r="BF32" s="52"/>
      <c r="BG32" s="70" t="s">
        <v>126</v>
      </c>
      <c r="BH32" s="72" t="s">
        <v>88</v>
      </c>
      <c r="BI32" s="72" t="s">
        <v>88</v>
      </c>
      <c r="BJ32" s="72" t="s">
        <v>88</v>
      </c>
      <c r="BK32" s="69"/>
    </row>
    <row r="33" spans="1:63">
      <c r="A33" s="70" t="s">
        <v>85</v>
      </c>
      <c r="B33" s="72" t="s">
        <v>109</v>
      </c>
      <c r="C33" s="72" t="s">
        <v>109</v>
      </c>
      <c r="D33" s="72" t="s">
        <v>109</v>
      </c>
      <c r="E33" s="52"/>
      <c r="I33" s="70" t="s">
        <v>85</v>
      </c>
      <c r="J33" s="72" t="s">
        <v>109</v>
      </c>
      <c r="K33" s="72" t="s">
        <v>109</v>
      </c>
      <c r="L33" s="72" t="s">
        <v>109</v>
      </c>
      <c r="M33" s="72"/>
      <c r="N33" s="52"/>
      <c r="O33" s="52"/>
      <c r="P33" s="52"/>
      <c r="Q33" s="70" t="s">
        <v>85</v>
      </c>
      <c r="R33" s="72" t="s">
        <v>109</v>
      </c>
      <c r="S33" s="72" t="s">
        <v>109</v>
      </c>
      <c r="T33" s="72" t="s">
        <v>109</v>
      </c>
      <c r="U33" s="52"/>
      <c r="Y33" s="70" t="s">
        <v>126</v>
      </c>
      <c r="Z33" s="72" t="s">
        <v>88</v>
      </c>
      <c r="AA33" s="72" t="s">
        <v>88</v>
      </c>
      <c r="AB33" s="72" t="s">
        <v>88</v>
      </c>
      <c r="AC33" s="52"/>
      <c r="AD33" s="11"/>
      <c r="AE33" s="11"/>
      <c r="AF33" s="11"/>
      <c r="AG33" s="70" t="s">
        <v>126</v>
      </c>
      <c r="AH33" s="72" t="s">
        <v>108</v>
      </c>
      <c r="AI33" s="72" t="s">
        <v>108</v>
      </c>
      <c r="AJ33" s="72" t="s">
        <v>88</v>
      </c>
      <c r="AK33" s="52"/>
      <c r="AL33" s="70" t="s">
        <v>85</v>
      </c>
      <c r="AM33" s="72" t="s">
        <v>109</v>
      </c>
      <c r="AN33" s="72" t="s">
        <v>109</v>
      </c>
      <c r="AO33" s="72" t="s">
        <v>109</v>
      </c>
      <c r="AP33" s="52"/>
      <c r="AQ33" s="11"/>
      <c r="AR33" s="11"/>
      <c r="AT33" s="70" t="s">
        <v>85</v>
      </c>
      <c r="AU33" s="72" t="s">
        <v>109</v>
      </c>
      <c r="AV33" s="72" t="s">
        <v>109</v>
      </c>
      <c r="AW33" s="72" t="s">
        <v>109</v>
      </c>
      <c r="AX33" s="52"/>
      <c r="BB33" s="70" t="s">
        <v>85</v>
      </c>
      <c r="BC33" s="72" t="s">
        <v>109</v>
      </c>
      <c r="BD33" s="72" t="s">
        <v>86</v>
      </c>
      <c r="BE33" s="72" t="s">
        <v>119</v>
      </c>
      <c r="BF33" s="52"/>
      <c r="BG33" s="70" t="s">
        <v>85</v>
      </c>
      <c r="BH33" s="72" t="s">
        <v>109</v>
      </c>
      <c r="BI33" s="72" t="s">
        <v>109</v>
      </c>
      <c r="BJ33" s="72" t="s">
        <v>109</v>
      </c>
      <c r="BK33" s="69"/>
    </row>
    <row r="34" spans="1:63">
      <c r="A34" s="70"/>
      <c r="B34" s="72"/>
      <c r="C34" s="72"/>
      <c r="D34" s="72"/>
      <c r="E34" s="52"/>
      <c r="I34" s="70"/>
      <c r="J34" s="72"/>
      <c r="K34" s="72"/>
      <c r="L34" s="72"/>
      <c r="M34" s="72"/>
      <c r="N34" s="52"/>
      <c r="O34" s="52"/>
      <c r="P34" s="52"/>
      <c r="Q34" s="70"/>
      <c r="R34" s="72"/>
      <c r="S34" s="72"/>
      <c r="T34" s="72"/>
      <c r="U34" s="52"/>
      <c r="Y34" s="70" t="s">
        <v>85</v>
      </c>
      <c r="Z34" s="72" t="s">
        <v>109</v>
      </c>
      <c r="AA34" s="72" t="s">
        <v>109</v>
      </c>
      <c r="AB34" s="72" t="s">
        <v>109</v>
      </c>
      <c r="AC34" s="52"/>
      <c r="AD34" s="11"/>
      <c r="AE34" s="11"/>
      <c r="AF34" s="11"/>
      <c r="AG34" s="70" t="s">
        <v>85</v>
      </c>
      <c r="AH34" s="72" t="s">
        <v>86</v>
      </c>
      <c r="AI34" s="72" t="s">
        <v>162</v>
      </c>
      <c r="AJ34" s="72" t="s">
        <v>109</v>
      </c>
      <c r="AK34" s="52"/>
      <c r="AL34" s="70"/>
      <c r="AM34" s="72"/>
      <c r="AN34" s="72"/>
      <c r="AO34" s="72"/>
      <c r="AP34" s="52"/>
      <c r="AQ34" s="11"/>
      <c r="AR34" s="11"/>
      <c r="AT34" s="70"/>
      <c r="AU34" s="72"/>
      <c r="AV34" s="72"/>
      <c r="AW34" s="72"/>
      <c r="AX34" s="52"/>
      <c r="BB34" s="70"/>
      <c r="BC34" s="72"/>
      <c r="BD34" s="72"/>
      <c r="BE34" s="72"/>
      <c r="BF34" s="52"/>
      <c r="BG34" s="70"/>
      <c r="BH34" s="72"/>
      <c r="BI34" s="72"/>
      <c r="BJ34" s="72"/>
      <c r="BK34" s="69"/>
    </row>
    <row r="35" spans="1:63">
      <c r="A35" s="70" t="s">
        <v>127</v>
      </c>
      <c r="B35" s="72">
        <v>5418</v>
      </c>
      <c r="C35" s="72">
        <v>9325</v>
      </c>
      <c r="D35" s="72">
        <v>8517</v>
      </c>
      <c r="E35" s="52"/>
      <c r="I35" s="70" t="s">
        <v>127</v>
      </c>
      <c r="J35" s="72">
        <v>1582</v>
      </c>
      <c r="K35" s="72">
        <v>2761</v>
      </c>
      <c r="L35" s="72">
        <v>2502</v>
      </c>
      <c r="M35" s="72"/>
      <c r="N35" s="52"/>
      <c r="O35" s="52"/>
      <c r="P35" s="52"/>
      <c r="Q35" s="70" t="s">
        <v>127</v>
      </c>
      <c r="R35" s="72">
        <v>3836</v>
      </c>
      <c r="S35" s="72">
        <v>6565</v>
      </c>
      <c r="T35" s="72">
        <v>6016</v>
      </c>
      <c r="U35" s="52"/>
      <c r="Y35" s="70"/>
      <c r="Z35" s="72"/>
      <c r="AA35" s="72"/>
      <c r="AB35" s="72"/>
      <c r="AC35" s="52"/>
      <c r="AD35" s="11"/>
      <c r="AE35" s="11"/>
      <c r="AF35" s="11"/>
      <c r="AG35" s="70"/>
      <c r="AH35" s="72"/>
      <c r="AI35" s="72"/>
      <c r="AJ35" s="72"/>
      <c r="AK35" s="52"/>
      <c r="AL35" s="70" t="s">
        <v>127</v>
      </c>
      <c r="AM35" s="72">
        <v>1822</v>
      </c>
      <c r="AN35" s="72">
        <v>3067</v>
      </c>
      <c r="AO35" s="72">
        <v>2847</v>
      </c>
      <c r="AP35" s="52"/>
      <c r="AQ35" s="11"/>
      <c r="AR35" s="11"/>
      <c r="AT35" s="70" t="s">
        <v>127</v>
      </c>
      <c r="AU35" s="72">
        <v>1872</v>
      </c>
      <c r="AV35" s="72">
        <v>3172</v>
      </c>
      <c r="AW35" s="72">
        <v>2813</v>
      </c>
      <c r="AX35" s="52"/>
      <c r="BB35" s="70" t="s">
        <v>127</v>
      </c>
      <c r="BC35" s="72">
        <v>2719</v>
      </c>
      <c r="BD35" s="72">
        <v>4948</v>
      </c>
      <c r="BE35" s="72">
        <v>4262</v>
      </c>
      <c r="BF35" s="52"/>
      <c r="BG35" s="70" t="s">
        <v>127</v>
      </c>
      <c r="BH35" s="72">
        <v>1184</v>
      </c>
      <c r="BI35" s="72">
        <v>2146</v>
      </c>
      <c r="BJ35" s="72">
        <v>1835</v>
      </c>
      <c r="BK35" s="69"/>
    </row>
    <row r="36" spans="1:63">
      <c r="A36" s="70"/>
      <c r="B36" s="72"/>
      <c r="C36" s="72"/>
      <c r="D36" s="72"/>
      <c r="E36" s="52"/>
      <c r="Q36" s="70"/>
      <c r="R36" s="72"/>
      <c r="S36" s="72"/>
      <c r="T36" s="72"/>
      <c r="U36" s="69"/>
      <c r="Y36" s="70" t="s">
        <v>127</v>
      </c>
      <c r="Z36" s="72">
        <v>2044</v>
      </c>
      <c r="AA36" s="72">
        <v>3322</v>
      </c>
      <c r="AB36" s="72">
        <v>3129</v>
      </c>
      <c r="AC36" s="52"/>
      <c r="AG36" s="70" t="s">
        <v>127</v>
      </c>
      <c r="AH36" s="72">
        <v>2763</v>
      </c>
      <c r="AI36" s="72">
        <v>4670</v>
      </c>
      <c r="AJ36" s="72">
        <v>4345</v>
      </c>
      <c r="AK36" s="52"/>
    </row>
    <row r="37" spans="1:63">
      <c r="Y37" s="70"/>
      <c r="Z37" s="72"/>
      <c r="AA37" s="72"/>
      <c r="AB37" s="72"/>
      <c r="AC37" s="5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workbookViewId="0">
      <selection activeCell="A13" sqref="A13"/>
    </sheetView>
  </sheetViews>
  <sheetFormatPr baseColWidth="10" defaultColWidth="8.83203125" defaultRowHeight="15"/>
  <cols>
    <col min="1" max="1" width="36.33203125" customWidth="1"/>
    <col min="4" max="4" width="34.5" customWidth="1"/>
  </cols>
  <sheetData>
    <row r="1" spans="1:7">
      <c r="A1" s="70" t="s">
        <v>82</v>
      </c>
      <c r="B1" s="71" t="s">
        <v>134</v>
      </c>
      <c r="C1" s="69"/>
      <c r="D1" s="70" t="s">
        <v>82</v>
      </c>
      <c r="E1" s="71" t="s">
        <v>144</v>
      </c>
      <c r="F1" s="72"/>
      <c r="G1" s="52"/>
    </row>
    <row r="2" spans="1:7">
      <c r="A2" s="70"/>
      <c r="B2" s="72"/>
      <c r="C2" s="69"/>
      <c r="D2" s="70"/>
      <c r="E2" s="72"/>
      <c r="F2" s="72"/>
      <c r="G2" s="52"/>
    </row>
    <row r="3" spans="1:7">
      <c r="A3" s="70" t="s">
        <v>135</v>
      </c>
      <c r="B3" s="72"/>
      <c r="C3" s="69"/>
      <c r="D3" s="70" t="s">
        <v>135</v>
      </c>
      <c r="E3" s="72"/>
      <c r="F3" s="72"/>
      <c r="G3" s="52"/>
    </row>
    <row r="4" spans="1:7">
      <c r="A4" s="70" t="s">
        <v>136</v>
      </c>
      <c r="B4" s="72" t="s">
        <v>137</v>
      </c>
      <c r="C4" s="69"/>
      <c r="D4" s="70" t="s">
        <v>136</v>
      </c>
      <c r="E4" s="72" t="s">
        <v>145</v>
      </c>
      <c r="F4" s="72"/>
      <c r="G4" s="52"/>
    </row>
    <row r="5" spans="1:7">
      <c r="A5" s="70" t="s">
        <v>84</v>
      </c>
      <c r="B5" s="72">
        <v>0.29459999999999997</v>
      </c>
      <c r="C5" s="69"/>
      <c r="D5" s="70" t="s">
        <v>84</v>
      </c>
      <c r="E5" s="72">
        <v>1.06E-2</v>
      </c>
      <c r="F5" s="72"/>
      <c r="G5" s="52"/>
    </row>
    <row r="6" spans="1:7">
      <c r="A6" s="70" t="s">
        <v>85</v>
      </c>
      <c r="B6" s="72" t="s">
        <v>109</v>
      </c>
      <c r="C6" s="69"/>
      <c r="D6" s="70" t="s">
        <v>85</v>
      </c>
      <c r="E6" s="2" t="s">
        <v>86</v>
      </c>
      <c r="F6" s="72"/>
      <c r="G6" s="52"/>
    </row>
    <row r="7" spans="1:7">
      <c r="A7" s="70" t="s">
        <v>138</v>
      </c>
      <c r="B7" s="72" t="s">
        <v>139</v>
      </c>
      <c r="C7" s="69"/>
      <c r="D7" s="70" t="s">
        <v>138</v>
      </c>
      <c r="E7" s="72" t="s">
        <v>139</v>
      </c>
      <c r="F7" s="72"/>
      <c r="G7" s="52"/>
    </row>
    <row r="8" spans="1:7">
      <c r="A8" s="70" t="s">
        <v>140</v>
      </c>
      <c r="B8" s="72" t="s">
        <v>108</v>
      </c>
      <c r="C8" s="69"/>
      <c r="D8" s="70" t="s">
        <v>140</v>
      </c>
      <c r="E8" s="72" t="s">
        <v>88</v>
      </c>
      <c r="F8" s="72"/>
      <c r="G8" s="52"/>
    </row>
    <row r="9" spans="1:7">
      <c r="A9" s="70"/>
      <c r="B9" s="72"/>
      <c r="C9" s="69"/>
      <c r="D9" s="70"/>
      <c r="E9" s="72"/>
      <c r="F9" s="72"/>
      <c r="G9" s="52"/>
    </row>
    <row r="10" spans="1:7">
      <c r="A10" s="70" t="s">
        <v>141</v>
      </c>
      <c r="B10" s="72"/>
      <c r="C10" s="69"/>
      <c r="D10" s="70" t="s">
        <v>141</v>
      </c>
      <c r="E10" s="72"/>
      <c r="F10" s="72"/>
      <c r="G10" s="52"/>
    </row>
    <row r="11" spans="1:7">
      <c r="A11" s="70" t="s">
        <v>142</v>
      </c>
      <c r="B11" s="72">
        <v>2</v>
      </c>
      <c r="C11" s="69"/>
      <c r="D11" s="70" t="s">
        <v>142</v>
      </c>
      <c r="E11" s="72">
        <v>2</v>
      </c>
      <c r="F11" s="72"/>
      <c r="G11" s="52"/>
    </row>
    <row r="12" spans="1:7">
      <c r="A12" s="70" t="s">
        <v>143</v>
      </c>
      <c r="B12" s="72">
        <v>3</v>
      </c>
      <c r="C12" s="69"/>
      <c r="D12" s="70" t="s">
        <v>143</v>
      </c>
      <c r="E12" s="72">
        <v>3</v>
      </c>
      <c r="F12" s="72"/>
      <c r="G12" s="52"/>
    </row>
    <row r="13" spans="1:7">
      <c r="A13" s="70"/>
      <c r="B13" s="72"/>
      <c r="C13" s="69"/>
      <c r="D13" s="70"/>
      <c r="E13" s="72"/>
      <c r="F13" s="72"/>
      <c r="G13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All bone</vt:lpstr>
      <vt:lpstr>Wt</vt:lpstr>
      <vt:lpstr>Het</vt:lpstr>
      <vt:lpstr>Ho</vt:lpstr>
      <vt:lpstr>Cartilage</vt:lpstr>
      <vt:lpstr>Genotyping</vt:lpstr>
      <vt:lpstr>Stats Cartliage</vt:lpstr>
      <vt:lpstr>Stats bone</vt:lpstr>
    </vt:vector>
  </TitlesOfParts>
  <Company>CnCZ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 Gebuijs</dc:creator>
  <cp:lastModifiedBy>Juriaan Metz</cp:lastModifiedBy>
  <dcterms:created xsi:type="dcterms:W3CDTF">2018-06-01T07:56:27Z</dcterms:created>
  <dcterms:modified xsi:type="dcterms:W3CDTF">2021-12-03T13:46:02Z</dcterms:modified>
</cp:coreProperties>
</file>