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 Awad\Desktop\Suplemental data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3" i="1" l="1"/>
  <c r="P13" i="1"/>
  <c r="O13" i="1"/>
  <c r="N13" i="1"/>
  <c r="Q12" i="1"/>
  <c r="P12" i="1"/>
  <c r="O12" i="1"/>
  <c r="N12" i="1"/>
  <c r="Q11" i="1"/>
  <c r="P11" i="1"/>
  <c r="N11" i="1"/>
  <c r="Q10" i="1"/>
  <c r="P10" i="1"/>
  <c r="O10" i="1"/>
  <c r="P6" i="1"/>
  <c r="N6" i="1"/>
  <c r="P5" i="1"/>
  <c r="N5" i="1"/>
  <c r="P4" i="1"/>
  <c r="N4" i="1"/>
  <c r="P3" i="1"/>
  <c r="N3" i="1"/>
  <c r="K31" i="1"/>
  <c r="I31" i="1"/>
  <c r="G31" i="1"/>
  <c r="E31" i="1"/>
  <c r="C31" i="1"/>
  <c r="R10" i="1" l="1"/>
  <c r="O3" i="1" s="1"/>
  <c r="R12" i="1"/>
  <c r="R13" i="1"/>
  <c r="Q4" i="1"/>
  <c r="O4" i="1"/>
  <c r="Q6" i="1"/>
  <c r="O5" i="1"/>
  <c r="O6" i="1"/>
  <c r="Q5" i="1"/>
  <c r="Q3" i="1" l="1"/>
</calcChain>
</file>

<file path=xl/sharedStrings.xml><?xml version="1.0" encoding="utf-8"?>
<sst xmlns="http://schemas.openxmlformats.org/spreadsheetml/2006/main" count="72" uniqueCount="39">
  <si>
    <t>FAME</t>
  </si>
  <si>
    <t>R.T</t>
  </si>
  <si>
    <t>Area</t>
  </si>
  <si>
    <t>C4:0</t>
  </si>
  <si>
    <t>C6:0</t>
  </si>
  <si>
    <t>C8</t>
  </si>
  <si>
    <t>C10</t>
  </si>
  <si>
    <t>C11</t>
  </si>
  <si>
    <t>C12</t>
  </si>
  <si>
    <t>C13</t>
  </si>
  <si>
    <t>C14</t>
  </si>
  <si>
    <t>C14:1</t>
  </si>
  <si>
    <t>C15</t>
  </si>
  <si>
    <t>C15:1</t>
  </si>
  <si>
    <t>C16</t>
  </si>
  <si>
    <t>C16:1</t>
  </si>
  <si>
    <t>C17</t>
  </si>
  <si>
    <t>C17:1</t>
  </si>
  <si>
    <t>C18</t>
  </si>
  <si>
    <t>C18:1</t>
  </si>
  <si>
    <t>C18:2</t>
  </si>
  <si>
    <t>C18:3</t>
  </si>
  <si>
    <t>C20:0</t>
  </si>
  <si>
    <t>C20:1</t>
  </si>
  <si>
    <t>C22:0</t>
  </si>
  <si>
    <t>C23:0</t>
  </si>
  <si>
    <t>C24:0</t>
  </si>
  <si>
    <t>C24:1</t>
  </si>
  <si>
    <t>Total</t>
  </si>
  <si>
    <t>Saturated</t>
  </si>
  <si>
    <t>%</t>
  </si>
  <si>
    <t>Unsaturated</t>
  </si>
  <si>
    <t>CONTROL</t>
  </si>
  <si>
    <t>CPAA</t>
  </si>
  <si>
    <t>CPHA</t>
  </si>
  <si>
    <t>CPTFA</t>
  </si>
  <si>
    <t>Others</t>
  </si>
  <si>
    <t>Method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</si>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</sst>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left" vertical="center"/>
    </xf>
    <xf numFmtId="10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%20Awad/Desktop/F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estrified "/>
      <sheetName val="direct"/>
      <sheetName val="transesterified1"/>
      <sheetName val="Sheet2"/>
    </sheetNames>
    <sheetDataSet>
      <sheetData sheetId="0"/>
      <sheetData sheetId="1"/>
      <sheetData sheetId="2"/>
      <sheetData sheetId="3">
        <row r="3">
          <cell r="D3">
            <v>1202440</v>
          </cell>
        </row>
        <row r="4">
          <cell r="B4">
            <v>20844</v>
          </cell>
          <cell r="C4">
            <v>10633</v>
          </cell>
          <cell r="D4">
            <v>56896</v>
          </cell>
          <cell r="E4">
            <v>9503</v>
          </cell>
        </row>
        <row r="5">
          <cell r="B5">
            <v>406076</v>
          </cell>
          <cell r="C5">
            <v>58522</v>
          </cell>
          <cell r="D5">
            <v>214796</v>
          </cell>
          <cell r="E5">
            <v>116176</v>
          </cell>
        </row>
        <row r="6">
          <cell r="B6">
            <v>94643</v>
          </cell>
          <cell r="C6">
            <v>62005</v>
          </cell>
        </row>
        <row r="8">
          <cell r="B8">
            <v>37284</v>
          </cell>
          <cell r="C8">
            <v>6296</v>
          </cell>
          <cell r="D8">
            <v>15342</v>
          </cell>
          <cell r="E8">
            <v>2029</v>
          </cell>
        </row>
        <row r="9">
          <cell r="B9">
            <v>50035</v>
          </cell>
          <cell r="E9">
            <v>20455</v>
          </cell>
        </row>
        <row r="10">
          <cell r="B10">
            <v>54097</v>
          </cell>
          <cell r="C10">
            <v>16762</v>
          </cell>
          <cell r="D10">
            <v>27259</v>
          </cell>
          <cell r="E10">
            <v>7106</v>
          </cell>
        </row>
        <row r="11">
          <cell r="B11">
            <v>58235</v>
          </cell>
          <cell r="C11">
            <v>17991</v>
          </cell>
          <cell r="D11">
            <v>21458</v>
          </cell>
        </row>
        <row r="12">
          <cell r="B12">
            <v>56519</v>
          </cell>
          <cell r="C12">
            <v>10236</v>
          </cell>
          <cell r="D12">
            <v>11558</v>
          </cell>
          <cell r="E12">
            <v>32204</v>
          </cell>
        </row>
        <row r="13">
          <cell r="C13">
            <v>12037</v>
          </cell>
          <cell r="D13">
            <v>26334</v>
          </cell>
          <cell r="E13">
            <v>18304</v>
          </cell>
        </row>
        <row r="14">
          <cell r="B14">
            <v>4727324</v>
          </cell>
          <cell r="C14">
            <v>1560071</v>
          </cell>
          <cell r="D14">
            <v>2553604</v>
          </cell>
          <cell r="E14">
            <v>767106</v>
          </cell>
        </row>
        <row r="15">
          <cell r="C15">
            <v>28429</v>
          </cell>
          <cell r="D15">
            <v>42581</v>
          </cell>
          <cell r="E15">
            <v>40977</v>
          </cell>
        </row>
        <row r="16">
          <cell r="C16">
            <v>9228</v>
          </cell>
        </row>
        <row r="17">
          <cell r="B17">
            <v>13011</v>
          </cell>
          <cell r="C17">
            <v>22333</v>
          </cell>
          <cell r="D17">
            <v>23790</v>
          </cell>
          <cell r="E17">
            <v>9967</v>
          </cell>
        </row>
        <row r="18">
          <cell r="B18">
            <v>246737</v>
          </cell>
          <cell r="C18">
            <v>69272</v>
          </cell>
          <cell r="D18">
            <v>82622</v>
          </cell>
          <cell r="E18">
            <v>18834</v>
          </cell>
        </row>
        <row r="19">
          <cell r="B19">
            <v>176793</v>
          </cell>
          <cell r="C19">
            <v>207684</v>
          </cell>
          <cell r="D19">
            <v>252130</v>
          </cell>
          <cell r="E19">
            <v>72794</v>
          </cell>
        </row>
        <row r="21">
          <cell r="B21">
            <v>120451</v>
          </cell>
          <cell r="C21">
            <v>120465</v>
          </cell>
          <cell r="D21">
            <v>20141</v>
          </cell>
          <cell r="E21">
            <v>59458</v>
          </cell>
        </row>
        <row r="22">
          <cell r="C22">
            <v>20639</v>
          </cell>
          <cell r="D22">
            <v>5813</v>
          </cell>
          <cell r="E22">
            <v>23064</v>
          </cell>
        </row>
        <row r="23">
          <cell r="B23">
            <v>74343</v>
          </cell>
          <cell r="D23">
            <v>6185</v>
          </cell>
        </row>
        <row r="25">
          <cell r="B25">
            <v>135885</v>
          </cell>
          <cell r="C25">
            <v>31834</v>
          </cell>
          <cell r="D25">
            <v>90912</v>
          </cell>
          <cell r="E25">
            <v>37139</v>
          </cell>
        </row>
        <row r="28">
          <cell r="B28">
            <v>48910</v>
          </cell>
          <cell r="C28">
            <v>13398</v>
          </cell>
          <cell r="D28">
            <v>19821</v>
          </cell>
          <cell r="E28">
            <v>14759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workbookViewId="0">
      <selection activeCell="S16" sqref="S16"/>
    </sheetView>
  </sheetViews>
  <sheetFormatPr defaultRowHeight="14.5" x14ac:dyDescent="0.35"/>
  <sheetData>
    <row r="2" spans="1:18" x14ac:dyDescent="0.35">
      <c r="A2" s="7" t="s">
        <v>0</v>
      </c>
      <c r="B2" s="6" t="s">
        <v>38</v>
      </c>
      <c r="C2" s="6"/>
      <c r="D2" s="6" t="s">
        <v>33</v>
      </c>
      <c r="E2" s="6"/>
      <c r="F2" s="6" t="s">
        <v>34</v>
      </c>
      <c r="G2" s="6"/>
      <c r="H2" s="6" t="s">
        <v>35</v>
      </c>
      <c r="I2" s="6"/>
      <c r="J2" s="6" t="s">
        <v>32</v>
      </c>
      <c r="K2" s="6"/>
      <c r="M2" s="1" t="s">
        <v>37</v>
      </c>
      <c r="N2" s="1" t="s">
        <v>29</v>
      </c>
      <c r="O2" s="1" t="s">
        <v>30</v>
      </c>
      <c r="P2" s="1" t="s">
        <v>31</v>
      </c>
      <c r="Q2" s="1" t="s">
        <v>30</v>
      </c>
    </row>
    <row r="3" spans="1:18" x14ac:dyDescent="0.35">
      <c r="A3" s="7"/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M3" s="1" t="s">
        <v>32</v>
      </c>
      <c r="N3" s="1">
        <f>SUM([1]Sheet2!E3:E10,[1]Sheet2!E12,[1]Sheet2!E14,[1]Sheet2!E18,[1]Sheet2!E28)</f>
        <v>988172</v>
      </c>
      <c r="O3" s="1">
        <f>N3/Sheet1!R10*100</f>
        <v>79.061666166616661</v>
      </c>
      <c r="P3" s="1">
        <f>SUM([1]Sheet2!E19:E23,[1]Sheet2!E25,[1]Sheet2!E17,[1]Sheet2!E15,[1]Sheet2!E13)</f>
        <v>261703</v>
      </c>
      <c r="Q3" s="1">
        <f>P3/Sheet1!R10*100</f>
        <v>20.938333833383339</v>
      </c>
    </row>
    <row r="4" spans="1:18" x14ac:dyDescent="0.35">
      <c r="A4" s="3" t="s">
        <v>3</v>
      </c>
      <c r="B4" s="1"/>
      <c r="C4" s="1"/>
      <c r="D4" s="1"/>
      <c r="E4" s="1"/>
      <c r="F4" s="1"/>
      <c r="G4" s="1"/>
      <c r="H4" s="2">
        <v>4.49</v>
      </c>
      <c r="I4" s="2">
        <v>1202440</v>
      </c>
      <c r="J4" s="1"/>
      <c r="K4" s="2"/>
      <c r="M4" s="1" t="s">
        <v>33</v>
      </c>
      <c r="N4" s="1">
        <f>SUM([1]Sheet2!B3:B10,[1]Sheet2!B12,[1]Sheet2!B14,[1]Sheet2!B18,[1]Sheet2!B28)</f>
        <v>5742469</v>
      </c>
      <c r="O4" s="1">
        <f>N4/Sheet1!R11*100</f>
        <v>90.844789119511887</v>
      </c>
      <c r="P4" s="1">
        <f>SUM([1]Sheet2!B11,[1]Sheet2!B17,[1]Sheet2!B19:B23,[1]Sheet2!B25)</f>
        <v>578718</v>
      </c>
      <c r="Q4" s="1">
        <f>P4/Sheet1!R11*100</f>
        <v>9.1552108804881112</v>
      </c>
    </row>
    <row r="5" spans="1:18" x14ac:dyDescent="0.35">
      <c r="A5" s="1" t="s">
        <v>4</v>
      </c>
      <c r="B5" s="1">
        <v>4.6120000000000001</v>
      </c>
      <c r="C5" s="1">
        <v>626475</v>
      </c>
      <c r="D5" s="2">
        <v>4.6020000000000003</v>
      </c>
      <c r="E5" s="2">
        <v>20844</v>
      </c>
      <c r="F5" s="2">
        <v>4.6130000000000004</v>
      </c>
      <c r="G5" s="2">
        <v>10633</v>
      </c>
      <c r="H5" s="2">
        <v>4.62</v>
      </c>
      <c r="I5" s="2">
        <v>56896</v>
      </c>
      <c r="J5" s="2">
        <v>4.5650000000000004</v>
      </c>
      <c r="K5" s="2">
        <v>9503</v>
      </c>
      <c r="M5" s="1" t="s">
        <v>34</v>
      </c>
      <c r="N5" s="1">
        <f>SUM([1]Sheet2!C3:C10,[1]Sheet2!C12,[1]Sheet2!C14,[1]Sheet2!C16,[1]Sheet2!C18,[1]Sheet2!C28)</f>
        <v>1816423</v>
      </c>
      <c r="O5" s="1">
        <f>N5/Sheet1!R12*100</f>
        <v>79.743396690278274</v>
      </c>
      <c r="P5" s="1">
        <f>SUM([1]Sheet2!C11,[1]Sheet2!C13,[1]Sheet2!C15,[1]Sheet2!C17,[1]Sheet2!C19:C23,[1]Sheet2!C25)</f>
        <v>461412</v>
      </c>
      <c r="Q5" s="1">
        <f>P5/Sheet1!R12*100</f>
        <v>20.256603309721733</v>
      </c>
    </row>
    <row r="6" spans="1:18" x14ac:dyDescent="0.35">
      <c r="A6" s="1" t="s">
        <v>5</v>
      </c>
      <c r="B6" s="1">
        <v>4.9800000000000004</v>
      </c>
      <c r="C6" s="1">
        <v>519303</v>
      </c>
      <c r="D6" s="1">
        <v>5.1520000000000001</v>
      </c>
      <c r="E6" s="2">
        <v>406076</v>
      </c>
      <c r="F6" s="2">
        <v>5.1879999999999997</v>
      </c>
      <c r="G6" s="2">
        <v>58522</v>
      </c>
      <c r="H6" s="2">
        <v>5.234</v>
      </c>
      <c r="I6" s="2">
        <v>214796</v>
      </c>
      <c r="J6" s="2">
        <v>5.165</v>
      </c>
      <c r="K6" s="2">
        <v>116176</v>
      </c>
      <c r="M6" s="1" t="s">
        <v>35</v>
      </c>
      <c r="N6" s="1">
        <f>SUM([1]Sheet2!D3:D10,[1]Sheet2!D12,[1]Sheet2!D14,[1]Sheet2!D18,[1]Sheet2!D28)</f>
        <v>4184338</v>
      </c>
      <c r="O6" s="1">
        <f>N6/Sheet1!R13*100</f>
        <v>89.529796849678689</v>
      </c>
      <c r="P6" s="1">
        <f>SUM([1]Sheet2!D11,[1]Sheet2!D13,[1]Sheet2!D15,[1]Sheet2!D17,[1]Sheet2!D19:D23,[1]Sheet2!D25)</f>
        <v>489344</v>
      </c>
      <c r="Q6" s="1">
        <f>P6/Sheet1!R13*100</f>
        <v>10.470203150321309</v>
      </c>
    </row>
    <row r="7" spans="1:18" x14ac:dyDescent="0.35">
      <c r="A7" s="1" t="s">
        <v>6</v>
      </c>
      <c r="B7" s="1">
        <v>5.5890000000000004</v>
      </c>
      <c r="C7" s="1">
        <v>345273</v>
      </c>
      <c r="D7" s="1">
        <v>5.766</v>
      </c>
      <c r="E7" s="2">
        <v>94643</v>
      </c>
      <c r="F7" s="1">
        <v>5.2729999999999997</v>
      </c>
      <c r="G7" s="2">
        <v>62005</v>
      </c>
      <c r="H7" s="1"/>
      <c r="I7" s="2"/>
      <c r="J7" s="1"/>
      <c r="K7" s="2"/>
    </row>
    <row r="8" spans="1:18" x14ac:dyDescent="0.35">
      <c r="A8" s="1" t="s">
        <v>7</v>
      </c>
      <c r="B8" s="1">
        <v>6.0069999999999997</v>
      </c>
      <c r="C8" s="1">
        <v>182952</v>
      </c>
      <c r="D8" s="1"/>
      <c r="E8" s="2"/>
      <c r="F8" s="1"/>
      <c r="G8" s="1"/>
      <c r="H8" s="1"/>
      <c r="I8" s="2"/>
      <c r="J8" s="1"/>
      <c r="K8" s="2"/>
    </row>
    <row r="9" spans="1:18" x14ac:dyDescent="0.35">
      <c r="A9" s="1" t="s">
        <v>8</v>
      </c>
      <c r="B9" s="1">
        <v>6.5049999999999999</v>
      </c>
      <c r="C9" s="1">
        <v>305972</v>
      </c>
      <c r="D9" s="1">
        <v>6.54</v>
      </c>
      <c r="E9" s="2">
        <v>37284</v>
      </c>
      <c r="F9" s="2">
        <v>6.6059999999999999</v>
      </c>
      <c r="G9" s="2">
        <v>6296</v>
      </c>
      <c r="H9" s="2">
        <v>6.577</v>
      </c>
      <c r="I9" s="2">
        <v>15342</v>
      </c>
      <c r="J9" s="2">
        <v>6.492</v>
      </c>
      <c r="K9" s="2">
        <v>2029</v>
      </c>
      <c r="M9" s="1" t="s">
        <v>37</v>
      </c>
      <c r="N9" s="1" t="s">
        <v>10</v>
      </c>
      <c r="O9" s="1" t="s">
        <v>14</v>
      </c>
      <c r="P9" s="1" t="s">
        <v>18</v>
      </c>
      <c r="Q9" s="1" t="s">
        <v>36</v>
      </c>
      <c r="R9" s="1" t="s">
        <v>28</v>
      </c>
    </row>
    <row r="10" spans="1:18" x14ac:dyDescent="0.35">
      <c r="A10" s="1" t="s">
        <v>9</v>
      </c>
      <c r="B10" s="1">
        <v>7.08</v>
      </c>
      <c r="C10" s="1">
        <v>156594</v>
      </c>
      <c r="D10" s="1">
        <v>6.79</v>
      </c>
      <c r="E10" s="2">
        <v>50035</v>
      </c>
      <c r="F10" s="1"/>
      <c r="G10" s="2"/>
      <c r="H10" s="1"/>
      <c r="I10" s="2"/>
      <c r="J10" s="2">
        <v>7.3769999999999998</v>
      </c>
      <c r="K10" s="2">
        <v>20455</v>
      </c>
      <c r="M10" s="1" t="s">
        <v>32</v>
      </c>
      <c r="N10" s="2">
        <v>7106</v>
      </c>
      <c r="O10" s="1">
        <f>SUM([1]Sheet2!E14:E15)</f>
        <v>808083</v>
      </c>
      <c r="P10" s="1">
        <f>SUM([1]Sheet2!E18:E23)</f>
        <v>174150</v>
      </c>
      <c r="Q10" s="1">
        <f>SUM([1]Sheet2!E3:E9,[1]Sheet2!E12:E13,[1]Sheet2!E16:E17,[1]Sheet2!E24:E29)</f>
        <v>260536</v>
      </c>
      <c r="R10" s="1">
        <f>SUM(N10:Q10)</f>
        <v>1249875</v>
      </c>
    </row>
    <row r="11" spans="1:18" x14ac:dyDescent="0.35">
      <c r="A11" s="1" t="s">
        <v>10</v>
      </c>
      <c r="B11" s="1">
        <v>7.73</v>
      </c>
      <c r="C11" s="1">
        <v>282067</v>
      </c>
      <c r="D11" s="1">
        <v>7.7610000000000001</v>
      </c>
      <c r="E11" s="2">
        <v>54097</v>
      </c>
      <c r="F11" s="2">
        <v>7.8659999999999997</v>
      </c>
      <c r="G11" s="2">
        <v>16762</v>
      </c>
      <c r="H11" s="2">
        <v>7.4589999999999996</v>
      </c>
      <c r="I11" s="2">
        <v>27259</v>
      </c>
      <c r="J11" s="2">
        <v>7.6070000000000002</v>
      </c>
      <c r="K11" s="2">
        <v>7106</v>
      </c>
      <c r="M11" s="1" t="s">
        <v>33</v>
      </c>
      <c r="N11" s="1">
        <f>SUM([1]Sheet2!B10:B11)</f>
        <v>112332</v>
      </c>
      <c r="O11" s="2">
        <v>4727324</v>
      </c>
      <c r="P11" s="1">
        <f>SUM([1]Sheet2!B18:B23)</f>
        <v>618324</v>
      </c>
      <c r="Q11" s="1">
        <f>SUM([1]Sheet2!B3:B9,[1]Sheet2!B12:B13,[1]Sheet2!B16:B17,[1]Sheet2!B24:B29)</f>
        <v>863207</v>
      </c>
      <c r="R11" s="1">
        <f>SUM(N11:Q11)</f>
        <v>6321187</v>
      </c>
    </row>
    <row r="12" spans="1:18" x14ac:dyDescent="0.35">
      <c r="A12" s="1" t="s">
        <v>11</v>
      </c>
      <c r="B12" s="1">
        <v>8.3360000000000003</v>
      </c>
      <c r="C12" s="1">
        <v>106778</v>
      </c>
      <c r="D12" s="1">
        <v>8.1080000000000005</v>
      </c>
      <c r="E12" s="2">
        <v>58235</v>
      </c>
      <c r="F12" s="2">
        <v>8.218</v>
      </c>
      <c r="G12" s="2">
        <v>17991</v>
      </c>
      <c r="H12" s="2">
        <v>8.1470000000000002</v>
      </c>
      <c r="I12" s="2">
        <v>21458</v>
      </c>
      <c r="J12" s="1"/>
      <c r="K12" s="2"/>
      <c r="M12" s="1" t="s">
        <v>34</v>
      </c>
      <c r="N12" s="1">
        <f>SUM([1]Sheet2!C10:C11)</f>
        <v>34753</v>
      </c>
      <c r="O12" s="1">
        <f>SUM([1]Sheet2!C14:C15)</f>
        <v>1588500</v>
      </c>
      <c r="P12" s="1">
        <f>SUM([1]Sheet2!C18:C23)</f>
        <v>418060</v>
      </c>
      <c r="Q12" s="1">
        <f>SUM([1]Sheet2!C3:C9,[1]Sheet2!C12:C13,[1]Sheet2!C16:C17,[1]Sheet2!C24:C29)</f>
        <v>236522</v>
      </c>
      <c r="R12" s="1">
        <f>SUM(N12:Q12)</f>
        <v>2277835</v>
      </c>
    </row>
    <row r="13" spans="1:18" x14ac:dyDescent="0.35">
      <c r="A13" s="1" t="s">
        <v>12</v>
      </c>
      <c r="B13" s="1">
        <v>8.4480000000000004</v>
      </c>
      <c r="C13" s="1">
        <v>172834</v>
      </c>
      <c r="D13" s="1">
        <v>8.24</v>
      </c>
      <c r="E13" s="2">
        <v>56519</v>
      </c>
      <c r="F13" s="2">
        <v>8.3699999999999992</v>
      </c>
      <c r="G13" s="2">
        <v>10236</v>
      </c>
      <c r="H13" s="2">
        <v>8.2780000000000005</v>
      </c>
      <c r="I13" s="2">
        <v>11558</v>
      </c>
      <c r="J13" s="2">
        <v>8.6829999999999998</v>
      </c>
      <c r="K13" s="2">
        <v>32204</v>
      </c>
      <c r="M13" s="1" t="s">
        <v>35</v>
      </c>
      <c r="N13" s="1">
        <f>SUM([1]Sheet2!D10:D11)</f>
        <v>48717</v>
      </c>
      <c r="O13" s="1">
        <f>SUM([1]Sheet2!D14:D15)</f>
        <v>2596185</v>
      </c>
      <c r="P13" s="1">
        <f>SUM([1]Sheet2!D18:D23)</f>
        <v>366891</v>
      </c>
      <c r="Q13" s="1">
        <f>SUM([1]Sheet2!D3:D9,[1]Sheet2!D12:D13,[1]Sheet2!D16:D17,[1]Sheet2!D24:D29)</f>
        <v>1661889</v>
      </c>
      <c r="R13" s="1">
        <f>SUM(N13:Q13)</f>
        <v>4673682</v>
      </c>
    </row>
    <row r="14" spans="1:18" x14ac:dyDescent="0.35">
      <c r="A14" s="1" t="s">
        <v>13</v>
      </c>
      <c r="B14" s="1">
        <v>9.1069999999999993</v>
      </c>
      <c r="C14" s="1">
        <v>102287</v>
      </c>
      <c r="D14" s="1"/>
      <c r="E14" s="2"/>
      <c r="F14" s="2">
        <v>9.1639999999999997</v>
      </c>
      <c r="G14" s="2">
        <v>12037</v>
      </c>
      <c r="H14" s="2">
        <v>8.7569999999999997</v>
      </c>
      <c r="I14" s="2">
        <v>26334</v>
      </c>
      <c r="J14" s="2">
        <v>8.9960000000000004</v>
      </c>
      <c r="K14" s="2">
        <v>18304</v>
      </c>
    </row>
    <row r="15" spans="1:18" x14ac:dyDescent="0.35">
      <c r="A15" s="1" t="s">
        <v>14</v>
      </c>
      <c r="B15" s="1">
        <v>9.2959999999999994</v>
      </c>
      <c r="C15" s="1">
        <v>445206</v>
      </c>
      <c r="D15" s="1">
        <v>9.5980000000000008</v>
      </c>
      <c r="E15" s="2">
        <v>4727324</v>
      </c>
      <c r="F15" s="2">
        <v>9.5980000000000008</v>
      </c>
      <c r="G15" s="2">
        <v>1560071</v>
      </c>
      <c r="H15" s="2">
        <v>9.4830000000000005</v>
      </c>
      <c r="I15" s="2">
        <v>2553604</v>
      </c>
      <c r="J15" s="2">
        <v>9.2859999999999996</v>
      </c>
      <c r="K15" s="2">
        <v>767106</v>
      </c>
    </row>
    <row r="16" spans="1:18" x14ac:dyDescent="0.35">
      <c r="A16" s="1" t="s">
        <v>15</v>
      </c>
      <c r="B16" s="1">
        <v>9.8439999999999994</v>
      </c>
      <c r="C16" s="1">
        <v>133031</v>
      </c>
      <c r="D16" s="1"/>
      <c r="E16" s="2"/>
      <c r="F16" s="2">
        <v>9.9930000000000003</v>
      </c>
      <c r="G16" s="2">
        <v>28429</v>
      </c>
      <c r="H16" s="2">
        <v>9.8870000000000005</v>
      </c>
      <c r="I16" s="2">
        <v>42581</v>
      </c>
      <c r="J16" s="2">
        <v>9.8160000000000007</v>
      </c>
      <c r="K16" s="2">
        <v>40977</v>
      </c>
      <c r="M16" s="1" t="s">
        <v>37</v>
      </c>
      <c r="N16" s="1" t="s">
        <v>10</v>
      </c>
      <c r="O16" s="1" t="s">
        <v>14</v>
      </c>
      <c r="P16" s="1" t="s">
        <v>18</v>
      </c>
      <c r="Q16" s="1" t="s">
        <v>36</v>
      </c>
    </row>
    <row r="17" spans="1:17" x14ac:dyDescent="0.35">
      <c r="A17" s="1" t="s">
        <v>16</v>
      </c>
      <c r="B17" s="1">
        <v>10.204000000000001</v>
      </c>
      <c r="C17" s="1">
        <v>152333</v>
      </c>
      <c r="D17" s="1"/>
      <c r="E17" s="2"/>
      <c r="F17" s="2">
        <v>10.367000000000001</v>
      </c>
      <c r="G17" s="2">
        <v>9228</v>
      </c>
      <c r="H17" s="1"/>
      <c r="I17" s="2"/>
      <c r="J17" s="1"/>
      <c r="K17" s="2"/>
      <c r="M17" s="1" t="s">
        <v>32</v>
      </c>
      <c r="N17" s="4">
        <v>6.0000000000000001E-3</v>
      </c>
      <c r="O17" s="5">
        <v>0.65</v>
      </c>
      <c r="P17" s="5">
        <v>0.14000000000000001</v>
      </c>
      <c r="Q17" s="5">
        <v>0.21</v>
      </c>
    </row>
    <row r="18" spans="1:17" x14ac:dyDescent="0.35">
      <c r="A18" s="1" t="s">
        <v>17</v>
      </c>
      <c r="B18" s="1">
        <v>10.797000000000001</v>
      </c>
      <c r="C18" s="1">
        <v>132822</v>
      </c>
      <c r="D18" s="1">
        <v>10.664999999999999</v>
      </c>
      <c r="E18" s="2">
        <v>13011</v>
      </c>
      <c r="F18" s="2">
        <v>10.792999999999999</v>
      </c>
      <c r="G18" s="2">
        <v>22333</v>
      </c>
      <c r="H18" s="2">
        <v>10.686</v>
      </c>
      <c r="I18" s="2">
        <v>23790</v>
      </c>
      <c r="J18" s="2">
        <v>10.617000000000001</v>
      </c>
      <c r="K18" s="2">
        <v>9967</v>
      </c>
      <c r="M18" s="1" t="s">
        <v>33</v>
      </c>
      <c r="N18" s="5">
        <v>0.02</v>
      </c>
      <c r="O18" s="5">
        <v>0.75</v>
      </c>
      <c r="P18" s="5">
        <v>0.1</v>
      </c>
      <c r="Q18" s="5">
        <v>0.14000000000000001</v>
      </c>
    </row>
    <row r="19" spans="1:17" x14ac:dyDescent="0.35">
      <c r="A19" s="1" t="s">
        <v>18</v>
      </c>
      <c r="B19" s="1">
        <v>11.413</v>
      </c>
      <c r="C19" s="1">
        <v>267306</v>
      </c>
      <c r="D19" s="1">
        <v>11.324999999999999</v>
      </c>
      <c r="E19" s="2">
        <v>246737</v>
      </c>
      <c r="F19" s="2">
        <v>11.443</v>
      </c>
      <c r="G19" s="2">
        <v>69272</v>
      </c>
      <c r="H19" s="2">
        <v>11.3</v>
      </c>
      <c r="I19" s="2">
        <v>82622</v>
      </c>
      <c r="J19" s="2">
        <v>11.25</v>
      </c>
      <c r="K19" s="2">
        <v>18834</v>
      </c>
      <c r="M19" s="1" t="s">
        <v>34</v>
      </c>
      <c r="N19" s="5">
        <v>0.02</v>
      </c>
      <c r="O19" s="5">
        <v>0.7</v>
      </c>
      <c r="P19" s="5">
        <v>0.18</v>
      </c>
      <c r="Q19" s="5">
        <v>0.1</v>
      </c>
    </row>
    <row r="20" spans="1:17" x14ac:dyDescent="0.35">
      <c r="A20" s="1" t="s">
        <v>19</v>
      </c>
      <c r="B20" s="1">
        <v>11.837</v>
      </c>
      <c r="C20" s="1">
        <v>390909</v>
      </c>
      <c r="D20" s="1">
        <v>11.698</v>
      </c>
      <c r="E20" s="2">
        <v>176793</v>
      </c>
      <c r="F20" s="2">
        <v>11.978</v>
      </c>
      <c r="G20" s="2">
        <v>207684</v>
      </c>
      <c r="H20" s="2">
        <v>11.708</v>
      </c>
      <c r="I20" s="2">
        <v>252130</v>
      </c>
      <c r="J20" s="2">
        <v>11.662000000000001</v>
      </c>
      <c r="K20" s="2">
        <v>72794</v>
      </c>
      <c r="M20" s="1" t="s">
        <v>35</v>
      </c>
      <c r="N20" s="5">
        <v>0.01</v>
      </c>
      <c r="O20" s="5">
        <v>0.56000000000000005</v>
      </c>
      <c r="P20" s="5">
        <v>0.08</v>
      </c>
      <c r="Q20" s="5">
        <v>0.36</v>
      </c>
    </row>
    <row r="21" spans="1:17" x14ac:dyDescent="0.35">
      <c r="A21" s="1" t="s">
        <v>20</v>
      </c>
      <c r="B21" s="1">
        <v>12.358000000000001</v>
      </c>
      <c r="C21" s="1">
        <v>128877</v>
      </c>
      <c r="D21" s="1"/>
      <c r="E21" s="2"/>
      <c r="F21" s="1"/>
      <c r="G21" s="2"/>
      <c r="H21" s="1"/>
      <c r="I21" s="2"/>
      <c r="J21" s="1"/>
      <c r="K21" s="2"/>
    </row>
    <row r="22" spans="1:17" x14ac:dyDescent="0.35">
      <c r="A22" s="1" t="s">
        <v>20</v>
      </c>
      <c r="B22" s="1">
        <v>12.718</v>
      </c>
      <c r="C22" s="1">
        <v>152969</v>
      </c>
      <c r="D22" s="1">
        <v>12.776999999999999</v>
      </c>
      <c r="E22" s="2">
        <v>120451</v>
      </c>
      <c r="F22" s="2">
        <v>12.928000000000001</v>
      </c>
      <c r="G22" s="2">
        <v>120465</v>
      </c>
      <c r="H22" s="2">
        <v>12.737</v>
      </c>
      <c r="I22" s="2">
        <v>20141</v>
      </c>
      <c r="J22" s="2">
        <v>12.663</v>
      </c>
      <c r="K22" s="2">
        <v>59458</v>
      </c>
    </row>
    <row r="23" spans="1:17" x14ac:dyDescent="0.35">
      <c r="A23" s="1" t="s">
        <v>21</v>
      </c>
      <c r="B23" s="1">
        <v>13.473000000000001</v>
      </c>
      <c r="C23" s="1">
        <v>113010</v>
      </c>
      <c r="D23" s="1"/>
      <c r="E23" s="2"/>
      <c r="F23" s="2">
        <v>13.613</v>
      </c>
      <c r="G23" s="2">
        <v>20639</v>
      </c>
      <c r="H23" s="2">
        <v>13.438000000000001</v>
      </c>
      <c r="I23" s="2">
        <v>5813</v>
      </c>
      <c r="J23" s="2">
        <v>13.398999999999999</v>
      </c>
      <c r="K23" s="2">
        <v>23064</v>
      </c>
    </row>
    <row r="24" spans="1:17" x14ac:dyDescent="0.35">
      <c r="A24" s="1" t="s">
        <v>21</v>
      </c>
      <c r="B24" s="1">
        <v>14.007999999999999</v>
      </c>
      <c r="C24" s="1">
        <v>144722</v>
      </c>
      <c r="D24" s="1">
        <v>13.926</v>
      </c>
      <c r="E24" s="2">
        <v>74343</v>
      </c>
      <c r="F24" s="1"/>
      <c r="G24" s="2"/>
      <c r="H24" s="2">
        <v>13.896000000000001</v>
      </c>
      <c r="I24" s="2">
        <v>6185</v>
      </c>
      <c r="J24" s="1"/>
      <c r="K24" s="2"/>
    </row>
    <row r="25" spans="1:17" x14ac:dyDescent="0.35">
      <c r="A25" s="1" t="s">
        <v>22</v>
      </c>
      <c r="B25" s="1">
        <v>15.137</v>
      </c>
      <c r="C25" s="1">
        <v>395194</v>
      </c>
      <c r="D25" s="1"/>
      <c r="E25" s="2"/>
      <c r="F25" s="1"/>
      <c r="G25" s="2"/>
      <c r="H25" s="1"/>
      <c r="I25" s="2"/>
      <c r="J25" s="1"/>
      <c r="K25" s="2"/>
    </row>
    <row r="26" spans="1:17" x14ac:dyDescent="0.35">
      <c r="A26" s="1" t="s">
        <v>23</v>
      </c>
      <c r="B26" s="1"/>
      <c r="C26" s="1"/>
      <c r="D26" s="1">
        <v>16.157</v>
      </c>
      <c r="E26" s="2">
        <v>135885</v>
      </c>
      <c r="F26" s="1">
        <v>16.254000000000001</v>
      </c>
      <c r="G26" s="2">
        <v>31834</v>
      </c>
      <c r="H26" s="2">
        <v>16.126999999999999</v>
      </c>
      <c r="I26" s="2">
        <v>90912</v>
      </c>
      <c r="J26" s="2">
        <v>16.106999999999999</v>
      </c>
      <c r="K26" s="2">
        <v>37139</v>
      </c>
    </row>
    <row r="27" spans="1:17" x14ac:dyDescent="0.35">
      <c r="A27" s="1" t="s">
        <v>24</v>
      </c>
      <c r="B27" s="1">
        <v>17.396000000000001</v>
      </c>
      <c r="C27" s="1">
        <v>501236</v>
      </c>
      <c r="D27" s="1"/>
      <c r="E27" s="2"/>
      <c r="F27" s="1"/>
      <c r="G27" s="1"/>
      <c r="H27" s="1"/>
      <c r="I27" s="2"/>
      <c r="J27" s="1"/>
      <c r="K27" s="2"/>
    </row>
    <row r="28" spans="1:17" x14ac:dyDescent="0.35">
      <c r="A28" s="1" t="s">
        <v>25</v>
      </c>
      <c r="B28" s="1">
        <v>19.192</v>
      </c>
      <c r="C28" s="1">
        <v>204064</v>
      </c>
      <c r="D28" s="1"/>
      <c r="E28" s="2"/>
      <c r="F28" s="1"/>
      <c r="G28" s="1"/>
      <c r="H28" s="1"/>
      <c r="I28" s="2"/>
      <c r="J28" s="1"/>
      <c r="K28" s="2"/>
    </row>
    <row r="29" spans="1:17" x14ac:dyDescent="0.35">
      <c r="A29" s="1" t="s">
        <v>26</v>
      </c>
      <c r="B29" s="1"/>
      <c r="C29" s="1"/>
      <c r="D29" s="1">
        <v>20.51</v>
      </c>
      <c r="E29" s="2">
        <v>48910</v>
      </c>
      <c r="F29" s="1">
        <v>20.609000000000002</v>
      </c>
      <c r="G29" s="2">
        <v>13398</v>
      </c>
      <c r="H29" s="2">
        <v>20.460999999999999</v>
      </c>
      <c r="I29" s="2">
        <v>19821</v>
      </c>
      <c r="J29" s="2">
        <v>20.469000000000001</v>
      </c>
      <c r="K29" s="2">
        <v>14759</v>
      </c>
    </row>
    <row r="30" spans="1:17" x14ac:dyDescent="0.35">
      <c r="A30" s="1" t="s">
        <v>27</v>
      </c>
      <c r="B30" s="1">
        <v>22.625</v>
      </c>
      <c r="C30" s="1">
        <v>900303</v>
      </c>
      <c r="D30" s="1"/>
      <c r="E30" s="1"/>
      <c r="F30" s="1"/>
      <c r="G30" s="1"/>
      <c r="H30" s="1"/>
      <c r="I30" s="1"/>
      <c r="J30" s="1"/>
      <c r="K30" s="2"/>
    </row>
    <row r="31" spans="1:17" x14ac:dyDescent="0.35">
      <c r="A31" s="1" t="s">
        <v>28</v>
      </c>
      <c r="B31" s="1"/>
      <c r="C31" s="1">
        <f>SUM(C5:C30)</f>
        <v>6862517</v>
      </c>
      <c r="D31" s="1"/>
      <c r="E31" s="1">
        <f>SUM(E5:E30)</f>
        <v>6321187</v>
      </c>
      <c r="F31" s="1"/>
      <c r="G31" s="1">
        <f>SUM(G5:G30)</f>
        <v>2277835</v>
      </c>
      <c r="H31" s="1"/>
      <c r="I31" s="1">
        <f>SUM(I4:I30)</f>
        <v>4673682</v>
      </c>
      <c r="J31" s="1"/>
      <c r="K31" s="2">
        <f>SUM(K4:K30)</f>
        <v>1249875</v>
      </c>
    </row>
  </sheetData>
  <mergeCells count="6"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Awad</dc:creator>
  <cp:lastModifiedBy>R Awad</cp:lastModifiedBy>
  <dcterms:created xsi:type="dcterms:W3CDTF">2021-09-11T15:10:18Z</dcterms:created>
  <dcterms:modified xsi:type="dcterms:W3CDTF">2021-09-11T17:10:54Z</dcterms:modified>
</cp:coreProperties>
</file>