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aphael\Downloads\"/>
    </mc:Choice>
  </mc:AlternateContent>
  <xr:revisionPtr revIDLastSave="0" documentId="13_ncr:1_{6A4AF94E-7B1F-4AFC-B5E0-99545FA719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tropometric data" sheetId="1" r:id="rId1"/>
    <sheet name="CMJ results" sheetId="4" r:id="rId2"/>
    <sheet name="SQ results" sheetId="2" r:id="rId3"/>
    <sheet name="BP resul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11" i="4"/>
  <c r="G22" i="1"/>
  <c r="H22" i="1"/>
  <c r="H21" i="1"/>
  <c r="G21" i="1"/>
  <c r="E22" i="1"/>
  <c r="F22" i="1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Q12" i="3"/>
  <c r="Q13" i="3"/>
  <c r="Q14" i="3"/>
  <c r="Q15" i="3"/>
  <c r="Q16" i="3"/>
  <c r="Q17" i="3"/>
  <c r="Q18" i="3"/>
  <c r="Q19" i="3"/>
  <c r="Q20" i="3"/>
  <c r="Q21" i="3"/>
  <c r="Q23" i="3"/>
  <c r="P23" i="3"/>
  <c r="O23" i="3"/>
  <c r="N12" i="3"/>
  <c r="N13" i="3"/>
  <c r="N14" i="3"/>
  <c r="N15" i="3"/>
  <c r="N16" i="3"/>
  <c r="N17" i="3"/>
  <c r="N18" i="3"/>
  <c r="N19" i="3"/>
  <c r="N20" i="3"/>
  <c r="N21" i="3"/>
  <c r="N23" i="3"/>
  <c r="M23" i="3"/>
  <c r="L23" i="3"/>
  <c r="K12" i="3"/>
  <c r="K13" i="3"/>
  <c r="K14" i="3"/>
  <c r="K15" i="3"/>
  <c r="K16" i="3"/>
  <c r="K17" i="3"/>
  <c r="K18" i="3"/>
  <c r="K19" i="3"/>
  <c r="K20" i="3"/>
  <c r="K21" i="3"/>
  <c r="K23" i="3"/>
  <c r="J23" i="3"/>
  <c r="I23" i="3"/>
  <c r="H12" i="3"/>
  <c r="H13" i="3"/>
  <c r="H14" i="3"/>
  <c r="H15" i="3"/>
  <c r="H16" i="3"/>
  <c r="H17" i="3"/>
  <c r="H18" i="3"/>
  <c r="H19" i="3"/>
  <c r="H20" i="3"/>
  <c r="H21" i="3"/>
  <c r="H23" i="3"/>
  <c r="G23" i="3"/>
  <c r="F23" i="3"/>
  <c r="E12" i="3"/>
  <c r="E13" i="3"/>
  <c r="E14" i="3"/>
  <c r="E15" i="3"/>
  <c r="E16" i="3"/>
  <c r="E17" i="3"/>
  <c r="E18" i="3"/>
  <c r="E19" i="3"/>
  <c r="E20" i="3"/>
  <c r="E21" i="3"/>
  <c r="E23" i="3"/>
  <c r="D23" i="3"/>
  <c r="C23" i="3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11" i="2"/>
  <c r="F23" i="2"/>
  <c r="G23" i="2"/>
  <c r="H12" i="2"/>
  <c r="H13" i="2"/>
  <c r="H14" i="2"/>
  <c r="H15" i="2"/>
  <c r="H16" i="2"/>
  <c r="H17" i="2"/>
  <c r="H18" i="2"/>
  <c r="H19" i="2"/>
  <c r="H20" i="2"/>
  <c r="H21" i="2"/>
  <c r="H23" i="2"/>
  <c r="I23" i="2"/>
  <c r="J23" i="2"/>
  <c r="K12" i="2"/>
  <c r="K13" i="2"/>
  <c r="K14" i="2"/>
  <c r="K15" i="2"/>
  <c r="K16" i="2"/>
  <c r="K17" i="2"/>
  <c r="K18" i="2"/>
  <c r="K19" i="2"/>
  <c r="K20" i="2"/>
  <c r="K21" i="2"/>
  <c r="K23" i="2"/>
  <c r="L23" i="2"/>
  <c r="M23" i="2"/>
  <c r="N12" i="2"/>
  <c r="N13" i="2"/>
  <c r="N14" i="2"/>
  <c r="N15" i="2"/>
  <c r="N16" i="2"/>
  <c r="N17" i="2"/>
  <c r="N18" i="2"/>
  <c r="N19" i="2"/>
  <c r="N20" i="2"/>
  <c r="N21" i="2"/>
  <c r="N23" i="2"/>
  <c r="O23" i="2"/>
  <c r="P23" i="2"/>
  <c r="Q12" i="2"/>
  <c r="Q13" i="2"/>
  <c r="Q14" i="2"/>
  <c r="Q15" i="2"/>
  <c r="Q16" i="2"/>
  <c r="Q17" i="2"/>
  <c r="Q18" i="2"/>
  <c r="Q19" i="2"/>
  <c r="Q20" i="2"/>
  <c r="Q21" i="2"/>
  <c r="Q23" i="2"/>
  <c r="E12" i="2"/>
  <c r="E13" i="2"/>
  <c r="E14" i="2"/>
  <c r="E15" i="2"/>
  <c r="E16" i="2"/>
  <c r="E17" i="2"/>
  <c r="E18" i="2"/>
  <c r="E19" i="2"/>
  <c r="E20" i="2"/>
  <c r="E21" i="2"/>
  <c r="D23" i="2"/>
  <c r="C23" i="2"/>
  <c r="E23" i="4"/>
  <c r="D23" i="4"/>
  <c r="C23" i="4"/>
  <c r="D11" i="4"/>
  <c r="C11" i="4"/>
  <c r="D22" i="1"/>
  <c r="C22" i="1"/>
  <c r="B22" i="1"/>
  <c r="L22" i="3"/>
  <c r="M22" i="3"/>
  <c r="N22" i="3"/>
  <c r="I22" i="3"/>
  <c r="J22" i="3"/>
  <c r="K22" i="3"/>
  <c r="L10" i="3"/>
  <c r="M10" i="3"/>
  <c r="N10" i="3"/>
  <c r="I10" i="3"/>
  <c r="J10" i="3"/>
  <c r="K10" i="3"/>
  <c r="M22" i="2"/>
  <c r="L22" i="2"/>
  <c r="N22" i="2"/>
  <c r="I22" i="2"/>
  <c r="J22" i="2"/>
  <c r="K22" i="2"/>
  <c r="L10" i="2"/>
  <c r="M10" i="2"/>
  <c r="N10" i="2"/>
  <c r="I10" i="2"/>
  <c r="J10" i="2"/>
  <c r="K10" i="2"/>
  <c r="N3" i="3"/>
  <c r="N4" i="3"/>
  <c r="N5" i="3"/>
  <c r="N6" i="3"/>
  <c r="N7" i="3"/>
  <c r="N8" i="3"/>
  <c r="N9" i="3"/>
  <c r="N2" i="3"/>
  <c r="K3" i="3"/>
  <c r="K4" i="3"/>
  <c r="K5" i="3"/>
  <c r="K6" i="3"/>
  <c r="K7" i="3"/>
  <c r="K8" i="3"/>
  <c r="K9" i="3"/>
  <c r="K2" i="3"/>
  <c r="K3" i="2"/>
  <c r="K4" i="2"/>
  <c r="K5" i="2"/>
  <c r="K6" i="2"/>
  <c r="K7" i="2"/>
  <c r="K8" i="2"/>
  <c r="K9" i="2"/>
  <c r="N3" i="2"/>
  <c r="N4" i="2"/>
  <c r="N5" i="2"/>
  <c r="N6" i="2"/>
  <c r="N7" i="2"/>
  <c r="N8" i="2"/>
  <c r="N9" i="2"/>
  <c r="N2" i="2"/>
  <c r="K2" i="2"/>
  <c r="Q9" i="3"/>
  <c r="H9" i="3"/>
  <c r="E9" i="3"/>
  <c r="Q9" i="2"/>
  <c r="H9" i="2"/>
  <c r="E9" i="2"/>
  <c r="Q8" i="3"/>
  <c r="H8" i="3"/>
  <c r="E8" i="3"/>
  <c r="Q8" i="2"/>
  <c r="H8" i="2"/>
  <c r="E8" i="2"/>
  <c r="Q7" i="3"/>
  <c r="H7" i="3"/>
  <c r="E7" i="3"/>
  <c r="Q7" i="2"/>
  <c r="H7" i="2"/>
  <c r="E7" i="2"/>
  <c r="Q6" i="3"/>
  <c r="H6" i="3"/>
  <c r="E6" i="3"/>
  <c r="Q6" i="2"/>
  <c r="H6" i="2"/>
  <c r="E6" i="2"/>
  <c r="P22" i="3"/>
  <c r="O22" i="3"/>
  <c r="G22" i="3"/>
  <c r="F22" i="3"/>
  <c r="D22" i="3"/>
  <c r="C22" i="3"/>
  <c r="P10" i="3"/>
  <c r="O10" i="3"/>
  <c r="G10" i="3"/>
  <c r="F10" i="3"/>
  <c r="D10" i="3"/>
  <c r="C10" i="3"/>
  <c r="P22" i="2"/>
  <c r="O22" i="2"/>
  <c r="G22" i="2"/>
  <c r="F22" i="2"/>
  <c r="D22" i="2"/>
  <c r="C22" i="2"/>
  <c r="P10" i="2"/>
  <c r="O10" i="2"/>
  <c r="G10" i="2"/>
  <c r="F10" i="2"/>
  <c r="D10" i="2"/>
  <c r="C10" i="2"/>
  <c r="C22" i="4"/>
  <c r="D10" i="4"/>
  <c r="E9" i="4"/>
  <c r="C10" i="4"/>
  <c r="E8" i="4"/>
  <c r="D22" i="4"/>
  <c r="E21" i="4"/>
  <c r="E20" i="4"/>
  <c r="E19" i="4"/>
  <c r="E7" i="4"/>
  <c r="E18" i="4"/>
  <c r="E6" i="4"/>
  <c r="B21" i="1"/>
  <c r="F21" i="1"/>
  <c r="E21" i="1"/>
  <c r="D21" i="1"/>
  <c r="C21" i="1"/>
  <c r="E22" i="4"/>
  <c r="E17" i="4"/>
  <c r="E16" i="4"/>
  <c r="E15" i="4"/>
  <c r="E14" i="4"/>
  <c r="E13" i="4"/>
  <c r="E12" i="4"/>
  <c r="E5" i="4"/>
  <c r="E4" i="4"/>
  <c r="E3" i="4"/>
  <c r="E2" i="4"/>
  <c r="E2" i="3"/>
  <c r="E3" i="3"/>
  <c r="E4" i="3"/>
  <c r="E5" i="3"/>
  <c r="E10" i="3"/>
  <c r="Q5" i="3"/>
  <c r="H5" i="3"/>
  <c r="Q4" i="3"/>
  <c r="H4" i="3"/>
  <c r="Q3" i="3"/>
  <c r="H3" i="3"/>
  <c r="Q2" i="3"/>
  <c r="H2" i="3"/>
  <c r="Q2" i="2"/>
  <c r="H2" i="2"/>
  <c r="Q22" i="2"/>
  <c r="H10" i="2"/>
  <c r="Q3" i="2"/>
  <c r="Q4" i="2"/>
  <c r="Q5" i="2"/>
  <c r="H3" i="2"/>
  <c r="H4" i="2"/>
  <c r="H5" i="2"/>
  <c r="E2" i="2"/>
  <c r="E3" i="2"/>
  <c r="E4" i="2"/>
  <c r="E5" i="2"/>
  <c r="E22" i="3"/>
  <c r="Q22" i="3"/>
  <c r="H10" i="3"/>
  <c r="Q10" i="3"/>
  <c r="H22" i="3"/>
  <c r="E10" i="2"/>
  <c r="E22" i="2"/>
  <c r="Q10" i="2"/>
  <c r="H22" i="2"/>
  <c r="E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1" authorId="0" shapeId="0" xr:uid="{6CC8A997-9840-D845-9C90-93BAC3037702}">
      <text>
        <r>
          <rPr>
            <b/>
            <sz val="10"/>
            <color rgb="FF000000"/>
            <rFont val="Tahoma"/>
            <family val="2"/>
          </rPr>
          <t>lesionado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5" authorId="0" shapeId="0" xr:uid="{F9CB55B6-1356-2E49-93B9-250D47DC58F7}">
      <text>
        <r>
          <rPr>
            <b/>
            <sz val="10"/>
            <color rgb="FF000000"/>
            <rFont val="Tahoma"/>
            <family val="2"/>
          </rPr>
          <t>test de SQ invalidado por menor rango en el postest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21" authorId="0" shapeId="0" xr:uid="{9C5E4640-2BD0-7B45-B6F5-458284DD803A}">
      <text>
        <r>
          <rPr>
            <b/>
            <sz val="10"/>
            <color rgb="FF000000"/>
            <rFont val="Tahoma"/>
            <family val="2"/>
          </rPr>
          <t>lesionado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<sst xmlns="http://schemas.openxmlformats.org/spreadsheetml/2006/main" count="86" uniqueCount="46">
  <si>
    <t>1RM SQ</t>
  </si>
  <si>
    <t>Alternas</t>
  </si>
  <si>
    <t>Tradicional</t>
  </si>
  <si>
    <t>%</t>
  </si>
  <si>
    <t>pre-PB 1RM</t>
  </si>
  <si>
    <t>post-SQ 1RM</t>
  </si>
  <si>
    <t>pre-SQ 1RM</t>
  </si>
  <si>
    <r>
      <t>pre-SQ    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</si>
  <si>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post-SQ        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</si>
  <si>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t>pre CMJ (cm)</t>
  </si>
  <si>
    <t>post CMJ (cm)</t>
  </si>
  <si>
    <t>pre AV≥1 (m·s−1)</t>
  </si>
  <si>
    <t>post AV≥1 (m·s−1)</t>
  </si>
  <si>
    <t>pre AV&lt;1 (m·s−1)</t>
  </si>
  <si>
    <t>post AV&lt;1 (m·s−1)</t>
  </si>
  <si>
    <t>SC</t>
  </si>
  <si>
    <t>SA</t>
  </si>
  <si>
    <t>post AV≥0.8 (m·s−1)</t>
  </si>
  <si>
    <t>pre AV≥0.8 (m·s−1)</t>
  </si>
  <si>
    <t>pre AV&lt;0.8 (m·s−1)</t>
  </si>
  <si>
    <t>post AV&lt;0.8 (m·s−1)</t>
  </si>
  <si>
    <t>SD:</t>
  </si>
  <si>
    <t>Promedio grupo</t>
  </si>
  <si>
    <t>subject</t>
  </si>
  <si>
    <t>Group</t>
  </si>
  <si>
    <t>Global group</t>
  </si>
  <si>
    <t>TS</t>
  </si>
  <si>
    <t>AS</t>
  </si>
  <si>
    <t>Age</t>
  </si>
  <si>
    <t>Height (cm)</t>
  </si>
  <si>
    <t>1RM BP</t>
  </si>
  <si>
    <t># loads SQ</t>
  </si>
  <si>
    <t># loads PB</t>
  </si>
  <si>
    <t>AVERAGE:</t>
  </si>
  <si>
    <t>Body mass (kg)</t>
  </si>
  <si>
    <t>Subject</t>
  </si>
  <si>
    <r>
      <t>post-Fatige SQ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</si>
  <si>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pre-Fatige SQ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</si>
  <si>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t>Mean:</t>
  </si>
  <si>
    <t>Subjet</t>
  </si>
  <si>
    <r>
      <t>pre-BP          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</si>
  <si>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post-BP         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</si>
  <si>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t>post-BP 1RM</t>
  </si>
  <si>
    <r>
      <t>post-Fatigue BP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</si>
  <si>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pre-Fatigue BP AV (m·s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</si>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</sst>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/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1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2" fontId="0" fillId="2" borderId="2" xfId="1" applyNumberFormat="1" applyFon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2" fontId="0" fillId="5" borderId="0" xfId="1" applyNumberFormat="1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2" fontId="0" fillId="2" borderId="5" xfId="1" applyNumberFormat="1" applyFont="1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2" fontId="0" fillId="5" borderId="5" xfId="1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10" xfId="0" applyNumberFormat="1" applyBorder="1"/>
    <xf numFmtId="2" fontId="4" fillId="0" borderId="1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 applyProtection="1">
      <alignment horizontal="right" vertical="center"/>
      <protection locked="0"/>
    </xf>
    <xf numFmtId="2" fontId="4" fillId="0" borderId="0" xfId="0" applyNumberFormat="1" applyFont="1"/>
    <xf numFmtId="0" fontId="0" fillId="0" borderId="0" xfId="0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Border="1"/>
    <xf numFmtId="1" fontId="0" fillId="6" borderId="1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2" fontId="5" fillId="0" borderId="1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/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5" fillId="0" borderId="13" xfId="1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0" fillId="2" borderId="7" xfId="1" applyNumberFormat="1" applyFont="1" applyFill="1" applyBorder="1" applyAlignment="1">
      <alignment horizontal="center"/>
    </xf>
    <xf numFmtId="2" fontId="0" fillId="5" borderId="7" xfId="1" applyNumberFormat="1" applyFont="1" applyFill="1" applyBorder="1" applyAlignment="1">
      <alignment horizontal="center"/>
    </xf>
    <xf numFmtId="2" fontId="0" fillId="5" borderId="2" xfId="1" applyNumberFormat="1" applyFont="1" applyFill="1" applyBorder="1" applyAlignment="1">
      <alignment horizontal="center"/>
    </xf>
    <xf numFmtId="2" fontId="0" fillId="5" borderId="3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120" zoomScaleNormal="120" workbookViewId="0">
      <selection activeCell="J10" sqref="J10"/>
    </sheetView>
  </sheetViews>
  <sheetFormatPr defaultColWidth="9.140625" defaultRowHeight="15" x14ac:dyDescent="0.25"/>
  <cols>
    <col min="1" max="1" width="13.85546875" customWidth="1"/>
    <col min="3" max="3" width="12.28515625" bestFit="1" customWidth="1"/>
    <col min="4" max="4" width="17" customWidth="1"/>
    <col min="7" max="7" width="11" customWidth="1"/>
  </cols>
  <sheetData>
    <row r="1" spans="1:8" ht="18.95" customHeight="1" x14ac:dyDescent="0.25">
      <c r="A1" s="2" t="s">
        <v>24</v>
      </c>
      <c r="B1" s="2" t="s">
        <v>28</v>
      </c>
      <c r="C1" s="2" t="s">
        <v>29</v>
      </c>
      <c r="D1" s="2" t="s">
        <v>34</v>
      </c>
      <c r="E1" s="2" t="s">
        <v>0</v>
      </c>
      <c r="F1" s="2" t="s">
        <v>30</v>
      </c>
      <c r="G1" s="2" t="s">
        <v>31</v>
      </c>
      <c r="H1" s="2" t="s">
        <v>32</v>
      </c>
    </row>
    <row r="2" spans="1:8" ht="18.95" customHeight="1" x14ac:dyDescent="0.25">
      <c r="A2" s="63" t="s">
        <v>2</v>
      </c>
      <c r="B2" s="63"/>
      <c r="C2" s="63"/>
      <c r="D2" s="63"/>
      <c r="E2" s="63"/>
      <c r="F2" s="63"/>
      <c r="G2" s="63"/>
      <c r="H2" s="63"/>
    </row>
    <row r="3" spans="1:8" x14ac:dyDescent="0.25">
      <c r="A3" s="31" t="s">
        <v>1</v>
      </c>
      <c r="B3">
        <v>26</v>
      </c>
      <c r="C3">
        <v>174.5</v>
      </c>
      <c r="D3">
        <v>71.3</v>
      </c>
      <c r="E3">
        <v>68</v>
      </c>
      <c r="F3">
        <v>63</v>
      </c>
      <c r="G3">
        <v>4</v>
      </c>
      <c r="H3">
        <v>4</v>
      </c>
    </row>
    <row r="4" spans="1:8" x14ac:dyDescent="0.25">
      <c r="A4" s="31" t="s">
        <v>2</v>
      </c>
      <c r="B4">
        <v>21</v>
      </c>
      <c r="C4">
        <v>179</v>
      </c>
      <c r="D4">
        <v>72.599999999999994</v>
      </c>
      <c r="E4">
        <v>100</v>
      </c>
      <c r="F4">
        <v>64</v>
      </c>
      <c r="G4">
        <v>7</v>
      </c>
      <c r="H4">
        <v>5</v>
      </c>
    </row>
    <row r="5" spans="1:8" x14ac:dyDescent="0.25">
      <c r="A5" s="31" t="s">
        <v>2</v>
      </c>
      <c r="B5">
        <v>19</v>
      </c>
      <c r="C5">
        <v>165.2</v>
      </c>
      <c r="D5">
        <v>72.3</v>
      </c>
      <c r="E5">
        <v>82</v>
      </c>
      <c r="F5">
        <v>62</v>
      </c>
      <c r="G5">
        <v>5</v>
      </c>
      <c r="H5">
        <v>4</v>
      </c>
    </row>
    <row r="6" spans="1:8" x14ac:dyDescent="0.25">
      <c r="A6" s="31" t="s">
        <v>1</v>
      </c>
      <c r="B6">
        <v>20</v>
      </c>
      <c r="C6">
        <v>160.4</v>
      </c>
      <c r="D6">
        <v>58.5</v>
      </c>
      <c r="E6">
        <v>76</v>
      </c>
      <c r="F6">
        <v>73</v>
      </c>
      <c r="G6">
        <v>5</v>
      </c>
      <c r="H6">
        <v>5</v>
      </c>
    </row>
    <row r="7" spans="1:8" x14ac:dyDescent="0.25">
      <c r="A7" s="31" t="s">
        <v>1</v>
      </c>
      <c r="B7">
        <v>24</v>
      </c>
      <c r="C7">
        <v>171</v>
      </c>
      <c r="D7">
        <v>82</v>
      </c>
      <c r="E7">
        <v>130</v>
      </c>
      <c r="F7">
        <v>75</v>
      </c>
      <c r="G7">
        <v>9</v>
      </c>
      <c r="H7">
        <v>5</v>
      </c>
    </row>
    <row r="8" spans="1:8" x14ac:dyDescent="0.25">
      <c r="A8" s="31" t="s">
        <v>2</v>
      </c>
      <c r="B8">
        <v>27</v>
      </c>
      <c r="C8">
        <v>180.4</v>
      </c>
      <c r="D8">
        <v>73.400000000000006</v>
      </c>
      <c r="E8">
        <v>104</v>
      </c>
      <c r="F8">
        <v>93</v>
      </c>
      <c r="G8">
        <v>7</v>
      </c>
      <c r="H8">
        <v>7</v>
      </c>
    </row>
    <row r="9" spans="1:8" x14ac:dyDescent="0.25">
      <c r="A9" s="31" t="s">
        <v>2</v>
      </c>
      <c r="B9">
        <v>31</v>
      </c>
      <c r="C9">
        <v>160.9</v>
      </c>
      <c r="D9">
        <v>57.3</v>
      </c>
      <c r="E9">
        <v>81</v>
      </c>
      <c r="F9">
        <v>84</v>
      </c>
      <c r="G9">
        <v>5</v>
      </c>
      <c r="H9">
        <v>6</v>
      </c>
    </row>
    <row r="10" spans="1:8" x14ac:dyDescent="0.25">
      <c r="A10" s="31" t="s">
        <v>1</v>
      </c>
      <c r="B10">
        <v>22</v>
      </c>
      <c r="C10">
        <v>169.5</v>
      </c>
      <c r="D10">
        <v>69.8</v>
      </c>
      <c r="E10">
        <v>138</v>
      </c>
      <c r="F10">
        <v>100</v>
      </c>
      <c r="G10">
        <v>10</v>
      </c>
      <c r="H10">
        <v>7</v>
      </c>
    </row>
    <row r="11" spans="1:8" x14ac:dyDescent="0.25">
      <c r="A11" s="31" t="s">
        <v>1</v>
      </c>
      <c r="B11">
        <v>21</v>
      </c>
      <c r="C11">
        <v>168.4</v>
      </c>
      <c r="D11">
        <v>69.5</v>
      </c>
      <c r="E11">
        <v>106</v>
      </c>
      <c r="F11">
        <v>87</v>
      </c>
      <c r="G11">
        <v>7</v>
      </c>
      <c r="H11">
        <v>6</v>
      </c>
    </row>
    <row r="12" spans="1:8" x14ac:dyDescent="0.25">
      <c r="A12" s="31" t="s">
        <v>1</v>
      </c>
      <c r="B12">
        <v>24</v>
      </c>
      <c r="C12">
        <v>178.5</v>
      </c>
      <c r="D12">
        <v>73</v>
      </c>
      <c r="E12">
        <v>94</v>
      </c>
      <c r="F12" s="3">
        <v>61</v>
      </c>
      <c r="G12" s="3">
        <v>6</v>
      </c>
      <c r="H12" s="3">
        <v>4</v>
      </c>
    </row>
    <row r="13" spans="1:8" ht="15.75" x14ac:dyDescent="0.25">
      <c r="A13" s="30" t="s">
        <v>2</v>
      </c>
      <c r="B13" s="27">
        <v>30</v>
      </c>
      <c r="C13" s="27">
        <v>182</v>
      </c>
      <c r="D13" s="27">
        <v>80.7</v>
      </c>
      <c r="E13" s="3">
        <v>75</v>
      </c>
      <c r="F13" s="3">
        <v>64</v>
      </c>
      <c r="G13" s="29">
        <v>5</v>
      </c>
      <c r="H13" s="29">
        <v>4</v>
      </c>
    </row>
    <row r="14" spans="1:8" ht="15.75" x14ac:dyDescent="0.25">
      <c r="A14" s="30" t="s">
        <v>1</v>
      </c>
      <c r="B14" s="27">
        <v>21</v>
      </c>
      <c r="C14" s="27">
        <v>180</v>
      </c>
      <c r="D14" s="27">
        <v>76</v>
      </c>
      <c r="E14" s="3">
        <v>67</v>
      </c>
      <c r="F14" s="3">
        <v>71</v>
      </c>
      <c r="G14" s="29">
        <v>4</v>
      </c>
      <c r="H14" s="29">
        <v>5</v>
      </c>
    </row>
    <row r="15" spans="1:8" ht="15.75" x14ac:dyDescent="0.25">
      <c r="A15" s="30" t="s">
        <v>2</v>
      </c>
      <c r="B15" s="27">
        <v>22</v>
      </c>
      <c r="C15" s="27">
        <v>176</v>
      </c>
      <c r="D15" s="27">
        <v>94.5</v>
      </c>
      <c r="E15" s="3">
        <v>93</v>
      </c>
      <c r="F15" s="3">
        <v>80</v>
      </c>
      <c r="G15" s="29">
        <v>6</v>
      </c>
      <c r="H15" s="29">
        <v>6</v>
      </c>
    </row>
    <row r="16" spans="1:8" ht="15.75" x14ac:dyDescent="0.25">
      <c r="A16" s="30" t="s">
        <v>1</v>
      </c>
      <c r="B16" s="29">
        <v>18</v>
      </c>
      <c r="C16" s="27">
        <v>188</v>
      </c>
      <c r="D16" s="27">
        <v>79.2</v>
      </c>
      <c r="E16" s="3">
        <v>106</v>
      </c>
      <c r="F16" s="3">
        <v>60</v>
      </c>
      <c r="G16" s="29">
        <v>8</v>
      </c>
      <c r="H16" s="29">
        <v>4</v>
      </c>
    </row>
    <row r="17" spans="1:8" ht="15.75" x14ac:dyDescent="0.25">
      <c r="A17" s="30" t="s">
        <v>1</v>
      </c>
      <c r="B17" s="27">
        <v>21</v>
      </c>
      <c r="C17" s="27">
        <v>184</v>
      </c>
      <c r="D17" s="27">
        <v>89</v>
      </c>
      <c r="E17" s="3">
        <v>92</v>
      </c>
      <c r="F17" s="3">
        <v>68</v>
      </c>
      <c r="G17" s="29">
        <v>6</v>
      </c>
      <c r="H17" s="29">
        <v>5</v>
      </c>
    </row>
    <row r="18" spans="1:8" ht="15.75" x14ac:dyDescent="0.25">
      <c r="A18" s="30" t="s">
        <v>1</v>
      </c>
      <c r="B18" s="29">
        <v>39</v>
      </c>
      <c r="C18" s="27">
        <v>161</v>
      </c>
      <c r="D18" s="27">
        <v>67.599999999999994</v>
      </c>
      <c r="E18" s="3">
        <v>95</v>
      </c>
      <c r="F18" s="3">
        <v>69</v>
      </c>
      <c r="G18" s="29">
        <v>6</v>
      </c>
      <c r="H18" s="29">
        <v>5</v>
      </c>
    </row>
    <row r="19" spans="1:8" ht="15.75" x14ac:dyDescent="0.25">
      <c r="A19" s="30" t="s">
        <v>2</v>
      </c>
      <c r="B19" s="27">
        <v>23</v>
      </c>
      <c r="C19" s="27">
        <v>176</v>
      </c>
      <c r="D19" s="27">
        <v>66.8</v>
      </c>
      <c r="E19" s="3">
        <v>95</v>
      </c>
      <c r="F19" s="3">
        <v>54</v>
      </c>
      <c r="G19" s="29">
        <v>6</v>
      </c>
      <c r="H19" s="29">
        <v>4</v>
      </c>
    </row>
    <row r="20" spans="1:8" ht="15.75" x14ac:dyDescent="0.25">
      <c r="A20" s="30" t="s">
        <v>2</v>
      </c>
      <c r="B20" s="27">
        <v>22</v>
      </c>
      <c r="C20" s="27">
        <v>162</v>
      </c>
      <c r="D20" s="27">
        <v>60.4</v>
      </c>
      <c r="E20" s="3">
        <v>82</v>
      </c>
      <c r="F20" s="3">
        <v>67</v>
      </c>
      <c r="G20" s="29">
        <v>5</v>
      </c>
      <c r="H20" s="29">
        <v>5</v>
      </c>
    </row>
    <row r="21" spans="1:8" ht="15.75" x14ac:dyDescent="0.25">
      <c r="A21" s="1" t="s">
        <v>33</v>
      </c>
      <c r="B21" s="28">
        <f t="shared" ref="B21:H21" si="0">AVERAGE(B3:B20)</f>
        <v>23.944444444444443</v>
      </c>
      <c r="C21" s="28">
        <f t="shared" si="0"/>
        <v>173.15555555555557</v>
      </c>
      <c r="D21" s="28">
        <f t="shared" si="0"/>
        <v>72.994444444444454</v>
      </c>
      <c r="E21" s="28">
        <f t="shared" si="0"/>
        <v>93.555555555555557</v>
      </c>
      <c r="F21" s="28">
        <f t="shared" si="0"/>
        <v>71.944444444444443</v>
      </c>
      <c r="G21" s="28">
        <f t="shared" si="0"/>
        <v>6.166666666666667</v>
      </c>
      <c r="H21" s="28">
        <f t="shared" si="0"/>
        <v>5.0555555555555554</v>
      </c>
    </row>
    <row r="22" spans="1:8" ht="15.75" x14ac:dyDescent="0.25">
      <c r="A22" s="53" t="s">
        <v>21</v>
      </c>
      <c r="B22" s="12">
        <f>STDEV(B3:B20)</f>
        <v>5.1389198020621212</v>
      </c>
      <c r="C22" s="12">
        <f>STDEV(C3:C20)</f>
        <v>8.6949763874943891</v>
      </c>
      <c r="D22" s="12">
        <f>STDEV(D3:D20)</f>
        <v>9.7476073819785167</v>
      </c>
      <c r="E22" s="12">
        <f t="shared" ref="E22:H22" si="1">STDEV(E3:E20)</f>
        <v>19.107196741549007</v>
      </c>
      <c r="F22" s="12">
        <f t="shared" si="1"/>
        <v>12.407171655809861</v>
      </c>
      <c r="G22" s="12">
        <f t="shared" si="1"/>
        <v>1.6179144164088315</v>
      </c>
      <c r="H22" s="12">
        <f t="shared" si="1"/>
        <v>0.99836467592948797</v>
      </c>
    </row>
    <row r="23" spans="1:8" ht="15.75" x14ac:dyDescent="0.25">
      <c r="A23" s="48"/>
    </row>
    <row r="24" spans="1:8" ht="15.75" x14ac:dyDescent="0.25">
      <c r="A24" s="30"/>
    </row>
    <row r="25" spans="1:8" ht="15.75" x14ac:dyDescent="0.25">
      <c r="A25" s="30"/>
    </row>
    <row r="26" spans="1:8" ht="15.75" x14ac:dyDescent="0.25">
      <c r="A26" s="30"/>
    </row>
    <row r="27" spans="1:8" ht="15.75" x14ac:dyDescent="0.25">
      <c r="A27" s="30"/>
    </row>
    <row r="28" spans="1:8" ht="15.75" x14ac:dyDescent="0.25">
      <c r="A28" s="30"/>
      <c r="B28" s="54"/>
    </row>
    <row r="29" spans="1:8" ht="15.75" x14ac:dyDescent="0.25">
      <c r="A2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77AA-2182-FF49-B2B7-7EADBF66010D}">
  <dimension ref="A1:G24"/>
  <sheetViews>
    <sheetView zoomScale="160" zoomScaleNormal="160" workbookViewId="0">
      <selection activeCell="H5" sqref="H5"/>
    </sheetView>
  </sheetViews>
  <sheetFormatPr defaultColWidth="11.42578125" defaultRowHeight="15" x14ac:dyDescent="0.25"/>
  <cols>
    <col min="1" max="1" width="7.42578125" customWidth="1"/>
    <col min="2" max="2" width="6" customWidth="1"/>
    <col min="3" max="3" width="11.85546875" customWidth="1"/>
    <col min="4" max="4" width="13.7109375" customWidth="1"/>
    <col min="5" max="5" width="6" customWidth="1"/>
  </cols>
  <sheetData>
    <row r="1" spans="1:7" s="26" customFormat="1" ht="38.1" customHeight="1" x14ac:dyDescent="0.25">
      <c r="A1" s="9" t="s">
        <v>23</v>
      </c>
      <c r="B1" s="10" t="s">
        <v>45</v>
      </c>
      <c r="C1" s="10" t="s">
        <v>9</v>
      </c>
      <c r="D1" s="10" t="s">
        <v>10</v>
      </c>
      <c r="E1" s="11" t="s">
        <v>3</v>
      </c>
    </row>
    <row r="2" spans="1:7" s="3" customFormat="1" x14ac:dyDescent="0.25">
      <c r="A2" s="33">
        <v>4</v>
      </c>
      <c r="B2" s="68" t="s">
        <v>26</v>
      </c>
      <c r="C2" s="8">
        <v>41.07</v>
      </c>
      <c r="D2" s="8">
        <v>44.83</v>
      </c>
      <c r="E2" s="19">
        <f t="shared" ref="E2:E15" si="0">(D2-C2)*100/C2</f>
        <v>9.1551010469929341</v>
      </c>
    </row>
    <row r="3" spans="1:7" s="3" customFormat="1" x14ac:dyDescent="0.25">
      <c r="A3" s="34">
        <v>5</v>
      </c>
      <c r="B3" s="69"/>
      <c r="C3" s="6">
        <v>40.43</v>
      </c>
      <c r="D3" s="6">
        <v>43.4</v>
      </c>
      <c r="E3" s="20">
        <f t="shared" si="0"/>
        <v>7.3460301756121664</v>
      </c>
    </row>
    <row r="4" spans="1:7" s="3" customFormat="1" x14ac:dyDescent="0.25">
      <c r="A4" s="34">
        <v>9</v>
      </c>
      <c r="B4" s="69"/>
      <c r="C4" s="6">
        <v>45.4</v>
      </c>
      <c r="D4" s="6">
        <v>42.7</v>
      </c>
      <c r="E4" s="22">
        <f t="shared" si="0"/>
        <v>-5.9471365638766418</v>
      </c>
    </row>
    <row r="5" spans="1:7" s="3" customFormat="1" x14ac:dyDescent="0.25">
      <c r="A5" s="34">
        <v>10</v>
      </c>
      <c r="B5" s="69"/>
      <c r="C5" s="6">
        <v>37.799999999999997</v>
      </c>
      <c r="D5" s="6">
        <v>37.767000000000003</v>
      </c>
      <c r="E5" s="22">
        <f t="shared" si="0"/>
        <v>-8.7301587301571823E-2</v>
      </c>
    </row>
    <row r="6" spans="1:7" s="3" customFormat="1" x14ac:dyDescent="0.25">
      <c r="A6" s="35">
        <v>1</v>
      </c>
      <c r="B6" s="69"/>
      <c r="C6" s="6">
        <v>28.67</v>
      </c>
      <c r="D6" s="6">
        <v>29.9</v>
      </c>
      <c r="E6" s="20">
        <f t="shared" si="0"/>
        <v>4.2901988140913732</v>
      </c>
    </row>
    <row r="7" spans="1:7" s="3" customFormat="1" x14ac:dyDescent="0.25">
      <c r="A7" s="35">
        <v>3</v>
      </c>
      <c r="B7" s="69"/>
      <c r="C7" s="6">
        <v>28.63</v>
      </c>
      <c r="D7" s="6">
        <v>30.6</v>
      </c>
      <c r="E7" s="20">
        <f t="shared" si="0"/>
        <v>6.880894166957745</v>
      </c>
    </row>
    <row r="8" spans="1:7" s="3" customFormat="1" x14ac:dyDescent="0.25">
      <c r="A8" s="35">
        <v>8</v>
      </c>
      <c r="B8" s="69"/>
      <c r="C8" s="6">
        <v>35.270000000000003</v>
      </c>
      <c r="D8" s="6">
        <v>36.369999999999997</v>
      </c>
      <c r="E8" s="20">
        <f t="shared" si="0"/>
        <v>3.1187978451941998</v>
      </c>
    </row>
    <row r="9" spans="1:7" s="3" customFormat="1" x14ac:dyDescent="0.25">
      <c r="A9" s="36">
        <v>9</v>
      </c>
      <c r="B9" s="70"/>
      <c r="C9" s="7">
        <v>42.57</v>
      </c>
      <c r="D9" s="7">
        <v>43.3</v>
      </c>
      <c r="E9" s="21">
        <f t="shared" si="0"/>
        <v>1.7148226450551958</v>
      </c>
    </row>
    <row r="10" spans="1:7" s="3" customFormat="1" ht="15.75" x14ac:dyDescent="0.25">
      <c r="A10" s="64" t="s">
        <v>25</v>
      </c>
      <c r="B10" s="65"/>
      <c r="C10" s="37">
        <f>AVERAGE(C2:C9)</f>
        <v>37.479999999999997</v>
      </c>
      <c r="D10" s="37">
        <f>AVERAGE(D2:D9)</f>
        <v>38.608375000000002</v>
      </c>
      <c r="E10" s="25">
        <f t="shared" si="0"/>
        <v>3.010605656350068</v>
      </c>
      <c r="F10" s="38"/>
      <c r="G10" s="38"/>
    </row>
    <row r="11" spans="1:7" s="3" customFormat="1" x14ac:dyDescent="0.25">
      <c r="A11" s="55"/>
      <c r="B11" s="55" t="s">
        <v>21</v>
      </c>
      <c r="C11" s="56">
        <f>STDEVA(C2:C9)</f>
        <v>6.2238045323695204</v>
      </c>
      <c r="D11" s="56">
        <f>STDEV(D2:D9)</f>
        <v>5.9294558636763277</v>
      </c>
      <c r="E11" s="57">
        <f>STDEVA(E2:E9)</f>
        <v>4.8400737296465861</v>
      </c>
      <c r="F11" s="38"/>
    </row>
    <row r="12" spans="1:7" x14ac:dyDescent="0.25">
      <c r="A12" s="33">
        <v>1</v>
      </c>
      <c r="B12" s="68" t="s">
        <v>27</v>
      </c>
      <c r="C12" s="4">
        <v>28.933330000000002</v>
      </c>
      <c r="D12" s="4">
        <v>34.066600000000001</v>
      </c>
      <c r="E12" s="19">
        <f>(D12-C12)*100/C12</f>
        <v>17.741718633838552</v>
      </c>
    </row>
    <row r="13" spans="1:7" x14ac:dyDescent="0.25">
      <c r="A13" s="34">
        <v>15</v>
      </c>
      <c r="B13" s="69"/>
      <c r="C13" s="5">
        <v>47.13</v>
      </c>
      <c r="D13" s="5">
        <v>49.23</v>
      </c>
      <c r="E13" s="20">
        <f t="shared" si="0"/>
        <v>4.4557606619987142</v>
      </c>
    </row>
    <row r="14" spans="1:7" x14ac:dyDescent="0.25">
      <c r="A14" s="34">
        <v>17</v>
      </c>
      <c r="B14" s="69"/>
      <c r="C14" s="5">
        <v>43.17</v>
      </c>
      <c r="D14" s="5">
        <v>44.73</v>
      </c>
      <c r="E14" s="20">
        <f t="shared" si="0"/>
        <v>3.6136205698401556</v>
      </c>
    </row>
    <row r="15" spans="1:7" x14ac:dyDescent="0.25">
      <c r="A15" s="34">
        <v>19</v>
      </c>
      <c r="B15" s="69"/>
      <c r="C15" s="5">
        <v>33.47</v>
      </c>
      <c r="D15" s="5">
        <v>32.630000000000003</v>
      </c>
      <c r="E15" s="22">
        <f t="shared" si="0"/>
        <v>-2.5097101882282531</v>
      </c>
    </row>
    <row r="16" spans="1:7" s="3" customFormat="1" x14ac:dyDescent="0.25">
      <c r="A16" s="34">
        <v>6</v>
      </c>
      <c r="B16" s="69"/>
      <c r="C16" s="6">
        <v>34.200000000000003</v>
      </c>
      <c r="D16" s="6">
        <v>36.9</v>
      </c>
      <c r="E16" s="20">
        <f t="shared" ref="E16:E22" si="1">(D16-C16)*100/C16</f>
        <v>7.8947368421052495</v>
      </c>
    </row>
    <row r="17" spans="1:6" s="3" customFormat="1" x14ac:dyDescent="0.25">
      <c r="A17" s="34">
        <v>7</v>
      </c>
      <c r="B17" s="69"/>
      <c r="C17" s="6">
        <v>45.4</v>
      </c>
      <c r="D17" s="6">
        <v>43.6</v>
      </c>
      <c r="E17" s="22">
        <f t="shared" si="1"/>
        <v>-3.9647577092510953</v>
      </c>
    </row>
    <row r="18" spans="1:6" s="3" customFormat="1" x14ac:dyDescent="0.25">
      <c r="A18" s="35">
        <v>2</v>
      </c>
      <c r="B18" s="69"/>
      <c r="C18" s="6">
        <v>30.9</v>
      </c>
      <c r="D18" s="6">
        <v>33.1</v>
      </c>
      <c r="E18" s="20">
        <f t="shared" si="1"/>
        <v>7.1197411003236342</v>
      </c>
    </row>
    <row r="19" spans="1:6" s="3" customFormat="1" x14ac:dyDescent="0.25">
      <c r="A19" s="35">
        <v>5</v>
      </c>
      <c r="B19" s="69"/>
      <c r="C19" s="6">
        <v>39.47</v>
      </c>
      <c r="D19" s="6">
        <v>39.43</v>
      </c>
      <c r="E19" s="22">
        <f t="shared" si="1"/>
        <v>-0.10134279199391727</v>
      </c>
    </row>
    <row r="20" spans="1:6" s="3" customFormat="1" x14ac:dyDescent="0.25">
      <c r="A20" s="35">
        <v>6</v>
      </c>
      <c r="B20" s="69"/>
      <c r="C20" s="6">
        <v>33.869999999999997</v>
      </c>
      <c r="D20" s="6">
        <v>35.53</v>
      </c>
      <c r="E20" s="20">
        <f t="shared" si="1"/>
        <v>4.9010924121641679</v>
      </c>
    </row>
    <row r="21" spans="1:6" s="3" customFormat="1" x14ac:dyDescent="0.25">
      <c r="A21" s="35">
        <v>7</v>
      </c>
      <c r="B21" s="69"/>
      <c r="C21" s="6">
        <v>37.200000000000003</v>
      </c>
      <c r="D21" s="6">
        <v>38.630000000000003</v>
      </c>
      <c r="E21" s="20">
        <f t="shared" si="1"/>
        <v>3.8440860215053752</v>
      </c>
      <c r="F21" s="39"/>
    </row>
    <row r="22" spans="1:6" ht="15.75" x14ac:dyDescent="0.25">
      <c r="A22" s="66" t="s">
        <v>25</v>
      </c>
      <c r="B22" s="67"/>
      <c r="C22" s="24">
        <f>AVERAGE(C12:C21)</f>
        <v>37.374332999999993</v>
      </c>
      <c r="D22" s="24">
        <f>AVERAGE(D12:D21)</f>
        <v>38.784659999999995</v>
      </c>
      <c r="E22" s="25">
        <f t="shared" si="1"/>
        <v>3.7735175099981118</v>
      </c>
      <c r="F22" s="23"/>
    </row>
    <row r="23" spans="1:6" x14ac:dyDescent="0.25">
      <c r="A23" s="55"/>
      <c r="B23" s="55" t="s">
        <v>21</v>
      </c>
      <c r="C23" s="56">
        <f>STDEVA(C12:C21)</f>
        <v>6.2215076141828316</v>
      </c>
      <c r="D23" s="56">
        <f>STDEV(D12:D21)</f>
        <v>5.5244921576959953</v>
      </c>
      <c r="E23" s="57">
        <f>STDEVA(E12:E21)</f>
        <v>6.1161680911791718</v>
      </c>
      <c r="F23" s="14"/>
    </row>
    <row r="24" spans="1:6" x14ac:dyDescent="0.25">
      <c r="C24" s="12"/>
      <c r="D24" s="12"/>
      <c r="E24" s="23"/>
      <c r="F24" s="14"/>
    </row>
  </sheetData>
  <mergeCells count="4">
    <mergeCell ref="A10:B10"/>
    <mergeCell ref="A22:B22"/>
    <mergeCell ref="B2:B9"/>
    <mergeCell ref="B12:B2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opLeftCell="A13" zoomScale="150" zoomScaleNormal="150" workbookViewId="0">
      <selection activeCell="A24" sqref="A24"/>
    </sheetView>
  </sheetViews>
  <sheetFormatPr defaultColWidth="11.42578125" defaultRowHeight="15" x14ac:dyDescent="0.25"/>
  <cols>
    <col min="1" max="1" width="7" customWidth="1"/>
    <col min="2" max="2" width="6.85546875" customWidth="1"/>
    <col min="3" max="3" width="8.7109375" customWidth="1"/>
    <col min="4" max="4" width="9.140625" customWidth="1"/>
    <col min="5" max="5" width="6" customWidth="1"/>
    <col min="6" max="7" width="9.140625" customWidth="1"/>
    <col min="8" max="8" width="6" customWidth="1"/>
    <col min="9" max="9" width="9.7109375" customWidth="1"/>
    <col min="10" max="10" width="9.85546875" customWidth="1"/>
    <col min="11" max="11" width="6.85546875" customWidth="1"/>
    <col min="12" max="13" width="9.85546875" customWidth="1"/>
    <col min="14" max="14" width="6.85546875" customWidth="1"/>
    <col min="15" max="16" width="11.85546875" customWidth="1"/>
    <col min="17" max="17" width="7" customWidth="1"/>
    <col min="18" max="18" width="10.85546875" style="31"/>
  </cols>
  <sheetData>
    <row r="1" spans="1:18" s="26" customFormat="1" ht="38.1" customHeight="1" x14ac:dyDescent="0.25">
      <c r="A1" s="40" t="s">
        <v>35</v>
      </c>
      <c r="B1" s="41" t="s">
        <v>24</v>
      </c>
      <c r="C1" s="42" t="s">
        <v>6</v>
      </c>
      <c r="D1" s="42" t="s">
        <v>5</v>
      </c>
      <c r="E1" s="41" t="s">
        <v>3</v>
      </c>
      <c r="F1" s="41" t="s">
        <v>7</v>
      </c>
      <c r="G1" s="41" t="s">
        <v>8</v>
      </c>
      <c r="H1" s="41" t="s">
        <v>3</v>
      </c>
      <c r="I1" s="41" t="s">
        <v>11</v>
      </c>
      <c r="J1" s="41" t="s">
        <v>12</v>
      </c>
      <c r="K1" s="41" t="s">
        <v>3</v>
      </c>
      <c r="L1" s="41" t="s">
        <v>13</v>
      </c>
      <c r="M1" s="41" t="s">
        <v>14</v>
      </c>
      <c r="N1" s="41" t="s">
        <v>3</v>
      </c>
      <c r="O1" s="41" t="s">
        <v>37</v>
      </c>
      <c r="P1" s="41" t="s">
        <v>36</v>
      </c>
      <c r="Q1" s="43" t="s">
        <v>3</v>
      </c>
    </row>
    <row r="2" spans="1:18" s="3" customFormat="1" x14ac:dyDescent="0.25">
      <c r="A2" s="33">
        <v>4</v>
      </c>
      <c r="B2" s="68" t="s">
        <v>26</v>
      </c>
      <c r="C2" s="8">
        <v>100</v>
      </c>
      <c r="D2" s="8">
        <v>107</v>
      </c>
      <c r="E2" s="16">
        <f t="shared" ref="E2:E15" si="0">(D2-C2)*100/C2</f>
        <v>7</v>
      </c>
      <c r="F2" s="8">
        <v>1.0128999999999999</v>
      </c>
      <c r="G2" s="8">
        <v>1.0943000000000001</v>
      </c>
      <c r="H2" s="16">
        <f t="shared" ref="H2:H22" si="1">(G2-F2)*100/F2</f>
        <v>8.0363313258959579</v>
      </c>
      <c r="I2" s="44">
        <v>1.2250000000000001</v>
      </c>
      <c r="J2" s="44">
        <v>1.3225</v>
      </c>
      <c r="K2" s="16">
        <f t="shared" ref="K2:K10" si="2">(J2-I2)*100/I2</f>
        <v>7.959183673469381</v>
      </c>
      <c r="L2" s="44">
        <v>0.73</v>
      </c>
      <c r="M2" s="44">
        <v>0.79</v>
      </c>
      <c r="N2" s="16">
        <f t="shared" ref="N2:N10" si="3">(M2-L2)*100/L2</f>
        <v>8.2191780821917888</v>
      </c>
      <c r="O2" s="8">
        <v>0.87829999999999997</v>
      </c>
      <c r="P2" s="8">
        <v>0.90749999999999997</v>
      </c>
      <c r="Q2" s="19">
        <f t="shared" ref="Q2:Q15" si="4">(P2-O2)*100/O2</f>
        <v>3.3246043493111697</v>
      </c>
      <c r="R2" s="39"/>
    </row>
    <row r="3" spans="1:18" s="3" customFormat="1" x14ac:dyDescent="0.25">
      <c r="A3" s="34">
        <v>5</v>
      </c>
      <c r="B3" s="69"/>
      <c r="C3" s="6">
        <v>82</v>
      </c>
      <c r="D3" s="6">
        <v>90</v>
      </c>
      <c r="E3" s="17">
        <f t="shared" si="0"/>
        <v>9.7560975609756095</v>
      </c>
      <c r="F3" s="6">
        <v>0.84399999999999997</v>
      </c>
      <c r="G3" s="6">
        <v>0.97</v>
      </c>
      <c r="H3" s="17">
        <f t="shared" si="1"/>
        <v>14.928909952606634</v>
      </c>
      <c r="I3" s="45">
        <v>1.02</v>
      </c>
      <c r="J3" s="45">
        <v>1.1399999999999999</v>
      </c>
      <c r="K3" s="17">
        <f t="shared" si="2"/>
        <v>11.764705882352931</v>
      </c>
      <c r="L3" s="45">
        <v>0.8</v>
      </c>
      <c r="M3" s="45">
        <v>0.9325</v>
      </c>
      <c r="N3" s="17">
        <f t="shared" si="3"/>
        <v>16.562499999999993</v>
      </c>
      <c r="O3" s="6">
        <v>0.92</v>
      </c>
      <c r="P3" s="6">
        <v>1.004</v>
      </c>
      <c r="Q3" s="20">
        <f t="shared" si="4"/>
        <v>9.1304347826086918</v>
      </c>
      <c r="R3" s="39"/>
    </row>
    <row r="4" spans="1:18" s="3" customFormat="1" x14ac:dyDescent="0.25">
      <c r="A4" s="34">
        <v>9</v>
      </c>
      <c r="B4" s="69"/>
      <c r="C4" s="6">
        <v>104</v>
      </c>
      <c r="D4" s="6">
        <v>103</v>
      </c>
      <c r="E4" s="18">
        <f t="shared" si="0"/>
        <v>-0.96153846153846156</v>
      </c>
      <c r="F4" s="6">
        <v>0.97570000000000001</v>
      </c>
      <c r="G4" s="6">
        <v>0.98429999999999995</v>
      </c>
      <c r="H4" s="17">
        <f t="shared" si="1"/>
        <v>0.88141846879163077</v>
      </c>
      <c r="I4" s="45">
        <v>1.145</v>
      </c>
      <c r="J4" s="45">
        <v>1.1499999999999999</v>
      </c>
      <c r="K4" s="17">
        <f t="shared" si="2"/>
        <v>0.43668122270741427</v>
      </c>
      <c r="L4" s="45">
        <v>0.75</v>
      </c>
      <c r="M4" s="45">
        <v>0.81499999999999995</v>
      </c>
      <c r="N4" s="17">
        <f t="shared" si="3"/>
        <v>8.666666666666659</v>
      </c>
      <c r="O4" s="6">
        <v>0.94920000000000004</v>
      </c>
      <c r="P4" s="6">
        <v>0.94579999999999997</v>
      </c>
      <c r="Q4" s="22">
        <f t="shared" si="4"/>
        <v>-0.35819637589549824</v>
      </c>
      <c r="R4" s="39"/>
    </row>
    <row r="5" spans="1:18" s="3" customFormat="1" x14ac:dyDescent="0.25">
      <c r="A5" s="34">
        <v>10</v>
      </c>
      <c r="B5" s="69"/>
      <c r="C5" s="6">
        <v>81</v>
      </c>
      <c r="D5" s="6">
        <v>86</v>
      </c>
      <c r="E5" s="17">
        <f t="shared" si="0"/>
        <v>6.1728395061728394</v>
      </c>
      <c r="F5" s="6">
        <v>0.90400000000000003</v>
      </c>
      <c r="G5" s="6">
        <v>1.004</v>
      </c>
      <c r="H5" s="17">
        <f t="shared" si="1"/>
        <v>11.061946902654865</v>
      </c>
      <c r="I5" s="45">
        <v>1.1299999999999999</v>
      </c>
      <c r="J5" s="45">
        <v>1.2150000000000001</v>
      </c>
      <c r="K5" s="17">
        <f t="shared" si="2"/>
        <v>7.5221238938053263</v>
      </c>
      <c r="L5" s="45">
        <v>0.75329999999999997</v>
      </c>
      <c r="M5" s="45">
        <v>0.86329999999999996</v>
      </c>
      <c r="N5" s="17">
        <f t="shared" si="3"/>
        <v>14.60241603610779</v>
      </c>
      <c r="O5" s="6">
        <v>0.92249999999999999</v>
      </c>
      <c r="P5" s="6">
        <v>0.98250000000000004</v>
      </c>
      <c r="Q5" s="20">
        <f t="shared" si="4"/>
        <v>6.5040650406504126</v>
      </c>
      <c r="R5" s="39"/>
    </row>
    <row r="6" spans="1:18" s="3" customFormat="1" x14ac:dyDescent="0.25">
      <c r="A6" s="35">
        <v>1</v>
      </c>
      <c r="B6" s="69"/>
      <c r="C6" s="6">
        <v>75</v>
      </c>
      <c r="D6" s="6">
        <v>80</v>
      </c>
      <c r="E6" s="17">
        <f t="shared" si="0"/>
        <v>6.666666666666667</v>
      </c>
      <c r="F6" s="6">
        <v>0.86599999999999999</v>
      </c>
      <c r="G6" s="6">
        <v>0.86799999999999999</v>
      </c>
      <c r="H6" s="17">
        <f t="shared" si="1"/>
        <v>0.23094688221709028</v>
      </c>
      <c r="I6" s="45">
        <v>1.075</v>
      </c>
      <c r="J6" s="45">
        <v>1.0649999999999999</v>
      </c>
      <c r="K6" s="18">
        <f t="shared" si="2"/>
        <v>-0.93023255813953576</v>
      </c>
      <c r="L6" s="45">
        <v>0.72699999999999998</v>
      </c>
      <c r="M6" s="45">
        <v>0.73699999999999999</v>
      </c>
      <c r="N6" s="17">
        <f t="shared" si="3"/>
        <v>1.3755158184319132</v>
      </c>
      <c r="O6" s="6">
        <v>0.91669999999999996</v>
      </c>
      <c r="P6" s="6">
        <v>0.84079999999999999</v>
      </c>
      <c r="Q6" s="22">
        <f t="shared" si="4"/>
        <v>-8.2796989200392677</v>
      </c>
      <c r="R6" s="39"/>
    </row>
    <row r="7" spans="1:18" s="3" customFormat="1" x14ac:dyDescent="0.25">
      <c r="A7" s="35">
        <v>3</v>
      </c>
      <c r="B7" s="69"/>
      <c r="C7" s="6">
        <v>93</v>
      </c>
      <c r="D7" s="6">
        <v>110</v>
      </c>
      <c r="E7" s="17">
        <f t="shared" si="0"/>
        <v>18.27956989247312</v>
      </c>
      <c r="F7" s="6">
        <v>0.92832999999999999</v>
      </c>
      <c r="G7" s="6">
        <v>1.1466700000000001</v>
      </c>
      <c r="H7" s="17">
        <f t="shared" si="1"/>
        <v>23.519653571467053</v>
      </c>
      <c r="I7" s="45">
        <v>1.175</v>
      </c>
      <c r="J7" s="45">
        <v>1.35</v>
      </c>
      <c r="K7" s="17">
        <f t="shared" si="2"/>
        <v>14.893617021276599</v>
      </c>
      <c r="L7" s="45">
        <v>0.80500000000000005</v>
      </c>
      <c r="M7" s="45">
        <v>1.0449999999999999</v>
      </c>
      <c r="N7" s="17">
        <f t="shared" si="3"/>
        <v>29.813664596273277</v>
      </c>
      <c r="O7" s="6">
        <v>0.91832999999999998</v>
      </c>
      <c r="P7" s="6">
        <v>1.02833</v>
      </c>
      <c r="Q7" s="20">
        <f t="shared" si="4"/>
        <v>11.978264893883461</v>
      </c>
      <c r="R7" s="39"/>
    </row>
    <row r="8" spans="1:18" s="3" customFormat="1" x14ac:dyDescent="0.25">
      <c r="A8" s="35">
        <v>8</v>
      </c>
      <c r="B8" s="69"/>
      <c r="C8" s="6">
        <v>95</v>
      </c>
      <c r="D8" s="6">
        <v>104</v>
      </c>
      <c r="E8" s="17">
        <f t="shared" si="0"/>
        <v>9.473684210526315</v>
      </c>
      <c r="F8" s="6">
        <v>1.0166999999999999</v>
      </c>
      <c r="G8" s="6">
        <v>1.0983000000000001</v>
      </c>
      <c r="H8" s="17">
        <f t="shared" si="1"/>
        <v>8.0259663617586412</v>
      </c>
      <c r="I8" s="45">
        <v>1.1867000000000001</v>
      </c>
      <c r="J8" s="45">
        <v>1.2766</v>
      </c>
      <c r="K8" s="17">
        <f t="shared" si="2"/>
        <v>7.5756298980365608</v>
      </c>
      <c r="L8" s="45">
        <v>0.84670000000000001</v>
      </c>
      <c r="M8" s="45">
        <v>0.92</v>
      </c>
      <c r="N8" s="17">
        <f t="shared" si="3"/>
        <v>8.6571394826975361</v>
      </c>
      <c r="O8" s="6">
        <v>0.87749999999999995</v>
      </c>
      <c r="P8" s="6">
        <v>0.93830000000000002</v>
      </c>
      <c r="Q8" s="20">
        <f t="shared" si="4"/>
        <v>6.9287749287749376</v>
      </c>
      <c r="R8" s="39"/>
    </row>
    <row r="9" spans="1:18" s="3" customFormat="1" ht="15.75" thickBot="1" x14ac:dyDescent="0.3">
      <c r="A9" s="36">
        <v>9</v>
      </c>
      <c r="B9" s="70"/>
      <c r="C9" s="7">
        <v>82</v>
      </c>
      <c r="D9" s="7">
        <v>87</v>
      </c>
      <c r="E9" s="17">
        <f t="shared" si="0"/>
        <v>6.0975609756097562</v>
      </c>
      <c r="F9" s="7">
        <v>0.93200000000000005</v>
      </c>
      <c r="G9" s="7">
        <v>0.94799999999999995</v>
      </c>
      <c r="H9" s="17">
        <f t="shared" si="1"/>
        <v>1.7167381974248823</v>
      </c>
      <c r="I9" s="46">
        <v>1.1299999999999999</v>
      </c>
      <c r="J9" s="46">
        <v>1.1299999999999999</v>
      </c>
      <c r="K9" s="17">
        <f t="shared" si="2"/>
        <v>0</v>
      </c>
      <c r="L9" s="46">
        <v>0.8</v>
      </c>
      <c r="M9" s="46">
        <v>0.82669999999999999</v>
      </c>
      <c r="N9" s="17">
        <f t="shared" si="3"/>
        <v>3.3374999999999932</v>
      </c>
      <c r="O9" s="7">
        <v>0.91500000000000004</v>
      </c>
      <c r="P9" s="7">
        <v>0.85167000000000004</v>
      </c>
      <c r="Q9" s="22">
        <f t="shared" si="4"/>
        <v>-6.9213114754098362</v>
      </c>
      <c r="R9" s="39"/>
    </row>
    <row r="10" spans="1:18" s="3" customFormat="1" ht="16.5" thickBot="1" x14ac:dyDescent="0.3">
      <c r="A10" s="71" t="s">
        <v>22</v>
      </c>
      <c r="B10" s="72"/>
      <c r="C10" s="6">
        <f>AVERAGE(C2:C9)</f>
        <v>89</v>
      </c>
      <c r="D10" s="6">
        <f>AVERAGE(D2:D9)</f>
        <v>95.875</v>
      </c>
      <c r="E10" s="49">
        <f t="shared" si="0"/>
        <v>7.7247191011235952</v>
      </c>
      <c r="F10" s="6">
        <f>AVERAGE(F2:F9)</f>
        <v>0.93495375000000003</v>
      </c>
      <c r="G10" s="6">
        <f>AVERAGE(G2:G9)</f>
        <v>1.0141962500000001</v>
      </c>
      <c r="H10" s="49">
        <f t="shared" si="1"/>
        <v>8.4755529351050889</v>
      </c>
      <c r="I10" s="45">
        <f>AVERAGE(I2:I9)</f>
        <v>1.1358375000000001</v>
      </c>
      <c r="J10" s="45">
        <f>AVERAGE(J2:J9)</f>
        <v>1.2061375000000001</v>
      </c>
      <c r="K10" s="49">
        <f t="shared" si="2"/>
        <v>6.1892656299866857</v>
      </c>
      <c r="L10" s="45">
        <f>AVERAGE(L2:L9)</f>
        <v>0.77649999999999997</v>
      </c>
      <c r="M10" s="45">
        <f>AVERAGE(M2:M9)</f>
        <v>0.8661875</v>
      </c>
      <c r="N10" s="49">
        <f t="shared" si="3"/>
        <v>11.550225370251132</v>
      </c>
      <c r="O10" s="6">
        <f>AVERAGE(O2:O9)</f>
        <v>0.9121912499999999</v>
      </c>
      <c r="P10" s="6">
        <f>AVERAGE(P2:P9)</f>
        <v>0.9373625000000001</v>
      </c>
      <c r="Q10" s="49">
        <f t="shared" si="4"/>
        <v>2.7594268197595846</v>
      </c>
      <c r="R10" s="39"/>
    </row>
    <row r="11" spans="1:18" s="3" customFormat="1" x14ac:dyDescent="0.25">
      <c r="A11" s="50"/>
      <c r="B11" s="51" t="s">
        <v>21</v>
      </c>
      <c r="C11" s="6">
        <f>STDEVA(C2:C9)</f>
        <v>10.392304845413264</v>
      </c>
      <c r="D11" s="6">
        <f t="shared" ref="D11:Q11" si="5">STDEVA(D2:D9)</f>
        <v>11.357030547512975</v>
      </c>
      <c r="E11" s="6">
        <f t="shared" si="5"/>
        <v>5.354343652100253</v>
      </c>
      <c r="F11" s="6">
        <f t="shared" si="5"/>
        <v>6.3758766105980594E-2</v>
      </c>
      <c r="G11" s="6">
        <f t="shared" si="5"/>
        <v>9.2385597816589241E-2</v>
      </c>
      <c r="H11" s="6">
        <f t="shared" si="5"/>
        <v>7.9851345647372511</v>
      </c>
      <c r="I11" s="6">
        <f t="shared" si="5"/>
        <v>6.474375728317644E-2</v>
      </c>
      <c r="J11" s="6">
        <f t="shared" si="5"/>
        <v>0.10178581065158351</v>
      </c>
      <c r="K11" s="6">
        <f t="shared" si="5"/>
        <v>5.8034250543302699</v>
      </c>
      <c r="L11" s="6">
        <f t="shared" si="5"/>
        <v>4.259070991928373E-2</v>
      </c>
      <c r="M11" s="6">
        <f t="shared" si="5"/>
        <v>9.7063122870781837E-2</v>
      </c>
      <c r="N11" s="6">
        <f t="shared" si="5"/>
        <v>8.9966341441216233</v>
      </c>
      <c r="O11" s="6">
        <f t="shared" si="5"/>
        <v>2.3769416987561406E-2</v>
      </c>
      <c r="P11" s="6">
        <f t="shared" si="5"/>
        <v>6.8017221086175764E-2</v>
      </c>
      <c r="Q11" s="6">
        <f t="shared" si="5"/>
        <v>7.3929869054072084</v>
      </c>
      <c r="R11" s="39"/>
    </row>
    <row r="12" spans="1:18" x14ac:dyDescent="0.25">
      <c r="A12" s="33">
        <v>1</v>
      </c>
      <c r="B12" s="68" t="s">
        <v>27</v>
      </c>
      <c r="C12" s="4">
        <v>68</v>
      </c>
      <c r="D12" s="4">
        <v>73</v>
      </c>
      <c r="E12" s="16">
        <f>(D12-C12)*100/C12</f>
        <v>7.3529411764705879</v>
      </c>
      <c r="F12" s="4">
        <v>0.875</v>
      </c>
      <c r="G12" s="4">
        <v>0.97</v>
      </c>
      <c r="H12" s="16">
        <f t="shared" si="1"/>
        <v>10.857142857142852</v>
      </c>
      <c r="I12" s="44">
        <v>1.0900000000000001</v>
      </c>
      <c r="J12" s="44">
        <v>1.24</v>
      </c>
      <c r="K12" s="16">
        <f t="shared" ref="K12:K22" si="6">(J12-I12)*100/I12</f>
        <v>13.761467889908248</v>
      </c>
      <c r="L12" s="44">
        <v>0.80330000000000001</v>
      </c>
      <c r="M12" s="44">
        <v>0.88</v>
      </c>
      <c r="N12" s="16">
        <f t="shared" ref="N12:N22" si="7">(M12-L12)*100/L12</f>
        <v>9.5481140296277847</v>
      </c>
      <c r="O12" s="4">
        <v>0.88749999999999996</v>
      </c>
      <c r="P12" s="4">
        <v>0.95330000000000004</v>
      </c>
      <c r="Q12" s="19">
        <f>(P12-O12)*100/O12</f>
        <v>7.4140845070422632</v>
      </c>
    </row>
    <row r="13" spans="1:18" x14ac:dyDescent="0.25">
      <c r="A13" s="34">
        <v>15</v>
      </c>
      <c r="B13" s="69"/>
      <c r="C13" s="5">
        <v>138</v>
      </c>
      <c r="D13" s="5">
        <v>139</v>
      </c>
      <c r="E13" s="17">
        <f t="shared" si="0"/>
        <v>0.72463768115942029</v>
      </c>
      <c r="F13" s="5">
        <v>1.1080000000000001</v>
      </c>
      <c r="G13" s="5">
        <v>1.119</v>
      </c>
      <c r="H13" s="17">
        <f t="shared" si="1"/>
        <v>0.9927797833934926</v>
      </c>
      <c r="I13" s="45">
        <v>1.32</v>
      </c>
      <c r="J13" s="45">
        <v>1.3332999999999999</v>
      </c>
      <c r="K13" s="17">
        <f t="shared" si="6"/>
        <v>1.0075757575757476</v>
      </c>
      <c r="L13" s="45">
        <v>0.79</v>
      </c>
      <c r="M13" s="45">
        <v>0.79749999999999999</v>
      </c>
      <c r="N13" s="17">
        <f t="shared" si="7"/>
        <v>0.94936708860758867</v>
      </c>
      <c r="O13" s="5">
        <v>0.88919999999999999</v>
      </c>
      <c r="P13" s="5">
        <v>0.84830000000000005</v>
      </c>
      <c r="Q13" s="22">
        <f t="shared" si="4"/>
        <v>-4.5996401259559088</v>
      </c>
    </row>
    <row r="14" spans="1:18" x14ac:dyDescent="0.25">
      <c r="A14" s="34">
        <v>17</v>
      </c>
      <c r="B14" s="69"/>
      <c r="C14" s="5">
        <v>106</v>
      </c>
      <c r="D14" s="5">
        <v>108</v>
      </c>
      <c r="E14" s="17">
        <f t="shared" si="0"/>
        <v>1.8867924528301887</v>
      </c>
      <c r="F14" s="5">
        <v>0.92859999999999998</v>
      </c>
      <c r="G14" s="5">
        <v>1.1386000000000001</v>
      </c>
      <c r="H14" s="17">
        <f t="shared" si="1"/>
        <v>22.614688778806816</v>
      </c>
      <c r="I14" s="45">
        <v>1.1032999999999999</v>
      </c>
      <c r="J14" s="45">
        <v>1.3866000000000001</v>
      </c>
      <c r="K14" s="17">
        <f t="shared" si="6"/>
        <v>25.677512915798072</v>
      </c>
      <c r="L14" s="45">
        <v>0.79749999999999999</v>
      </c>
      <c r="M14" s="45">
        <v>0.95250000000000001</v>
      </c>
      <c r="N14" s="17">
        <f t="shared" si="7"/>
        <v>19.435736677115994</v>
      </c>
      <c r="O14" s="5">
        <v>0.9083</v>
      </c>
      <c r="P14" s="5">
        <v>1.0958000000000001</v>
      </c>
      <c r="Q14" s="20">
        <f t="shared" si="4"/>
        <v>20.642959374655963</v>
      </c>
    </row>
    <row r="15" spans="1:18" x14ac:dyDescent="0.25">
      <c r="A15" s="34">
        <v>19</v>
      </c>
      <c r="B15" s="69"/>
      <c r="C15" s="5"/>
      <c r="D15" s="5"/>
      <c r="E15" s="18" t="e">
        <f t="shared" si="0"/>
        <v>#DIV/0!</v>
      </c>
      <c r="F15" s="5"/>
      <c r="G15" s="5"/>
      <c r="H15" s="18" t="e">
        <f t="shared" si="1"/>
        <v>#DIV/0!</v>
      </c>
      <c r="I15" s="45"/>
      <c r="J15" s="45"/>
      <c r="K15" s="18" t="e">
        <f t="shared" si="6"/>
        <v>#DIV/0!</v>
      </c>
      <c r="L15" s="45"/>
      <c r="M15" s="45"/>
      <c r="N15" s="18" t="e">
        <f t="shared" si="7"/>
        <v>#DIV/0!</v>
      </c>
      <c r="O15" s="5"/>
      <c r="P15" s="5"/>
      <c r="Q15" s="22" t="e">
        <f t="shared" si="4"/>
        <v>#DIV/0!</v>
      </c>
    </row>
    <row r="16" spans="1:18" s="3" customFormat="1" x14ac:dyDescent="0.25">
      <c r="A16" s="34">
        <v>6</v>
      </c>
      <c r="B16" s="69"/>
      <c r="C16" s="6">
        <v>76</v>
      </c>
      <c r="D16" s="6">
        <v>93</v>
      </c>
      <c r="E16" s="17">
        <f t="shared" ref="E16:E22" si="8">(D16-C16)*100/C16</f>
        <v>22.368421052631579</v>
      </c>
      <c r="F16" s="6">
        <v>0.83</v>
      </c>
      <c r="G16" s="6">
        <v>1.0680000000000001</v>
      </c>
      <c r="H16" s="17">
        <f t="shared" si="1"/>
        <v>28.674698795180738</v>
      </c>
      <c r="I16" s="45">
        <v>1.06</v>
      </c>
      <c r="J16" s="45">
        <v>1.29</v>
      </c>
      <c r="K16" s="17">
        <f t="shared" si="6"/>
        <v>21.69811320754717</v>
      </c>
      <c r="L16" s="45">
        <v>0.77249999999999996</v>
      </c>
      <c r="M16" s="45">
        <v>1.0125</v>
      </c>
      <c r="N16" s="17">
        <f t="shared" si="7"/>
        <v>31.067961165048544</v>
      </c>
      <c r="O16" s="6">
        <v>0.86670000000000003</v>
      </c>
      <c r="P16" s="6">
        <v>1.17</v>
      </c>
      <c r="Q16" s="20">
        <f t="shared" ref="Q16:Q22" si="9">(P16-O16)*100/O16</f>
        <v>34.99480789200414</v>
      </c>
      <c r="R16" s="39"/>
    </row>
    <row r="17" spans="1:18" s="3" customFormat="1" x14ac:dyDescent="0.25">
      <c r="A17" s="34">
        <v>7</v>
      </c>
      <c r="B17" s="69"/>
      <c r="C17" s="6">
        <v>130</v>
      </c>
      <c r="D17" s="6">
        <v>147</v>
      </c>
      <c r="E17" s="17">
        <f t="shared" si="8"/>
        <v>13.076923076923077</v>
      </c>
      <c r="F17" s="6">
        <v>1.0722</v>
      </c>
      <c r="G17" s="6">
        <v>1.2133</v>
      </c>
      <c r="H17" s="17">
        <f t="shared" si="1"/>
        <v>13.159858235403842</v>
      </c>
      <c r="I17" s="45">
        <v>1.268</v>
      </c>
      <c r="J17" s="45">
        <v>1.3959999999999999</v>
      </c>
      <c r="K17" s="17">
        <f t="shared" si="6"/>
        <v>10.094637223974756</v>
      </c>
      <c r="L17" s="45">
        <v>0.82750000000000001</v>
      </c>
      <c r="M17" s="45">
        <v>0.98</v>
      </c>
      <c r="N17" s="17">
        <f t="shared" si="7"/>
        <v>18.429003021148031</v>
      </c>
      <c r="O17" s="6">
        <v>0.84167000000000003</v>
      </c>
      <c r="P17" s="6">
        <v>0.97167000000000003</v>
      </c>
      <c r="Q17" s="20">
        <f t="shared" si="9"/>
        <v>15.44548338422422</v>
      </c>
      <c r="R17" s="39"/>
    </row>
    <row r="18" spans="1:18" s="3" customFormat="1" x14ac:dyDescent="0.25">
      <c r="A18" s="35">
        <v>2</v>
      </c>
      <c r="B18" s="69"/>
      <c r="C18" s="6">
        <v>67</v>
      </c>
      <c r="D18" s="6">
        <v>82</v>
      </c>
      <c r="E18" s="17">
        <f t="shared" si="8"/>
        <v>22.388059701492537</v>
      </c>
      <c r="F18" s="6">
        <v>0.88500000000000001</v>
      </c>
      <c r="G18" s="6">
        <v>1.06</v>
      </c>
      <c r="H18" s="17">
        <f t="shared" si="1"/>
        <v>19.774011299435031</v>
      </c>
      <c r="I18" s="45">
        <v>1.06</v>
      </c>
      <c r="J18" s="45">
        <v>1.22</v>
      </c>
      <c r="K18" s="17">
        <f t="shared" si="6"/>
        <v>15.094339622641503</v>
      </c>
      <c r="L18" s="45">
        <v>0.82669999999999999</v>
      </c>
      <c r="M18" s="45">
        <v>1.006</v>
      </c>
      <c r="N18" s="17">
        <f t="shared" si="7"/>
        <v>21.68864158703278</v>
      </c>
      <c r="O18" s="6">
        <v>0.88080000000000003</v>
      </c>
      <c r="P18" s="6">
        <v>1.0549999999999999</v>
      </c>
      <c r="Q18" s="20">
        <f t="shared" si="9"/>
        <v>19.777475022706618</v>
      </c>
      <c r="R18" s="39"/>
    </row>
    <row r="19" spans="1:18" s="3" customFormat="1" x14ac:dyDescent="0.25">
      <c r="A19" s="35">
        <v>5</v>
      </c>
      <c r="B19" s="69"/>
      <c r="C19" s="6">
        <v>106</v>
      </c>
      <c r="D19" s="6">
        <v>110</v>
      </c>
      <c r="E19" s="17">
        <f t="shared" si="8"/>
        <v>3.7735849056603774</v>
      </c>
      <c r="F19" s="6">
        <v>1.0412999999999999</v>
      </c>
      <c r="G19" s="6">
        <v>1.0013000000000001</v>
      </c>
      <c r="H19" s="18">
        <f t="shared" si="1"/>
        <v>-3.8413521559588801</v>
      </c>
      <c r="I19" s="45">
        <v>1.3274999999999999</v>
      </c>
      <c r="J19" s="45">
        <v>1.2549999999999999</v>
      </c>
      <c r="K19" s="18">
        <f t="shared" si="6"/>
        <v>-5.4613935969868184</v>
      </c>
      <c r="L19" s="45">
        <v>0.755</v>
      </c>
      <c r="M19" s="45">
        <v>0.74750000000000005</v>
      </c>
      <c r="N19" s="17">
        <f t="shared" si="7"/>
        <v>-0.99337748344370214</v>
      </c>
      <c r="O19" s="6">
        <v>0.88080000000000003</v>
      </c>
      <c r="P19" s="6">
        <v>0.80079999999999996</v>
      </c>
      <c r="Q19" s="22">
        <f t="shared" si="9"/>
        <v>-9.0826521344232596</v>
      </c>
      <c r="R19" s="39"/>
    </row>
    <row r="20" spans="1:18" s="3" customFormat="1" x14ac:dyDescent="0.25">
      <c r="A20" s="35">
        <v>6</v>
      </c>
      <c r="B20" s="69"/>
      <c r="C20" s="6">
        <v>92</v>
      </c>
      <c r="D20" s="6">
        <v>85</v>
      </c>
      <c r="E20" s="18">
        <f t="shared" si="8"/>
        <v>-7.6086956521739131</v>
      </c>
      <c r="F20" s="6">
        <v>0.94167000000000001</v>
      </c>
      <c r="G20" s="6">
        <v>0.92166999999999999</v>
      </c>
      <c r="H20" s="18">
        <f t="shared" si="1"/>
        <v>-2.1238862871281889</v>
      </c>
      <c r="I20" s="45">
        <v>1.1499999999999999</v>
      </c>
      <c r="J20" s="45">
        <v>1.19</v>
      </c>
      <c r="K20" s="17">
        <f t="shared" si="6"/>
        <v>3.4782608695652208</v>
      </c>
      <c r="L20" s="45">
        <v>0.83750000000000002</v>
      </c>
      <c r="M20" s="45">
        <v>0.78749999999999998</v>
      </c>
      <c r="N20" s="18">
        <f t="shared" si="7"/>
        <v>-5.9701492537313481</v>
      </c>
      <c r="O20" s="6">
        <v>0.83750000000000002</v>
      </c>
      <c r="P20" s="6">
        <v>0.81</v>
      </c>
      <c r="Q20" s="22">
        <f t="shared" si="9"/>
        <v>-3.283582089552235</v>
      </c>
      <c r="R20" s="39"/>
    </row>
    <row r="21" spans="1:18" s="3" customFormat="1" x14ac:dyDescent="0.25">
      <c r="A21" s="36">
        <v>7</v>
      </c>
      <c r="B21" s="70"/>
      <c r="C21" s="7"/>
      <c r="D21" s="7"/>
      <c r="E21" s="59" t="e">
        <f t="shared" si="8"/>
        <v>#DIV/0!</v>
      </c>
      <c r="F21" s="7"/>
      <c r="G21" s="7"/>
      <c r="H21" s="60" t="e">
        <f t="shared" si="1"/>
        <v>#DIV/0!</v>
      </c>
      <c r="I21" s="46"/>
      <c r="J21" s="46"/>
      <c r="K21" s="60" t="e">
        <f t="shared" si="6"/>
        <v>#DIV/0!</v>
      </c>
      <c r="L21" s="46"/>
      <c r="M21" s="46"/>
      <c r="N21" s="59" t="e">
        <f t="shared" si="7"/>
        <v>#DIV/0!</v>
      </c>
      <c r="O21" s="7"/>
      <c r="P21" s="7"/>
      <c r="Q21" s="21" t="e">
        <f t="shared" si="9"/>
        <v>#DIV/0!</v>
      </c>
      <c r="R21" s="39"/>
    </row>
    <row r="22" spans="1:18" ht="16.5" thickBot="1" x14ac:dyDescent="0.3">
      <c r="A22" s="73" t="s">
        <v>38</v>
      </c>
      <c r="B22" s="74"/>
      <c r="C22" s="32">
        <f>AVERAGE(C12:C21)</f>
        <v>97.875</v>
      </c>
      <c r="D22" s="32">
        <f>AVERAGE(D12:D21)</f>
        <v>104.625</v>
      </c>
      <c r="E22" s="58">
        <f t="shared" si="8"/>
        <v>6.8965517241379306</v>
      </c>
      <c r="F22" s="32">
        <f>AVERAGE(F12:F21)</f>
        <v>0.96022125000000003</v>
      </c>
      <c r="G22" s="32">
        <f>AVERAGE(G12:G21)</f>
        <v>1.0614837500000003</v>
      </c>
      <c r="H22" s="58">
        <f t="shared" si="1"/>
        <v>10.545746618292425</v>
      </c>
      <c r="I22" s="46">
        <f>AVERAGE(I12:I21)</f>
        <v>1.17235</v>
      </c>
      <c r="J22" s="46">
        <f>AVERAGE(J12:J21)</f>
        <v>1.2888624999999998</v>
      </c>
      <c r="K22" s="58">
        <f t="shared" si="6"/>
        <v>9.9383716466925236</v>
      </c>
      <c r="L22" s="46">
        <f>AVERAGE(L12:L21)</f>
        <v>0.80125000000000002</v>
      </c>
      <c r="M22" s="46">
        <f>AVERAGE(M12:M21)</f>
        <v>0.89543750000000011</v>
      </c>
      <c r="N22" s="58">
        <f t="shared" si="7"/>
        <v>11.755070202808124</v>
      </c>
      <c r="O22" s="32">
        <f>AVERAGE(O12:O21)</f>
        <v>0.87405875</v>
      </c>
      <c r="P22" s="32">
        <f>AVERAGE(P12:P21)</f>
        <v>0.96310874999999996</v>
      </c>
      <c r="Q22" s="58">
        <f t="shared" si="9"/>
        <v>10.18810234437902</v>
      </c>
      <c r="R22" s="52"/>
    </row>
    <row r="23" spans="1:18" x14ac:dyDescent="0.25">
      <c r="B23" s="31" t="s">
        <v>21</v>
      </c>
      <c r="C23" s="23">
        <f>STDEVA(C12:C21)</f>
        <v>27.078919054180453</v>
      </c>
      <c r="D23" s="23">
        <f>STDEVA(D12:D21)</f>
        <v>26.85908997501059</v>
      </c>
      <c r="E23" s="23">
        <f>STDEVA(E12,E13,E14,E16,E17,E18,E19,E20)</f>
        <v>10.633220263623476</v>
      </c>
      <c r="F23" s="23">
        <f t="shared" ref="F23:Q23" si="10">STDEVA(F12:F21)</f>
        <v>0.10154104538665283</v>
      </c>
      <c r="G23" s="23">
        <f t="shared" si="10"/>
        <v>9.5533925752283741E-2</v>
      </c>
      <c r="H23" s="23" t="e">
        <f t="shared" si="10"/>
        <v>#DIV/0!</v>
      </c>
      <c r="I23" s="23">
        <f t="shared" si="10"/>
        <v>0.11483837088957428</v>
      </c>
      <c r="J23" s="23">
        <f t="shared" si="10"/>
        <v>7.6585245455169579E-2</v>
      </c>
      <c r="K23" s="23" t="e">
        <f t="shared" si="10"/>
        <v>#DIV/0!</v>
      </c>
      <c r="L23" s="23">
        <f t="shared" si="10"/>
        <v>2.8688673723265782E-2</v>
      </c>
      <c r="M23" s="23">
        <f t="shared" si="10"/>
        <v>0.10670434369924012</v>
      </c>
      <c r="N23" s="23" t="e">
        <f t="shared" si="10"/>
        <v>#DIV/0!</v>
      </c>
      <c r="O23" s="23">
        <f t="shared" si="10"/>
        <v>2.4239876495147396E-2</v>
      </c>
      <c r="P23" s="23">
        <f t="shared" si="10"/>
        <v>0.13731711696835222</v>
      </c>
      <c r="Q23" s="23" t="e">
        <f t="shared" si="10"/>
        <v>#DIV/0!</v>
      </c>
      <c r="R23" s="52"/>
    </row>
    <row r="24" spans="1:18" x14ac:dyDescent="0.2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52"/>
    </row>
    <row r="25" spans="1:18" x14ac:dyDescent="0.25">
      <c r="F25" s="12"/>
      <c r="Q25" s="15"/>
    </row>
    <row r="27" spans="1:18" x14ac:dyDescent="0.25">
      <c r="C27" s="12"/>
    </row>
  </sheetData>
  <mergeCells count="4">
    <mergeCell ref="A10:B10"/>
    <mergeCell ref="A22:B22"/>
    <mergeCell ref="B2:B9"/>
    <mergeCell ref="B12:B2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BE64-4AC5-4B49-BA87-AE2E56DCF60C}">
  <dimension ref="A1:R25"/>
  <sheetViews>
    <sheetView topLeftCell="A10" zoomScale="150" zoomScaleNormal="150" workbookViewId="0">
      <selection activeCell="L14" sqref="L14"/>
    </sheetView>
  </sheetViews>
  <sheetFormatPr defaultColWidth="11.42578125" defaultRowHeight="15" x14ac:dyDescent="0.25"/>
  <cols>
    <col min="1" max="1" width="6.28515625" customWidth="1"/>
    <col min="2" max="2" width="6.85546875" customWidth="1"/>
    <col min="3" max="3" width="9" customWidth="1"/>
    <col min="4" max="4" width="8.85546875" customWidth="1"/>
    <col min="5" max="5" width="6" customWidth="1"/>
    <col min="6" max="7" width="9.140625" customWidth="1"/>
    <col min="8" max="8" width="6" customWidth="1"/>
    <col min="9" max="9" width="9.7109375" customWidth="1"/>
    <col min="10" max="10" width="10.7109375" customWidth="1"/>
    <col min="11" max="11" width="6.85546875" customWidth="1"/>
    <col min="12" max="12" width="9.85546875" customWidth="1"/>
    <col min="13" max="13" width="10.7109375" customWidth="1"/>
    <col min="14" max="14" width="6.85546875" customWidth="1"/>
    <col min="15" max="16" width="11.85546875" customWidth="1"/>
    <col min="17" max="17" width="6.85546875" customWidth="1"/>
  </cols>
  <sheetData>
    <row r="1" spans="1:17" s="26" customFormat="1" ht="38.1" customHeight="1" x14ac:dyDescent="0.25">
      <c r="A1" s="9" t="s">
        <v>39</v>
      </c>
      <c r="B1" s="10" t="s">
        <v>24</v>
      </c>
      <c r="C1" s="10" t="s">
        <v>4</v>
      </c>
      <c r="D1" s="10" t="s">
        <v>42</v>
      </c>
      <c r="E1" s="10" t="s">
        <v>3</v>
      </c>
      <c r="F1" s="10" t="s">
        <v>40</v>
      </c>
      <c r="G1" s="10" t="s">
        <v>41</v>
      </c>
      <c r="H1" s="10" t="s">
        <v>3</v>
      </c>
      <c r="I1" s="41" t="s">
        <v>18</v>
      </c>
      <c r="J1" s="41" t="s">
        <v>17</v>
      </c>
      <c r="K1" s="41" t="s">
        <v>3</v>
      </c>
      <c r="L1" s="41" t="s">
        <v>19</v>
      </c>
      <c r="M1" s="41" t="s">
        <v>20</v>
      </c>
      <c r="N1" s="41" t="s">
        <v>3</v>
      </c>
      <c r="O1" s="10" t="s">
        <v>44</v>
      </c>
      <c r="P1" s="10" t="s">
        <v>43</v>
      </c>
      <c r="Q1" s="11" t="s">
        <v>3</v>
      </c>
    </row>
    <row r="2" spans="1:17" s="3" customFormat="1" x14ac:dyDescent="0.25">
      <c r="A2" s="33">
        <v>4</v>
      </c>
      <c r="B2" s="68" t="s">
        <v>15</v>
      </c>
      <c r="C2" s="8">
        <v>64</v>
      </c>
      <c r="D2" s="8">
        <v>66</v>
      </c>
      <c r="E2" s="16">
        <f t="shared" ref="E2:E15" si="0">(D2-C2)*100/C2</f>
        <v>3.125</v>
      </c>
      <c r="F2" s="8">
        <v>0.74439999999999995</v>
      </c>
      <c r="G2" s="8">
        <v>0.80400000000000005</v>
      </c>
      <c r="H2" s="16">
        <f t="shared" ref="H2:H15" si="1">(G2-F2)*100/F2</f>
        <v>8.0064481461579931</v>
      </c>
      <c r="I2" s="44">
        <v>1.085</v>
      </c>
      <c r="J2" s="44">
        <v>1.17</v>
      </c>
      <c r="K2" s="16">
        <f t="shared" ref="K2:K10" si="2">(J2-I2)*100/I2</f>
        <v>7.834101382488476</v>
      </c>
      <c r="L2" s="44">
        <v>0.51670000000000005</v>
      </c>
      <c r="M2" s="44">
        <v>0.56000000000000005</v>
      </c>
      <c r="N2" s="16">
        <f t="shared" ref="N2:N10" si="3">(M2-L2)*100/L2</f>
        <v>8.3801045093864914</v>
      </c>
      <c r="O2" s="8">
        <v>0.57669999999999999</v>
      </c>
      <c r="P2" s="8">
        <v>0.67330000000000001</v>
      </c>
      <c r="Q2" s="19">
        <f t="shared" ref="Q2:Q15" si="4">(P2-O2)*100/O2</f>
        <v>16.750476851049076</v>
      </c>
    </row>
    <row r="3" spans="1:17" s="3" customFormat="1" x14ac:dyDescent="0.25">
      <c r="A3" s="34">
        <v>5</v>
      </c>
      <c r="B3" s="69"/>
      <c r="C3" s="6">
        <v>62</v>
      </c>
      <c r="D3" s="6">
        <v>74</v>
      </c>
      <c r="E3" s="17">
        <f t="shared" si="0"/>
        <v>19.35483870967742</v>
      </c>
      <c r="F3" s="6">
        <v>0.79749999999999999</v>
      </c>
      <c r="G3" s="6">
        <v>0.91500000000000004</v>
      </c>
      <c r="H3" s="17">
        <f t="shared" si="1"/>
        <v>14.733542319749223</v>
      </c>
      <c r="I3" s="45">
        <v>1.05</v>
      </c>
      <c r="J3" s="45">
        <v>1.115</v>
      </c>
      <c r="K3" s="17">
        <f t="shared" si="2"/>
        <v>6.1904761904761854</v>
      </c>
      <c r="L3" s="45">
        <v>0.54500000000000004</v>
      </c>
      <c r="M3" s="45">
        <v>0.71499999999999997</v>
      </c>
      <c r="N3" s="17">
        <f t="shared" si="3"/>
        <v>31.192660550458701</v>
      </c>
      <c r="O3" s="6">
        <v>0.69079999999999997</v>
      </c>
      <c r="P3" s="6">
        <v>0.72670000000000001</v>
      </c>
      <c r="Q3" s="20">
        <f t="shared" si="4"/>
        <v>5.1968731905037702</v>
      </c>
    </row>
    <row r="4" spans="1:17" s="3" customFormat="1" x14ac:dyDescent="0.25">
      <c r="A4" s="34">
        <v>9</v>
      </c>
      <c r="B4" s="69"/>
      <c r="C4" s="6">
        <v>93</v>
      </c>
      <c r="D4" s="6">
        <v>94</v>
      </c>
      <c r="E4" s="17">
        <f t="shared" si="0"/>
        <v>1.075268817204301</v>
      </c>
      <c r="F4" s="6">
        <v>0.79429000000000005</v>
      </c>
      <c r="G4" s="6">
        <v>0.82428999999999997</v>
      </c>
      <c r="H4" s="17">
        <f t="shared" si="1"/>
        <v>3.7769580379961871</v>
      </c>
      <c r="I4" s="45">
        <v>1.1100000000000001</v>
      </c>
      <c r="J4" s="45">
        <v>1.1433</v>
      </c>
      <c r="K4" s="17">
        <f t="shared" si="2"/>
        <v>2.9999999999999893</v>
      </c>
      <c r="L4" s="45">
        <v>0.5575</v>
      </c>
      <c r="M4" s="45">
        <v>0.58499999999999996</v>
      </c>
      <c r="N4" s="17">
        <f t="shared" si="3"/>
        <v>4.9327354260089633</v>
      </c>
      <c r="O4" s="6">
        <v>0.68830000000000002</v>
      </c>
      <c r="P4" s="6">
        <v>0.69579999999999997</v>
      </c>
      <c r="Q4" s="20">
        <f t="shared" si="4"/>
        <v>1.0896411448496224</v>
      </c>
    </row>
    <row r="5" spans="1:17" s="3" customFormat="1" x14ac:dyDescent="0.25">
      <c r="A5" s="34">
        <v>10</v>
      </c>
      <c r="B5" s="69"/>
      <c r="C5" s="6">
        <v>84</v>
      </c>
      <c r="D5" s="6">
        <v>87</v>
      </c>
      <c r="E5" s="17">
        <f t="shared" si="0"/>
        <v>3.5714285714285716</v>
      </c>
      <c r="F5" s="6">
        <v>0.755</v>
      </c>
      <c r="G5" s="6">
        <v>0.90169999999999995</v>
      </c>
      <c r="H5" s="17">
        <f t="shared" si="1"/>
        <v>19.430463576158932</v>
      </c>
      <c r="I5" s="45">
        <v>0.99</v>
      </c>
      <c r="J5" s="45">
        <v>1.19</v>
      </c>
      <c r="K5" s="17">
        <f t="shared" si="2"/>
        <v>20.202020202020197</v>
      </c>
      <c r="L5" s="45">
        <v>0.52</v>
      </c>
      <c r="M5" s="45">
        <v>0.61329999999999996</v>
      </c>
      <c r="N5" s="17">
        <f t="shared" si="3"/>
        <v>17.942307692307683</v>
      </c>
      <c r="O5" s="6">
        <v>0.73670000000000002</v>
      </c>
      <c r="P5" s="6">
        <v>0.88</v>
      </c>
      <c r="Q5" s="20">
        <f t="shared" si="4"/>
        <v>19.45160852450115</v>
      </c>
    </row>
    <row r="6" spans="1:17" s="3" customFormat="1" x14ac:dyDescent="0.25">
      <c r="A6" s="35">
        <v>1</v>
      </c>
      <c r="B6" s="69"/>
      <c r="C6" s="6">
        <v>64</v>
      </c>
      <c r="D6" s="6">
        <v>65</v>
      </c>
      <c r="E6" s="17">
        <f t="shared" si="0"/>
        <v>1.5625</v>
      </c>
      <c r="F6" s="6">
        <v>0.82499999999999996</v>
      </c>
      <c r="G6" s="6">
        <v>0.84750000000000003</v>
      </c>
      <c r="H6" s="17">
        <f t="shared" si="1"/>
        <v>2.7272727272727364</v>
      </c>
      <c r="I6" s="45">
        <v>1.0449999999999999</v>
      </c>
      <c r="J6" s="45">
        <v>1.075</v>
      </c>
      <c r="K6" s="17">
        <f t="shared" si="2"/>
        <v>2.8708133971291891</v>
      </c>
      <c r="L6" s="45">
        <v>0.60499999999999998</v>
      </c>
      <c r="M6" s="45">
        <v>0.62</v>
      </c>
      <c r="N6" s="17">
        <f t="shared" si="3"/>
        <v>2.479338842975209</v>
      </c>
      <c r="O6" s="6">
        <v>0.60167000000000004</v>
      </c>
      <c r="P6" s="6">
        <v>0.62082999999999999</v>
      </c>
      <c r="Q6" s="20">
        <f t="shared" si="4"/>
        <v>3.1844698921335537</v>
      </c>
    </row>
    <row r="7" spans="1:17" s="3" customFormat="1" x14ac:dyDescent="0.25">
      <c r="A7" s="35">
        <v>3</v>
      </c>
      <c r="B7" s="69"/>
      <c r="C7" s="6">
        <v>80</v>
      </c>
      <c r="D7" s="6">
        <v>90</v>
      </c>
      <c r="E7" s="17">
        <f t="shared" si="0"/>
        <v>12.5</v>
      </c>
      <c r="F7" s="6">
        <v>0.81667000000000001</v>
      </c>
      <c r="G7" s="6">
        <v>0.89832999999999996</v>
      </c>
      <c r="H7" s="17">
        <f t="shared" si="1"/>
        <v>9.9991428606413795</v>
      </c>
      <c r="I7" s="45">
        <v>1.1032999999999999</v>
      </c>
      <c r="J7" s="45">
        <v>1.1533</v>
      </c>
      <c r="K7" s="17">
        <f t="shared" si="2"/>
        <v>4.531858968548903</v>
      </c>
      <c r="L7" s="45">
        <v>0.53</v>
      </c>
      <c r="M7" s="45">
        <v>0.64329999999999998</v>
      </c>
      <c r="N7" s="17">
        <f t="shared" si="3"/>
        <v>21.377358490566028</v>
      </c>
      <c r="O7" s="6">
        <v>0.65332999999999997</v>
      </c>
      <c r="P7" s="6">
        <v>0.71250000000000002</v>
      </c>
      <c r="Q7" s="20">
        <f t="shared" si="4"/>
        <v>9.0566788606064392</v>
      </c>
    </row>
    <row r="8" spans="1:17" s="3" customFormat="1" x14ac:dyDescent="0.25">
      <c r="A8" s="35">
        <v>8</v>
      </c>
      <c r="B8" s="69"/>
      <c r="C8" s="6">
        <v>54</v>
      </c>
      <c r="D8" s="6">
        <v>58</v>
      </c>
      <c r="E8" s="17">
        <f t="shared" si="0"/>
        <v>7.4074074074074074</v>
      </c>
      <c r="F8" s="6">
        <v>0.70499999999999996</v>
      </c>
      <c r="G8" s="6">
        <v>0.77249999999999996</v>
      </c>
      <c r="H8" s="17">
        <f t="shared" si="1"/>
        <v>9.5744680851063837</v>
      </c>
      <c r="I8" s="45">
        <v>0.97499999999999998</v>
      </c>
      <c r="J8" s="45">
        <v>1.0449999999999999</v>
      </c>
      <c r="K8" s="17">
        <f t="shared" si="2"/>
        <v>7.1794871794871744</v>
      </c>
      <c r="L8" s="45">
        <v>0.435</v>
      </c>
      <c r="M8" s="45">
        <v>0.5</v>
      </c>
      <c r="N8" s="17">
        <f t="shared" si="3"/>
        <v>14.942528735632184</v>
      </c>
      <c r="O8" s="6">
        <v>0.63249999999999995</v>
      </c>
      <c r="P8" s="6">
        <v>0.60919999999999996</v>
      </c>
      <c r="Q8" s="22">
        <f t="shared" si="4"/>
        <v>-3.6837944664031603</v>
      </c>
    </row>
    <row r="9" spans="1:17" s="3" customFormat="1" ht="15.75" thickBot="1" x14ac:dyDescent="0.3">
      <c r="A9" s="36">
        <v>9</v>
      </c>
      <c r="B9" s="70"/>
      <c r="C9" s="7">
        <v>67</v>
      </c>
      <c r="D9" s="7">
        <v>74</v>
      </c>
      <c r="E9" s="17">
        <f t="shared" si="0"/>
        <v>10.447761194029852</v>
      </c>
      <c r="F9" s="7">
        <v>0.76800000000000002</v>
      </c>
      <c r="G9" s="7">
        <v>0.80200000000000005</v>
      </c>
      <c r="H9" s="17">
        <f t="shared" si="1"/>
        <v>4.4270833333333375</v>
      </c>
      <c r="I9" s="46">
        <v>1.095</v>
      </c>
      <c r="J9" s="46">
        <v>1.085</v>
      </c>
      <c r="K9" s="18">
        <f t="shared" si="2"/>
        <v>-0.91324200913242093</v>
      </c>
      <c r="L9" s="46">
        <v>0.55000000000000004</v>
      </c>
      <c r="M9" s="46">
        <v>0.61329999999999996</v>
      </c>
      <c r="N9" s="17">
        <f t="shared" si="3"/>
        <v>11.509090909090892</v>
      </c>
      <c r="O9" s="7">
        <v>0.65</v>
      </c>
      <c r="P9" s="7">
        <v>0.69272999999999996</v>
      </c>
      <c r="Q9" s="20">
        <f t="shared" si="4"/>
        <v>6.5738461538461435</v>
      </c>
    </row>
    <row r="10" spans="1:17" s="3" customFormat="1" ht="16.5" thickBot="1" x14ac:dyDescent="0.3">
      <c r="A10" s="64" t="s">
        <v>22</v>
      </c>
      <c r="B10" s="65"/>
      <c r="C10" s="37">
        <f>AVERAGE(C2:C9)</f>
        <v>71</v>
      </c>
      <c r="D10" s="37">
        <f>AVERAGE(D2:D9)</f>
        <v>76</v>
      </c>
      <c r="E10" s="49">
        <f t="shared" si="0"/>
        <v>7.042253521126761</v>
      </c>
      <c r="F10" s="37">
        <f>AVERAGE(F2:F9)</f>
        <v>0.77573250000000005</v>
      </c>
      <c r="G10" s="37">
        <f>AVERAGE(G2:G9)</f>
        <v>0.84566499999999989</v>
      </c>
      <c r="H10" s="49">
        <f t="shared" si="1"/>
        <v>9.0150277318534204</v>
      </c>
      <c r="I10" s="47">
        <f>AVERAGE(I2:I9)</f>
        <v>1.0566625000000001</v>
      </c>
      <c r="J10" s="47">
        <f>AVERAGE(J2:J9)</f>
        <v>1.1220749999999999</v>
      </c>
      <c r="K10" s="49">
        <f t="shared" si="2"/>
        <v>6.1904818236664845</v>
      </c>
      <c r="L10" s="47">
        <f>AVERAGE(L2:L9)</f>
        <v>0.5324000000000001</v>
      </c>
      <c r="M10" s="47">
        <f>AVERAGE(M2:M9)</f>
        <v>0.60623749999999998</v>
      </c>
      <c r="N10" s="49">
        <f t="shared" si="3"/>
        <v>13.868801652892538</v>
      </c>
      <c r="O10" s="37">
        <f>AVERAGE(O2:O9)</f>
        <v>0.65375000000000005</v>
      </c>
      <c r="P10" s="37">
        <f>AVERAGE(P2:P9)</f>
        <v>0.70138249999999991</v>
      </c>
      <c r="Q10" s="49">
        <f t="shared" si="4"/>
        <v>7.2860420650095366</v>
      </c>
    </row>
    <row r="11" spans="1:17" s="3" customFormat="1" x14ac:dyDescent="0.25">
      <c r="A11" s="50"/>
      <c r="B11" s="51" t="s">
        <v>21</v>
      </c>
      <c r="C11" s="6">
        <f>STDEVA(C2:C9)</f>
        <v>13.19090595827292</v>
      </c>
      <c r="D11" s="6">
        <f t="shared" ref="D11:Q11" si="5">STDEVA(D2:D9)</f>
        <v>13.060299712159312</v>
      </c>
      <c r="E11" s="6">
        <f t="shared" si="5"/>
        <v>6.383306942847935</v>
      </c>
      <c r="F11" s="6">
        <f t="shared" si="5"/>
        <v>4.0348146620560986E-2</v>
      </c>
      <c r="G11" s="6">
        <f t="shared" si="5"/>
        <v>5.3688047619026492E-2</v>
      </c>
      <c r="H11" s="6">
        <f t="shared" si="5"/>
        <v>5.7503459246296478</v>
      </c>
      <c r="I11" s="6">
        <f t="shared" si="5"/>
        <v>5.1527771638214682E-2</v>
      </c>
      <c r="J11" s="6">
        <f t="shared" si="5"/>
        <v>5.0592680159429054E-2</v>
      </c>
      <c r="K11" s="6">
        <f t="shared" si="5"/>
        <v>6.2584906639090416</v>
      </c>
      <c r="L11" s="6">
        <f t="shared" si="5"/>
        <v>4.8199081200490004E-2</v>
      </c>
      <c r="M11" s="6">
        <f t="shared" si="5"/>
        <v>6.2527044148912067E-2</v>
      </c>
      <c r="N11" s="6">
        <f t="shared" si="5"/>
        <v>9.4044097071362422</v>
      </c>
      <c r="O11" s="6">
        <f t="shared" si="5"/>
        <v>5.1494712349910259E-2</v>
      </c>
      <c r="P11" s="6">
        <f t="shared" si="5"/>
        <v>8.3280731221918203E-2</v>
      </c>
      <c r="Q11" s="6">
        <f t="shared" si="5"/>
        <v>7.7559494392784787</v>
      </c>
    </row>
    <row r="12" spans="1:17" x14ac:dyDescent="0.25">
      <c r="A12" s="33">
        <v>1</v>
      </c>
      <c r="B12" s="68" t="s">
        <v>16</v>
      </c>
      <c r="C12" s="4">
        <v>63</v>
      </c>
      <c r="D12" s="4">
        <v>61</v>
      </c>
      <c r="E12" s="61">
        <f>(D12-C12)*100/C12</f>
        <v>-3.1746031746031744</v>
      </c>
      <c r="F12" s="4">
        <v>0.77</v>
      </c>
      <c r="G12" s="4">
        <v>0.76749999999999996</v>
      </c>
      <c r="H12" s="61">
        <f>(G12-F12)*100/F12</f>
        <v>-0.32467532467533217</v>
      </c>
      <c r="I12" s="44">
        <v>0.98</v>
      </c>
      <c r="J12" s="44">
        <v>0.995</v>
      </c>
      <c r="K12" s="16">
        <f t="shared" ref="K12:K22" si="6">(J12-I12)*100/I12</f>
        <v>1.5306122448979607</v>
      </c>
      <c r="L12" s="44">
        <v>0.56000000000000005</v>
      </c>
      <c r="M12" s="44">
        <v>0.54</v>
      </c>
      <c r="N12" s="61">
        <f t="shared" ref="N12:N22" si="7">(M12-L12)*100/L12</f>
        <v>-3.5714285714285743</v>
      </c>
      <c r="O12" s="4">
        <v>0.63416700000000004</v>
      </c>
      <c r="P12" s="4">
        <v>0.61750000000000005</v>
      </c>
      <c r="Q12" s="62">
        <f>(P12-O12)*100/O12</f>
        <v>-2.6281720745481847</v>
      </c>
    </row>
    <row r="13" spans="1:17" x14ac:dyDescent="0.25">
      <c r="A13" s="34">
        <v>15</v>
      </c>
      <c r="B13" s="69"/>
      <c r="C13" s="5">
        <v>100</v>
      </c>
      <c r="D13" s="5">
        <v>102</v>
      </c>
      <c r="E13" s="17">
        <f t="shared" si="0"/>
        <v>2</v>
      </c>
      <c r="F13" s="5">
        <v>0.86</v>
      </c>
      <c r="G13" s="5">
        <v>0.92286000000000001</v>
      </c>
      <c r="H13" s="17">
        <f t="shared" si="1"/>
        <v>7.3093023255813989</v>
      </c>
      <c r="I13" s="45">
        <v>1.1633</v>
      </c>
      <c r="J13" s="45">
        <v>1.2433000000000001</v>
      </c>
      <c r="K13" s="17">
        <f t="shared" si="6"/>
        <v>6.876987879308869</v>
      </c>
      <c r="L13" s="45">
        <v>0.63249999999999995</v>
      </c>
      <c r="M13" s="45">
        <v>0.6825</v>
      </c>
      <c r="N13" s="17">
        <f t="shared" si="7"/>
        <v>7.9051383399209563</v>
      </c>
      <c r="O13" s="5">
        <v>0.61250000000000004</v>
      </c>
      <c r="P13" s="5">
        <v>0.67669999999999997</v>
      </c>
      <c r="Q13" s="20">
        <f t="shared" si="4"/>
        <v>10.481632653061212</v>
      </c>
    </row>
    <row r="14" spans="1:17" x14ac:dyDescent="0.25">
      <c r="A14" s="34">
        <v>17</v>
      </c>
      <c r="B14" s="69"/>
      <c r="C14" s="5">
        <v>87</v>
      </c>
      <c r="D14" s="5">
        <v>91</v>
      </c>
      <c r="E14" s="17">
        <f t="shared" si="0"/>
        <v>4.5977011494252871</v>
      </c>
      <c r="F14" s="5">
        <v>0.89170000000000005</v>
      </c>
      <c r="G14" s="5">
        <v>0.90329999999999999</v>
      </c>
      <c r="H14" s="17">
        <f t="shared" si="1"/>
        <v>1.3008859481888464</v>
      </c>
      <c r="I14" s="45">
        <v>1.17</v>
      </c>
      <c r="J14" s="45">
        <v>1.1767000000000001</v>
      </c>
      <c r="K14" s="17">
        <f t="shared" si="6"/>
        <v>0.57264957264958549</v>
      </c>
      <c r="L14" s="45">
        <v>0.61329999999999996</v>
      </c>
      <c r="M14" s="45">
        <v>0.63</v>
      </c>
      <c r="N14" s="17">
        <f t="shared" si="7"/>
        <v>2.7229740746779796</v>
      </c>
      <c r="O14" s="5">
        <v>0.61170000000000002</v>
      </c>
      <c r="P14" s="5">
        <v>0.5958</v>
      </c>
      <c r="Q14" s="22">
        <f t="shared" si="4"/>
        <v>-2.5993133889161393</v>
      </c>
    </row>
    <row r="15" spans="1:17" x14ac:dyDescent="0.25">
      <c r="A15" s="34">
        <v>19</v>
      </c>
      <c r="B15" s="69"/>
      <c r="C15" s="6">
        <v>61</v>
      </c>
      <c r="D15" s="5">
        <v>63</v>
      </c>
      <c r="E15" s="17">
        <f t="shared" si="0"/>
        <v>3.278688524590164</v>
      </c>
      <c r="F15" s="5">
        <v>0.76249999999999996</v>
      </c>
      <c r="G15" s="5">
        <v>0.75</v>
      </c>
      <c r="H15" s="18">
        <f t="shared" si="1"/>
        <v>-1.6393442622950762</v>
      </c>
      <c r="I15" s="45">
        <v>0.97499999999999998</v>
      </c>
      <c r="J15" s="45">
        <v>0.94</v>
      </c>
      <c r="K15" s="18">
        <f t="shared" si="6"/>
        <v>-3.589743589743593</v>
      </c>
      <c r="L15" s="45">
        <v>0.55000000000000004</v>
      </c>
      <c r="M15" s="45">
        <v>0.56000000000000005</v>
      </c>
      <c r="N15" s="17">
        <f t="shared" si="7"/>
        <v>1.8181818181818197</v>
      </c>
      <c r="O15" s="5">
        <v>0.66669999999999996</v>
      </c>
      <c r="P15" s="5">
        <v>0.63829999999999998</v>
      </c>
      <c r="Q15" s="22">
        <f t="shared" si="4"/>
        <v>-4.2597870106494646</v>
      </c>
    </row>
    <row r="16" spans="1:17" s="3" customFormat="1" x14ac:dyDescent="0.25">
      <c r="A16" s="34">
        <v>6</v>
      </c>
      <c r="B16" s="69"/>
      <c r="C16" s="6">
        <v>73</v>
      </c>
      <c r="D16" s="6">
        <v>77</v>
      </c>
      <c r="E16" s="17">
        <f t="shared" ref="E16:E22" si="8">(D16-C16)*100/C16</f>
        <v>5.4794520547945202</v>
      </c>
      <c r="F16" s="6">
        <v>0.73799999999999999</v>
      </c>
      <c r="G16" s="6">
        <v>0.85399999999999998</v>
      </c>
      <c r="H16" s="17">
        <f t="shared" ref="H16:H22" si="9">(G16-F16)*100/F16</f>
        <v>15.718157181571815</v>
      </c>
      <c r="I16" s="45">
        <v>1.02</v>
      </c>
      <c r="J16" s="45">
        <v>1.1399999999999999</v>
      </c>
      <c r="K16" s="17">
        <f t="shared" si="6"/>
        <v>11.764705882352931</v>
      </c>
      <c r="L16" s="45">
        <v>0.55000000000000004</v>
      </c>
      <c r="M16" s="45">
        <v>0.6633</v>
      </c>
      <c r="N16" s="17">
        <f t="shared" si="7"/>
        <v>20.599999999999987</v>
      </c>
      <c r="O16" s="6">
        <v>0.69420000000000004</v>
      </c>
      <c r="P16" s="6">
        <v>0.78</v>
      </c>
      <c r="Q16" s="20">
        <f t="shared" ref="Q16:Q22" si="10">(P16-O16)*100/O16</f>
        <v>12.35955056179775</v>
      </c>
    </row>
    <row r="17" spans="1:18" s="3" customFormat="1" x14ac:dyDescent="0.25">
      <c r="A17" s="34">
        <v>7</v>
      </c>
      <c r="B17" s="69"/>
      <c r="C17" s="6">
        <v>75</v>
      </c>
      <c r="D17" s="6">
        <v>78</v>
      </c>
      <c r="E17" s="17">
        <f t="shared" si="8"/>
        <v>4</v>
      </c>
      <c r="F17" s="6">
        <v>0.79400000000000004</v>
      </c>
      <c r="G17" s="6">
        <v>0.91</v>
      </c>
      <c r="H17" s="17">
        <f t="shared" si="9"/>
        <v>14.609571788413097</v>
      </c>
      <c r="I17" s="45">
        <v>1.085</v>
      </c>
      <c r="J17" s="45">
        <v>1.24</v>
      </c>
      <c r="K17" s="17">
        <f t="shared" si="6"/>
        <v>14.28571428571429</v>
      </c>
      <c r="L17" s="45">
        <v>0.6</v>
      </c>
      <c r="M17" s="45">
        <v>0.69</v>
      </c>
      <c r="N17" s="17">
        <f t="shared" si="7"/>
        <v>14.999999999999995</v>
      </c>
      <c r="O17" s="6">
        <v>0.63332999999999995</v>
      </c>
      <c r="P17" s="6">
        <v>0.72582999999999998</v>
      </c>
      <c r="Q17" s="20">
        <f t="shared" si="10"/>
        <v>14.605340028105418</v>
      </c>
    </row>
    <row r="18" spans="1:18" s="3" customFormat="1" x14ac:dyDescent="0.25">
      <c r="A18" s="35">
        <v>2</v>
      </c>
      <c r="B18" s="69"/>
      <c r="C18" s="6">
        <v>71</v>
      </c>
      <c r="D18" s="6">
        <v>72</v>
      </c>
      <c r="E18" s="17">
        <f t="shared" si="8"/>
        <v>1.408450704225352</v>
      </c>
      <c r="F18" s="6">
        <v>0.76200000000000001</v>
      </c>
      <c r="G18" s="6">
        <v>0.80600000000000005</v>
      </c>
      <c r="H18" s="17">
        <f t="shared" si="9"/>
        <v>5.7742782152231023</v>
      </c>
      <c r="I18" s="45">
        <v>1.0649999999999999</v>
      </c>
      <c r="J18" s="45">
        <v>1.125</v>
      </c>
      <c r="K18" s="17">
        <f t="shared" si="6"/>
        <v>5.6338028169014134</v>
      </c>
      <c r="L18" s="45">
        <v>0.56000000000000005</v>
      </c>
      <c r="M18" s="45">
        <v>0.59333000000000002</v>
      </c>
      <c r="N18" s="17">
        <f t="shared" si="7"/>
        <v>5.9517857142857089</v>
      </c>
      <c r="O18" s="6">
        <v>0.6925</v>
      </c>
      <c r="P18" s="6">
        <v>0.68920000000000003</v>
      </c>
      <c r="Q18" s="22">
        <f t="shared" si="10"/>
        <v>-0.47653429602887648</v>
      </c>
    </row>
    <row r="19" spans="1:18" s="3" customFormat="1" x14ac:dyDescent="0.25">
      <c r="A19" s="35">
        <v>5</v>
      </c>
      <c r="B19" s="69"/>
      <c r="C19" s="6">
        <v>60</v>
      </c>
      <c r="D19" s="6">
        <v>66</v>
      </c>
      <c r="E19" s="17">
        <f t="shared" si="8"/>
        <v>10</v>
      </c>
      <c r="F19" s="6">
        <v>0.78500000000000003</v>
      </c>
      <c r="G19" s="6">
        <v>0.86250000000000004</v>
      </c>
      <c r="H19" s="17">
        <f t="shared" si="9"/>
        <v>9.8726114649681556</v>
      </c>
      <c r="I19" s="45">
        <v>1.05</v>
      </c>
      <c r="J19" s="45">
        <v>1.105</v>
      </c>
      <c r="K19" s="17">
        <f t="shared" si="6"/>
        <v>5.2380952380952319</v>
      </c>
      <c r="L19" s="45">
        <v>0.52</v>
      </c>
      <c r="M19" s="45">
        <v>0.62</v>
      </c>
      <c r="N19" s="17">
        <f t="shared" si="7"/>
        <v>19.230769230769226</v>
      </c>
      <c r="O19" s="6">
        <v>0.59167000000000003</v>
      </c>
      <c r="P19" s="6">
        <v>0.69582999999999995</v>
      </c>
      <c r="Q19" s="20">
        <f t="shared" si="10"/>
        <v>17.604407862490902</v>
      </c>
    </row>
    <row r="20" spans="1:18" s="3" customFormat="1" x14ac:dyDescent="0.25">
      <c r="A20" s="35">
        <v>6</v>
      </c>
      <c r="B20" s="69"/>
      <c r="C20" s="6">
        <v>68</v>
      </c>
      <c r="D20" s="6">
        <v>72</v>
      </c>
      <c r="E20" s="17">
        <f t="shared" si="8"/>
        <v>5.882352941176471</v>
      </c>
      <c r="F20" s="6">
        <v>0.73</v>
      </c>
      <c r="G20" s="6">
        <v>0.82599999999999996</v>
      </c>
      <c r="H20" s="17">
        <f t="shared" si="9"/>
        <v>13.150684931506847</v>
      </c>
      <c r="I20" s="45">
        <v>1.0149999999999999</v>
      </c>
      <c r="J20" s="45">
        <v>1.0367</v>
      </c>
      <c r="K20" s="17">
        <f t="shared" si="6"/>
        <v>2.1379310344827642</v>
      </c>
      <c r="L20" s="45">
        <v>0.54</v>
      </c>
      <c r="M20" s="45">
        <v>0.61329999999999996</v>
      </c>
      <c r="N20" s="17">
        <f t="shared" si="7"/>
        <v>13.574074074074058</v>
      </c>
      <c r="O20" s="6">
        <v>0.64333300000000004</v>
      </c>
      <c r="P20" s="6">
        <v>0.79454499999999995</v>
      </c>
      <c r="Q20" s="20">
        <f t="shared" si="10"/>
        <v>23.504468137030106</v>
      </c>
    </row>
    <row r="21" spans="1:18" s="3" customFormat="1" ht="15.75" thickBot="1" x14ac:dyDescent="0.3">
      <c r="A21" s="36">
        <v>7</v>
      </c>
      <c r="B21" s="70"/>
      <c r="C21" s="7">
        <v>69</v>
      </c>
      <c r="D21" s="7">
        <v>74</v>
      </c>
      <c r="E21" s="17">
        <f t="shared" si="8"/>
        <v>7.2463768115942031</v>
      </c>
      <c r="F21" s="7">
        <v>0.76600000000000001</v>
      </c>
      <c r="G21" s="7">
        <v>0.82199999999999995</v>
      </c>
      <c r="H21" s="17">
        <f t="shared" si="9"/>
        <v>7.3107049608355013</v>
      </c>
      <c r="I21" s="46">
        <v>1.095</v>
      </c>
      <c r="J21" s="46">
        <v>1.1200000000000001</v>
      </c>
      <c r="K21" s="17">
        <f t="shared" si="6"/>
        <v>2.2831050228310623</v>
      </c>
      <c r="L21" s="46">
        <v>0.54669999999999996</v>
      </c>
      <c r="M21" s="46">
        <v>0.62329999999999997</v>
      </c>
      <c r="N21" s="17">
        <f t="shared" si="7"/>
        <v>14.011340771904154</v>
      </c>
      <c r="O21" s="7">
        <v>0.64749999999999996</v>
      </c>
      <c r="P21" s="7">
        <v>0.71</v>
      </c>
      <c r="Q21" s="20">
        <f t="shared" si="10"/>
        <v>9.6525096525096536</v>
      </c>
    </row>
    <row r="22" spans="1:18" ht="16.5" thickBot="1" x14ac:dyDescent="0.3">
      <c r="A22" s="73" t="s">
        <v>38</v>
      </c>
      <c r="B22" s="74"/>
      <c r="C22" s="32">
        <f>AVERAGE(C12:C21)</f>
        <v>72.7</v>
      </c>
      <c r="D22" s="32">
        <f>AVERAGE(D12:D21)</f>
        <v>75.599999999999994</v>
      </c>
      <c r="E22" s="49">
        <f t="shared" si="8"/>
        <v>3.988995873452533</v>
      </c>
      <c r="F22" s="32">
        <f>AVERAGE(F12:F21)</f>
        <v>0.78592000000000017</v>
      </c>
      <c r="G22" s="32">
        <f>AVERAGE(G12:G21)</f>
        <v>0.84241599999999983</v>
      </c>
      <c r="H22" s="49">
        <f t="shared" si="9"/>
        <v>7.1885179153094008</v>
      </c>
      <c r="I22" s="47">
        <f>AVERAGE(I12:I21)</f>
        <v>1.0618300000000001</v>
      </c>
      <c r="J22" s="47">
        <f>AVERAGE(J12:J21)</f>
        <v>1.1121700000000001</v>
      </c>
      <c r="K22" s="49">
        <f t="shared" si="6"/>
        <v>4.74087189098067</v>
      </c>
      <c r="L22" s="47">
        <f>AVERAGE(L12:L21)</f>
        <v>0.56725000000000014</v>
      </c>
      <c r="M22" s="47">
        <f>AVERAGE(M12:M21)</f>
        <v>0.62157300000000004</v>
      </c>
      <c r="N22" s="49">
        <f t="shared" si="7"/>
        <v>9.5765535478184027</v>
      </c>
      <c r="O22" s="32">
        <f>AVERAGE(O12:O21)</f>
        <v>0.64276</v>
      </c>
      <c r="P22" s="32">
        <f>AVERAGE(P12:P21)</f>
        <v>0.69237050000000011</v>
      </c>
      <c r="Q22" s="49">
        <f t="shared" si="10"/>
        <v>7.7183552181218662</v>
      </c>
      <c r="R22" s="14"/>
    </row>
    <row r="23" spans="1:18" x14ac:dyDescent="0.25">
      <c r="B23" s="31" t="s">
        <v>21</v>
      </c>
      <c r="C23" s="23">
        <f>STDEVA(C12:C21)</f>
        <v>12.410121317340574</v>
      </c>
      <c r="D23" s="23">
        <f>STDEVA(D12:D21)</f>
        <v>12.624491188866898</v>
      </c>
      <c r="E23" s="23">
        <f>STDEVA(E12:E21)</f>
        <v>3.5790746191799112</v>
      </c>
      <c r="F23" s="23">
        <f t="shared" ref="F23:Q23" si="11">STDEVA(F12:F21)</f>
        <v>5.1572684415083329E-2</v>
      </c>
      <c r="G23" s="23">
        <f t="shared" si="11"/>
        <v>5.9112697489155798E-2</v>
      </c>
      <c r="H23" s="23">
        <f t="shared" si="11"/>
        <v>6.1599812934287419</v>
      </c>
      <c r="I23" s="23">
        <f t="shared" si="11"/>
        <v>6.8282420870967947E-2</v>
      </c>
      <c r="J23" s="23">
        <f t="shared" si="11"/>
        <v>9.8780666686913571E-2</v>
      </c>
      <c r="K23" s="23">
        <f t="shared" si="11"/>
        <v>5.3322413751494606</v>
      </c>
      <c r="L23" s="23">
        <f t="shared" si="11"/>
        <v>3.5821168477746634E-2</v>
      </c>
      <c r="M23" s="23">
        <f t="shared" si="11"/>
        <v>4.8902926076962783E-2</v>
      </c>
      <c r="N23" s="23">
        <f t="shared" si="11"/>
        <v>7.9967297347674116</v>
      </c>
      <c r="O23" s="23">
        <f t="shared" si="11"/>
        <v>3.3943424462216862E-2</v>
      </c>
      <c r="P23" s="23">
        <f t="shared" si="11"/>
        <v>6.4697202517659994E-2</v>
      </c>
      <c r="Q23" s="23">
        <f t="shared" si="11"/>
        <v>9.7257267583999418</v>
      </c>
      <c r="R23" s="14"/>
    </row>
    <row r="24" spans="1:18" x14ac:dyDescent="0.2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  <c r="P24" s="6"/>
      <c r="Q24" s="13"/>
      <c r="R24" s="14"/>
    </row>
    <row r="25" spans="1:18" x14ac:dyDescent="0.25">
      <c r="H25" s="15"/>
      <c r="I25" s="15"/>
      <c r="J25" s="15"/>
      <c r="K25" s="15"/>
      <c r="L25" s="15"/>
      <c r="M25" s="15"/>
      <c r="N25" s="15"/>
    </row>
  </sheetData>
  <mergeCells count="4">
    <mergeCell ref="A10:B10"/>
    <mergeCell ref="A22:B22"/>
    <mergeCell ref="B2:B9"/>
    <mergeCell ref="B12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antropometric data</vt:lpstr>
      <vt:lpstr>CMJ results</vt:lpstr>
      <vt:lpstr>SQ results</vt:lpstr>
      <vt:lpstr>BP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Segarra</dc:creator>
  <cp:lastModifiedBy>Raphael</cp:lastModifiedBy>
  <dcterms:created xsi:type="dcterms:W3CDTF">2015-06-05T18:17:20Z</dcterms:created>
  <dcterms:modified xsi:type="dcterms:W3CDTF">2022-07-02T00:22:32Z</dcterms:modified>
</cp:coreProperties>
</file>