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suikazuaki/Desktop/-Desktop/-MANUSCRIPTs-/2021_CSO/Manuscript/Figures_tables/Figures_tables_Supplemental/"/>
    </mc:Choice>
  </mc:AlternateContent>
  <xr:revisionPtr revIDLastSave="0" documentId="13_ncr:1_{511D85FB-757B-2F42-9E20-323EFDED137E}" xr6:coauthVersionLast="47" xr6:coauthVersionMax="47" xr10:uidLastSave="{00000000-0000-0000-0000-000000000000}"/>
  <bookViews>
    <workbookView xWindow="-32700" yWindow="460" windowWidth="28800" windowHeight="16540" activeTab="2" xr2:uid="{00000000-000D-0000-FFFF-FFFF00000000}"/>
  </bookViews>
  <sheets>
    <sheet name="tet(A)" sheetId="1" r:id="rId1"/>
    <sheet name="tet(B)" sheetId="3" r:id="rId2"/>
    <sheet name="tet(M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4" l="1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I125" i="4" l="1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J24" i="4" s="1"/>
  <c r="L24" i="4" s="1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J6" i="4" s="1"/>
  <c r="L6" i="4" s="1"/>
  <c r="I5" i="4"/>
  <c r="I4" i="4"/>
  <c r="I3" i="4"/>
  <c r="J3" i="3"/>
  <c r="H3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I88" i="3" s="1"/>
  <c r="H87" i="3"/>
  <c r="H86" i="3"/>
  <c r="H85" i="3"/>
  <c r="H84" i="3"/>
  <c r="H83" i="3"/>
  <c r="H82" i="3"/>
  <c r="I82" i="3" s="1"/>
  <c r="H81" i="3"/>
  <c r="I81" i="3" s="1"/>
  <c r="H80" i="3"/>
  <c r="H79" i="3"/>
  <c r="H78" i="3"/>
  <c r="H77" i="3"/>
  <c r="I77" i="3" s="1"/>
  <c r="H76" i="3"/>
  <c r="I76" i="3" s="1"/>
  <c r="H75" i="3"/>
  <c r="H74" i="3"/>
  <c r="H73" i="3"/>
  <c r="H72" i="3"/>
  <c r="I72" i="3" s="1"/>
  <c r="H71" i="3"/>
  <c r="H70" i="3"/>
  <c r="H69" i="3"/>
  <c r="H68" i="3"/>
  <c r="I68" i="3" s="1"/>
  <c r="H67" i="3"/>
  <c r="H66" i="3"/>
  <c r="H65" i="3"/>
  <c r="H64" i="3"/>
  <c r="I64" i="3" s="1"/>
  <c r="H63" i="3"/>
  <c r="H62" i="3"/>
  <c r="H61" i="3"/>
  <c r="I61" i="3" s="1"/>
  <c r="H60" i="3"/>
  <c r="I60" i="3" s="1"/>
  <c r="H59" i="3"/>
  <c r="H58" i="3"/>
  <c r="H57" i="3"/>
  <c r="H56" i="3"/>
  <c r="I56" i="3" s="1"/>
  <c r="H55" i="3"/>
  <c r="H54" i="3"/>
  <c r="H53" i="3"/>
  <c r="H52" i="3"/>
  <c r="I52" i="3" s="1"/>
  <c r="H51" i="3"/>
  <c r="H50" i="3"/>
  <c r="H49" i="3"/>
  <c r="H48" i="3"/>
  <c r="I48" i="3" s="1"/>
  <c r="H47" i="3"/>
  <c r="H46" i="3"/>
  <c r="H45" i="3"/>
  <c r="H44" i="3"/>
  <c r="I44" i="3" s="1"/>
  <c r="H43" i="3"/>
  <c r="H42" i="3"/>
  <c r="H41" i="3"/>
  <c r="H40" i="3"/>
  <c r="I40" i="3" s="1"/>
  <c r="H39" i="3"/>
  <c r="H38" i="3"/>
  <c r="H37" i="3"/>
  <c r="I36" i="3"/>
  <c r="H35" i="3"/>
  <c r="H34" i="3"/>
  <c r="H33" i="3"/>
  <c r="H32" i="3"/>
  <c r="I32" i="3" s="1"/>
  <c r="H31" i="3"/>
  <c r="H30" i="3"/>
  <c r="I30" i="3" s="1"/>
  <c r="H29" i="3"/>
  <c r="H28" i="3"/>
  <c r="I28" i="3" s="1"/>
  <c r="H27" i="3"/>
  <c r="H26" i="3"/>
  <c r="H25" i="3"/>
  <c r="H24" i="3"/>
  <c r="I24" i="3" s="1"/>
  <c r="H23" i="3"/>
  <c r="H22" i="3"/>
  <c r="H21" i="3"/>
  <c r="H20" i="3"/>
  <c r="I20" i="3" s="1"/>
  <c r="H19" i="3"/>
  <c r="H18" i="3"/>
  <c r="H17" i="3"/>
  <c r="H16" i="3"/>
  <c r="I16" i="3" s="1"/>
  <c r="H15" i="3"/>
  <c r="H14" i="3"/>
  <c r="H13" i="3"/>
  <c r="H12" i="3"/>
  <c r="I12" i="3" s="1"/>
  <c r="H11" i="3"/>
  <c r="H10" i="3"/>
  <c r="H9" i="3"/>
  <c r="H8" i="3"/>
  <c r="I8" i="3" s="1"/>
  <c r="H7" i="3"/>
  <c r="H6" i="3"/>
  <c r="H5" i="3"/>
  <c r="H4" i="3"/>
  <c r="I4" i="3" s="1"/>
  <c r="H3" i="3"/>
  <c r="I125" i="3"/>
  <c r="I124" i="3"/>
  <c r="I123" i="3"/>
  <c r="J123" i="3" s="1"/>
  <c r="L123" i="3" s="1"/>
  <c r="I122" i="3"/>
  <c r="I121" i="3"/>
  <c r="I120" i="3"/>
  <c r="I119" i="3"/>
  <c r="I118" i="3"/>
  <c r="I117" i="3"/>
  <c r="I116" i="3"/>
  <c r="I115" i="3"/>
  <c r="I114" i="3"/>
  <c r="I113" i="3"/>
  <c r="I112" i="3"/>
  <c r="I111" i="3"/>
  <c r="J111" i="3" s="1"/>
  <c r="L111" i="3" s="1"/>
  <c r="I110" i="3"/>
  <c r="I109" i="3"/>
  <c r="I108" i="3"/>
  <c r="I107" i="3"/>
  <c r="I106" i="3"/>
  <c r="I105" i="3"/>
  <c r="I104" i="3"/>
  <c r="I103" i="3"/>
  <c r="I102" i="3"/>
  <c r="I101" i="3"/>
  <c r="I100" i="3"/>
  <c r="I99" i="3"/>
  <c r="J99" i="3" s="1"/>
  <c r="L99" i="3" s="1"/>
  <c r="I98" i="3"/>
  <c r="I97" i="3"/>
  <c r="I96" i="3"/>
  <c r="I95" i="3"/>
  <c r="I94" i="3"/>
  <c r="I93" i="3"/>
  <c r="I92" i="3"/>
  <c r="I91" i="3"/>
  <c r="I90" i="3"/>
  <c r="I89" i="3"/>
  <c r="I87" i="3"/>
  <c r="I86" i="3"/>
  <c r="I85" i="3"/>
  <c r="I84" i="3"/>
  <c r="I83" i="3"/>
  <c r="I80" i="3"/>
  <c r="I79" i="3"/>
  <c r="I78" i="3"/>
  <c r="I75" i="3"/>
  <c r="I74" i="3"/>
  <c r="I73" i="3"/>
  <c r="I71" i="3"/>
  <c r="I70" i="3"/>
  <c r="I69" i="3"/>
  <c r="I67" i="3"/>
  <c r="I66" i="3"/>
  <c r="I65" i="3"/>
  <c r="I63" i="3"/>
  <c r="I62" i="3"/>
  <c r="I59" i="3"/>
  <c r="I58" i="3"/>
  <c r="I57" i="3"/>
  <c r="I55" i="3"/>
  <c r="I54" i="3"/>
  <c r="I53" i="3"/>
  <c r="I51" i="3"/>
  <c r="I50" i="3"/>
  <c r="I49" i="3"/>
  <c r="I47" i="3"/>
  <c r="I46" i="3"/>
  <c r="I45" i="3"/>
  <c r="I43" i="3"/>
  <c r="I42" i="3"/>
  <c r="I41" i="3"/>
  <c r="I39" i="3"/>
  <c r="I38" i="3"/>
  <c r="I37" i="3"/>
  <c r="I35" i="3"/>
  <c r="I34" i="3"/>
  <c r="I33" i="3"/>
  <c r="I31" i="3"/>
  <c r="I29" i="3"/>
  <c r="I27" i="3"/>
  <c r="I26" i="3"/>
  <c r="I25" i="3"/>
  <c r="I23" i="3"/>
  <c r="I22" i="3"/>
  <c r="I21" i="3"/>
  <c r="I19" i="3"/>
  <c r="I18" i="3"/>
  <c r="I17" i="3"/>
  <c r="I15" i="3"/>
  <c r="I14" i="3"/>
  <c r="I13" i="3"/>
  <c r="I11" i="3"/>
  <c r="I10" i="3"/>
  <c r="I9" i="3"/>
  <c r="I7" i="3"/>
  <c r="I6" i="3"/>
  <c r="I5" i="3"/>
  <c r="J9" i="4" l="1"/>
  <c r="L9" i="4" s="1"/>
  <c r="J123" i="4"/>
  <c r="L123" i="4" s="1"/>
  <c r="J15" i="4"/>
  <c r="L15" i="4" s="1"/>
  <c r="J21" i="4"/>
  <c r="L21" i="4" s="1"/>
  <c r="J3" i="4"/>
  <c r="L3" i="4" s="1"/>
  <c r="J12" i="4"/>
  <c r="L12" i="4" s="1"/>
  <c r="J18" i="4"/>
  <c r="L18" i="4" s="1"/>
  <c r="J99" i="4"/>
  <c r="L99" i="4" s="1"/>
  <c r="J111" i="4"/>
  <c r="L111" i="4" s="1"/>
  <c r="J117" i="4"/>
  <c r="L117" i="4" s="1"/>
  <c r="J120" i="4"/>
  <c r="L120" i="4" s="1"/>
  <c r="J30" i="4"/>
  <c r="L30" i="4" s="1"/>
  <c r="J54" i="4"/>
  <c r="L54" i="4" s="1"/>
  <c r="J42" i="4"/>
  <c r="L42" i="4" s="1"/>
  <c r="J66" i="4"/>
  <c r="L66" i="4" s="1"/>
  <c r="J48" i="4"/>
  <c r="L48" i="4" s="1"/>
  <c r="J36" i="4"/>
  <c r="L36" i="4" s="1"/>
  <c r="J60" i="4"/>
  <c r="L60" i="4" s="1"/>
  <c r="J39" i="4"/>
  <c r="L39" i="4" s="1"/>
  <c r="J51" i="4"/>
  <c r="L51" i="4" s="1"/>
  <c r="J57" i="4"/>
  <c r="L57" i="4" s="1"/>
  <c r="J72" i="4"/>
  <c r="L72" i="4" s="1"/>
  <c r="J27" i="4"/>
  <c r="L27" i="4" s="1"/>
  <c r="J78" i="4"/>
  <c r="L78" i="4" s="1"/>
  <c r="J33" i="4"/>
  <c r="L33" i="4" s="1"/>
  <c r="J45" i="4"/>
  <c r="L45" i="4" s="1"/>
  <c r="J63" i="4"/>
  <c r="L63" i="4" s="1"/>
  <c r="J84" i="4"/>
  <c r="L84" i="4" s="1"/>
  <c r="J90" i="4"/>
  <c r="L90" i="4" s="1"/>
  <c r="J69" i="4"/>
  <c r="L69" i="4" s="1"/>
  <c r="J75" i="4"/>
  <c r="L75" i="4" s="1"/>
  <c r="J87" i="4"/>
  <c r="L87" i="4" s="1"/>
  <c r="J105" i="4"/>
  <c r="L105" i="4" s="1"/>
  <c r="J96" i="4"/>
  <c r="L96" i="4" s="1"/>
  <c r="J102" i="4"/>
  <c r="L102" i="4" s="1"/>
  <c r="J108" i="4"/>
  <c r="L108" i="4" s="1"/>
  <c r="J114" i="4"/>
  <c r="L114" i="4" s="1"/>
  <c r="J81" i="4"/>
  <c r="L81" i="4" s="1"/>
  <c r="J93" i="4"/>
  <c r="L93" i="4" s="1"/>
  <c r="J87" i="3"/>
  <c r="L87" i="3" s="1"/>
  <c r="J75" i="3"/>
  <c r="L75" i="3" s="1"/>
  <c r="J39" i="3"/>
  <c r="L39" i="3" s="1"/>
  <c r="J66" i="3"/>
  <c r="L66" i="3" s="1"/>
  <c r="J78" i="3"/>
  <c r="L78" i="3" s="1"/>
  <c r="J90" i="3"/>
  <c r="L90" i="3" s="1"/>
  <c r="J102" i="3"/>
  <c r="L102" i="3" s="1"/>
  <c r="J114" i="3"/>
  <c r="L114" i="3" s="1"/>
  <c r="J51" i="3"/>
  <c r="L51" i="3" s="1"/>
  <c r="J24" i="3"/>
  <c r="L24" i="3" s="1"/>
  <c r="J63" i="3"/>
  <c r="L63" i="3" s="1"/>
  <c r="J30" i="3"/>
  <c r="L30" i="3" s="1"/>
  <c r="J21" i="3"/>
  <c r="L21" i="3" s="1"/>
  <c r="J18" i="3"/>
  <c r="L18" i="3" s="1"/>
  <c r="J15" i="3"/>
  <c r="L15" i="3" s="1"/>
  <c r="J6" i="3"/>
  <c r="L6" i="3" s="1"/>
  <c r="J42" i="3"/>
  <c r="L42" i="3" s="1"/>
  <c r="J54" i="3"/>
  <c r="L54" i="3" s="1"/>
  <c r="I3" i="3"/>
  <c r="L3" i="3" s="1"/>
  <c r="J27" i="3"/>
  <c r="L27" i="3" s="1"/>
  <c r="J9" i="3"/>
  <c r="L9" i="3" s="1"/>
  <c r="J12" i="3"/>
  <c r="L12" i="3" s="1"/>
  <c r="J36" i="3"/>
  <c r="L36" i="3" s="1"/>
  <c r="J48" i="3"/>
  <c r="L48" i="3" s="1"/>
  <c r="J60" i="3"/>
  <c r="L60" i="3" s="1"/>
  <c r="J72" i="3"/>
  <c r="L72" i="3" s="1"/>
  <c r="J84" i="3"/>
  <c r="L84" i="3" s="1"/>
  <c r="J96" i="3"/>
  <c r="L96" i="3" s="1"/>
  <c r="J108" i="3"/>
  <c r="L108" i="3" s="1"/>
  <c r="J120" i="3"/>
  <c r="L120" i="3" s="1"/>
  <c r="J33" i="3"/>
  <c r="L33" i="3" s="1"/>
  <c r="J45" i="3"/>
  <c r="L45" i="3" s="1"/>
  <c r="J57" i="3"/>
  <c r="L57" i="3" s="1"/>
  <c r="J69" i="3"/>
  <c r="L69" i="3" s="1"/>
  <c r="J81" i="3"/>
  <c r="L81" i="3" s="1"/>
  <c r="J93" i="3"/>
  <c r="L93" i="3" s="1"/>
  <c r="J105" i="3"/>
  <c r="L105" i="3" s="1"/>
  <c r="J117" i="3"/>
  <c r="L117" i="3" s="1"/>
  <c r="H125" i="1" l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J81" i="1" l="1"/>
  <c r="L81" i="1" s="1"/>
  <c r="J120" i="1"/>
  <c r="L120" i="1" s="1"/>
  <c r="J117" i="1"/>
  <c r="L117" i="1" s="1"/>
  <c r="J114" i="1"/>
  <c r="L114" i="1" s="1"/>
  <c r="J111" i="1"/>
  <c r="L111" i="1" s="1"/>
  <c r="J108" i="1"/>
  <c r="L108" i="1" s="1"/>
  <c r="J105" i="1"/>
  <c r="L105" i="1" s="1"/>
  <c r="J102" i="1"/>
  <c r="L102" i="1" s="1"/>
  <c r="J99" i="1"/>
  <c r="L99" i="1" s="1"/>
  <c r="J96" i="1"/>
  <c r="L96" i="1" s="1"/>
  <c r="J93" i="1"/>
  <c r="L93" i="1" s="1"/>
  <c r="J90" i="1"/>
  <c r="L90" i="1" s="1"/>
  <c r="J87" i="1"/>
  <c r="L87" i="1" s="1"/>
  <c r="J84" i="1"/>
  <c r="L84" i="1" s="1"/>
  <c r="J78" i="1"/>
  <c r="L78" i="1" s="1"/>
  <c r="J75" i="1"/>
  <c r="L75" i="1" s="1"/>
  <c r="J72" i="1"/>
  <c r="L72" i="1" s="1"/>
  <c r="J69" i="1"/>
  <c r="L69" i="1" s="1"/>
  <c r="J123" i="1"/>
  <c r="L123" i="1" s="1"/>
  <c r="J30" i="1"/>
  <c r="L30" i="1" s="1"/>
  <c r="J54" i="1"/>
  <c r="L54" i="1" s="1"/>
  <c r="J66" i="1"/>
  <c r="L66" i="1" s="1"/>
  <c r="J42" i="1"/>
  <c r="L42" i="1" s="1"/>
  <c r="J51" i="1"/>
  <c r="L51" i="1" s="1"/>
  <c r="J27" i="1"/>
  <c r="L27" i="1" s="1"/>
  <c r="J39" i="1"/>
  <c r="L39" i="1" s="1"/>
  <c r="J63" i="1"/>
  <c r="L63" i="1" s="1"/>
  <c r="J36" i="1"/>
  <c r="L36" i="1" s="1"/>
  <c r="J48" i="1"/>
  <c r="L48" i="1" s="1"/>
  <c r="J60" i="1"/>
  <c r="L60" i="1" s="1"/>
  <c r="J33" i="1"/>
  <c r="L33" i="1" s="1"/>
  <c r="J45" i="1"/>
  <c r="L45" i="1" s="1"/>
  <c r="J57" i="1"/>
  <c r="L57" i="1" s="1"/>
  <c r="J9" i="1"/>
  <c r="L9" i="1" s="1"/>
  <c r="J21" i="1"/>
  <c r="L21" i="1" s="1"/>
  <c r="J3" i="1"/>
  <c r="L3" i="1" s="1"/>
  <c r="J6" i="1"/>
  <c r="L6" i="1" s="1"/>
  <c r="J12" i="1"/>
  <c r="L12" i="1" s="1"/>
  <c r="J24" i="1"/>
  <c r="L24" i="1" s="1"/>
  <c r="J15" i="1"/>
  <c r="L15" i="1" s="1"/>
  <c r="J18" i="1"/>
  <c r="L18" i="1" s="1"/>
</calcChain>
</file>

<file path=xl/sharedStrings.xml><?xml version="1.0" encoding="utf-8"?>
<sst xmlns="http://schemas.openxmlformats.org/spreadsheetml/2006/main" count="903" uniqueCount="169">
  <si>
    <t>phase</t>
  </si>
  <si>
    <t>Ph1</t>
  </si>
  <si>
    <t>Ph2</t>
  </si>
  <si>
    <t>Ph3</t>
  </si>
  <si>
    <t>PhX</t>
  </si>
  <si>
    <t xml:space="preserve">Station </t>
    <phoneticPr fontId="18"/>
  </si>
  <si>
    <t>A</t>
    <phoneticPr fontId="18"/>
  </si>
  <si>
    <t>1/14/2015</t>
    <phoneticPr fontId="18"/>
  </si>
  <si>
    <t>1/15/2015</t>
    <phoneticPr fontId="18"/>
  </si>
  <si>
    <t>1/16/2015</t>
    <phoneticPr fontId="18"/>
  </si>
  <si>
    <t>3/3/2015</t>
    <phoneticPr fontId="18"/>
  </si>
  <si>
    <t>3/4/2015</t>
    <phoneticPr fontId="18"/>
  </si>
  <si>
    <t>5/12/2015</t>
    <phoneticPr fontId="18"/>
  </si>
  <si>
    <t>B</t>
    <phoneticPr fontId="18"/>
  </si>
  <si>
    <t>9/24/2014</t>
    <phoneticPr fontId="18"/>
  </si>
  <si>
    <t>9/25/2014</t>
    <phoneticPr fontId="18"/>
  </si>
  <si>
    <t>7/13/2014</t>
    <phoneticPr fontId="18"/>
  </si>
  <si>
    <t>7/14/2014</t>
    <phoneticPr fontId="18"/>
  </si>
  <si>
    <t>7/16/2015</t>
    <phoneticPr fontId="18"/>
  </si>
  <si>
    <t>7/17/2015</t>
    <phoneticPr fontId="18"/>
  </si>
  <si>
    <t>C</t>
    <phoneticPr fontId="18"/>
  </si>
  <si>
    <t>A grab sewer</t>
    <phoneticPr fontId="18"/>
  </si>
  <si>
    <t>1/13/2016</t>
    <phoneticPr fontId="18"/>
  </si>
  <si>
    <t>bacteria direct count (cells/ml)</t>
    <phoneticPr fontId="18"/>
  </si>
  <si>
    <t>Discription in 
Figures</t>
    <phoneticPr fontId="18"/>
  </si>
  <si>
    <t>Sampling 
season</t>
    <phoneticPr fontId="18"/>
  </si>
  <si>
    <t>Sampling
time</t>
    <phoneticPr fontId="18"/>
  </si>
  <si>
    <t>Sampling
date</t>
    <phoneticPr fontId="18"/>
  </si>
  <si>
    <t>winter</t>
    <phoneticPr fontId="18"/>
  </si>
  <si>
    <t>early summer</t>
    <phoneticPr fontId="18"/>
  </si>
  <si>
    <t>summer</t>
    <phoneticPr fontId="18"/>
  </si>
  <si>
    <t>early fall</t>
  </si>
  <si>
    <t>early fall</t>
    <phoneticPr fontId="18"/>
  </si>
  <si>
    <t>late summer</t>
    <phoneticPr fontId="18"/>
  </si>
  <si>
    <t>late winter</t>
    <phoneticPr fontId="18"/>
  </si>
  <si>
    <t>Cp (Cycle number)</t>
    <phoneticPr fontId="18"/>
  </si>
  <si>
    <t>A-1-1-2</t>
    <phoneticPr fontId="18"/>
  </si>
  <si>
    <t>A-1-1-3</t>
    <phoneticPr fontId="18"/>
  </si>
  <si>
    <t>Log concentration (gene copies 
per reaction)</t>
    <phoneticPr fontId="18"/>
  </si>
  <si>
    <t>Gene copies (per µl of DNA sample)</t>
    <phoneticPr fontId="18"/>
  </si>
  <si>
    <t>Means of gene copies  (per µl of DNA sample)</t>
    <phoneticPr fontId="18"/>
  </si>
  <si>
    <t>A-1-1-1</t>
    <phoneticPr fontId="18"/>
  </si>
  <si>
    <t>A-1-2-1</t>
    <phoneticPr fontId="18"/>
  </si>
  <si>
    <t>A-1-2-2</t>
    <phoneticPr fontId="18"/>
  </si>
  <si>
    <t>A-1-2-3</t>
    <phoneticPr fontId="18"/>
  </si>
  <si>
    <t>A-1-3-1</t>
    <phoneticPr fontId="18"/>
  </si>
  <si>
    <t>A-1-3-2</t>
    <phoneticPr fontId="18"/>
  </si>
  <si>
    <t>A-1-3-3</t>
    <phoneticPr fontId="18"/>
  </si>
  <si>
    <t>A-1-4-1</t>
    <phoneticPr fontId="18"/>
  </si>
  <si>
    <t>A-1-4-2</t>
    <phoneticPr fontId="18"/>
  </si>
  <si>
    <t>A-1-4-3</t>
    <phoneticPr fontId="18"/>
  </si>
  <si>
    <t>A-2-1-1</t>
    <phoneticPr fontId="18"/>
  </si>
  <si>
    <t>A-2-1-2</t>
    <phoneticPr fontId="18"/>
  </si>
  <si>
    <t>A-2-1-3</t>
    <phoneticPr fontId="18"/>
  </si>
  <si>
    <t>A-2-2-1</t>
    <phoneticPr fontId="18"/>
  </si>
  <si>
    <t>A-2-2-2</t>
    <phoneticPr fontId="18"/>
  </si>
  <si>
    <t>A-2-2-3</t>
    <phoneticPr fontId="18"/>
  </si>
  <si>
    <t>A-2-3-1</t>
    <phoneticPr fontId="18"/>
  </si>
  <si>
    <t>A-2-3-2</t>
    <phoneticPr fontId="18"/>
  </si>
  <si>
    <t>A-2-3-3</t>
    <phoneticPr fontId="18"/>
  </si>
  <si>
    <t>A-2-4-1</t>
    <phoneticPr fontId="18"/>
  </si>
  <si>
    <t>A-2-4-2</t>
    <phoneticPr fontId="18"/>
  </si>
  <si>
    <t>A-2-4-3</t>
    <phoneticPr fontId="18"/>
  </si>
  <si>
    <t>B-1-1-1</t>
    <phoneticPr fontId="18"/>
  </si>
  <si>
    <t>B-1-1-2</t>
    <phoneticPr fontId="18"/>
  </si>
  <si>
    <t>B-1-1-3</t>
    <phoneticPr fontId="18"/>
  </si>
  <si>
    <t>B-1-2-1</t>
    <phoneticPr fontId="18"/>
  </si>
  <si>
    <t>B-1-2-2</t>
    <phoneticPr fontId="18"/>
  </si>
  <si>
    <t>B-1-2-3</t>
    <phoneticPr fontId="18"/>
  </si>
  <si>
    <t>B-1-3-1</t>
    <phoneticPr fontId="18"/>
  </si>
  <si>
    <t>B-1-3-2</t>
    <phoneticPr fontId="18"/>
  </si>
  <si>
    <t>B-1-3-3</t>
    <phoneticPr fontId="18"/>
  </si>
  <si>
    <t>B-1-4-1</t>
    <phoneticPr fontId="18"/>
  </si>
  <si>
    <t>B-1-4-2</t>
    <phoneticPr fontId="18"/>
  </si>
  <si>
    <t>B-1-4-3</t>
    <phoneticPr fontId="18"/>
  </si>
  <si>
    <t>B-2-1-1</t>
    <phoneticPr fontId="18"/>
  </si>
  <si>
    <t>B-2-1-2</t>
    <phoneticPr fontId="18"/>
  </si>
  <si>
    <t>B-2-1-3</t>
    <phoneticPr fontId="18"/>
  </si>
  <si>
    <t>B-2-2-1</t>
    <phoneticPr fontId="18"/>
  </si>
  <si>
    <t>B-2-2-2</t>
    <phoneticPr fontId="18"/>
  </si>
  <si>
    <t>B-2-2-3</t>
    <phoneticPr fontId="18"/>
  </si>
  <si>
    <t>B-2-3-1</t>
    <phoneticPr fontId="18"/>
  </si>
  <si>
    <t>B-2-3-2</t>
    <phoneticPr fontId="18"/>
  </si>
  <si>
    <t>B-2-3-3</t>
    <phoneticPr fontId="18"/>
  </si>
  <si>
    <t>B-2-4-1</t>
    <phoneticPr fontId="18"/>
  </si>
  <si>
    <t>B-2-4-2</t>
    <phoneticPr fontId="18"/>
  </si>
  <si>
    <t>B-2-4-3</t>
    <phoneticPr fontId="18"/>
  </si>
  <si>
    <t>B-3-1-1</t>
    <phoneticPr fontId="18"/>
  </si>
  <si>
    <t>B-3-1-2</t>
    <phoneticPr fontId="18"/>
  </si>
  <si>
    <t>B-3-1-3</t>
    <phoneticPr fontId="18"/>
  </si>
  <si>
    <t>B-3-2-1</t>
    <phoneticPr fontId="18"/>
  </si>
  <si>
    <t>B-3-2-2</t>
    <phoneticPr fontId="18"/>
  </si>
  <si>
    <t>B-3-2-3</t>
    <phoneticPr fontId="18"/>
  </si>
  <si>
    <t>B-3-3-1</t>
    <phoneticPr fontId="18"/>
  </si>
  <si>
    <t>B-3-3-2</t>
    <phoneticPr fontId="18"/>
  </si>
  <si>
    <t>B-3-3-3</t>
    <phoneticPr fontId="18"/>
  </si>
  <si>
    <t>B-3-4-1</t>
    <phoneticPr fontId="18"/>
  </si>
  <si>
    <t>B-3-4-2</t>
    <phoneticPr fontId="18"/>
  </si>
  <si>
    <t>B-3-4-3</t>
    <phoneticPr fontId="18"/>
  </si>
  <si>
    <t>B-3-5-1</t>
    <phoneticPr fontId="18"/>
  </si>
  <si>
    <t>B-3-5-2</t>
    <phoneticPr fontId="18"/>
  </si>
  <si>
    <t>B-3-5-3</t>
    <phoneticPr fontId="18"/>
  </si>
  <si>
    <t>B-3-6-1</t>
    <phoneticPr fontId="18"/>
  </si>
  <si>
    <t>B-3-6-2</t>
    <phoneticPr fontId="18"/>
  </si>
  <si>
    <t>B-3-6-3</t>
    <phoneticPr fontId="18"/>
  </si>
  <si>
    <t>C-3-1-1</t>
    <phoneticPr fontId="18"/>
  </si>
  <si>
    <t>C-3-1-2</t>
    <phoneticPr fontId="18"/>
  </si>
  <si>
    <t>C-3-1-3</t>
    <phoneticPr fontId="18"/>
  </si>
  <si>
    <t>C-3-2-1</t>
    <phoneticPr fontId="18"/>
  </si>
  <si>
    <t>C-3-2-2</t>
    <phoneticPr fontId="18"/>
  </si>
  <si>
    <t>C-3-2-3</t>
    <phoneticPr fontId="18"/>
  </si>
  <si>
    <t>C-3-3-1</t>
    <phoneticPr fontId="18"/>
  </si>
  <si>
    <t>C-3-3-2</t>
    <phoneticPr fontId="18"/>
  </si>
  <si>
    <t>C-3-3-3</t>
    <phoneticPr fontId="18"/>
  </si>
  <si>
    <t>C-3-4-1</t>
    <phoneticPr fontId="18"/>
  </si>
  <si>
    <t>C-3-4-2</t>
    <phoneticPr fontId="18"/>
  </si>
  <si>
    <t>C-3-4-3</t>
    <phoneticPr fontId="18"/>
  </si>
  <si>
    <t>C-3-5-1</t>
    <phoneticPr fontId="18"/>
  </si>
  <si>
    <t>C-3-5-2</t>
    <phoneticPr fontId="18"/>
  </si>
  <si>
    <t>C-3-5-3</t>
    <phoneticPr fontId="18"/>
  </si>
  <si>
    <t>C-3-6-1</t>
    <phoneticPr fontId="18"/>
  </si>
  <si>
    <t>C-3-6-2</t>
    <phoneticPr fontId="18"/>
  </si>
  <si>
    <t>C-3-6-3</t>
    <phoneticPr fontId="18"/>
  </si>
  <si>
    <t>C-1-1-1</t>
    <phoneticPr fontId="18"/>
  </si>
  <si>
    <t>C-1-1-2</t>
    <phoneticPr fontId="18"/>
  </si>
  <si>
    <t>C-1-1-3</t>
    <phoneticPr fontId="18"/>
  </si>
  <si>
    <t>C-1-2-1</t>
    <phoneticPr fontId="18"/>
  </si>
  <si>
    <t>C-1-2-2</t>
    <phoneticPr fontId="18"/>
  </si>
  <si>
    <t>C-1-2-3</t>
    <phoneticPr fontId="18"/>
  </si>
  <si>
    <t>C-1-3-1</t>
    <phoneticPr fontId="18"/>
  </si>
  <si>
    <t>C-1-3-2</t>
    <phoneticPr fontId="18"/>
  </si>
  <si>
    <t>C-1-3-3</t>
    <phoneticPr fontId="18"/>
  </si>
  <si>
    <t>C-1-4-1</t>
    <phoneticPr fontId="18"/>
  </si>
  <si>
    <t>C-1-4-2</t>
    <phoneticPr fontId="18"/>
  </si>
  <si>
    <t>C-1-4-3</t>
    <phoneticPr fontId="18"/>
  </si>
  <si>
    <t>C-1-5-1</t>
    <phoneticPr fontId="18"/>
  </si>
  <si>
    <t>C-1-5-2</t>
    <phoneticPr fontId="18"/>
  </si>
  <si>
    <t>C-1-5-3</t>
    <phoneticPr fontId="18"/>
  </si>
  <si>
    <t>C-1-6-1</t>
    <phoneticPr fontId="18"/>
  </si>
  <si>
    <t>C-1-6-2</t>
    <phoneticPr fontId="18"/>
  </si>
  <si>
    <t>C-1-6-3</t>
    <phoneticPr fontId="18"/>
  </si>
  <si>
    <t>C-2-1-1</t>
    <phoneticPr fontId="18"/>
  </si>
  <si>
    <t>C-2-1-2</t>
    <phoneticPr fontId="18"/>
  </si>
  <si>
    <t>C-2-1-3</t>
    <phoneticPr fontId="18"/>
  </si>
  <si>
    <t>C-2-2-1</t>
    <phoneticPr fontId="18"/>
  </si>
  <si>
    <t>C-2-2-2</t>
    <phoneticPr fontId="18"/>
  </si>
  <si>
    <t>C-2-2-3</t>
    <phoneticPr fontId="18"/>
  </si>
  <si>
    <t>C-2-3-1</t>
    <phoneticPr fontId="18"/>
  </si>
  <si>
    <t>C-2-3-2</t>
    <phoneticPr fontId="18"/>
  </si>
  <si>
    <t>C-2-3-3</t>
    <phoneticPr fontId="18"/>
  </si>
  <si>
    <t>C-2-4-1</t>
    <phoneticPr fontId="18"/>
  </si>
  <si>
    <t>C-2-4-2</t>
    <phoneticPr fontId="18"/>
  </si>
  <si>
    <t>C-2-4-3</t>
    <phoneticPr fontId="18"/>
  </si>
  <si>
    <t>C-2-5-1</t>
    <phoneticPr fontId="18"/>
  </si>
  <si>
    <t>C-2-5-2</t>
    <phoneticPr fontId="18"/>
  </si>
  <si>
    <t>C-2-5-3</t>
    <phoneticPr fontId="18"/>
  </si>
  <si>
    <t>C-2-6-1</t>
    <phoneticPr fontId="18"/>
  </si>
  <si>
    <t>C-2-6-2</t>
    <phoneticPr fontId="18"/>
  </si>
  <si>
    <t>C-2-6-3</t>
    <phoneticPr fontId="18"/>
  </si>
  <si>
    <t>sewer-1</t>
    <phoneticPr fontId="18"/>
  </si>
  <si>
    <t>sewer-2</t>
    <phoneticPr fontId="18"/>
  </si>
  <si>
    <t>sewer-3</t>
    <phoneticPr fontId="18"/>
  </si>
  <si>
    <t>y=-3.0625+36.905</t>
    <phoneticPr fontId="18"/>
  </si>
  <si>
    <t>y=-3.1835+35.17</t>
  </si>
  <si>
    <t>y = -3.3684x + 39.764</t>
    <phoneticPr fontId="18"/>
  </si>
  <si>
    <r>
      <t>Raw Data for qPCR_</t>
    </r>
    <r>
      <rPr>
        <b/>
        <i/>
        <sz val="16"/>
        <rFont val="Times New Roman"/>
        <family val="1"/>
      </rPr>
      <t>tet</t>
    </r>
    <r>
      <rPr>
        <b/>
        <sz val="16"/>
        <rFont val="Times New Roman"/>
        <family val="1"/>
      </rPr>
      <t>(M)</t>
    </r>
    <phoneticPr fontId="18"/>
  </si>
  <si>
    <r>
      <t>Relative gene abundance</t>
    </r>
    <r>
      <rPr>
        <i/>
        <sz val="12"/>
        <rFont val="Times New Roman"/>
        <family val="1"/>
      </rPr>
      <t xml:space="preserve">
</t>
    </r>
    <r>
      <rPr>
        <sz val="12"/>
        <rFont val="Times New Roman"/>
        <family val="1"/>
      </rPr>
      <t xml:space="preserve"> (gene number/bacteria cell number)</t>
    </r>
    <phoneticPr fontId="18"/>
  </si>
  <si>
    <r>
      <t>Raw Data for qPCR_</t>
    </r>
    <r>
      <rPr>
        <b/>
        <i/>
        <sz val="16"/>
        <rFont val="Times New Roman"/>
        <family val="1"/>
      </rPr>
      <t>tet</t>
    </r>
    <r>
      <rPr>
        <b/>
        <sz val="16"/>
        <rFont val="Times New Roman"/>
        <family val="1"/>
      </rPr>
      <t>(B)</t>
    </r>
    <phoneticPr fontId="18"/>
  </si>
  <si>
    <r>
      <t>Raw Data for qPCR_</t>
    </r>
    <r>
      <rPr>
        <b/>
        <i/>
        <sz val="16"/>
        <rFont val="Times New Roman"/>
        <family val="1"/>
      </rPr>
      <t>tet</t>
    </r>
    <r>
      <rPr>
        <b/>
        <sz val="16"/>
        <rFont val="Times New Roman"/>
        <family val="1"/>
      </rPr>
      <t>(A)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</si>
</sst>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E+00"/>
    <numFmt numFmtId="177" formatCode="yyyy/m/d;@"/>
    <numFmt numFmtId="178" formatCode="0.0_ "/>
    <numFmt numFmtId="179" formatCode="0.000_);[Red]\(0.000\)"/>
    <numFmt numFmtId="180" formatCode="0.0_);[Red]\(0.0\)"/>
    <numFmt numFmtId="181" formatCode="0.00_);[Red]\(0.00\)"/>
  </numFmts>
  <fonts count="28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20" fontId="21" fillId="0" borderId="11" xfId="0" applyNumberFormat="1" applyFont="1" applyFill="1" applyBorder="1" applyAlignment="1">
      <alignment horizontal="right" vertical="center"/>
    </xf>
    <xf numFmtId="20" fontId="21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176" fontId="20" fillId="0" borderId="0" xfId="0" applyNumberFormat="1" applyFont="1" applyFill="1" applyAlignment="1">
      <alignment horizontal="right" vertical="center"/>
    </xf>
    <xf numFmtId="20" fontId="21" fillId="0" borderId="12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177" fontId="19" fillId="0" borderId="0" xfId="0" applyNumberFormat="1" applyFont="1" applyFill="1">
      <alignment vertical="center"/>
    </xf>
    <xf numFmtId="179" fontId="20" fillId="0" borderId="0" xfId="0" applyNumberFormat="1" applyFont="1" applyFill="1">
      <alignment vertical="center"/>
    </xf>
    <xf numFmtId="180" fontId="20" fillId="0" borderId="0" xfId="0" applyNumberFormat="1" applyFont="1" applyFill="1">
      <alignment vertical="center"/>
    </xf>
    <xf numFmtId="176" fontId="20" fillId="0" borderId="0" xfId="0" applyNumberFormat="1" applyFont="1" applyFill="1">
      <alignment vertical="center"/>
    </xf>
    <xf numFmtId="181" fontId="21" fillId="0" borderId="0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>
      <alignment vertical="center"/>
    </xf>
    <xf numFmtId="181" fontId="21" fillId="0" borderId="11" xfId="0" applyNumberFormat="1" applyFont="1" applyFill="1" applyBorder="1" applyAlignment="1">
      <alignment horizontal="right" vertical="center"/>
    </xf>
    <xf numFmtId="181" fontId="22" fillId="0" borderId="0" xfId="0" applyNumberFormat="1" applyFont="1" applyFill="1">
      <alignment vertical="center"/>
    </xf>
    <xf numFmtId="181" fontId="21" fillId="0" borderId="10" xfId="0" applyNumberFormat="1" applyFont="1" applyFill="1" applyBorder="1" applyAlignment="1">
      <alignment horizontal="center" vertical="center" wrapText="1"/>
    </xf>
    <xf numFmtId="181" fontId="21" fillId="0" borderId="0" xfId="0" applyNumberFormat="1" applyFont="1" applyFill="1" applyBorder="1">
      <alignment vertical="center"/>
    </xf>
    <xf numFmtId="181" fontId="21" fillId="0" borderId="12" xfId="0" applyNumberFormat="1" applyFont="1" applyFill="1" applyBorder="1">
      <alignment vertical="center"/>
    </xf>
    <xf numFmtId="181" fontId="21" fillId="0" borderId="0" xfId="0" applyNumberFormat="1" applyFont="1" applyFill="1">
      <alignment vertical="center"/>
    </xf>
    <xf numFmtId="0" fontId="23" fillId="0" borderId="0" xfId="0" applyFont="1" applyFill="1">
      <alignment vertical="center"/>
    </xf>
    <xf numFmtId="0" fontId="25" fillId="0" borderId="0" xfId="0" applyFont="1" applyFill="1">
      <alignment vertical="center"/>
    </xf>
    <xf numFmtId="177" fontId="25" fillId="0" borderId="0" xfId="0" applyNumberFormat="1" applyFont="1" applyFill="1">
      <alignment vertical="center"/>
    </xf>
    <xf numFmtId="179" fontId="22" fillId="0" borderId="0" xfId="0" applyNumberFormat="1" applyFont="1" applyFill="1">
      <alignment vertical="center"/>
    </xf>
    <xf numFmtId="180" fontId="22" fillId="0" borderId="0" xfId="0" applyNumberFormat="1" applyFont="1" applyFill="1">
      <alignment vertical="center"/>
    </xf>
    <xf numFmtId="0" fontId="22" fillId="0" borderId="0" xfId="0" applyFont="1" applyFill="1">
      <alignment vertical="center"/>
    </xf>
    <xf numFmtId="176" fontId="22" fillId="0" borderId="0" xfId="0" applyNumberFormat="1" applyFont="1" applyFill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horizontal="center" vertical="center" wrapText="1"/>
    </xf>
    <xf numFmtId="179" fontId="21" fillId="0" borderId="10" xfId="0" applyNumberFormat="1" applyFont="1" applyFill="1" applyBorder="1" applyAlignment="1">
      <alignment horizontal="center" vertical="center" wrapText="1"/>
    </xf>
    <xf numFmtId="180" fontId="21" fillId="0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177" fontId="21" fillId="0" borderId="11" xfId="0" applyNumberFormat="1" applyFont="1" applyFill="1" applyBorder="1" applyAlignment="1">
      <alignment horizontal="right" vertical="center"/>
    </xf>
    <xf numFmtId="179" fontId="21" fillId="0" borderId="11" xfId="0" applyNumberFormat="1" applyFont="1" applyFill="1" applyBorder="1" applyAlignment="1">
      <alignment horizontal="right" vertical="center"/>
    </xf>
    <xf numFmtId="180" fontId="21" fillId="0" borderId="11" xfId="0" applyNumberFormat="1" applyFont="1" applyFill="1" applyBorder="1" applyAlignment="1">
      <alignment horizontal="right" vertical="center"/>
    </xf>
    <xf numFmtId="178" fontId="21" fillId="0" borderId="11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18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80" fontId="21" fillId="0" borderId="0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176" fontId="21" fillId="0" borderId="16" xfId="0" applyNumberFormat="1" applyFont="1" applyFill="1" applyBorder="1" applyAlignment="1">
      <alignment horizontal="right" vertical="center"/>
    </xf>
    <xf numFmtId="0" fontId="27" fillId="0" borderId="15" xfId="0" applyFont="1" applyFill="1" applyBorder="1">
      <alignment vertical="center"/>
    </xf>
    <xf numFmtId="0" fontId="27" fillId="0" borderId="0" xfId="0" applyFont="1" applyFill="1" applyBorder="1">
      <alignment vertical="center"/>
    </xf>
    <xf numFmtId="177" fontId="27" fillId="0" borderId="0" xfId="0" applyNumberFormat="1" applyFont="1" applyFill="1" applyBorder="1">
      <alignment vertical="center"/>
    </xf>
    <xf numFmtId="0" fontId="27" fillId="0" borderId="19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177" fontId="27" fillId="0" borderId="12" xfId="0" applyNumberFormat="1" applyFont="1" applyFill="1" applyBorder="1">
      <alignment vertical="center"/>
    </xf>
    <xf numFmtId="179" fontId="21" fillId="0" borderId="12" xfId="0" applyNumberFormat="1" applyFont="1" applyFill="1" applyBorder="1" applyAlignment="1">
      <alignment horizontal="right" vertical="center"/>
    </xf>
    <xf numFmtId="180" fontId="21" fillId="0" borderId="12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horizontal="right" vertical="center"/>
    </xf>
    <xf numFmtId="176" fontId="21" fillId="0" borderId="12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5"/>
  <sheetViews>
    <sheetView topLeftCell="A63" workbookViewId="0">
      <selection activeCell="I20" sqref="I20"/>
    </sheetView>
  </sheetViews>
  <sheetFormatPr baseColWidth="10" defaultRowHeight="16"/>
  <cols>
    <col min="1" max="1" width="10.42578125" style="10" bestFit="1" customWidth="1"/>
    <col min="2" max="2" width="5.42578125" style="10" bestFit="1" customWidth="1"/>
    <col min="3" max="3" width="9.7109375" style="10" customWidth="1"/>
    <col min="4" max="4" width="9.7109375" style="11" customWidth="1"/>
    <col min="5" max="6" width="9.7109375" style="10" customWidth="1"/>
    <col min="7" max="7" width="10.140625" style="16" customWidth="1"/>
    <col min="8" max="8" width="11.28515625" style="12" customWidth="1"/>
    <col min="9" max="9" width="11" style="13" customWidth="1"/>
    <col min="10" max="10" width="11" style="1" customWidth="1"/>
    <col min="11" max="11" width="10.7109375" style="14" customWidth="1"/>
    <col min="12" max="12" width="11.85546875" style="1" customWidth="1"/>
    <col min="13" max="16384" width="10.7109375" style="1"/>
  </cols>
  <sheetData>
    <row r="1" spans="1:12" ht="20">
      <c r="A1" s="23" t="s">
        <v>168</v>
      </c>
      <c r="B1" s="24"/>
      <c r="C1" s="24"/>
      <c r="D1" s="25"/>
      <c r="E1" s="24"/>
      <c r="F1" s="24" t="s">
        <v>162</v>
      </c>
      <c r="G1" s="18"/>
      <c r="H1" s="26"/>
      <c r="I1" s="27"/>
      <c r="J1" s="28"/>
      <c r="K1" s="29"/>
      <c r="L1" s="28"/>
    </row>
    <row r="2" spans="1:12" s="3" customFormat="1" ht="85">
      <c r="A2" s="30" t="s">
        <v>5</v>
      </c>
      <c r="B2" s="31" t="s">
        <v>0</v>
      </c>
      <c r="C2" s="2" t="s">
        <v>25</v>
      </c>
      <c r="D2" s="32" t="s">
        <v>27</v>
      </c>
      <c r="E2" s="2" t="s">
        <v>26</v>
      </c>
      <c r="F2" s="2" t="s">
        <v>24</v>
      </c>
      <c r="G2" s="19" t="s">
        <v>35</v>
      </c>
      <c r="H2" s="33" t="s">
        <v>38</v>
      </c>
      <c r="I2" s="34" t="s">
        <v>39</v>
      </c>
      <c r="J2" s="2" t="s">
        <v>40</v>
      </c>
      <c r="K2" s="35" t="s">
        <v>23</v>
      </c>
      <c r="L2" s="36" t="s">
        <v>166</v>
      </c>
    </row>
    <row r="3" spans="1:12">
      <c r="A3" s="37" t="s">
        <v>6</v>
      </c>
      <c r="B3" s="38" t="s">
        <v>1</v>
      </c>
      <c r="C3" s="38" t="s">
        <v>32</v>
      </c>
      <c r="D3" s="39" t="s">
        <v>14</v>
      </c>
      <c r="E3" s="4">
        <v>0.3888888888888889</v>
      </c>
      <c r="F3" s="4" t="s">
        <v>41</v>
      </c>
      <c r="G3" s="17">
        <v>32.64</v>
      </c>
      <c r="H3" s="40">
        <f>(36.905-G3)/3.0625</f>
        <v>1.3926530612244901</v>
      </c>
      <c r="I3" s="41">
        <f>10^H3</f>
        <v>24.697503817037028</v>
      </c>
      <c r="J3" s="42">
        <f>AVERAGE(I3,I4,I5)</f>
        <v>24.298292321586327</v>
      </c>
      <c r="K3" s="43">
        <v>4000000</v>
      </c>
      <c r="L3" s="44">
        <f>J3/K3</f>
        <v>6.0745730803965817E-6</v>
      </c>
    </row>
    <row r="4" spans="1:12">
      <c r="A4" s="45"/>
      <c r="B4" s="46"/>
      <c r="C4" s="46"/>
      <c r="D4" s="47"/>
      <c r="E4" s="5"/>
      <c r="F4" s="5" t="s">
        <v>36</v>
      </c>
      <c r="G4" s="15">
        <v>32.54</v>
      </c>
      <c r="H4" s="48">
        <f t="shared" ref="H4:H67" si="0">(36.905-G4)/3.0625</f>
        <v>1.4253061224489803</v>
      </c>
      <c r="I4" s="49">
        <f t="shared" ref="I4:I67" si="1">10^H4</f>
        <v>26.626011941615715</v>
      </c>
      <c r="J4" s="50"/>
      <c r="K4" s="51"/>
      <c r="L4" s="52"/>
    </row>
    <row r="5" spans="1:12">
      <c r="A5" s="45"/>
      <c r="B5" s="46"/>
      <c r="C5" s="46"/>
      <c r="D5" s="47"/>
      <c r="E5" s="5"/>
      <c r="F5" s="5" t="s">
        <v>37</v>
      </c>
      <c r="G5" s="15">
        <v>32.82</v>
      </c>
      <c r="H5" s="48">
        <f t="shared" si="0"/>
        <v>1.3338775510204084</v>
      </c>
      <c r="I5" s="49">
        <f t="shared" si="1"/>
        <v>21.571361206106232</v>
      </c>
      <c r="J5" s="50"/>
      <c r="K5" s="51"/>
      <c r="L5" s="52"/>
    </row>
    <row r="6" spans="1:12">
      <c r="A6" s="45" t="s">
        <v>6</v>
      </c>
      <c r="B6" s="46" t="s">
        <v>1</v>
      </c>
      <c r="C6" s="46" t="s">
        <v>32</v>
      </c>
      <c r="D6" s="47" t="s">
        <v>14</v>
      </c>
      <c r="E6" s="5">
        <v>0.91666666666666663</v>
      </c>
      <c r="F6" s="5" t="s">
        <v>42</v>
      </c>
      <c r="G6" s="15">
        <v>28.76</v>
      </c>
      <c r="H6" s="48">
        <f t="shared" si="0"/>
        <v>2.6595918367346938</v>
      </c>
      <c r="I6" s="49">
        <f t="shared" si="1"/>
        <v>456.65880593000935</v>
      </c>
      <c r="J6" s="50">
        <f t="shared" ref="J6" si="2">AVERAGE(I6,I7,I8)</f>
        <v>634.77677913830587</v>
      </c>
      <c r="K6" s="51">
        <v>3700000</v>
      </c>
      <c r="L6" s="53">
        <f t="shared" ref="L6" si="3">J6/K6</f>
        <v>1.7156129165900159E-4</v>
      </c>
    </row>
    <row r="7" spans="1:12">
      <c r="A7" s="45"/>
      <c r="B7" s="46"/>
      <c r="C7" s="46"/>
      <c r="D7" s="47"/>
      <c r="E7" s="5"/>
      <c r="F7" s="5" t="s">
        <v>43</v>
      </c>
      <c r="G7" s="15">
        <v>27.69</v>
      </c>
      <c r="H7" s="48">
        <f t="shared" si="0"/>
        <v>3.0089795918367348</v>
      </c>
      <c r="I7" s="49">
        <f t="shared" si="1"/>
        <v>1020.8915093239455</v>
      </c>
      <c r="J7" s="50"/>
      <c r="K7" s="51"/>
      <c r="L7" s="52"/>
    </row>
    <row r="8" spans="1:12">
      <c r="A8" s="45"/>
      <c r="B8" s="46"/>
      <c r="C8" s="46"/>
      <c r="D8" s="47"/>
      <c r="E8" s="5"/>
      <c r="F8" s="5" t="s">
        <v>44</v>
      </c>
      <c r="G8" s="15">
        <v>28.85</v>
      </c>
      <c r="H8" s="48">
        <f t="shared" si="0"/>
        <v>2.6302040816326531</v>
      </c>
      <c r="I8" s="49">
        <f t="shared" si="1"/>
        <v>426.78002216096303</v>
      </c>
      <c r="J8" s="50"/>
      <c r="K8" s="51"/>
      <c r="L8" s="52"/>
    </row>
    <row r="9" spans="1:12">
      <c r="A9" s="45" t="s">
        <v>6</v>
      </c>
      <c r="B9" s="46" t="s">
        <v>1</v>
      </c>
      <c r="C9" s="46" t="s">
        <v>32</v>
      </c>
      <c r="D9" s="47" t="s">
        <v>14</v>
      </c>
      <c r="E9" s="5">
        <v>0.9375</v>
      </c>
      <c r="F9" s="5" t="s">
        <v>45</v>
      </c>
      <c r="G9" s="15">
        <v>28.5</v>
      </c>
      <c r="H9" s="48">
        <f t="shared" si="0"/>
        <v>2.7444897959183678</v>
      </c>
      <c r="I9" s="49">
        <f t="shared" si="1"/>
        <v>555.25157090517689</v>
      </c>
      <c r="J9" s="50">
        <f>AVERAGE(I9,I10,I11)</f>
        <v>508.40589068978835</v>
      </c>
      <c r="K9" s="51">
        <v>4300000</v>
      </c>
      <c r="L9" s="53">
        <f t="shared" ref="L9" si="4">J9/K9</f>
        <v>1.1823392806739263E-4</v>
      </c>
    </row>
    <row r="10" spans="1:12">
      <c r="A10" s="45"/>
      <c r="B10" s="46"/>
      <c r="C10" s="46"/>
      <c r="D10" s="47"/>
      <c r="E10" s="5"/>
      <c r="F10" s="5" t="s">
        <v>46</v>
      </c>
      <c r="G10" s="15">
        <v>28.69</v>
      </c>
      <c r="H10" s="48">
        <f t="shared" si="0"/>
        <v>2.6824489795918365</v>
      </c>
      <c r="I10" s="49">
        <f t="shared" si="1"/>
        <v>481.33670380507141</v>
      </c>
      <c r="J10" s="50"/>
      <c r="K10" s="51"/>
      <c r="L10" s="52"/>
    </row>
    <row r="11" spans="1:12">
      <c r="A11" s="45"/>
      <c r="B11" s="46"/>
      <c r="C11" s="46"/>
      <c r="D11" s="47"/>
      <c r="E11" s="5"/>
      <c r="F11" s="5" t="s">
        <v>47</v>
      </c>
      <c r="G11" s="15">
        <v>28.67</v>
      </c>
      <c r="H11" s="48">
        <f t="shared" si="0"/>
        <v>2.6889795918367345</v>
      </c>
      <c r="I11" s="49">
        <f t="shared" si="1"/>
        <v>488.62939735911692</v>
      </c>
      <c r="J11" s="50"/>
      <c r="K11" s="51"/>
      <c r="L11" s="52"/>
    </row>
    <row r="12" spans="1:12">
      <c r="A12" s="45" t="s">
        <v>6</v>
      </c>
      <c r="B12" s="46" t="s">
        <v>1</v>
      </c>
      <c r="C12" s="46" t="s">
        <v>31</v>
      </c>
      <c r="D12" s="47" t="s">
        <v>15</v>
      </c>
      <c r="E12" s="5">
        <v>0.52777777777777779</v>
      </c>
      <c r="F12" s="5" t="s">
        <v>48</v>
      </c>
      <c r="G12" s="15">
        <v>25.19</v>
      </c>
      <c r="H12" s="48">
        <f t="shared" si="0"/>
        <v>3.8253061224489797</v>
      </c>
      <c r="I12" s="49">
        <f t="shared" si="1"/>
        <v>6688.1518121356457</v>
      </c>
      <c r="J12" s="50">
        <f t="shared" ref="J12" si="5">AVERAGE(I12,I13,I14)</f>
        <v>6439.7396955011864</v>
      </c>
      <c r="K12" s="51">
        <v>5700000</v>
      </c>
      <c r="L12" s="53">
        <f t="shared" ref="L12" si="6">J12/K12</f>
        <v>1.1297788939475765E-3</v>
      </c>
    </row>
    <row r="13" spans="1:12">
      <c r="A13" s="45"/>
      <c r="B13" s="46"/>
      <c r="C13" s="46"/>
      <c r="D13" s="47"/>
      <c r="E13" s="5"/>
      <c r="F13" s="5" t="s">
        <v>49</v>
      </c>
      <c r="G13" s="15">
        <v>25.37</v>
      </c>
      <c r="H13" s="48">
        <f t="shared" si="0"/>
        <v>3.7665306122448978</v>
      </c>
      <c r="I13" s="49">
        <f t="shared" si="1"/>
        <v>5841.5838138803674</v>
      </c>
      <c r="J13" s="50"/>
      <c r="K13" s="51"/>
      <c r="L13" s="52"/>
    </row>
    <row r="14" spans="1:12">
      <c r="A14" s="45"/>
      <c r="B14" s="46"/>
      <c r="C14" s="46"/>
      <c r="D14" s="47"/>
      <c r="E14" s="5"/>
      <c r="F14" s="5" t="s">
        <v>50</v>
      </c>
      <c r="G14" s="15">
        <v>25.17</v>
      </c>
      <c r="H14" s="48">
        <f t="shared" si="0"/>
        <v>3.8318367346938773</v>
      </c>
      <c r="I14" s="49">
        <f t="shared" si="1"/>
        <v>6789.4834604875487</v>
      </c>
      <c r="J14" s="50"/>
      <c r="K14" s="51"/>
      <c r="L14" s="52"/>
    </row>
    <row r="15" spans="1:12">
      <c r="A15" s="45" t="s">
        <v>6</v>
      </c>
      <c r="B15" s="46" t="s">
        <v>2</v>
      </c>
      <c r="C15" s="46" t="s">
        <v>30</v>
      </c>
      <c r="D15" s="47" t="s">
        <v>16</v>
      </c>
      <c r="E15" s="5">
        <v>0.41666666666666669</v>
      </c>
      <c r="F15" s="5" t="s">
        <v>51</v>
      </c>
      <c r="G15" s="15">
        <v>30.61</v>
      </c>
      <c r="H15" s="48">
        <f t="shared" si="0"/>
        <v>2.0555102040816333</v>
      </c>
      <c r="I15" s="49">
        <f t="shared" si="1"/>
        <v>113.63449966500815</v>
      </c>
      <c r="J15" s="50">
        <f>AVERAGE(I15,I16,I17)</f>
        <v>112.97608413820092</v>
      </c>
      <c r="K15" s="51">
        <v>5600000</v>
      </c>
      <c r="L15" s="53">
        <f t="shared" ref="L15" si="7">J15/K15</f>
        <v>2.017430073896445E-5</v>
      </c>
    </row>
    <row r="16" spans="1:12">
      <c r="A16" s="45"/>
      <c r="B16" s="46"/>
      <c r="C16" s="46"/>
      <c r="D16" s="47"/>
      <c r="E16" s="5"/>
      <c r="F16" s="5" t="s">
        <v>52</v>
      </c>
      <c r="G16" s="15">
        <v>30.72</v>
      </c>
      <c r="H16" s="48">
        <f t="shared" si="0"/>
        <v>2.0195918367346946</v>
      </c>
      <c r="I16" s="49">
        <f t="shared" si="1"/>
        <v>104.61448868566163</v>
      </c>
      <c r="J16" s="50"/>
      <c r="K16" s="51"/>
      <c r="L16" s="52"/>
    </row>
    <row r="17" spans="1:12">
      <c r="A17" s="45"/>
      <c r="B17" s="46"/>
      <c r="C17" s="46"/>
      <c r="D17" s="47"/>
      <c r="E17" s="5"/>
      <c r="F17" s="5" t="s">
        <v>53</v>
      </c>
      <c r="G17" s="15">
        <v>30.53</v>
      </c>
      <c r="H17" s="48">
        <f t="shared" si="0"/>
        <v>2.0816326530612246</v>
      </c>
      <c r="I17" s="49">
        <f t="shared" si="1"/>
        <v>120.67926406393298</v>
      </c>
      <c r="J17" s="50"/>
      <c r="K17" s="51"/>
      <c r="L17" s="52"/>
    </row>
    <row r="18" spans="1:12">
      <c r="A18" s="45" t="s">
        <v>6</v>
      </c>
      <c r="B18" s="46" t="s">
        <v>2</v>
      </c>
      <c r="C18" s="46" t="s">
        <v>30</v>
      </c>
      <c r="D18" s="47" t="s">
        <v>16</v>
      </c>
      <c r="E18" s="5">
        <v>0.53125</v>
      </c>
      <c r="F18" s="5" t="s">
        <v>54</v>
      </c>
      <c r="G18" s="15">
        <v>23.55</v>
      </c>
      <c r="H18" s="48">
        <f t="shared" si="0"/>
        <v>4.3608163265306121</v>
      </c>
      <c r="I18" s="49">
        <f t="shared" si="1"/>
        <v>22951.777575385862</v>
      </c>
      <c r="J18" s="50">
        <f t="shared" ref="J18" si="8">AVERAGE(I18,I19,I20)</f>
        <v>24546.256407337623</v>
      </c>
      <c r="K18" s="51">
        <v>7000000</v>
      </c>
      <c r="L18" s="53">
        <f t="shared" ref="L18" si="9">J18/K18</f>
        <v>3.5066080581910891E-3</v>
      </c>
    </row>
    <row r="19" spans="1:12">
      <c r="A19" s="45"/>
      <c r="B19" s="46"/>
      <c r="C19" s="46"/>
      <c r="D19" s="47"/>
      <c r="E19" s="5"/>
      <c r="F19" s="5" t="s">
        <v>55</v>
      </c>
      <c r="G19" s="15">
        <v>23.35</v>
      </c>
      <c r="H19" s="48">
        <f t="shared" si="0"/>
        <v>4.4261224489795916</v>
      </c>
      <c r="I19" s="49">
        <f t="shared" si="1"/>
        <v>26676.106891866748</v>
      </c>
      <c r="J19" s="50"/>
      <c r="K19" s="51"/>
      <c r="L19" s="52"/>
    </row>
    <row r="20" spans="1:12">
      <c r="A20" s="45"/>
      <c r="B20" s="46"/>
      <c r="C20" s="46"/>
      <c r="D20" s="47"/>
      <c r="E20" s="5"/>
      <c r="F20" s="5" t="s">
        <v>56</v>
      </c>
      <c r="G20" s="15">
        <v>23.49</v>
      </c>
      <c r="H20" s="48">
        <f t="shared" si="0"/>
        <v>4.3804081632653071</v>
      </c>
      <c r="I20" s="49">
        <f t="shared" si="1"/>
        <v>24010.884754760253</v>
      </c>
      <c r="J20" s="50"/>
      <c r="K20" s="51"/>
      <c r="L20" s="52"/>
    </row>
    <row r="21" spans="1:12">
      <c r="A21" s="45" t="s">
        <v>6</v>
      </c>
      <c r="B21" s="46" t="s">
        <v>2</v>
      </c>
      <c r="C21" s="46" t="s">
        <v>30</v>
      </c>
      <c r="D21" s="47" t="s">
        <v>16</v>
      </c>
      <c r="E21" s="5">
        <v>0.6875</v>
      </c>
      <c r="F21" s="5" t="s">
        <v>57</v>
      </c>
      <c r="G21" s="15">
        <v>31.46</v>
      </c>
      <c r="H21" s="48">
        <f t="shared" si="0"/>
        <v>1.7779591836734694</v>
      </c>
      <c r="I21" s="49">
        <f t="shared" si="1"/>
        <v>59.973470870063061</v>
      </c>
      <c r="J21" s="50">
        <f t="shared" ref="J21" si="10">AVERAGE(I21,I22,I23)</f>
        <v>58.09902546830984</v>
      </c>
      <c r="K21" s="51">
        <v>6000000</v>
      </c>
      <c r="L21" s="53">
        <f t="shared" ref="L21" si="11">J21/K21</f>
        <v>9.683170911384973E-6</v>
      </c>
    </row>
    <row r="22" spans="1:12">
      <c r="A22" s="45"/>
      <c r="B22" s="46"/>
      <c r="C22" s="46"/>
      <c r="D22" s="47"/>
      <c r="E22" s="5"/>
      <c r="F22" s="5" t="s">
        <v>58</v>
      </c>
      <c r="G22" s="15">
        <v>31.58</v>
      </c>
      <c r="H22" s="48">
        <f t="shared" si="0"/>
        <v>1.7387755102040825</v>
      </c>
      <c r="I22" s="49">
        <f t="shared" si="1"/>
        <v>54.799363003299952</v>
      </c>
      <c r="J22" s="50"/>
      <c r="K22" s="51"/>
      <c r="L22" s="52"/>
    </row>
    <row r="23" spans="1:12">
      <c r="A23" s="45"/>
      <c r="B23" s="46"/>
      <c r="C23" s="46"/>
      <c r="D23" s="47"/>
      <c r="E23" s="5"/>
      <c r="F23" s="5" t="s">
        <v>59</v>
      </c>
      <c r="G23" s="15">
        <v>31.47</v>
      </c>
      <c r="H23" s="48">
        <f t="shared" si="0"/>
        <v>1.7746938775510213</v>
      </c>
      <c r="I23" s="49">
        <f t="shared" si="1"/>
        <v>59.524242531566507</v>
      </c>
      <c r="J23" s="50"/>
      <c r="K23" s="51"/>
      <c r="L23" s="52"/>
    </row>
    <row r="24" spans="1:12">
      <c r="A24" s="45" t="s">
        <v>6</v>
      </c>
      <c r="B24" s="46" t="s">
        <v>2</v>
      </c>
      <c r="C24" s="46" t="s">
        <v>30</v>
      </c>
      <c r="D24" s="47" t="s">
        <v>17</v>
      </c>
      <c r="E24" s="5">
        <v>0.41666666666666669</v>
      </c>
      <c r="F24" s="5" t="s">
        <v>60</v>
      </c>
      <c r="G24" s="15">
        <v>29.05</v>
      </c>
      <c r="H24" s="48">
        <f t="shared" si="0"/>
        <v>2.5648979591836736</v>
      </c>
      <c r="I24" s="49">
        <f t="shared" si="1"/>
        <v>367.19601484439846</v>
      </c>
      <c r="J24" s="50">
        <f t="shared" ref="J24" si="12">AVERAGE(I24,I25,I26)</f>
        <v>359.47145907554165</v>
      </c>
      <c r="K24" s="51">
        <v>7500000</v>
      </c>
      <c r="L24" s="53">
        <f t="shared" ref="L24" si="13">J24/K24</f>
        <v>4.7929527876738884E-5</v>
      </c>
    </row>
    <row r="25" spans="1:12">
      <c r="A25" s="45"/>
      <c r="B25" s="46"/>
      <c r="C25" s="46"/>
      <c r="D25" s="47"/>
      <c r="E25" s="5"/>
      <c r="F25" s="5" t="s">
        <v>61</v>
      </c>
      <c r="G25" s="15">
        <v>29.24</v>
      </c>
      <c r="H25" s="48">
        <f t="shared" si="0"/>
        <v>2.5028571428571436</v>
      </c>
      <c r="I25" s="49">
        <f t="shared" si="1"/>
        <v>318.31502817259917</v>
      </c>
      <c r="J25" s="50"/>
      <c r="K25" s="51"/>
      <c r="L25" s="52"/>
    </row>
    <row r="26" spans="1:12">
      <c r="A26" s="45"/>
      <c r="B26" s="46"/>
      <c r="C26" s="46"/>
      <c r="D26" s="47"/>
      <c r="E26" s="5"/>
      <c r="F26" s="5" t="s">
        <v>62</v>
      </c>
      <c r="G26" s="15">
        <v>28.96</v>
      </c>
      <c r="H26" s="48">
        <f t="shared" si="0"/>
        <v>2.5942857142857143</v>
      </c>
      <c r="I26" s="49">
        <f t="shared" si="1"/>
        <v>392.9033342096273</v>
      </c>
      <c r="J26" s="50"/>
      <c r="K26" s="51"/>
      <c r="L26" s="52"/>
    </row>
    <row r="27" spans="1:12">
      <c r="A27" s="45" t="s">
        <v>13</v>
      </c>
      <c r="B27" s="46" t="s">
        <v>1</v>
      </c>
      <c r="C27" s="46" t="s">
        <v>33</v>
      </c>
      <c r="D27" s="47" t="s">
        <v>14</v>
      </c>
      <c r="E27" s="5">
        <v>0.40277777777777773</v>
      </c>
      <c r="F27" s="5" t="s">
        <v>63</v>
      </c>
      <c r="G27" s="15">
        <v>33.33</v>
      </c>
      <c r="H27" s="48">
        <f t="shared" si="0"/>
        <v>1.1673469387755111</v>
      </c>
      <c r="I27" s="49">
        <f t="shared" si="1"/>
        <v>14.70100207129601</v>
      </c>
      <c r="J27" s="50">
        <f>AVERAGE(I27,I28,I29)</f>
        <v>14.449764337634321</v>
      </c>
      <c r="K27" s="51">
        <v>2900000</v>
      </c>
      <c r="L27" s="53">
        <f>J27/K27</f>
        <v>4.9826773578049385E-6</v>
      </c>
    </row>
    <row r="28" spans="1:12">
      <c r="A28" s="45"/>
      <c r="B28" s="46"/>
      <c r="C28" s="46"/>
      <c r="D28" s="47"/>
      <c r="E28" s="5"/>
      <c r="F28" s="5" t="s">
        <v>64</v>
      </c>
      <c r="G28" s="15">
        <v>33.33</v>
      </c>
      <c r="H28" s="48">
        <f t="shared" si="0"/>
        <v>1.1673469387755111</v>
      </c>
      <c r="I28" s="49">
        <f t="shared" si="1"/>
        <v>14.70100207129601</v>
      </c>
      <c r="J28" s="46"/>
      <c r="K28" s="51"/>
      <c r="L28" s="52"/>
    </row>
    <row r="29" spans="1:12">
      <c r="A29" s="45"/>
      <c r="B29" s="46"/>
      <c r="C29" s="46"/>
      <c r="D29" s="47"/>
      <c r="E29" s="5"/>
      <c r="F29" s="5" t="s">
        <v>65</v>
      </c>
      <c r="G29" s="15">
        <v>33.4</v>
      </c>
      <c r="H29" s="48">
        <f t="shared" si="0"/>
        <v>1.1444897959183682</v>
      </c>
      <c r="I29" s="49">
        <f t="shared" si="1"/>
        <v>13.947288870310942</v>
      </c>
      <c r="J29" s="46"/>
      <c r="K29" s="51"/>
      <c r="L29" s="52"/>
    </row>
    <row r="30" spans="1:12">
      <c r="A30" s="45" t="s">
        <v>13</v>
      </c>
      <c r="B30" s="46" t="s">
        <v>1</v>
      </c>
      <c r="C30" s="46" t="s">
        <v>33</v>
      </c>
      <c r="D30" s="47" t="s">
        <v>14</v>
      </c>
      <c r="E30" s="5">
        <v>0.95833333333333337</v>
      </c>
      <c r="F30" s="5" t="s">
        <v>66</v>
      </c>
      <c r="G30" s="15">
        <v>29.19</v>
      </c>
      <c r="H30" s="48">
        <f t="shared" si="0"/>
        <v>2.5191836734693878</v>
      </c>
      <c r="I30" s="49">
        <f t="shared" si="1"/>
        <v>330.50929172592942</v>
      </c>
      <c r="J30" s="50">
        <f t="shared" ref="J30" si="14">AVERAGE(I30,I31,I32)</f>
        <v>316.86971849077923</v>
      </c>
      <c r="K30" s="51">
        <v>3400000</v>
      </c>
      <c r="L30" s="53">
        <f t="shared" ref="L30" si="15">J30/K30</f>
        <v>9.3196976026699776E-5</v>
      </c>
    </row>
    <row r="31" spans="1:12">
      <c r="A31" s="45"/>
      <c r="B31" s="46"/>
      <c r="C31" s="46"/>
      <c r="D31" s="47"/>
      <c r="E31" s="5"/>
      <c r="F31" s="5" t="s">
        <v>67</v>
      </c>
      <c r="G31" s="15">
        <v>29.28</v>
      </c>
      <c r="H31" s="48">
        <f t="shared" si="0"/>
        <v>2.489795918367347</v>
      </c>
      <c r="I31" s="49">
        <f t="shared" si="1"/>
        <v>308.8843596477484</v>
      </c>
      <c r="J31" s="46"/>
      <c r="K31" s="51"/>
      <c r="L31" s="52"/>
    </row>
    <row r="32" spans="1:12">
      <c r="A32" s="45"/>
      <c r="B32" s="46"/>
      <c r="C32" s="46"/>
      <c r="D32" s="47"/>
      <c r="E32" s="5"/>
      <c r="F32" s="5" t="s">
        <v>68</v>
      </c>
      <c r="G32" s="15">
        <v>29.27</v>
      </c>
      <c r="H32" s="48">
        <f t="shared" si="0"/>
        <v>2.4930612244897965</v>
      </c>
      <c r="I32" s="49">
        <f t="shared" si="1"/>
        <v>311.21550409866001</v>
      </c>
      <c r="J32" s="46"/>
      <c r="K32" s="51"/>
      <c r="L32" s="52"/>
    </row>
    <row r="33" spans="1:12">
      <c r="A33" s="45" t="s">
        <v>13</v>
      </c>
      <c r="B33" s="46" t="s">
        <v>1</v>
      </c>
      <c r="C33" s="46" t="s">
        <v>33</v>
      </c>
      <c r="D33" s="47" t="s">
        <v>14</v>
      </c>
      <c r="E33" s="5">
        <v>0.97569444444444453</v>
      </c>
      <c r="F33" s="5" t="s">
        <v>69</v>
      </c>
      <c r="G33" s="15">
        <v>31.2</v>
      </c>
      <c r="H33" s="48">
        <f t="shared" si="0"/>
        <v>1.8628571428571434</v>
      </c>
      <c r="I33" s="49">
        <f t="shared" si="1"/>
        <v>72.921760143046967</v>
      </c>
      <c r="J33" s="50">
        <f t="shared" ref="J33" si="16">AVERAGE(I33,I34,I35)</f>
        <v>61.816681387640379</v>
      </c>
      <c r="K33" s="51">
        <v>3200000</v>
      </c>
      <c r="L33" s="53">
        <f t="shared" ref="L33" si="17">J33/K33</f>
        <v>1.931771293363762E-5</v>
      </c>
    </row>
    <row r="34" spans="1:12">
      <c r="A34" s="45"/>
      <c r="B34" s="46"/>
      <c r="C34" s="46"/>
      <c r="D34" s="47"/>
      <c r="E34" s="5"/>
      <c r="F34" s="5" t="s">
        <v>70</v>
      </c>
      <c r="G34" s="15">
        <v>31.56</v>
      </c>
      <c r="H34" s="48">
        <f t="shared" si="0"/>
        <v>1.7453061224489803</v>
      </c>
      <c r="I34" s="49">
        <f t="shared" si="1"/>
        <v>55.62962372969114</v>
      </c>
      <c r="J34" s="46"/>
      <c r="K34" s="51"/>
      <c r="L34" s="52"/>
    </row>
    <row r="35" spans="1:12">
      <c r="A35" s="45"/>
      <c r="B35" s="46"/>
      <c r="C35" s="46"/>
      <c r="D35" s="47"/>
      <c r="E35" s="5"/>
      <c r="F35" s="5" t="s">
        <v>71</v>
      </c>
      <c r="G35" s="15">
        <v>31.53</v>
      </c>
      <c r="H35" s="48">
        <f t="shared" si="0"/>
        <v>1.7551020408163265</v>
      </c>
      <c r="I35" s="49">
        <f t="shared" si="1"/>
        <v>56.898660290183003</v>
      </c>
      <c r="J35" s="46"/>
      <c r="K35" s="51"/>
      <c r="L35" s="52"/>
    </row>
    <row r="36" spans="1:12">
      <c r="A36" s="45" t="s">
        <v>13</v>
      </c>
      <c r="B36" s="46" t="s">
        <v>1</v>
      </c>
      <c r="C36" s="46" t="s">
        <v>33</v>
      </c>
      <c r="D36" s="47" t="s">
        <v>15</v>
      </c>
      <c r="E36" s="5">
        <v>0.54861111111111105</v>
      </c>
      <c r="F36" s="5" t="s">
        <v>72</v>
      </c>
      <c r="G36" s="15">
        <v>31.99</v>
      </c>
      <c r="H36" s="48">
        <f t="shared" si="0"/>
        <v>1.6048979591836743</v>
      </c>
      <c r="I36" s="49">
        <f t="shared" si="1"/>
        <v>40.262242398755291</v>
      </c>
      <c r="J36" s="50">
        <f t="shared" ref="J36" si="18">AVERAGE(I36,I37,I38)</f>
        <v>47.18068277009268</v>
      </c>
      <c r="K36" s="51">
        <v>5000000</v>
      </c>
      <c r="L36" s="53">
        <f t="shared" ref="L36" si="19">J36/K36</f>
        <v>9.436136554018536E-6</v>
      </c>
    </row>
    <row r="37" spans="1:12">
      <c r="A37" s="45"/>
      <c r="B37" s="46"/>
      <c r="C37" s="46"/>
      <c r="D37" s="47"/>
      <c r="E37" s="5"/>
      <c r="F37" s="5" t="s">
        <v>73</v>
      </c>
      <c r="G37" s="15">
        <v>31.68</v>
      </c>
      <c r="H37" s="48">
        <f t="shared" si="0"/>
        <v>1.7061224489795923</v>
      </c>
      <c r="I37" s="49">
        <f t="shared" si="1"/>
        <v>50.830273790640796</v>
      </c>
      <c r="J37" s="46"/>
      <c r="K37" s="51"/>
      <c r="L37" s="52"/>
    </row>
    <row r="38" spans="1:12">
      <c r="A38" s="45"/>
      <c r="B38" s="46"/>
      <c r="C38" s="46"/>
      <c r="D38" s="47"/>
      <c r="E38" s="5"/>
      <c r="F38" s="5" t="s">
        <v>74</v>
      </c>
      <c r="G38" s="15">
        <v>31.69</v>
      </c>
      <c r="H38" s="48">
        <f t="shared" si="0"/>
        <v>1.7028571428571428</v>
      </c>
      <c r="I38" s="49">
        <f t="shared" si="1"/>
        <v>50.449532120881933</v>
      </c>
      <c r="J38" s="46"/>
      <c r="K38" s="51"/>
      <c r="L38" s="52"/>
    </row>
    <row r="39" spans="1:12">
      <c r="A39" s="45" t="s">
        <v>13</v>
      </c>
      <c r="B39" s="46" t="s">
        <v>2</v>
      </c>
      <c r="C39" s="46" t="s">
        <v>30</v>
      </c>
      <c r="D39" s="47" t="s">
        <v>16</v>
      </c>
      <c r="E39" s="5">
        <v>0.43055555555555558</v>
      </c>
      <c r="F39" s="5" t="s">
        <v>75</v>
      </c>
      <c r="G39" s="15">
        <v>30.43</v>
      </c>
      <c r="H39" s="48">
        <f t="shared" si="0"/>
        <v>2.1142857142857148</v>
      </c>
      <c r="I39" s="49">
        <f t="shared" si="1"/>
        <v>130.10252169108333</v>
      </c>
      <c r="J39" s="50">
        <f t="shared" ref="J39" si="20">AVERAGE(I39,I40,I41)</f>
        <v>122.3227907767652</v>
      </c>
      <c r="K39" s="51">
        <v>5000000</v>
      </c>
      <c r="L39" s="53">
        <f t="shared" ref="L39" si="21">J39/K39</f>
        <v>2.446455815535304E-5</v>
      </c>
    </row>
    <row r="40" spans="1:12">
      <c r="A40" s="45"/>
      <c r="B40" s="46"/>
      <c r="C40" s="46"/>
      <c r="D40" s="47"/>
      <c r="E40" s="5"/>
      <c r="F40" s="5" t="s">
        <v>76</v>
      </c>
      <c r="G40" s="15">
        <v>30.55</v>
      </c>
      <c r="H40" s="48">
        <f t="shared" si="0"/>
        <v>2.0751020408163265</v>
      </c>
      <c r="I40" s="49">
        <f t="shared" si="1"/>
        <v>118.87815079505768</v>
      </c>
      <c r="J40" s="46"/>
      <c r="K40" s="51"/>
      <c r="L40" s="52"/>
    </row>
    <row r="41" spans="1:12">
      <c r="A41" s="45"/>
      <c r="B41" s="46"/>
      <c r="C41" s="46"/>
      <c r="D41" s="47"/>
      <c r="E41" s="5"/>
      <c r="F41" s="5" t="s">
        <v>77</v>
      </c>
      <c r="G41" s="15">
        <v>30.56</v>
      </c>
      <c r="H41" s="48">
        <f t="shared" si="0"/>
        <v>2.0718367346938784</v>
      </c>
      <c r="I41" s="49">
        <f t="shared" si="1"/>
        <v>117.98769984415459</v>
      </c>
      <c r="J41" s="46"/>
      <c r="K41" s="51"/>
      <c r="L41" s="52"/>
    </row>
    <row r="42" spans="1:12">
      <c r="A42" s="45" t="s">
        <v>13</v>
      </c>
      <c r="B42" s="46" t="s">
        <v>2</v>
      </c>
      <c r="C42" s="46" t="s">
        <v>30</v>
      </c>
      <c r="D42" s="47" t="s">
        <v>16</v>
      </c>
      <c r="E42" s="5">
        <v>0.54861111111111105</v>
      </c>
      <c r="F42" s="5" t="s">
        <v>78</v>
      </c>
      <c r="G42" s="15">
        <v>28.56</v>
      </c>
      <c r="H42" s="48">
        <f t="shared" si="0"/>
        <v>2.7248979591836742</v>
      </c>
      <c r="I42" s="49">
        <f t="shared" si="1"/>
        <v>530.75972351550615</v>
      </c>
      <c r="J42" s="50">
        <f t="shared" ref="J42" si="22">AVERAGE(I42,I43,I44)</f>
        <v>533.47045377262566</v>
      </c>
      <c r="K42" s="51">
        <v>5000000</v>
      </c>
      <c r="L42" s="53">
        <f t="shared" ref="L42" si="23">J42/K42</f>
        <v>1.0669409075452513E-4</v>
      </c>
    </row>
    <row r="43" spans="1:12">
      <c r="A43" s="45"/>
      <c r="B43" s="46"/>
      <c r="C43" s="46"/>
      <c r="D43" s="47"/>
      <c r="E43" s="5"/>
      <c r="F43" s="5" t="s">
        <v>79</v>
      </c>
      <c r="G43" s="15">
        <v>28.57</v>
      </c>
      <c r="H43" s="48">
        <f t="shared" si="0"/>
        <v>2.7216326530612247</v>
      </c>
      <c r="I43" s="49">
        <f t="shared" si="1"/>
        <v>526.78409386998464</v>
      </c>
      <c r="J43" s="46"/>
      <c r="K43" s="51"/>
      <c r="L43" s="52"/>
    </row>
    <row r="44" spans="1:12">
      <c r="A44" s="45"/>
      <c r="B44" s="46"/>
      <c r="C44" s="46"/>
      <c r="D44" s="47"/>
      <c r="E44" s="5"/>
      <c r="F44" s="5" t="s">
        <v>80</v>
      </c>
      <c r="G44" s="15">
        <v>28.53</v>
      </c>
      <c r="H44" s="48">
        <f t="shared" si="0"/>
        <v>2.7346938775510203</v>
      </c>
      <c r="I44" s="49">
        <f t="shared" si="1"/>
        <v>542.86754393238607</v>
      </c>
      <c r="J44" s="46"/>
      <c r="K44" s="51"/>
      <c r="L44" s="52"/>
    </row>
    <row r="45" spans="1:12">
      <c r="A45" s="45" t="s">
        <v>13</v>
      </c>
      <c r="B45" s="46" t="s">
        <v>2</v>
      </c>
      <c r="C45" s="46" t="s">
        <v>30</v>
      </c>
      <c r="D45" s="47" t="s">
        <v>16</v>
      </c>
      <c r="E45" s="5">
        <v>0.71875</v>
      </c>
      <c r="F45" s="5" t="s">
        <v>81</v>
      </c>
      <c r="G45" s="15">
        <v>30.28</v>
      </c>
      <c r="H45" s="48">
        <f t="shared" si="0"/>
        <v>2.1632653061224492</v>
      </c>
      <c r="I45" s="49">
        <f t="shared" si="1"/>
        <v>145.63484775012446</v>
      </c>
      <c r="J45" s="50">
        <f t="shared" ref="J45" si="24">AVERAGE(I45,I46,I47)</f>
        <v>144.56298210692344</v>
      </c>
      <c r="K45" s="51">
        <v>4400000</v>
      </c>
      <c r="L45" s="53">
        <f t="shared" ref="L45" si="25">J45/K45</f>
        <v>3.2855223206118962E-5</v>
      </c>
    </row>
    <row r="46" spans="1:12">
      <c r="A46" s="45"/>
      <c r="B46" s="46"/>
      <c r="C46" s="46"/>
      <c r="D46" s="47"/>
      <c r="E46" s="5"/>
      <c r="F46" s="5" t="s">
        <v>82</v>
      </c>
      <c r="G46" s="15">
        <v>30.27</v>
      </c>
      <c r="H46" s="48">
        <f t="shared" si="0"/>
        <v>2.1665306122448986</v>
      </c>
      <c r="I46" s="49">
        <f t="shared" si="1"/>
        <v>146.73395120612096</v>
      </c>
      <c r="J46" s="46"/>
      <c r="K46" s="51"/>
      <c r="L46" s="52"/>
    </row>
    <row r="47" spans="1:12">
      <c r="A47" s="45"/>
      <c r="B47" s="46"/>
      <c r="C47" s="46"/>
      <c r="D47" s="47"/>
      <c r="E47" s="5"/>
      <c r="F47" s="5" t="s">
        <v>83</v>
      </c>
      <c r="G47" s="15">
        <v>30.32</v>
      </c>
      <c r="H47" s="48">
        <f t="shared" si="0"/>
        <v>2.1502040816326535</v>
      </c>
      <c r="I47" s="49">
        <f t="shared" si="1"/>
        <v>141.3201473645249</v>
      </c>
      <c r="J47" s="46"/>
      <c r="K47" s="51"/>
      <c r="L47" s="52"/>
    </row>
    <row r="48" spans="1:12">
      <c r="A48" s="45" t="s">
        <v>13</v>
      </c>
      <c r="B48" s="46" t="s">
        <v>2</v>
      </c>
      <c r="C48" s="46" t="s">
        <v>30</v>
      </c>
      <c r="D48" s="47" t="s">
        <v>17</v>
      </c>
      <c r="E48" s="5">
        <v>0.43055555555555558</v>
      </c>
      <c r="F48" s="5" t="s">
        <v>84</v>
      </c>
      <c r="G48" s="15">
        <v>30.33</v>
      </c>
      <c r="H48" s="48">
        <f t="shared" si="0"/>
        <v>2.146938775510205</v>
      </c>
      <c r="I48" s="49">
        <f t="shared" si="1"/>
        <v>140.26159574035418</v>
      </c>
      <c r="J48" s="50">
        <f t="shared" ref="J48" si="26">AVERAGE(I48,I49,I50)</f>
        <v>161.87680247249969</v>
      </c>
      <c r="K48" s="51">
        <v>5000000</v>
      </c>
      <c r="L48" s="53">
        <f t="shared" ref="L48" si="27">J48/K48</f>
        <v>3.2375360494499941E-5</v>
      </c>
    </row>
    <row r="49" spans="1:12">
      <c r="A49" s="45"/>
      <c r="B49" s="46"/>
      <c r="C49" s="46"/>
      <c r="D49" s="47"/>
      <c r="E49" s="5"/>
      <c r="F49" s="5" t="s">
        <v>85</v>
      </c>
      <c r="G49" s="15">
        <v>29.99</v>
      </c>
      <c r="H49" s="48">
        <f t="shared" si="0"/>
        <v>2.2579591836734703</v>
      </c>
      <c r="I49" s="49">
        <f t="shared" si="1"/>
        <v>181.11698653252759</v>
      </c>
      <c r="J49" s="46"/>
      <c r="K49" s="51"/>
      <c r="L49" s="52"/>
    </row>
    <row r="50" spans="1:12">
      <c r="A50" s="45"/>
      <c r="B50" s="46"/>
      <c r="C50" s="46"/>
      <c r="D50" s="47"/>
      <c r="E50" s="5"/>
      <c r="F50" s="5" t="s">
        <v>86</v>
      </c>
      <c r="G50" s="15">
        <v>30.12</v>
      </c>
      <c r="H50" s="48">
        <f t="shared" si="0"/>
        <v>2.2155102040816326</v>
      </c>
      <c r="I50" s="49">
        <f t="shared" si="1"/>
        <v>164.2518251446173</v>
      </c>
      <c r="J50" s="46"/>
      <c r="K50" s="51"/>
      <c r="L50" s="52"/>
    </row>
    <row r="51" spans="1:12">
      <c r="A51" s="45" t="s">
        <v>13</v>
      </c>
      <c r="B51" s="46" t="s">
        <v>3</v>
      </c>
      <c r="C51" s="46" t="s">
        <v>30</v>
      </c>
      <c r="D51" s="47" t="s">
        <v>18</v>
      </c>
      <c r="E51" s="5">
        <v>0.83333333333333337</v>
      </c>
      <c r="F51" s="5" t="s">
        <v>87</v>
      </c>
      <c r="G51" s="15">
        <v>29.81</v>
      </c>
      <c r="H51" s="48">
        <f t="shared" si="0"/>
        <v>2.3167346938775517</v>
      </c>
      <c r="I51" s="49">
        <f t="shared" si="1"/>
        <v>207.36463607827974</v>
      </c>
      <c r="J51" s="50">
        <f t="shared" ref="J51" si="28">AVERAGE(I51,I52,I53)</f>
        <v>200.27698029029648</v>
      </c>
      <c r="K51" s="51">
        <v>3900000</v>
      </c>
      <c r="L51" s="53">
        <f>J51/K51</f>
        <v>5.1353071869306792E-5</v>
      </c>
    </row>
    <row r="52" spans="1:12">
      <c r="A52" s="45"/>
      <c r="B52" s="46"/>
      <c r="C52" s="46"/>
      <c r="D52" s="47"/>
      <c r="E52" s="5"/>
      <c r="F52" s="5" t="s">
        <v>88</v>
      </c>
      <c r="G52" s="15">
        <v>29.88</v>
      </c>
      <c r="H52" s="48">
        <f t="shared" si="0"/>
        <v>2.293877551020409</v>
      </c>
      <c r="I52" s="49">
        <f t="shared" si="1"/>
        <v>196.73315239630483</v>
      </c>
      <c r="J52" s="46"/>
      <c r="K52" s="51"/>
      <c r="L52" s="52"/>
    </row>
    <row r="53" spans="1:12">
      <c r="A53" s="45"/>
      <c r="B53" s="46"/>
      <c r="C53" s="46"/>
      <c r="D53" s="47"/>
      <c r="E53" s="5"/>
      <c r="F53" s="5" t="s">
        <v>89</v>
      </c>
      <c r="G53" s="15">
        <v>29.88</v>
      </c>
      <c r="H53" s="48">
        <f t="shared" si="0"/>
        <v>2.293877551020409</v>
      </c>
      <c r="I53" s="49">
        <f t="shared" si="1"/>
        <v>196.73315239630483</v>
      </c>
      <c r="J53" s="46"/>
      <c r="K53" s="51"/>
      <c r="L53" s="52"/>
    </row>
    <row r="54" spans="1:12">
      <c r="A54" s="45" t="s">
        <v>13</v>
      </c>
      <c r="B54" s="46" t="s">
        <v>3</v>
      </c>
      <c r="C54" s="46" t="s">
        <v>30</v>
      </c>
      <c r="D54" s="47" t="s">
        <v>19</v>
      </c>
      <c r="E54" s="5">
        <v>0.10416666666666667</v>
      </c>
      <c r="F54" s="5" t="s">
        <v>90</v>
      </c>
      <c r="G54" s="15">
        <v>30.13</v>
      </c>
      <c r="H54" s="48">
        <f t="shared" si="0"/>
        <v>2.2122448979591844</v>
      </c>
      <c r="I54" s="49">
        <f t="shared" si="1"/>
        <v>163.02150491411729</v>
      </c>
      <c r="J54" s="50">
        <f t="shared" ref="J54" si="29">AVERAGE(I54,I55,I56)</f>
        <v>162.57655761952483</v>
      </c>
      <c r="K54" s="51">
        <v>4200000</v>
      </c>
      <c r="L54" s="53">
        <f t="shared" ref="L54" si="30">J54/K54</f>
        <v>3.8708704195124958E-5</v>
      </c>
    </row>
    <row r="55" spans="1:12">
      <c r="A55" s="45"/>
      <c r="B55" s="46"/>
      <c r="C55" s="46"/>
      <c r="D55" s="47"/>
      <c r="E55" s="5"/>
      <c r="F55" s="5" t="s">
        <v>91</v>
      </c>
      <c r="G55" s="15">
        <v>30.25</v>
      </c>
      <c r="H55" s="48">
        <f t="shared" si="0"/>
        <v>2.1730612244897962</v>
      </c>
      <c r="I55" s="49">
        <f t="shared" si="1"/>
        <v>148.95710545897799</v>
      </c>
      <c r="J55" s="46"/>
      <c r="K55" s="51"/>
      <c r="L55" s="52"/>
    </row>
    <row r="56" spans="1:12">
      <c r="A56" s="45"/>
      <c r="B56" s="46"/>
      <c r="C56" s="46"/>
      <c r="D56" s="47"/>
      <c r="E56" s="5"/>
      <c r="F56" s="5" t="s">
        <v>92</v>
      </c>
      <c r="G56" s="15">
        <v>30.03</v>
      </c>
      <c r="H56" s="48">
        <f t="shared" si="0"/>
        <v>2.2448979591836733</v>
      </c>
      <c r="I56" s="49">
        <f t="shared" si="1"/>
        <v>175.75106248547925</v>
      </c>
      <c r="J56" s="46"/>
      <c r="K56" s="51"/>
      <c r="L56" s="52"/>
    </row>
    <row r="57" spans="1:12">
      <c r="A57" s="45" t="s">
        <v>13</v>
      </c>
      <c r="B57" s="46" t="s">
        <v>3</v>
      </c>
      <c r="C57" s="46" t="s">
        <v>30</v>
      </c>
      <c r="D57" s="47" t="s">
        <v>19</v>
      </c>
      <c r="E57" s="5">
        <v>0.45833333333333331</v>
      </c>
      <c r="F57" s="5" t="s">
        <v>93</v>
      </c>
      <c r="G57" s="15">
        <v>30.38</v>
      </c>
      <c r="H57" s="48">
        <f t="shared" si="0"/>
        <v>2.1306122448979599</v>
      </c>
      <c r="I57" s="49">
        <f t="shared" si="1"/>
        <v>135.08659186697764</v>
      </c>
      <c r="J57" s="50">
        <f t="shared" ref="J57" si="31">AVERAGE(I57,I58,I59)</f>
        <v>120.22624899186496</v>
      </c>
      <c r="K57" s="51">
        <v>3500000</v>
      </c>
      <c r="L57" s="53">
        <f t="shared" ref="L57" si="32">J57/K57</f>
        <v>3.4350356854818564E-5</v>
      </c>
    </row>
    <row r="58" spans="1:12">
      <c r="A58" s="45"/>
      <c r="B58" s="46"/>
      <c r="C58" s="46"/>
      <c r="D58" s="47"/>
      <c r="E58" s="5"/>
      <c r="F58" s="5" t="s">
        <v>94</v>
      </c>
      <c r="G58" s="15">
        <v>30.6</v>
      </c>
      <c r="H58" s="48">
        <f t="shared" si="0"/>
        <v>2.0587755102040814</v>
      </c>
      <c r="I58" s="49">
        <f t="shared" si="1"/>
        <v>114.49209709606033</v>
      </c>
      <c r="J58" s="46"/>
      <c r="K58" s="51"/>
      <c r="L58" s="52"/>
    </row>
    <row r="59" spans="1:12">
      <c r="A59" s="45"/>
      <c r="B59" s="46"/>
      <c r="C59" s="46"/>
      <c r="D59" s="47"/>
      <c r="E59" s="5"/>
      <c r="F59" s="5" t="s">
        <v>95</v>
      </c>
      <c r="G59" s="15">
        <v>30.64</v>
      </c>
      <c r="H59" s="48">
        <f t="shared" si="0"/>
        <v>2.0457142857142858</v>
      </c>
      <c r="I59" s="49">
        <f t="shared" si="1"/>
        <v>111.10005801255694</v>
      </c>
      <c r="J59" s="46"/>
      <c r="K59" s="51"/>
      <c r="L59" s="52"/>
    </row>
    <row r="60" spans="1:12">
      <c r="A60" s="45" t="s">
        <v>13</v>
      </c>
      <c r="B60" s="46" t="s">
        <v>3</v>
      </c>
      <c r="C60" s="46" t="s">
        <v>30</v>
      </c>
      <c r="D60" s="47" t="s">
        <v>19</v>
      </c>
      <c r="E60" s="5">
        <v>0.5</v>
      </c>
      <c r="F60" s="5" t="s">
        <v>96</v>
      </c>
      <c r="G60" s="15">
        <v>30.05</v>
      </c>
      <c r="H60" s="48">
        <f t="shared" si="0"/>
        <v>2.2383673469387757</v>
      </c>
      <c r="I60" s="49">
        <f t="shared" si="1"/>
        <v>173.12801391854572</v>
      </c>
      <c r="J60" s="50">
        <f t="shared" ref="J60" si="33">AVERAGE(I60,I61,I62)</f>
        <v>170.55377897537389</v>
      </c>
      <c r="K60" s="51">
        <v>6500000</v>
      </c>
      <c r="L60" s="53">
        <f t="shared" ref="L60" si="34">J60/K60</f>
        <v>2.6239042919288292E-5</v>
      </c>
    </row>
    <row r="61" spans="1:12">
      <c r="A61" s="45"/>
      <c r="B61" s="46"/>
      <c r="C61" s="46"/>
      <c r="D61" s="47"/>
      <c r="E61" s="5"/>
      <c r="F61" s="5" t="s">
        <v>97</v>
      </c>
      <c r="G61" s="15">
        <v>30.08</v>
      </c>
      <c r="H61" s="48">
        <f t="shared" si="0"/>
        <v>2.2285714285714295</v>
      </c>
      <c r="I61" s="49">
        <f t="shared" si="1"/>
        <v>169.26666150378799</v>
      </c>
      <c r="J61" s="46"/>
      <c r="K61" s="51"/>
      <c r="L61" s="52"/>
    </row>
    <row r="62" spans="1:12">
      <c r="A62" s="45"/>
      <c r="B62" s="46"/>
      <c r="C62" s="46"/>
      <c r="D62" s="47"/>
      <c r="E62" s="5"/>
      <c r="F62" s="5" t="s">
        <v>98</v>
      </c>
      <c r="G62" s="15">
        <v>30.08</v>
      </c>
      <c r="H62" s="48">
        <f t="shared" si="0"/>
        <v>2.2285714285714295</v>
      </c>
      <c r="I62" s="49">
        <f t="shared" si="1"/>
        <v>169.26666150378799</v>
      </c>
      <c r="J62" s="46"/>
      <c r="K62" s="51"/>
      <c r="L62" s="52"/>
    </row>
    <row r="63" spans="1:12">
      <c r="A63" s="45" t="s">
        <v>13</v>
      </c>
      <c r="B63" s="46" t="s">
        <v>3</v>
      </c>
      <c r="C63" s="46" t="s">
        <v>30</v>
      </c>
      <c r="D63" s="47" t="s">
        <v>19</v>
      </c>
      <c r="E63" s="5">
        <v>0.5625</v>
      </c>
      <c r="F63" s="5" t="s">
        <v>99</v>
      </c>
      <c r="G63" s="15">
        <v>33.1</v>
      </c>
      <c r="H63" s="48">
        <f t="shared" si="0"/>
        <v>1.2424489795918365</v>
      </c>
      <c r="I63" s="49">
        <f t="shared" si="1"/>
        <v>17.476279410699778</v>
      </c>
      <c r="J63" s="50">
        <f t="shared" ref="J63" si="35">AVERAGE(I63,I64,I65)</f>
        <v>18.488587005091485</v>
      </c>
      <c r="K63" s="51">
        <v>4200000</v>
      </c>
      <c r="L63" s="53">
        <f t="shared" ref="L63" si="36">J63/K63</f>
        <v>4.4020445250217823E-6</v>
      </c>
    </row>
    <row r="64" spans="1:12">
      <c r="A64" s="45"/>
      <c r="B64" s="46"/>
      <c r="C64" s="46"/>
      <c r="D64" s="47"/>
      <c r="E64" s="5"/>
      <c r="F64" s="5" t="s">
        <v>100</v>
      </c>
      <c r="G64" s="15">
        <v>33.409999999999997</v>
      </c>
      <c r="H64" s="48">
        <f t="shared" si="0"/>
        <v>1.1412244897959198</v>
      </c>
      <c r="I64" s="49">
        <f t="shared" si="1"/>
        <v>13.842817387923066</v>
      </c>
      <c r="J64" s="46"/>
      <c r="K64" s="51"/>
      <c r="L64" s="52"/>
    </row>
    <row r="65" spans="1:12">
      <c r="A65" s="45"/>
      <c r="B65" s="46"/>
      <c r="C65" s="46"/>
      <c r="D65" s="47"/>
      <c r="E65" s="5"/>
      <c r="F65" s="5" t="s">
        <v>101</v>
      </c>
      <c r="G65" s="15">
        <v>32.67</v>
      </c>
      <c r="H65" s="48">
        <f t="shared" si="0"/>
        <v>1.3828571428571426</v>
      </c>
      <c r="I65" s="49">
        <f t="shared" si="1"/>
        <v>24.146664216651608</v>
      </c>
      <c r="J65" s="46"/>
      <c r="K65" s="51"/>
      <c r="L65" s="52"/>
    </row>
    <row r="66" spans="1:12">
      <c r="A66" s="45" t="s">
        <v>13</v>
      </c>
      <c r="B66" s="46" t="s">
        <v>3</v>
      </c>
      <c r="C66" s="46" t="s">
        <v>30</v>
      </c>
      <c r="D66" s="47" t="s">
        <v>19</v>
      </c>
      <c r="E66" s="5">
        <v>0.72916666666666663</v>
      </c>
      <c r="F66" s="5" t="s">
        <v>102</v>
      </c>
      <c r="G66" s="15">
        <v>28.95</v>
      </c>
      <c r="H66" s="48">
        <f t="shared" si="0"/>
        <v>2.5975510204081638</v>
      </c>
      <c r="I66" s="49">
        <f t="shared" si="1"/>
        <v>395.86856828082489</v>
      </c>
      <c r="J66" s="50">
        <f t="shared" ref="J66" si="37">AVERAGE(I66,I67,I68)</f>
        <v>388.04967836267059</v>
      </c>
      <c r="K66" s="51">
        <v>4500000</v>
      </c>
      <c r="L66" s="53">
        <f t="shared" ref="L66" si="38">J66/K66</f>
        <v>8.6233261858371249E-5</v>
      </c>
    </row>
    <row r="67" spans="1:12">
      <c r="A67" s="45"/>
      <c r="B67" s="46"/>
      <c r="C67" s="46"/>
      <c r="D67" s="47"/>
      <c r="E67" s="5"/>
      <c r="F67" s="5" t="s">
        <v>103</v>
      </c>
      <c r="G67" s="15">
        <v>28.99</v>
      </c>
      <c r="H67" s="48">
        <f t="shared" si="0"/>
        <v>2.5844897959183681</v>
      </c>
      <c r="I67" s="49">
        <f t="shared" si="1"/>
        <v>384.14023340359347</v>
      </c>
      <c r="J67" s="46"/>
      <c r="K67" s="51"/>
      <c r="L67" s="52"/>
    </row>
    <row r="68" spans="1:12">
      <c r="A68" s="45"/>
      <c r="B68" s="46"/>
      <c r="C68" s="46"/>
      <c r="D68" s="47"/>
      <c r="E68" s="5"/>
      <c r="F68" s="5" t="s">
        <v>104</v>
      </c>
      <c r="G68" s="15">
        <v>28.99</v>
      </c>
      <c r="H68" s="48">
        <f t="shared" ref="H68:H125" si="39">(36.905-G68)/3.0625</f>
        <v>2.5844897959183681</v>
      </c>
      <c r="I68" s="49">
        <f t="shared" ref="I68:I125" si="40">10^H68</f>
        <v>384.14023340359347</v>
      </c>
      <c r="J68" s="46"/>
      <c r="K68" s="51"/>
      <c r="L68" s="52"/>
    </row>
    <row r="69" spans="1:12">
      <c r="A69" s="45" t="s">
        <v>20</v>
      </c>
      <c r="B69" s="46" t="s">
        <v>1</v>
      </c>
      <c r="C69" s="46" t="s">
        <v>28</v>
      </c>
      <c r="D69" s="47" t="s">
        <v>7</v>
      </c>
      <c r="E69" s="5">
        <v>0.9375</v>
      </c>
      <c r="F69" s="5" t="s">
        <v>123</v>
      </c>
      <c r="G69" s="15">
        <v>29.4</v>
      </c>
      <c r="H69" s="48">
        <f t="shared" si="39"/>
        <v>2.4506122448979601</v>
      </c>
      <c r="I69" s="49">
        <f t="shared" si="40"/>
        <v>282.23589371793531</v>
      </c>
      <c r="J69" s="50">
        <f t="shared" ref="J69:J123" si="41">AVERAGE(I69,I70,I71)</f>
        <v>262.18744882902882</v>
      </c>
      <c r="K69" s="51">
        <v>4700000</v>
      </c>
      <c r="L69" s="53">
        <f t="shared" ref="L69" si="42">J69/K69</f>
        <v>5.5784563580644433E-5</v>
      </c>
    </row>
    <row r="70" spans="1:12">
      <c r="A70" s="45"/>
      <c r="B70" s="46"/>
      <c r="C70" s="46"/>
      <c r="D70" s="47"/>
      <c r="E70" s="5"/>
      <c r="F70" s="5" t="s">
        <v>124</v>
      </c>
      <c r="G70" s="15">
        <v>29.57</v>
      </c>
      <c r="H70" s="48">
        <f t="shared" si="39"/>
        <v>2.3951020408163268</v>
      </c>
      <c r="I70" s="49">
        <f t="shared" si="40"/>
        <v>248.37166049919739</v>
      </c>
      <c r="J70" s="46"/>
      <c r="K70" s="51"/>
      <c r="L70" s="52"/>
    </row>
    <row r="71" spans="1:12">
      <c r="A71" s="45"/>
      <c r="B71" s="46"/>
      <c r="C71" s="46"/>
      <c r="D71" s="47"/>
      <c r="E71" s="5"/>
      <c r="F71" s="5" t="s">
        <v>125</v>
      </c>
      <c r="G71" s="15">
        <v>29.53</v>
      </c>
      <c r="H71" s="48">
        <f t="shared" si="39"/>
        <v>2.4081632653061225</v>
      </c>
      <c r="I71" s="49">
        <f t="shared" si="40"/>
        <v>255.95479226995371</v>
      </c>
      <c r="J71" s="46"/>
      <c r="K71" s="51"/>
      <c r="L71" s="52"/>
    </row>
    <row r="72" spans="1:12">
      <c r="A72" s="45" t="s">
        <v>20</v>
      </c>
      <c r="B72" s="46" t="s">
        <v>1</v>
      </c>
      <c r="C72" s="46" t="s">
        <v>28</v>
      </c>
      <c r="D72" s="47" t="s">
        <v>8</v>
      </c>
      <c r="E72" s="5">
        <v>0.27083333333333331</v>
      </c>
      <c r="F72" s="5" t="s">
        <v>126</v>
      </c>
      <c r="G72" s="15">
        <v>30.29</v>
      </c>
      <c r="H72" s="48">
        <f t="shared" si="39"/>
        <v>2.1600000000000006</v>
      </c>
      <c r="I72" s="49">
        <f t="shared" si="40"/>
        <v>144.54397707459299</v>
      </c>
      <c r="J72" s="50">
        <f t="shared" si="41"/>
        <v>140.35342008660277</v>
      </c>
      <c r="K72" s="51">
        <v>2500000</v>
      </c>
      <c r="L72" s="53">
        <f t="shared" ref="L72" si="43">J72/K72</f>
        <v>5.614136803464111E-5</v>
      </c>
    </row>
    <row r="73" spans="1:12">
      <c r="A73" s="45"/>
      <c r="B73" s="46"/>
      <c r="C73" s="46"/>
      <c r="D73" s="47"/>
      <c r="E73" s="5"/>
      <c r="F73" s="5" t="s">
        <v>127</v>
      </c>
      <c r="G73" s="15">
        <v>30.48</v>
      </c>
      <c r="H73" s="48">
        <f t="shared" si="39"/>
        <v>2.0979591836734697</v>
      </c>
      <c r="I73" s="49">
        <f t="shared" si="40"/>
        <v>125.30234064271026</v>
      </c>
      <c r="J73" s="46"/>
      <c r="K73" s="51"/>
      <c r="L73" s="52"/>
    </row>
    <row r="74" spans="1:12">
      <c r="A74" s="45"/>
      <c r="B74" s="46"/>
      <c r="C74" s="46"/>
      <c r="D74" s="47"/>
      <c r="E74" s="5"/>
      <c r="F74" s="5" t="s">
        <v>128</v>
      </c>
      <c r="G74" s="15">
        <v>30.23</v>
      </c>
      <c r="H74" s="48">
        <f t="shared" si="39"/>
        <v>2.1795918367346943</v>
      </c>
      <c r="I74" s="49">
        <f t="shared" si="40"/>
        <v>151.21394254250507</v>
      </c>
      <c r="J74" s="46"/>
      <c r="K74" s="51"/>
      <c r="L74" s="52"/>
    </row>
    <row r="75" spans="1:12">
      <c r="A75" s="45" t="s">
        <v>20</v>
      </c>
      <c r="B75" s="46" t="s">
        <v>1</v>
      </c>
      <c r="C75" s="46" t="s">
        <v>28</v>
      </c>
      <c r="D75" s="47" t="s">
        <v>8</v>
      </c>
      <c r="E75" s="5">
        <v>0.33333333333333331</v>
      </c>
      <c r="F75" s="5" t="s">
        <v>129</v>
      </c>
      <c r="G75" s="15">
        <v>33.39</v>
      </c>
      <c r="H75" s="48">
        <f t="shared" si="39"/>
        <v>1.1477551020408165</v>
      </c>
      <c r="I75" s="49">
        <f t="shared" si="40"/>
        <v>14.052548797010871</v>
      </c>
      <c r="J75" s="50">
        <f t="shared" si="41"/>
        <v>21.505006774523597</v>
      </c>
      <c r="K75" s="51">
        <v>2100000</v>
      </c>
      <c r="L75" s="53">
        <f t="shared" ref="L75" si="44">J75/K75</f>
        <v>1.0240479416439809E-5</v>
      </c>
    </row>
    <row r="76" spans="1:12">
      <c r="A76" s="45"/>
      <c r="B76" s="46"/>
      <c r="C76" s="46"/>
      <c r="D76" s="47"/>
      <c r="E76" s="5"/>
      <c r="F76" s="5" t="s">
        <v>130</v>
      </c>
      <c r="G76" s="15">
        <v>33.74</v>
      </c>
      <c r="H76" s="48">
        <f t="shared" si="39"/>
        <v>1.0334693877551018</v>
      </c>
      <c r="I76" s="49">
        <f t="shared" si="40"/>
        <v>10.801134839167359</v>
      </c>
      <c r="J76" s="46"/>
      <c r="K76" s="51"/>
      <c r="L76" s="52"/>
    </row>
    <row r="77" spans="1:12">
      <c r="A77" s="45"/>
      <c r="B77" s="46"/>
      <c r="C77" s="46"/>
      <c r="D77" s="47"/>
      <c r="E77" s="5"/>
      <c r="F77" s="5" t="s">
        <v>131</v>
      </c>
      <c r="G77" s="15">
        <v>32.01</v>
      </c>
      <c r="H77" s="48">
        <f t="shared" si="39"/>
        <v>1.5983673469387765</v>
      </c>
      <c r="I77" s="49">
        <f t="shared" si="40"/>
        <v>39.661336687392563</v>
      </c>
      <c r="J77" s="46"/>
      <c r="K77" s="51"/>
      <c r="L77" s="52"/>
    </row>
    <row r="78" spans="1:12">
      <c r="A78" s="45" t="s">
        <v>20</v>
      </c>
      <c r="B78" s="46" t="s">
        <v>1</v>
      </c>
      <c r="C78" s="46" t="s">
        <v>28</v>
      </c>
      <c r="D78" s="47" t="s">
        <v>8</v>
      </c>
      <c r="E78" s="5">
        <v>0.375</v>
      </c>
      <c r="F78" s="5" t="s">
        <v>132</v>
      </c>
      <c r="G78" s="15">
        <v>32.71</v>
      </c>
      <c r="H78" s="48">
        <f t="shared" si="39"/>
        <v>1.3697959183673469</v>
      </c>
      <c r="I78" s="49">
        <f t="shared" si="40"/>
        <v>23.431274850603106</v>
      </c>
      <c r="J78" s="50">
        <f t="shared" si="41"/>
        <v>27.119997977053259</v>
      </c>
      <c r="K78" s="51">
        <v>3000000</v>
      </c>
      <c r="L78" s="53">
        <f t="shared" ref="L78" si="45">J78/K78</f>
        <v>9.0399993256844194E-6</v>
      </c>
    </row>
    <row r="79" spans="1:12">
      <c r="A79" s="45"/>
      <c r="B79" s="46"/>
      <c r="C79" s="46"/>
      <c r="D79" s="47"/>
      <c r="E79" s="5"/>
      <c r="F79" s="5" t="s">
        <v>133</v>
      </c>
      <c r="G79" s="15">
        <v>32.78</v>
      </c>
      <c r="H79" s="48">
        <f t="shared" si="39"/>
        <v>1.346938775510204</v>
      </c>
      <c r="I79" s="49">
        <f t="shared" si="40"/>
        <v>22.229964825261948</v>
      </c>
      <c r="J79" s="46"/>
      <c r="K79" s="51"/>
      <c r="L79" s="52"/>
    </row>
    <row r="80" spans="1:12">
      <c r="A80" s="45"/>
      <c r="B80" s="46"/>
      <c r="C80" s="46"/>
      <c r="D80" s="47"/>
      <c r="E80" s="5"/>
      <c r="F80" s="5" t="s">
        <v>134</v>
      </c>
      <c r="G80" s="15">
        <v>32.15</v>
      </c>
      <c r="H80" s="48">
        <f t="shared" si="39"/>
        <v>1.5526530612244906</v>
      </c>
      <c r="I80" s="49">
        <f t="shared" si="40"/>
        <v>35.69875425529473</v>
      </c>
      <c r="J80" s="46"/>
      <c r="K80" s="51"/>
      <c r="L80" s="52"/>
    </row>
    <row r="81" spans="1:19">
      <c r="A81" s="45" t="s">
        <v>20</v>
      </c>
      <c r="B81" s="46" t="s">
        <v>1</v>
      </c>
      <c r="C81" s="46" t="s">
        <v>28</v>
      </c>
      <c r="D81" s="47" t="s">
        <v>8</v>
      </c>
      <c r="E81" s="5">
        <v>0.4375</v>
      </c>
      <c r="F81" s="5" t="s">
        <v>135</v>
      </c>
      <c r="G81" s="15">
        <v>29.15</v>
      </c>
      <c r="H81" s="48">
        <f t="shared" si="39"/>
        <v>2.5322448979591847</v>
      </c>
      <c r="I81" s="49">
        <f t="shared" si="40"/>
        <v>340.60019946306824</v>
      </c>
      <c r="J81" s="50">
        <f t="shared" si="41"/>
        <v>379.80587883531103</v>
      </c>
      <c r="K81" s="51">
        <v>4000000</v>
      </c>
      <c r="L81" s="53">
        <f t="shared" ref="L81" si="46">J81/K81</f>
        <v>9.4951469708827761E-5</v>
      </c>
    </row>
    <row r="82" spans="1:19">
      <c r="A82" s="45"/>
      <c r="B82" s="46"/>
      <c r="C82" s="46"/>
      <c r="D82" s="47"/>
      <c r="E82" s="5"/>
      <c r="F82" s="5" t="s">
        <v>136</v>
      </c>
      <c r="G82" s="15">
        <v>29.01</v>
      </c>
      <c r="H82" s="48">
        <f t="shared" si="39"/>
        <v>2.5779591836734692</v>
      </c>
      <c r="I82" s="49">
        <f t="shared" si="40"/>
        <v>378.40701919435224</v>
      </c>
      <c r="J82" s="46"/>
      <c r="K82" s="51"/>
      <c r="L82" s="52"/>
    </row>
    <row r="83" spans="1:19">
      <c r="A83" s="45"/>
      <c r="B83" s="46"/>
      <c r="C83" s="46"/>
      <c r="D83" s="47"/>
      <c r="E83" s="5"/>
      <c r="F83" s="5" t="s">
        <v>137</v>
      </c>
      <c r="G83" s="15">
        <v>28.87</v>
      </c>
      <c r="H83" s="48">
        <f t="shared" si="39"/>
        <v>2.623673469387755</v>
      </c>
      <c r="I83" s="49">
        <f t="shared" si="40"/>
        <v>420.41041784851262</v>
      </c>
      <c r="J83" s="46"/>
      <c r="K83" s="51"/>
      <c r="L83" s="52"/>
    </row>
    <row r="84" spans="1:19">
      <c r="A84" s="45" t="s">
        <v>20</v>
      </c>
      <c r="B84" s="46" t="s">
        <v>1</v>
      </c>
      <c r="C84" s="46" t="s">
        <v>28</v>
      </c>
      <c r="D84" s="47" t="s">
        <v>9</v>
      </c>
      <c r="E84" s="5">
        <v>0.3125</v>
      </c>
      <c r="F84" s="5" t="s">
        <v>138</v>
      </c>
      <c r="G84" s="15">
        <v>30.35</v>
      </c>
      <c r="H84" s="48">
        <f t="shared" si="39"/>
        <v>2.140408163265306</v>
      </c>
      <c r="I84" s="49">
        <f t="shared" si="40"/>
        <v>138.16822018688902</v>
      </c>
      <c r="J84" s="50">
        <f t="shared" si="41"/>
        <v>127.73015909672934</v>
      </c>
      <c r="K84" s="51">
        <v>3900000</v>
      </c>
      <c r="L84" s="53">
        <f t="shared" ref="L84" si="47">J84/K84</f>
        <v>3.2751322845315218E-5</v>
      </c>
      <c r="M84" s="7"/>
      <c r="N84" s="7"/>
      <c r="O84" s="7"/>
      <c r="P84" s="7"/>
      <c r="Q84" s="7"/>
      <c r="R84" s="8"/>
      <c r="S84" s="6"/>
    </row>
    <row r="85" spans="1:19">
      <c r="A85" s="45"/>
      <c r="B85" s="46"/>
      <c r="C85" s="46"/>
      <c r="D85" s="47"/>
      <c r="E85" s="5"/>
      <c r="F85" s="5" t="s">
        <v>139</v>
      </c>
      <c r="G85" s="15">
        <v>30.52</v>
      </c>
      <c r="H85" s="48">
        <f t="shared" si="39"/>
        <v>2.084897959183674</v>
      </c>
      <c r="I85" s="49">
        <f t="shared" si="40"/>
        <v>121.59002819936396</v>
      </c>
      <c r="J85" s="46"/>
      <c r="K85" s="51"/>
      <c r="L85" s="52"/>
    </row>
    <row r="86" spans="1:19">
      <c r="A86" s="45"/>
      <c r="B86" s="46"/>
      <c r="C86" s="46"/>
      <c r="D86" s="47"/>
      <c r="E86" s="5"/>
      <c r="F86" s="5" t="s">
        <v>140</v>
      </c>
      <c r="G86" s="15">
        <v>30.5</v>
      </c>
      <c r="H86" s="48">
        <f t="shared" si="39"/>
        <v>2.0914285714285716</v>
      </c>
      <c r="I86" s="49">
        <f t="shared" si="40"/>
        <v>123.43222890393511</v>
      </c>
      <c r="J86" s="46"/>
      <c r="K86" s="51"/>
      <c r="L86" s="52"/>
    </row>
    <row r="87" spans="1:19">
      <c r="A87" s="45" t="s">
        <v>20</v>
      </c>
      <c r="B87" s="46" t="s">
        <v>2</v>
      </c>
      <c r="C87" s="46" t="s">
        <v>34</v>
      </c>
      <c r="D87" s="47" t="s">
        <v>10</v>
      </c>
      <c r="E87" s="5">
        <v>0.60416666666666663</v>
      </c>
      <c r="F87" s="5" t="s">
        <v>141</v>
      </c>
      <c r="G87" s="15">
        <v>28.62</v>
      </c>
      <c r="H87" s="48">
        <f t="shared" si="39"/>
        <v>2.7053061224489796</v>
      </c>
      <c r="I87" s="49">
        <f t="shared" si="40"/>
        <v>507.34819830768993</v>
      </c>
      <c r="J87" s="50">
        <f t="shared" si="41"/>
        <v>448.33999013816123</v>
      </c>
      <c r="K87" s="51">
        <v>2800000</v>
      </c>
      <c r="L87" s="53">
        <f t="shared" ref="L87" si="48">J87/K87</f>
        <v>1.6012142504934329E-4</v>
      </c>
    </row>
    <row r="88" spans="1:19">
      <c r="A88" s="45"/>
      <c r="B88" s="46"/>
      <c r="C88" s="46"/>
      <c r="D88" s="47"/>
      <c r="E88" s="5"/>
      <c r="F88" s="5" t="s">
        <v>142</v>
      </c>
      <c r="G88" s="15">
        <v>28.88</v>
      </c>
      <c r="H88" s="48">
        <f t="shared" si="39"/>
        <v>2.6204081632653069</v>
      </c>
      <c r="I88" s="49">
        <f t="shared" si="40"/>
        <v>417.26135425828113</v>
      </c>
      <c r="J88" s="46"/>
      <c r="K88" s="51"/>
      <c r="L88" s="52"/>
    </row>
    <row r="89" spans="1:19">
      <c r="A89" s="45"/>
      <c r="B89" s="46"/>
      <c r="C89" s="46"/>
      <c r="D89" s="47"/>
      <c r="E89" s="5"/>
      <c r="F89" s="5" t="s">
        <v>143</v>
      </c>
      <c r="G89" s="15">
        <v>28.87</v>
      </c>
      <c r="H89" s="48">
        <f t="shared" si="39"/>
        <v>2.623673469387755</v>
      </c>
      <c r="I89" s="49">
        <f t="shared" si="40"/>
        <v>420.41041784851262</v>
      </c>
      <c r="J89" s="46"/>
      <c r="K89" s="51"/>
      <c r="L89" s="52"/>
    </row>
    <row r="90" spans="1:19">
      <c r="A90" s="45" t="s">
        <v>20</v>
      </c>
      <c r="B90" s="46" t="s">
        <v>2</v>
      </c>
      <c r="C90" s="46" t="s">
        <v>34</v>
      </c>
      <c r="D90" s="47" t="s">
        <v>10</v>
      </c>
      <c r="E90" s="5">
        <v>0.83333333333333337</v>
      </c>
      <c r="F90" s="5" t="s">
        <v>144</v>
      </c>
      <c r="G90" s="15">
        <v>32.54</v>
      </c>
      <c r="H90" s="48">
        <f t="shared" si="39"/>
        <v>1.4253061224489803</v>
      </c>
      <c r="I90" s="49">
        <f t="shared" si="40"/>
        <v>26.626011941615715</v>
      </c>
      <c r="J90" s="50">
        <f t="shared" si="41"/>
        <v>23.979181548435346</v>
      </c>
      <c r="K90" s="51">
        <v>2600000</v>
      </c>
      <c r="L90" s="53">
        <f t="shared" ref="L90" si="49">J90/K90</f>
        <v>9.2227621340135941E-6</v>
      </c>
    </row>
    <row r="91" spans="1:19">
      <c r="A91" s="45"/>
      <c r="B91" s="46"/>
      <c r="C91" s="46"/>
      <c r="D91" s="47"/>
      <c r="E91" s="5"/>
      <c r="F91" s="5" t="s">
        <v>145</v>
      </c>
      <c r="G91" s="15">
        <v>32.729999999999997</v>
      </c>
      <c r="H91" s="48">
        <f t="shared" si="39"/>
        <v>1.3632653061224504</v>
      </c>
      <c r="I91" s="49">
        <f t="shared" si="40"/>
        <v>23.081567878428373</v>
      </c>
      <c r="J91" s="46"/>
      <c r="K91" s="51"/>
      <c r="L91" s="52"/>
    </row>
    <row r="92" spans="1:19">
      <c r="A92" s="45"/>
      <c r="B92" s="46"/>
      <c r="C92" s="46"/>
      <c r="D92" s="47"/>
      <c r="E92" s="5"/>
      <c r="F92" s="5" t="s">
        <v>146</v>
      </c>
      <c r="G92" s="15">
        <v>32.78</v>
      </c>
      <c r="H92" s="48">
        <f t="shared" si="39"/>
        <v>1.346938775510204</v>
      </c>
      <c r="I92" s="49">
        <f t="shared" si="40"/>
        <v>22.229964825261948</v>
      </c>
      <c r="J92" s="46"/>
      <c r="K92" s="51"/>
      <c r="L92" s="52"/>
    </row>
    <row r="93" spans="1:19">
      <c r="A93" s="45" t="s">
        <v>20</v>
      </c>
      <c r="B93" s="46" t="s">
        <v>2</v>
      </c>
      <c r="C93" s="46" t="s">
        <v>34</v>
      </c>
      <c r="D93" s="47" t="s">
        <v>10</v>
      </c>
      <c r="E93" s="5">
        <v>0.91666666666666663</v>
      </c>
      <c r="F93" s="5" t="s">
        <v>147</v>
      </c>
      <c r="G93" s="15">
        <v>29.11</v>
      </c>
      <c r="H93" s="48">
        <f t="shared" si="39"/>
        <v>2.5453061224489804</v>
      </c>
      <c r="I93" s="49">
        <f t="shared" si="40"/>
        <v>350.99919662918279</v>
      </c>
      <c r="J93" s="50">
        <f t="shared" si="41"/>
        <v>336.51403882044957</v>
      </c>
      <c r="K93" s="51">
        <v>3100000</v>
      </c>
      <c r="L93" s="53">
        <f t="shared" ref="L93" si="50">J93/K93</f>
        <v>1.0855291574853213E-4</v>
      </c>
    </row>
    <row r="94" spans="1:19">
      <c r="A94" s="45"/>
      <c r="B94" s="46"/>
      <c r="C94" s="46"/>
      <c r="D94" s="47"/>
      <c r="E94" s="5"/>
      <c r="F94" s="5" t="s">
        <v>148</v>
      </c>
      <c r="G94" s="15">
        <v>29.2</v>
      </c>
      <c r="H94" s="48">
        <f t="shared" si="39"/>
        <v>2.5159183673469392</v>
      </c>
      <c r="I94" s="49">
        <f t="shared" si="40"/>
        <v>328.03362810623651</v>
      </c>
      <c r="J94" s="46"/>
      <c r="K94" s="51"/>
      <c r="L94" s="52"/>
    </row>
    <row r="95" spans="1:19">
      <c r="A95" s="45"/>
      <c r="B95" s="46"/>
      <c r="C95" s="46"/>
      <c r="D95" s="47"/>
      <c r="E95" s="5"/>
      <c r="F95" s="5" t="s">
        <v>149</v>
      </c>
      <c r="G95" s="15">
        <v>29.19</v>
      </c>
      <c r="H95" s="48">
        <f t="shared" si="39"/>
        <v>2.5191836734693878</v>
      </c>
      <c r="I95" s="49">
        <f t="shared" si="40"/>
        <v>330.50929172592942</v>
      </c>
      <c r="J95" s="46"/>
      <c r="K95" s="51"/>
      <c r="L95" s="52"/>
    </row>
    <row r="96" spans="1:19">
      <c r="A96" s="45" t="s">
        <v>20</v>
      </c>
      <c r="B96" s="46" t="s">
        <v>2</v>
      </c>
      <c r="C96" s="46" t="s">
        <v>34</v>
      </c>
      <c r="D96" s="47" t="s">
        <v>10</v>
      </c>
      <c r="E96" s="5">
        <v>0.95833333333333337</v>
      </c>
      <c r="F96" s="5" t="s">
        <v>150</v>
      </c>
      <c r="G96" s="15">
        <v>33.39</v>
      </c>
      <c r="H96" s="48">
        <f t="shared" si="39"/>
        <v>1.1477551020408165</v>
      </c>
      <c r="I96" s="49">
        <f t="shared" si="40"/>
        <v>14.052548797010871</v>
      </c>
      <c r="J96" s="50">
        <f t="shared" si="41"/>
        <v>12.686262825806411</v>
      </c>
      <c r="K96" s="51">
        <v>3600000</v>
      </c>
      <c r="L96" s="53">
        <f t="shared" ref="L96" si="51">J96/K96</f>
        <v>3.5239618960573364E-6</v>
      </c>
    </row>
    <row r="97" spans="1:12">
      <c r="A97" s="45"/>
      <c r="B97" s="46"/>
      <c r="C97" s="46"/>
      <c r="D97" s="47"/>
      <c r="E97" s="5"/>
      <c r="F97" s="5" t="s">
        <v>151</v>
      </c>
      <c r="G97" s="15">
        <v>33.57</v>
      </c>
      <c r="H97" s="48">
        <f t="shared" si="39"/>
        <v>1.0889795918367349</v>
      </c>
      <c r="I97" s="49">
        <f t="shared" si="40"/>
        <v>12.273815532630696</v>
      </c>
      <c r="J97" s="46"/>
      <c r="K97" s="51"/>
      <c r="L97" s="52"/>
    </row>
    <row r="98" spans="1:12">
      <c r="A98" s="45"/>
      <c r="B98" s="46"/>
      <c r="C98" s="46"/>
      <c r="D98" s="47"/>
      <c r="E98" s="5"/>
      <c r="F98" s="5" t="s">
        <v>152</v>
      </c>
      <c r="G98" s="15">
        <v>33.630000000000003</v>
      </c>
      <c r="H98" s="48">
        <f t="shared" si="39"/>
        <v>1.0693877551020403</v>
      </c>
      <c r="I98" s="49">
        <f t="shared" si="40"/>
        <v>11.732424147777669</v>
      </c>
      <c r="J98" s="46"/>
      <c r="K98" s="51"/>
      <c r="L98" s="52"/>
    </row>
    <row r="99" spans="1:12">
      <c r="A99" s="45" t="s">
        <v>20</v>
      </c>
      <c r="B99" s="46" t="s">
        <v>2</v>
      </c>
      <c r="C99" s="46" t="s">
        <v>34</v>
      </c>
      <c r="D99" s="47" t="s">
        <v>11</v>
      </c>
      <c r="E99" s="5">
        <v>1</v>
      </c>
      <c r="F99" s="5" t="s">
        <v>153</v>
      </c>
      <c r="G99" s="15">
        <v>30.64</v>
      </c>
      <c r="H99" s="48">
        <f t="shared" si="39"/>
        <v>2.0457142857142858</v>
      </c>
      <c r="I99" s="49">
        <f t="shared" si="40"/>
        <v>111.10005801255694</v>
      </c>
      <c r="J99" s="50">
        <f t="shared" si="41"/>
        <v>137.85404541802865</v>
      </c>
      <c r="K99" s="51">
        <v>3200000</v>
      </c>
      <c r="L99" s="53">
        <f t="shared" ref="L99" si="52">J99/K99</f>
        <v>4.307938919313395E-5</v>
      </c>
    </row>
    <row r="100" spans="1:12">
      <c r="A100" s="54"/>
      <c r="B100" s="55"/>
      <c r="C100" s="55"/>
      <c r="D100" s="56"/>
      <c r="E100" s="55"/>
      <c r="F100" s="5" t="s">
        <v>154</v>
      </c>
      <c r="G100" s="15">
        <v>30.25</v>
      </c>
      <c r="H100" s="48">
        <f t="shared" si="39"/>
        <v>2.1730612244897962</v>
      </c>
      <c r="I100" s="49">
        <f t="shared" si="40"/>
        <v>148.95710545897799</v>
      </c>
      <c r="J100" s="46"/>
      <c r="K100" s="51"/>
      <c r="L100" s="52"/>
    </row>
    <row r="101" spans="1:12">
      <c r="A101" s="45"/>
      <c r="B101" s="46"/>
      <c r="C101" s="46"/>
      <c r="D101" s="47"/>
      <c r="E101" s="5"/>
      <c r="F101" s="5" t="s">
        <v>155</v>
      </c>
      <c r="G101" s="15">
        <v>30.21</v>
      </c>
      <c r="H101" s="48">
        <f t="shared" si="39"/>
        <v>2.1861224489795918</v>
      </c>
      <c r="I101" s="49">
        <f t="shared" si="40"/>
        <v>153.50497278255102</v>
      </c>
      <c r="J101" s="46"/>
      <c r="K101" s="51"/>
      <c r="L101" s="52"/>
    </row>
    <row r="102" spans="1:12">
      <c r="A102" s="45" t="s">
        <v>20</v>
      </c>
      <c r="B102" s="46" t="s">
        <v>2</v>
      </c>
      <c r="C102" s="46" t="s">
        <v>34</v>
      </c>
      <c r="D102" s="47" t="s">
        <v>11</v>
      </c>
      <c r="E102" s="5">
        <v>0.41666666666666669</v>
      </c>
      <c r="F102" s="5" t="s">
        <v>156</v>
      </c>
      <c r="G102" s="15">
        <v>30.59</v>
      </c>
      <c r="H102" s="48">
        <f t="shared" si="39"/>
        <v>2.0620408163265309</v>
      </c>
      <c r="I102" s="49">
        <f t="shared" si="40"/>
        <v>115.35616679879013</v>
      </c>
      <c r="J102" s="50">
        <f t="shared" si="41"/>
        <v>120.68703954963375</v>
      </c>
      <c r="K102" s="51">
        <v>5000000</v>
      </c>
      <c r="L102" s="53">
        <f t="shared" ref="L102" si="53">J102/K102</f>
        <v>2.4137407909926749E-5</v>
      </c>
    </row>
    <row r="103" spans="1:12">
      <c r="A103" s="45"/>
      <c r="B103" s="46"/>
      <c r="C103" s="46"/>
      <c r="D103" s="47"/>
      <c r="E103" s="5"/>
      <c r="F103" s="5" t="s">
        <v>157</v>
      </c>
      <c r="G103" s="15">
        <v>30.4</v>
      </c>
      <c r="H103" s="48">
        <f t="shared" si="39"/>
        <v>2.1240816326530623</v>
      </c>
      <c r="I103" s="49">
        <f t="shared" si="40"/>
        <v>133.07045218510297</v>
      </c>
      <c r="J103" s="46"/>
      <c r="K103" s="51"/>
      <c r="L103" s="52"/>
    </row>
    <row r="104" spans="1:12">
      <c r="A104" s="45"/>
      <c r="B104" s="46"/>
      <c r="C104" s="46"/>
      <c r="D104" s="47"/>
      <c r="E104" s="5"/>
      <c r="F104" s="5" t="s">
        <v>158</v>
      </c>
      <c r="G104" s="15">
        <v>30.61</v>
      </c>
      <c r="H104" s="48">
        <f t="shared" si="39"/>
        <v>2.0555102040816333</v>
      </c>
      <c r="I104" s="49">
        <f t="shared" si="40"/>
        <v>113.63449966500815</v>
      </c>
      <c r="J104" s="46"/>
      <c r="K104" s="51"/>
      <c r="L104" s="52"/>
    </row>
    <row r="105" spans="1:12">
      <c r="A105" s="45" t="s">
        <v>20</v>
      </c>
      <c r="B105" s="46" t="s">
        <v>3</v>
      </c>
      <c r="C105" s="46" t="s">
        <v>29</v>
      </c>
      <c r="D105" s="47" t="s">
        <v>12</v>
      </c>
      <c r="E105" s="5">
        <v>0.41666666666666669</v>
      </c>
      <c r="F105" s="5" t="s">
        <v>105</v>
      </c>
      <c r="G105" s="15">
        <v>32.22</v>
      </c>
      <c r="H105" s="48">
        <f t="shared" si="39"/>
        <v>1.5297959183673477</v>
      </c>
      <c r="I105" s="49">
        <f t="shared" si="40"/>
        <v>33.868496548340637</v>
      </c>
      <c r="J105" s="50">
        <f t="shared" si="41"/>
        <v>39.887744437259613</v>
      </c>
      <c r="K105" s="51">
        <v>3500000</v>
      </c>
      <c r="L105" s="53">
        <f t="shared" ref="L105" si="54">J105/K105</f>
        <v>1.1396498410645604E-5</v>
      </c>
    </row>
    <row r="106" spans="1:12">
      <c r="A106" s="45"/>
      <c r="B106" s="46"/>
      <c r="C106" s="46"/>
      <c r="D106" s="47"/>
      <c r="E106" s="5"/>
      <c r="F106" s="5" t="s">
        <v>106</v>
      </c>
      <c r="G106" s="15">
        <v>32.270000000000003</v>
      </c>
      <c r="H106" s="48">
        <f t="shared" si="39"/>
        <v>1.5134693877551013</v>
      </c>
      <c r="I106" s="49">
        <f t="shared" si="40"/>
        <v>32.618905739837587</v>
      </c>
      <c r="J106" s="46"/>
      <c r="K106" s="51"/>
      <c r="L106" s="52"/>
    </row>
    <row r="107" spans="1:12">
      <c r="A107" s="45"/>
      <c r="B107" s="46"/>
      <c r="C107" s="46"/>
      <c r="D107" s="47"/>
      <c r="E107" s="5"/>
      <c r="F107" s="5" t="s">
        <v>107</v>
      </c>
      <c r="G107" s="15">
        <v>31.62</v>
      </c>
      <c r="H107" s="48">
        <f t="shared" si="39"/>
        <v>1.7257142857142858</v>
      </c>
      <c r="I107" s="49">
        <f t="shared" si="40"/>
        <v>53.175831023600601</v>
      </c>
      <c r="J107" s="46"/>
      <c r="K107" s="51"/>
      <c r="L107" s="52"/>
    </row>
    <row r="108" spans="1:12">
      <c r="A108" s="45" t="s">
        <v>20</v>
      </c>
      <c r="B108" s="46" t="s">
        <v>3</v>
      </c>
      <c r="C108" s="46" t="s">
        <v>29</v>
      </c>
      <c r="D108" s="47" t="s">
        <v>12</v>
      </c>
      <c r="E108" s="5">
        <v>0.52083333333333337</v>
      </c>
      <c r="F108" s="5" t="s">
        <v>108</v>
      </c>
      <c r="G108" s="15">
        <v>32.340000000000003</v>
      </c>
      <c r="H108" s="48">
        <f t="shared" si="39"/>
        <v>1.4906122448979584</v>
      </c>
      <c r="I108" s="49">
        <f t="shared" si="40"/>
        <v>30.94655036307001</v>
      </c>
      <c r="J108" s="50">
        <f t="shared" si="41"/>
        <v>29.328242413118939</v>
      </c>
      <c r="K108" s="51">
        <v>3500000</v>
      </c>
      <c r="L108" s="53">
        <f t="shared" ref="L108" si="55">J108/K108</f>
        <v>8.3794978323196971E-6</v>
      </c>
    </row>
    <row r="109" spans="1:12">
      <c r="A109" s="45"/>
      <c r="B109" s="46"/>
      <c r="C109" s="46"/>
      <c r="D109" s="47"/>
      <c r="E109" s="5"/>
      <c r="F109" s="5" t="s">
        <v>109</v>
      </c>
      <c r="G109" s="15">
        <v>32.39</v>
      </c>
      <c r="H109" s="48">
        <f t="shared" si="39"/>
        <v>1.4742857142857144</v>
      </c>
      <c r="I109" s="49">
        <f t="shared" si="40"/>
        <v>29.804765848562017</v>
      </c>
      <c r="J109" s="46"/>
      <c r="K109" s="51"/>
      <c r="L109" s="52"/>
    </row>
    <row r="110" spans="1:12">
      <c r="A110" s="45"/>
      <c r="B110" s="46"/>
      <c r="C110" s="46"/>
      <c r="D110" s="47"/>
      <c r="E110" s="5"/>
      <c r="F110" s="5" t="s">
        <v>110</v>
      </c>
      <c r="G110" s="15">
        <v>32.51</v>
      </c>
      <c r="H110" s="48">
        <f t="shared" si="39"/>
        <v>1.4351020408163275</v>
      </c>
      <c r="I110" s="49">
        <f t="shared" si="40"/>
        <v>27.233411027724785</v>
      </c>
      <c r="J110" s="46"/>
      <c r="K110" s="51"/>
      <c r="L110" s="52"/>
    </row>
    <row r="111" spans="1:12">
      <c r="A111" s="45" t="s">
        <v>20</v>
      </c>
      <c r="B111" s="46" t="s">
        <v>3</v>
      </c>
      <c r="C111" s="46" t="s">
        <v>29</v>
      </c>
      <c r="D111" s="47" t="s">
        <v>12</v>
      </c>
      <c r="E111" s="5">
        <v>0.5625</v>
      </c>
      <c r="F111" s="5" t="s">
        <v>111</v>
      </c>
      <c r="G111" s="15">
        <v>31.7</v>
      </c>
      <c r="H111" s="48">
        <f t="shared" si="39"/>
        <v>1.6995918367346945</v>
      </c>
      <c r="I111" s="49">
        <f t="shared" si="40"/>
        <v>50.071642377903821</v>
      </c>
      <c r="J111" s="50">
        <f t="shared" si="41"/>
        <v>48.600122184106063</v>
      </c>
      <c r="K111" s="51">
        <v>5100000</v>
      </c>
      <c r="L111" s="53">
        <f t="shared" ref="L111" si="56">J111/K111</f>
        <v>9.5294357223737376E-6</v>
      </c>
    </row>
    <row r="112" spans="1:12">
      <c r="A112" s="45"/>
      <c r="B112" s="46"/>
      <c r="C112" s="46"/>
      <c r="D112" s="47"/>
      <c r="E112" s="5"/>
      <c r="F112" s="5" t="s">
        <v>112</v>
      </c>
      <c r="G112" s="15">
        <v>31.75</v>
      </c>
      <c r="H112" s="48">
        <f t="shared" si="39"/>
        <v>1.6832653061224494</v>
      </c>
      <c r="I112" s="49">
        <f t="shared" si="40"/>
        <v>48.224230462445156</v>
      </c>
      <c r="J112" s="46"/>
      <c r="K112" s="51"/>
      <c r="L112" s="52"/>
    </row>
    <row r="113" spans="1:12">
      <c r="A113" s="45"/>
      <c r="B113" s="46"/>
      <c r="C113" s="46"/>
      <c r="D113" s="47"/>
      <c r="E113" s="5"/>
      <c r="F113" s="5" t="s">
        <v>113</v>
      </c>
      <c r="G113" s="15">
        <v>31.77</v>
      </c>
      <c r="H113" s="48">
        <f t="shared" si="39"/>
        <v>1.6767346938775516</v>
      </c>
      <c r="I113" s="49">
        <f t="shared" si="40"/>
        <v>47.504493711969211</v>
      </c>
      <c r="J113" s="46"/>
      <c r="K113" s="51"/>
      <c r="L113" s="52"/>
    </row>
    <row r="114" spans="1:12">
      <c r="A114" s="45" t="s">
        <v>20</v>
      </c>
      <c r="B114" s="46" t="s">
        <v>3</v>
      </c>
      <c r="C114" s="46" t="s">
        <v>29</v>
      </c>
      <c r="D114" s="47" t="s">
        <v>12</v>
      </c>
      <c r="E114" s="5">
        <v>0.625</v>
      </c>
      <c r="F114" s="5" t="s">
        <v>114</v>
      </c>
      <c r="G114" s="15">
        <v>32.19</v>
      </c>
      <c r="H114" s="48">
        <f t="shared" si="39"/>
        <v>1.539591836734695</v>
      </c>
      <c r="I114" s="49">
        <f t="shared" si="40"/>
        <v>34.641112961811004</v>
      </c>
      <c r="J114" s="50">
        <f t="shared" si="41"/>
        <v>43.883536079408081</v>
      </c>
      <c r="K114" s="51">
        <v>5800000</v>
      </c>
      <c r="L114" s="53">
        <f t="shared" ref="L114" si="57">J114/K114</f>
        <v>7.5661269102427731E-6</v>
      </c>
    </row>
    <row r="115" spans="1:12">
      <c r="A115" s="45"/>
      <c r="B115" s="46"/>
      <c r="C115" s="46"/>
      <c r="D115" s="47"/>
      <c r="E115" s="5"/>
      <c r="F115" s="5" t="s">
        <v>115</v>
      </c>
      <c r="G115" s="15">
        <v>31.66</v>
      </c>
      <c r="H115" s="48">
        <f t="shared" si="39"/>
        <v>1.7126530612244901</v>
      </c>
      <c r="I115" s="49">
        <f t="shared" si="40"/>
        <v>51.600399166688362</v>
      </c>
      <c r="J115" s="46"/>
      <c r="K115" s="51"/>
      <c r="L115" s="52"/>
    </row>
    <row r="116" spans="1:12">
      <c r="A116" s="45"/>
      <c r="B116" s="46"/>
      <c r="C116" s="46"/>
      <c r="D116" s="47"/>
      <c r="E116" s="5"/>
      <c r="F116" s="5" t="s">
        <v>116</v>
      </c>
      <c r="G116" s="15">
        <v>31.83</v>
      </c>
      <c r="H116" s="48">
        <f t="shared" si="39"/>
        <v>1.6571428571428581</v>
      </c>
      <c r="I116" s="49">
        <f t="shared" si="40"/>
        <v>45.409096109724871</v>
      </c>
      <c r="J116" s="46"/>
      <c r="K116" s="51"/>
      <c r="L116" s="52"/>
    </row>
    <row r="117" spans="1:12">
      <c r="A117" s="45" t="s">
        <v>20</v>
      </c>
      <c r="B117" s="46" t="s">
        <v>3</v>
      </c>
      <c r="C117" s="46" t="s">
        <v>29</v>
      </c>
      <c r="D117" s="47" t="s">
        <v>12</v>
      </c>
      <c r="E117" s="5">
        <v>0.75</v>
      </c>
      <c r="F117" s="5" t="s">
        <v>117</v>
      </c>
      <c r="G117" s="15">
        <v>31.47</v>
      </c>
      <c r="H117" s="48">
        <f t="shared" si="39"/>
        <v>1.7746938775510213</v>
      </c>
      <c r="I117" s="49">
        <f t="shared" si="40"/>
        <v>59.524242531566507</v>
      </c>
      <c r="J117" s="50">
        <f t="shared" si="41"/>
        <v>60.758462578749175</v>
      </c>
      <c r="K117" s="51">
        <v>4500000</v>
      </c>
      <c r="L117" s="53">
        <f t="shared" ref="L117" si="58">J117/K117</f>
        <v>1.3501880573055372E-5</v>
      </c>
    </row>
    <row r="118" spans="1:12">
      <c r="A118" s="45"/>
      <c r="B118" s="46"/>
      <c r="C118" s="46"/>
      <c r="D118" s="47"/>
      <c r="E118" s="5"/>
      <c r="F118" s="5" t="s">
        <v>118</v>
      </c>
      <c r="G118" s="15">
        <v>31.65</v>
      </c>
      <c r="H118" s="48">
        <f t="shared" si="39"/>
        <v>1.7159183673469396</v>
      </c>
      <c r="I118" s="49">
        <f t="shared" si="40"/>
        <v>51.989826408389511</v>
      </c>
      <c r="J118" s="46"/>
      <c r="K118" s="51"/>
      <c r="L118" s="52"/>
    </row>
    <row r="119" spans="1:12">
      <c r="A119" s="45"/>
      <c r="B119" s="46"/>
      <c r="C119" s="46"/>
      <c r="D119" s="47"/>
      <c r="E119" s="5"/>
      <c r="F119" s="5" t="s">
        <v>119</v>
      </c>
      <c r="G119" s="15">
        <v>31.24</v>
      </c>
      <c r="H119" s="48">
        <f t="shared" si="39"/>
        <v>1.8497959183673478</v>
      </c>
      <c r="I119" s="49">
        <f t="shared" si="40"/>
        <v>70.761318796291519</v>
      </c>
      <c r="J119" s="46"/>
      <c r="K119" s="51"/>
      <c r="L119" s="52"/>
    </row>
    <row r="120" spans="1:12">
      <c r="A120" s="45" t="s">
        <v>20</v>
      </c>
      <c r="B120" s="46" t="s">
        <v>3</v>
      </c>
      <c r="C120" s="46" t="s">
        <v>29</v>
      </c>
      <c r="D120" s="47" t="s">
        <v>12</v>
      </c>
      <c r="E120" s="5">
        <v>0.79166666666666663</v>
      </c>
      <c r="F120" s="5" t="s">
        <v>120</v>
      </c>
      <c r="G120" s="15">
        <v>32.89</v>
      </c>
      <c r="H120" s="48">
        <f t="shared" si="39"/>
        <v>1.3110204081632655</v>
      </c>
      <c r="I120" s="49">
        <f t="shared" si="40"/>
        <v>20.465408045538712</v>
      </c>
      <c r="J120" s="50">
        <f t="shared" si="41"/>
        <v>22.624645529319995</v>
      </c>
      <c r="K120" s="51">
        <v>4500000</v>
      </c>
      <c r="L120" s="53">
        <f t="shared" ref="L120" si="59">J120/K120</f>
        <v>5.0276990065155544E-6</v>
      </c>
    </row>
    <row r="121" spans="1:12">
      <c r="A121" s="45"/>
      <c r="B121" s="46"/>
      <c r="C121" s="46"/>
      <c r="D121" s="47"/>
      <c r="E121" s="5"/>
      <c r="F121" s="5" t="s">
        <v>121</v>
      </c>
      <c r="G121" s="15">
        <v>32.58</v>
      </c>
      <c r="H121" s="48">
        <f t="shared" si="39"/>
        <v>1.4122448979591846</v>
      </c>
      <c r="I121" s="49">
        <f t="shared" si="40"/>
        <v>25.837167336315048</v>
      </c>
      <c r="J121" s="46"/>
      <c r="K121" s="51"/>
      <c r="L121" s="52"/>
    </row>
    <row r="122" spans="1:12">
      <c r="A122" s="45"/>
      <c r="B122" s="46"/>
      <c r="C122" s="46"/>
      <c r="D122" s="47"/>
      <c r="E122" s="5"/>
      <c r="F122" s="5" t="s">
        <v>122</v>
      </c>
      <c r="G122" s="15">
        <v>32.82</v>
      </c>
      <c r="H122" s="48">
        <f t="shared" si="39"/>
        <v>1.3338775510204084</v>
      </c>
      <c r="I122" s="49">
        <f t="shared" si="40"/>
        <v>21.571361206106232</v>
      </c>
      <c r="J122" s="46"/>
      <c r="K122" s="51"/>
      <c r="L122" s="52"/>
    </row>
    <row r="123" spans="1:12">
      <c r="A123" s="45" t="s">
        <v>21</v>
      </c>
      <c r="B123" s="46" t="s">
        <v>4</v>
      </c>
      <c r="C123" s="46" t="s">
        <v>28</v>
      </c>
      <c r="D123" s="47" t="s">
        <v>22</v>
      </c>
      <c r="E123" s="5">
        <v>0.45833333333333331</v>
      </c>
      <c r="F123" s="5" t="s">
        <v>159</v>
      </c>
      <c r="G123" s="20">
        <v>25.24</v>
      </c>
      <c r="H123" s="48">
        <f t="shared" si="39"/>
        <v>3.8089795918367355</v>
      </c>
      <c r="I123" s="49">
        <f t="shared" si="40"/>
        <v>6441.3899572541441</v>
      </c>
      <c r="J123" s="50">
        <f t="shared" si="41"/>
        <v>6056.1310516617023</v>
      </c>
      <c r="K123" s="51">
        <v>54000000</v>
      </c>
      <c r="L123" s="53">
        <f t="shared" ref="L123" si="60">J123/K123</f>
        <v>1.1215057503077227E-4</v>
      </c>
    </row>
    <row r="124" spans="1:12">
      <c r="A124" s="54"/>
      <c r="B124" s="55"/>
      <c r="C124" s="55"/>
      <c r="D124" s="56"/>
      <c r="E124" s="55"/>
      <c r="F124" s="5" t="s">
        <v>160</v>
      </c>
      <c r="G124" s="20">
        <v>25.58</v>
      </c>
      <c r="H124" s="48">
        <f t="shared" si="39"/>
        <v>3.6979591836734702</v>
      </c>
      <c r="I124" s="49">
        <f t="shared" si="40"/>
        <v>4988.376029699999</v>
      </c>
      <c r="J124" s="46"/>
      <c r="K124" s="51"/>
      <c r="L124" s="52"/>
    </row>
    <row r="125" spans="1:12">
      <c r="A125" s="57"/>
      <c r="B125" s="58"/>
      <c r="C125" s="58"/>
      <c r="D125" s="59"/>
      <c r="E125" s="58"/>
      <c r="F125" s="9" t="s">
        <v>161</v>
      </c>
      <c r="G125" s="21">
        <v>25.18</v>
      </c>
      <c r="H125" s="60">
        <f t="shared" si="39"/>
        <v>3.8285714285714292</v>
      </c>
      <c r="I125" s="61">
        <f t="shared" si="40"/>
        <v>6738.6271680309655</v>
      </c>
      <c r="J125" s="62"/>
      <c r="K125" s="63"/>
      <c r="L125" s="64"/>
    </row>
  </sheetData>
  <phoneticPr fontId="18"/>
  <pageMargins left="0.75" right="0.75" top="1" bottom="1" header="0.5" footer="0.5"/>
  <pageSetup paperSize="9" scale="5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0E874-F353-B349-9C22-9819AB01CF35}">
  <sheetPr>
    <pageSetUpPr fitToPage="1"/>
  </sheetPr>
  <dimension ref="A1:S125"/>
  <sheetViews>
    <sheetView topLeftCell="A99" workbookViewId="0">
      <selection activeCell="G105" sqref="A1:L125"/>
    </sheetView>
  </sheetViews>
  <sheetFormatPr baseColWidth="10" defaultRowHeight="16"/>
  <cols>
    <col min="1" max="1" width="10.42578125" style="10" bestFit="1" customWidth="1"/>
    <col min="2" max="2" width="5.42578125" style="10" bestFit="1" customWidth="1"/>
    <col min="3" max="3" width="9.7109375" style="10" customWidth="1"/>
    <col min="4" max="4" width="9.7109375" style="11" customWidth="1"/>
    <col min="5" max="6" width="9.7109375" style="10" customWidth="1"/>
    <col min="7" max="7" width="10.140625" style="22" customWidth="1"/>
    <col min="8" max="8" width="11.28515625" style="12" customWidth="1"/>
    <col min="9" max="9" width="11" style="13" customWidth="1"/>
    <col min="10" max="10" width="11" style="1" customWidth="1"/>
    <col min="11" max="11" width="10.7109375" style="14" customWidth="1"/>
    <col min="12" max="12" width="11.85546875" style="1" customWidth="1"/>
    <col min="13" max="16384" width="10.7109375" style="1"/>
  </cols>
  <sheetData>
    <row r="1" spans="1:12" ht="20">
      <c r="A1" s="23" t="s">
        <v>167</v>
      </c>
      <c r="B1" s="24"/>
      <c r="C1" s="24"/>
      <c r="D1" s="25"/>
      <c r="E1" s="24"/>
      <c r="F1" s="24" t="s">
        <v>163</v>
      </c>
      <c r="G1" s="18"/>
      <c r="H1" s="26"/>
      <c r="I1" s="27"/>
      <c r="J1" s="28"/>
      <c r="K1" s="29"/>
      <c r="L1" s="28"/>
    </row>
    <row r="2" spans="1:12" s="3" customFormat="1" ht="85">
      <c r="A2" s="30" t="s">
        <v>5</v>
      </c>
      <c r="B2" s="31" t="s">
        <v>0</v>
      </c>
      <c r="C2" s="2" t="s">
        <v>25</v>
      </c>
      <c r="D2" s="32" t="s">
        <v>27</v>
      </c>
      <c r="E2" s="2" t="s">
        <v>26</v>
      </c>
      <c r="F2" s="2" t="s">
        <v>24</v>
      </c>
      <c r="G2" s="19" t="s">
        <v>35</v>
      </c>
      <c r="H2" s="33" t="s">
        <v>38</v>
      </c>
      <c r="I2" s="34" t="s">
        <v>39</v>
      </c>
      <c r="J2" s="2" t="s">
        <v>40</v>
      </c>
      <c r="K2" s="35" t="s">
        <v>23</v>
      </c>
      <c r="L2" s="36" t="s">
        <v>166</v>
      </c>
    </row>
    <row r="3" spans="1:12">
      <c r="A3" s="37" t="s">
        <v>6</v>
      </c>
      <c r="B3" s="38" t="s">
        <v>1</v>
      </c>
      <c r="C3" s="38" t="s">
        <v>32</v>
      </c>
      <c r="D3" s="39" t="s">
        <v>14</v>
      </c>
      <c r="E3" s="4">
        <v>0.3888888888888889</v>
      </c>
      <c r="F3" s="4" t="s">
        <v>41</v>
      </c>
      <c r="G3" s="17">
        <v>32.35</v>
      </c>
      <c r="H3" s="40">
        <f>(35.17-G3)/3.1835</f>
        <v>0.88581749646615371</v>
      </c>
      <c r="I3" s="41">
        <f>10^H3</f>
        <v>7.68807296568031</v>
      </c>
      <c r="J3" s="42">
        <f>AVERAGE(I3,I4,I5)</f>
        <v>7.2844464658451171</v>
      </c>
      <c r="K3" s="43">
        <v>4000000</v>
      </c>
      <c r="L3" s="44">
        <f>J3/K3</f>
        <v>1.8211116164612793E-6</v>
      </c>
    </row>
    <row r="4" spans="1:12">
      <c r="A4" s="45"/>
      <c r="B4" s="46"/>
      <c r="C4" s="46"/>
      <c r="D4" s="47"/>
      <c r="E4" s="5"/>
      <c r="F4" s="5" t="s">
        <v>36</v>
      </c>
      <c r="G4" s="15">
        <v>32.24</v>
      </c>
      <c r="H4" s="48">
        <f t="shared" ref="H4:H67" si="0">(35.17-G4)/3.1835</f>
        <v>0.92037066122192546</v>
      </c>
      <c r="I4" s="49">
        <f t="shared" ref="I4:I67" si="1">10^H4</f>
        <v>8.3247396704327699</v>
      </c>
      <c r="J4" s="50"/>
      <c r="K4" s="51"/>
      <c r="L4" s="52"/>
    </row>
    <row r="5" spans="1:12">
      <c r="A5" s="45"/>
      <c r="B5" s="46"/>
      <c r="C5" s="46"/>
      <c r="D5" s="47"/>
      <c r="E5" s="5"/>
      <c r="F5" s="5" t="s">
        <v>37</v>
      </c>
      <c r="G5" s="15">
        <v>32.729999999999997</v>
      </c>
      <c r="H5" s="48">
        <f t="shared" si="0"/>
        <v>0.76645201821894293</v>
      </c>
      <c r="I5" s="49">
        <f t="shared" si="1"/>
        <v>5.8405267614222733</v>
      </c>
      <c r="J5" s="50"/>
      <c r="K5" s="51"/>
      <c r="L5" s="52"/>
    </row>
    <row r="6" spans="1:12">
      <c r="A6" s="45" t="s">
        <v>6</v>
      </c>
      <c r="B6" s="46" t="s">
        <v>1</v>
      </c>
      <c r="C6" s="46" t="s">
        <v>32</v>
      </c>
      <c r="D6" s="47" t="s">
        <v>14</v>
      </c>
      <c r="E6" s="5">
        <v>0.91666666666666663</v>
      </c>
      <c r="F6" s="5" t="s">
        <v>42</v>
      </c>
      <c r="G6" s="15">
        <v>28.25</v>
      </c>
      <c r="H6" s="48">
        <f t="shared" si="0"/>
        <v>2.1737081828176539</v>
      </c>
      <c r="I6" s="49">
        <f t="shared" si="1"/>
        <v>149.17916873377587</v>
      </c>
      <c r="J6" s="50">
        <f t="shared" ref="J6" si="2">AVERAGE(I6,I7,I8)</f>
        <v>147.84318597577854</v>
      </c>
      <c r="K6" s="51">
        <v>3700000</v>
      </c>
      <c r="L6" s="53">
        <f t="shared" ref="L6" si="3">J6/K6</f>
        <v>3.9957617831291495E-5</v>
      </c>
    </row>
    <row r="7" spans="1:12">
      <c r="A7" s="45"/>
      <c r="B7" s="46"/>
      <c r="C7" s="46"/>
      <c r="D7" s="47"/>
      <c r="E7" s="5"/>
      <c r="F7" s="5" t="s">
        <v>43</v>
      </c>
      <c r="G7" s="15">
        <v>28.21</v>
      </c>
      <c r="H7" s="48">
        <f t="shared" si="0"/>
        <v>2.1862729700015708</v>
      </c>
      <c r="I7" s="49">
        <f t="shared" si="1"/>
        <v>153.55818490217271</v>
      </c>
      <c r="J7" s="50"/>
      <c r="K7" s="51"/>
      <c r="L7" s="52"/>
    </row>
    <row r="8" spans="1:12">
      <c r="A8" s="45"/>
      <c r="B8" s="46"/>
      <c r="C8" s="46"/>
      <c r="D8" s="47"/>
      <c r="E8" s="5"/>
      <c r="F8" s="5" t="s">
        <v>44</v>
      </c>
      <c r="G8" s="15">
        <v>28.33</v>
      </c>
      <c r="H8" s="48">
        <f t="shared" si="0"/>
        <v>2.1485786084498204</v>
      </c>
      <c r="I8" s="49">
        <f t="shared" si="1"/>
        <v>140.79220429138704</v>
      </c>
      <c r="J8" s="50"/>
      <c r="K8" s="51"/>
      <c r="L8" s="52"/>
    </row>
    <row r="9" spans="1:12">
      <c r="A9" s="45" t="s">
        <v>6</v>
      </c>
      <c r="B9" s="46" t="s">
        <v>1</v>
      </c>
      <c r="C9" s="46" t="s">
        <v>32</v>
      </c>
      <c r="D9" s="47" t="s">
        <v>14</v>
      </c>
      <c r="E9" s="5">
        <v>0.9375</v>
      </c>
      <c r="F9" s="5" t="s">
        <v>45</v>
      </c>
      <c r="G9" s="15">
        <v>27.99</v>
      </c>
      <c r="H9" s="48">
        <f t="shared" si="0"/>
        <v>2.2553792995131157</v>
      </c>
      <c r="I9" s="49">
        <f t="shared" si="1"/>
        <v>180.04426802148907</v>
      </c>
      <c r="J9" s="50">
        <f>AVERAGE(I9,I10,I11)</f>
        <v>166.5421084013374</v>
      </c>
      <c r="K9" s="51">
        <v>4300000</v>
      </c>
      <c r="L9" s="53">
        <f t="shared" ref="L9" si="4">J9/K9</f>
        <v>3.8730722884031955E-5</v>
      </c>
    </row>
    <row r="10" spans="1:12">
      <c r="A10" s="45"/>
      <c r="B10" s="46"/>
      <c r="C10" s="46"/>
      <c r="D10" s="47"/>
      <c r="E10" s="5"/>
      <c r="F10" s="5" t="s">
        <v>46</v>
      </c>
      <c r="G10" s="15">
        <v>28.16</v>
      </c>
      <c r="H10" s="48">
        <f t="shared" si="0"/>
        <v>2.2019789539814676</v>
      </c>
      <c r="I10" s="49">
        <f t="shared" si="1"/>
        <v>159.21315700900684</v>
      </c>
      <c r="J10" s="50"/>
      <c r="K10" s="51"/>
      <c r="L10" s="52"/>
    </row>
    <row r="11" spans="1:12">
      <c r="A11" s="45"/>
      <c r="B11" s="46"/>
      <c r="C11" s="46"/>
      <c r="D11" s="47"/>
      <c r="E11" s="5"/>
      <c r="F11" s="5" t="s">
        <v>47</v>
      </c>
      <c r="G11" s="15">
        <v>28.15</v>
      </c>
      <c r="H11" s="48">
        <f t="shared" si="0"/>
        <v>2.2051201507774474</v>
      </c>
      <c r="I11" s="49">
        <f t="shared" si="1"/>
        <v>160.36890017351629</v>
      </c>
      <c r="J11" s="50"/>
      <c r="K11" s="51"/>
      <c r="L11" s="52"/>
    </row>
    <row r="12" spans="1:12">
      <c r="A12" s="45" t="s">
        <v>6</v>
      </c>
      <c r="B12" s="46" t="s">
        <v>1</v>
      </c>
      <c r="C12" s="46" t="s">
        <v>31</v>
      </c>
      <c r="D12" s="47" t="s">
        <v>15</v>
      </c>
      <c r="E12" s="5">
        <v>0.52777777777777779</v>
      </c>
      <c r="F12" s="5" t="s">
        <v>48</v>
      </c>
      <c r="G12" s="15">
        <v>24.75</v>
      </c>
      <c r="H12" s="48">
        <f t="shared" si="0"/>
        <v>3.2731270614103978</v>
      </c>
      <c r="I12" s="49">
        <f t="shared" si="1"/>
        <v>1875.5431549207267</v>
      </c>
      <c r="J12" s="50">
        <f t="shared" ref="J12" si="5">AVERAGE(I12,I13,I14)</f>
        <v>1847.1665225533316</v>
      </c>
      <c r="K12" s="51">
        <v>5700000</v>
      </c>
      <c r="L12" s="53">
        <f t="shared" ref="L12" si="6">J12/K12</f>
        <v>3.2406430220233888E-4</v>
      </c>
    </row>
    <row r="13" spans="1:12">
      <c r="A13" s="45"/>
      <c r="B13" s="46"/>
      <c r="C13" s="46"/>
      <c r="D13" s="47"/>
      <c r="E13" s="5"/>
      <c r="F13" s="5" t="s">
        <v>49</v>
      </c>
      <c r="G13" s="15">
        <v>24.88</v>
      </c>
      <c r="H13" s="48">
        <f t="shared" si="0"/>
        <v>3.2322915030626675</v>
      </c>
      <c r="I13" s="49">
        <f t="shared" si="1"/>
        <v>1707.2279139997174</v>
      </c>
      <c r="J13" s="50"/>
      <c r="K13" s="51"/>
      <c r="L13" s="52"/>
    </row>
    <row r="14" spans="1:12">
      <c r="A14" s="45"/>
      <c r="B14" s="46"/>
      <c r="C14" s="46"/>
      <c r="D14" s="47"/>
      <c r="E14" s="5"/>
      <c r="F14" s="5" t="s">
        <v>50</v>
      </c>
      <c r="G14" s="15">
        <v>24.69</v>
      </c>
      <c r="H14" s="48">
        <f t="shared" si="0"/>
        <v>3.291974242186273</v>
      </c>
      <c r="I14" s="49">
        <f t="shared" si="1"/>
        <v>1958.7284987395503</v>
      </c>
      <c r="J14" s="50"/>
      <c r="K14" s="51"/>
      <c r="L14" s="52"/>
    </row>
    <row r="15" spans="1:12">
      <c r="A15" s="45" t="s">
        <v>6</v>
      </c>
      <c r="B15" s="46" t="s">
        <v>2</v>
      </c>
      <c r="C15" s="46" t="s">
        <v>30</v>
      </c>
      <c r="D15" s="47" t="s">
        <v>16</v>
      </c>
      <c r="E15" s="5">
        <v>0.41666666666666669</v>
      </c>
      <c r="F15" s="5" t="s">
        <v>51</v>
      </c>
      <c r="G15" s="15">
        <v>29.94</v>
      </c>
      <c r="H15" s="48">
        <f t="shared" si="0"/>
        <v>1.6428459242971574</v>
      </c>
      <c r="I15" s="49">
        <f t="shared" si="1"/>
        <v>43.938570585458301</v>
      </c>
      <c r="J15" s="50">
        <f>AVERAGE(I15,I16,I17)</f>
        <v>42.635297103079644</v>
      </c>
      <c r="K15" s="51">
        <v>5600000</v>
      </c>
      <c r="L15" s="53">
        <f t="shared" ref="L15" si="7">J15/K15</f>
        <v>7.6134459112642218E-6</v>
      </c>
    </row>
    <row r="16" spans="1:12">
      <c r="A16" s="45"/>
      <c r="B16" s="46"/>
      <c r="C16" s="46"/>
      <c r="D16" s="47"/>
      <c r="E16" s="5"/>
      <c r="F16" s="5" t="s">
        <v>52</v>
      </c>
      <c r="G16" s="15">
        <v>30.15</v>
      </c>
      <c r="H16" s="48">
        <f t="shared" si="0"/>
        <v>1.5768807915815937</v>
      </c>
      <c r="I16" s="49">
        <f t="shared" si="1"/>
        <v>37.746856629088199</v>
      </c>
      <c r="J16" s="50"/>
      <c r="K16" s="51"/>
      <c r="L16" s="52"/>
    </row>
    <row r="17" spans="1:12">
      <c r="A17" s="45"/>
      <c r="B17" s="46"/>
      <c r="C17" s="46"/>
      <c r="D17" s="47"/>
      <c r="E17" s="5"/>
      <c r="F17" s="5" t="s">
        <v>53</v>
      </c>
      <c r="G17" s="15">
        <v>29.87</v>
      </c>
      <c r="H17" s="48">
        <f t="shared" si="0"/>
        <v>1.6648343018690124</v>
      </c>
      <c r="I17" s="49">
        <f t="shared" si="1"/>
        <v>46.220464094692439</v>
      </c>
      <c r="J17" s="50"/>
      <c r="K17" s="51"/>
      <c r="L17" s="52"/>
    </row>
    <row r="18" spans="1:12">
      <c r="A18" s="45" t="s">
        <v>6</v>
      </c>
      <c r="B18" s="46" t="s">
        <v>2</v>
      </c>
      <c r="C18" s="46" t="s">
        <v>30</v>
      </c>
      <c r="D18" s="47" t="s">
        <v>16</v>
      </c>
      <c r="E18" s="5">
        <v>0.53125</v>
      </c>
      <c r="F18" s="5" t="s">
        <v>54</v>
      </c>
      <c r="G18" s="15">
        <v>22.62</v>
      </c>
      <c r="H18" s="48">
        <f t="shared" si="0"/>
        <v>3.9422019789539817</v>
      </c>
      <c r="I18" s="49">
        <f t="shared" si="1"/>
        <v>8753.9080183554543</v>
      </c>
      <c r="J18" s="50">
        <f t="shared" ref="J18" si="8">AVERAGE(I18,I19,I20)</f>
        <v>8693.9924583581906</v>
      </c>
      <c r="K18" s="51">
        <v>7000000</v>
      </c>
      <c r="L18" s="53">
        <f t="shared" ref="L18" si="9">J18/K18</f>
        <v>1.2419989226225986E-3</v>
      </c>
    </row>
    <row r="19" spans="1:12">
      <c r="A19" s="45"/>
      <c r="B19" s="46"/>
      <c r="C19" s="46"/>
      <c r="D19" s="47"/>
      <c r="E19" s="5"/>
      <c r="F19" s="5" t="s">
        <v>55</v>
      </c>
      <c r="G19" s="15">
        <v>22.59</v>
      </c>
      <c r="H19" s="48">
        <f t="shared" si="0"/>
        <v>3.9516255693419198</v>
      </c>
      <c r="I19" s="49">
        <f t="shared" si="1"/>
        <v>8945.9315192406248</v>
      </c>
      <c r="J19" s="50"/>
      <c r="K19" s="51"/>
      <c r="L19" s="52"/>
    </row>
    <row r="20" spans="1:12">
      <c r="A20" s="45"/>
      <c r="B20" s="46"/>
      <c r="C20" s="46"/>
      <c r="D20" s="47"/>
      <c r="E20" s="5"/>
      <c r="F20" s="5" t="s">
        <v>56</v>
      </c>
      <c r="G20" s="15">
        <v>22.68</v>
      </c>
      <c r="H20" s="48">
        <f t="shared" si="0"/>
        <v>3.9233547981781065</v>
      </c>
      <c r="I20" s="49">
        <f t="shared" si="1"/>
        <v>8382.1378374784963</v>
      </c>
      <c r="J20" s="50"/>
      <c r="K20" s="51"/>
      <c r="L20" s="52"/>
    </row>
    <row r="21" spans="1:12">
      <c r="A21" s="45" t="s">
        <v>6</v>
      </c>
      <c r="B21" s="46" t="s">
        <v>2</v>
      </c>
      <c r="C21" s="46" t="s">
        <v>30</v>
      </c>
      <c r="D21" s="47" t="s">
        <v>16</v>
      </c>
      <c r="E21" s="5">
        <v>0.6875</v>
      </c>
      <c r="F21" s="5" t="s">
        <v>57</v>
      </c>
      <c r="G21" s="15">
        <v>31.04</v>
      </c>
      <c r="H21" s="48">
        <f t="shared" si="0"/>
        <v>1.2973142767394386</v>
      </c>
      <c r="I21" s="49">
        <f t="shared" si="1"/>
        <v>19.829614746837066</v>
      </c>
      <c r="J21" s="50">
        <f t="shared" ref="J21" si="10">AVERAGE(I21,I22,I23)</f>
        <v>19.400448642099985</v>
      </c>
      <c r="K21" s="51">
        <v>6000000</v>
      </c>
      <c r="L21" s="53">
        <f t="shared" ref="L21" si="11">J21/K21</f>
        <v>3.2334081070166642E-6</v>
      </c>
    </row>
    <row r="22" spans="1:12">
      <c r="A22" s="45"/>
      <c r="B22" s="46"/>
      <c r="C22" s="46"/>
      <c r="D22" s="47"/>
      <c r="E22" s="5"/>
      <c r="F22" s="5" t="s">
        <v>58</v>
      </c>
      <c r="G22" s="15">
        <v>31.2</v>
      </c>
      <c r="H22" s="48">
        <f t="shared" si="0"/>
        <v>1.2470551280037703</v>
      </c>
      <c r="I22" s="49">
        <f t="shared" si="1"/>
        <v>17.662620103158446</v>
      </c>
      <c r="J22" s="50"/>
      <c r="K22" s="51"/>
      <c r="L22" s="52"/>
    </row>
    <row r="23" spans="1:12">
      <c r="A23" s="45"/>
      <c r="B23" s="46"/>
      <c r="C23" s="46"/>
      <c r="D23" s="47"/>
      <c r="E23" s="5"/>
      <c r="F23" s="5" t="s">
        <v>59</v>
      </c>
      <c r="G23" s="15">
        <v>30.98</v>
      </c>
      <c r="H23" s="48">
        <f t="shared" si="0"/>
        <v>1.3161614575153138</v>
      </c>
      <c r="I23" s="49">
        <f t="shared" si="1"/>
        <v>20.709111076304442</v>
      </c>
      <c r="J23" s="50"/>
      <c r="K23" s="51"/>
      <c r="L23" s="52"/>
    </row>
    <row r="24" spans="1:12">
      <c r="A24" s="45" t="s">
        <v>6</v>
      </c>
      <c r="B24" s="46" t="s">
        <v>2</v>
      </c>
      <c r="C24" s="46" t="s">
        <v>30</v>
      </c>
      <c r="D24" s="47" t="s">
        <v>17</v>
      </c>
      <c r="E24" s="5">
        <v>0.41666666666666669</v>
      </c>
      <c r="F24" s="5" t="s">
        <v>60</v>
      </c>
      <c r="G24" s="15">
        <v>28.16</v>
      </c>
      <c r="H24" s="48">
        <f t="shared" si="0"/>
        <v>2.2019789539814676</v>
      </c>
      <c r="I24" s="49">
        <f t="shared" si="1"/>
        <v>159.21315700900684</v>
      </c>
      <c r="J24" s="50">
        <f t="shared" ref="J24" si="12">AVERAGE(I24,I25,I26)</f>
        <v>158.05433117461988</v>
      </c>
      <c r="K24" s="51">
        <v>7500000</v>
      </c>
      <c r="L24" s="53">
        <f t="shared" ref="L24" si="13">J24/K24</f>
        <v>2.1073910823282651E-5</v>
      </c>
    </row>
    <row r="25" spans="1:12">
      <c r="A25" s="45"/>
      <c r="B25" s="46"/>
      <c r="C25" s="46"/>
      <c r="D25" s="47"/>
      <c r="E25" s="5"/>
      <c r="F25" s="5" t="s">
        <v>61</v>
      </c>
      <c r="G25" s="15">
        <v>28.35</v>
      </c>
      <c r="H25" s="48">
        <f t="shared" si="0"/>
        <v>2.1422962148578608</v>
      </c>
      <c r="I25" s="49">
        <f t="shared" si="1"/>
        <v>138.77020020728148</v>
      </c>
      <c r="J25" s="50"/>
      <c r="K25" s="51"/>
      <c r="L25" s="52"/>
    </row>
    <row r="26" spans="1:12">
      <c r="A26" s="45"/>
      <c r="B26" s="46"/>
      <c r="C26" s="46"/>
      <c r="D26" s="47"/>
      <c r="E26" s="5"/>
      <c r="F26" s="5" t="s">
        <v>62</v>
      </c>
      <c r="G26" s="15">
        <v>28.02</v>
      </c>
      <c r="H26" s="48">
        <f t="shared" si="0"/>
        <v>2.2459557091251772</v>
      </c>
      <c r="I26" s="49">
        <f t="shared" si="1"/>
        <v>176.17963630757129</v>
      </c>
      <c r="J26" s="50"/>
      <c r="K26" s="51"/>
      <c r="L26" s="52"/>
    </row>
    <row r="27" spans="1:12">
      <c r="A27" s="45" t="s">
        <v>13</v>
      </c>
      <c r="B27" s="46" t="s">
        <v>1</v>
      </c>
      <c r="C27" s="46" t="s">
        <v>33</v>
      </c>
      <c r="D27" s="47" t="s">
        <v>14</v>
      </c>
      <c r="E27" s="5">
        <v>0.40277777777777773</v>
      </c>
      <c r="F27" s="5" t="s">
        <v>63</v>
      </c>
      <c r="G27" s="15">
        <v>32.22</v>
      </c>
      <c r="H27" s="48">
        <f t="shared" si="0"/>
        <v>0.92665305481388494</v>
      </c>
      <c r="I27" s="49">
        <f t="shared" si="1"/>
        <v>8.4460384621588496</v>
      </c>
      <c r="J27" s="50">
        <f>AVERAGE(I27,I28,I29)</f>
        <v>6.0652931454712435</v>
      </c>
      <c r="K27" s="51">
        <v>2900000</v>
      </c>
      <c r="L27" s="53">
        <f>J27/K27</f>
        <v>2.0914803949900841E-6</v>
      </c>
    </row>
    <row r="28" spans="1:12">
      <c r="A28" s="45"/>
      <c r="B28" s="46"/>
      <c r="C28" s="46"/>
      <c r="D28" s="47"/>
      <c r="E28" s="5"/>
      <c r="F28" s="5" t="s">
        <v>64</v>
      </c>
      <c r="G28" s="15">
        <v>32.96</v>
      </c>
      <c r="H28" s="48">
        <f t="shared" si="0"/>
        <v>0.69420449191141853</v>
      </c>
      <c r="I28" s="49">
        <f t="shared" si="1"/>
        <v>4.9454349293539863</v>
      </c>
      <c r="J28" s="46"/>
      <c r="K28" s="51"/>
      <c r="L28" s="52"/>
    </row>
    <row r="29" spans="1:12">
      <c r="A29" s="45"/>
      <c r="B29" s="46"/>
      <c r="C29" s="46"/>
      <c r="D29" s="47"/>
      <c r="E29" s="5"/>
      <c r="F29" s="5" t="s">
        <v>65</v>
      </c>
      <c r="G29" s="15">
        <v>33</v>
      </c>
      <c r="H29" s="48">
        <f t="shared" si="0"/>
        <v>0.68163970472750168</v>
      </c>
      <c r="I29" s="49">
        <f t="shared" si="1"/>
        <v>4.804406044900893</v>
      </c>
      <c r="J29" s="46"/>
      <c r="K29" s="51"/>
      <c r="L29" s="52"/>
    </row>
    <row r="30" spans="1:12">
      <c r="A30" s="45" t="s">
        <v>13</v>
      </c>
      <c r="B30" s="46" t="s">
        <v>1</v>
      </c>
      <c r="C30" s="46" t="s">
        <v>33</v>
      </c>
      <c r="D30" s="47" t="s">
        <v>14</v>
      </c>
      <c r="E30" s="5">
        <v>0.95833333333333337</v>
      </c>
      <c r="F30" s="5" t="s">
        <v>66</v>
      </c>
      <c r="G30" s="15">
        <v>28.87</v>
      </c>
      <c r="H30" s="48">
        <f t="shared" si="0"/>
        <v>1.9789539814669392</v>
      </c>
      <c r="I30" s="49">
        <f t="shared" si="1"/>
        <v>95.269520957759696</v>
      </c>
      <c r="J30" s="50">
        <f t="shared" ref="J30" si="14">AVERAGE(I30,I31,I32)</f>
        <v>96.66951747089638</v>
      </c>
      <c r="K30" s="51">
        <v>3400000</v>
      </c>
      <c r="L30" s="53">
        <f t="shared" ref="L30" si="15">J30/K30</f>
        <v>2.8432211020851876E-5</v>
      </c>
    </row>
    <row r="31" spans="1:12">
      <c r="A31" s="45"/>
      <c r="B31" s="46"/>
      <c r="C31" s="46"/>
      <c r="D31" s="47"/>
      <c r="E31" s="5"/>
      <c r="F31" s="5" t="s">
        <v>67</v>
      </c>
      <c r="G31" s="15">
        <v>28.82</v>
      </c>
      <c r="H31" s="48">
        <f t="shared" si="0"/>
        <v>1.9946599654468358</v>
      </c>
      <c r="I31" s="49">
        <f t="shared" si="1"/>
        <v>98.777940153980268</v>
      </c>
      <c r="J31" s="46"/>
      <c r="K31" s="51"/>
      <c r="L31" s="52"/>
    </row>
    <row r="32" spans="1:12">
      <c r="A32" s="45"/>
      <c r="B32" s="46"/>
      <c r="C32" s="46"/>
      <c r="D32" s="47"/>
      <c r="E32" s="5"/>
      <c r="F32" s="5" t="s">
        <v>68</v>
      </c>
      <c r="G32" s="15">
        <v>28.86</v>
      </c>
      <c r="H32" s="48">
        <f t="shared" si="0"/>
        <v>1.9820951782629188</v>
      </c>
      <c r="I32" s="49">
        <f t="shared" si="1"/>
        <v>95.961091300949221</v>
      </c>
      <c r="J32" s="46"/>
      <c r="K32" s="51"/>
      <c r="L32" s="52"/>
    </row>
    <row r="33" spans="1:12">
      <c r="A33" s="45" t="s">
        <v>13</v>
      </c>
      <c r="B33" s="46" t="s">
        <v>1</v>
      </c>
      <c r="C33" s="46" t="s">
        <v>33</v>
      </c>
      <c r="D33" s="47" t="s">
        <v>14</v>
      </c>
      <c r="E33" s="5">
        <v>0.97569444444444453</v>
      </c>
      <c r="F33" s="5" t="s">
        <v>69</v>
      </c>
      <c r="G33" s="15">
        <v>31.27</v>
      </c>
      <c r="H33" s="48">
        <f t="shared" si="0"/>
        <v>1.2250667504319153</v>
      </c>
      <c r="I33" s="49">
        <f t="shared" si="1"/>
        <v>16.790620676954198</v>
      </c>
      <c r="J33" s="50">
        <f t="shared" ref="J33" si="16">AVERAGE(I33,I34,I35)</f>
        <v>16.104828051194083</v>
      </c>
      <c r="K33" s="51">
        <v>3200000</v>
      </c>
      <c r="L33" s="53">
        <f t="shared" ref="L33" si="17">J33/K33</f>
        <v>5.032758765998151E-6</v>
      </c>
    </row>
    <row r="34" spans="1:12">
      <c r="A34" s="45"/>
      <c r="B34" s="46"/>
      <c r="C34" s="46"/>
      <c r="D34" s="47"/>
      <c r="E34" s="5"/>
      <c r="F34" s="5" t="s">
        <v>70</v>
      </c>
      <c r="G34" s="15">
        <v>31.22</v>
      </c>
      <c r="H34" s="48">
        <f t="shared" si="0"/>
        <v>1.2407727344118118</v>
      </c>
      <c r="I34" s="49">
        <f t="shared" si="1"/>
        <v>17.40895627166768</v>
      </c>
      <c r="J34" s="46"/>
      <c r="K34" s="51"/>
      <c r="L34" s="52"/>
    </row>
    <row r="35" spans="1:12">
      <c r="A35" s="45"/>
      <c r="B35" s="46"/>
      <c r="C35" s="46"/>
      <c r="D35" s="47"/>
      <c r="E35" s="5"/>
      <c r="F35" s="5" t="s">
        <v>71</v>
      </c>
      <c r="G35" s="15">
        <v>31.51</v>
      </c>
      <c r="H35" s="48">
        <f t="shared" si="0"/>
        <v>1.1496780273284122</v>
      </c>
      <c r="I35" s="49">
        <f t="shared" si="1"/>
        <v>14.114907204960369</v>
      </c>
      <c r="J35" s="46"/>
      <c r="K35" s="51"/>
      <c r="L35" s="52"/>
    </row>
    <row r="36" spans="1:12">
      <c r="A36" s="45" t="s">
        <v>13</v>
      </c>
      <c r="B36" s="46" t="s">
        <v>1</v>
      </c>
      <c r="C36" s="46" t="s">
        <v>33</v>
      </c>
      <c r="D36" s="47" t="s">
        <v>15</v>
      </c>
      <c r="E36" s="5">
        <v>0.54861111111111105</v>
      </c>
      <c r="F36" s="5" t="s">
        <v>72</v>
      </c>
      <c r="G36" s="15">
        <v>31.33</v>
      </c>
      <c r="H36" s="48">
        <f>(35.17-G36)/3.1835</f>
        <v>1.20621956965604</v>
      </c>
      <c r="I36" s="49">
        <f t="shared" si="1"/>
        <v>16.077538922722987</v>
      </c>
      <c r="J36" s="50">
        <f t="shared" ref="J36" si="18">AVERAGE(I36,I37,I38)</f>
        <v>16.238266341298825</v>
      </c>
      <c r="K36" s="51">
        <v>5000000</v>
      </c>
      <c r="L36" s="53">
        <f t="shared" ref="L36" si="19">J36/K36</f>
        <v>3.2476532682597648E-6</v>
      </c>
    </row>
    <row r="37" spans="1:12">
      <c r="A37" s="45"/>
      <c r="B37" s="46"/>
      <c r="C37" s="46"/>
      <c r="D37" s="47"/>
      <c r="E37" s="5"/>
      <c r="F37" s="5" t="s">
        <v>73</v>
      </c>
      <c r="G37" s="15">
        <v>31.27</v>
      </c>
      <c r="H37" s="48">
        <f t="shared" si="0"/>
        <v>1.2250667504319153</v>
      </c>
      <c r="I37" s="49">
        <f t="shared" si="1"/>
        <v>16.790620676954198</v>
      </c>
      <c r="J37" s="46"/>
      <c r="K37" s="51"/>
      <c r="L37" s="52"/>
    </row>
    <row r="38" spans="1:12">
      <c r="A38" s="45"/>
      <c r="B38" s="46"/>
      <c r="C38" s="46"/>
      <c r="D38" s="47"/>
      <c r="E38" s="5"/>
      <c r="F38" s="5" t="s">
        <v>74</v>
      </c>
      <c r="G38" s="15">
        <v>31.35</v>
      </c>
      <c r="H38" s="48">
        <f t="shared" si="0"/>
        <v>1.1999371760640805</v>
      </c>
      <c r="I38" s="49">
        <f t="shared" si="1"/>
        <v>15.846639424219291</v>
      </c>
      <c r="J38" s="46"/>
      <c r="K38" s="51"/>
      <c r="L38" s="52"/>
    </row>
    <row r="39" spans="1:12">
      <c r="A39" s="45" t="s">
        <v>13</v>
      </c>
      <c r="B39" s="46" t="s">
        <v>2</v>
      </c>
      <c r="C39" s="46" t="s">
        <v>30</v>
      </c>
      <c r="D39" s="47" t="s">
        <v>16</v>
      </c>
      <c r="E39" s="5">
        <v>0.43055555555555558</v>
      </c>
      <c r="F39" s="5" t="s">
        <v>75</v>
      </c>
      <c r="G39" s="15">
        <v>29.96</v>
      </c>
      <c r="H39" s="48">
        <f t="shared" si="0"/>
        <v>1.6365635307051989</v>
      </c>
      <c r="I39" s="49">
        <f t="shared" si="1"/>
        <v>43.307541547872773</v>
      </c>
      <c r="J39" s="50">
        <f t="shared" ref="J39" si="20">AVERAGE(I39,I40,I41)</f>
        <v>42.293724491123278</v>
      </c>
      <c r="K39" s="51">
        <v>5000000</v>
      </c>
      <c r="L39" s="53">
        <f t="shared" ref="L39" si="21">J39/K39</f>
        <v>8.4587448982246552E-6</v>
      </c>
    </row>
    <row r="40" spans="1:12">
      <c r="A40" s="45"/>
      <c r="B40" s="46"/>
      <c r="C40" s="46"/>
      <c r="D40" s="47"/>
      <c r="E40" s="5"/>
      <c r="F40" s="5" t="s">
        <v>76</v>
      </c>
      <c r="G40" s="15">
        <v>30.05</v>
      </c>
      <c r="H40" s="48">
        <f t="shared" si="0"/>
        <v>1.6082927595413856</v>
      </c>
      <c r="I40" s="49">
        <f t="shared" si="1"/>
        <v>40.578198243061337</v>
      </c>
      <c r="J40" s="46"/>
      <c r="K40" s="51"/>
      <c r="L40" s="52"/>
    </row>
    <row r="41" spans="1:12">
      <c r="A41" s="45"/>
      <c r="B41" s="46"/>
      <c r="C41" s="46"/>
      <c r="D41" s="47"/>
      <c r="E41" s="5"/>
      <c r="F41" s="5" t="s">
        <v>77</v>
      </c>
      <c r="G41" s="15">
        <v>29.97</v>
      </c>
      <c r="H41" s="48">
        <f t="shared" si="0"/>
        <v>1.6334223339092202</v>
      </c>
      <c r="I41" s="49">
        <f t="shared" si="1"/>
        <v>42.995433682435724</v>
      </c>
      <c r="J41" s="46"/>
      <c r="K41" s="51"/>
      <c r="L41" s="52"/>
    </row>
    <row r="42" spans="1:12">
      <c r="A42" s="45" t="s">
        <v>13</v>
      </c>
      <c r="B42" s="46" t="s">
        <v>2</v>
      </c>
      <c r="C42" s="46" t="s">
        <v>30</v>
      </c>
      <c r="D42" s="47" t="s">
        <v>16</v>
      </c>
      <c r="E42" s="5">
        <v>0.54861111111111105</v>
      </c>
      <c r="F42" s="5" t="s">
        <v>78</v>
      </c>
      <c r="G42" s="15">
        <v>28.57</v>
      </c>
      <c r="H42" s="48">
        <f t="shared" si="0"/>
        <v>2.0731898853463173</v>
      </c>
      <c r="I42" s="49">
        <f t="shared" si="1"/>
        <v>118.35589267300622</v>
      </c>
      <c r="J42" s="50">
        <f t="shared" ref="J42" si="22">AVERAGE(I42,I43,I44)</f>
        <v>125.49644379554729</v>
      </c>
      <c r="K42" s="51">
        <v>5000000</v>
      </c>
      <c r="L42" s="53">
        <f t="shared" ref="L42" si="23">J42/K42</f>
        <v>2.5099288759109459E-5</v>
      </c>
    </row>
    <row r="43" spans="1:12">
      <c r="A43" s="45"/>
      <c r="B43" s="46"/>
      <c r="C43" s="46"/>
      <c r="D43" s="47"/>
      <c r="E43" s="5"/>
      <c r="F43" s="5" t="s">
        <v>79</v>
      </c>
      <c r="G43" s="15">
        <v>28.57</v>
      </c>
      <c r="H43" s="48">
        <f t="shared" si="0"/>
        <v>2.0731898853463173</v>
      </c>
      <c r="I43" s="49">
        <f t="shared" si="1"/>
        <v>118.35589267300622</v>
      </c>
      <c r="J43" s="46"/>
      <c r="K43" s="51"/>
      <c r="L43" s="52"/>
    </row>
    <row r="44" spans="1:12">
      <c r="A44" s="45"/>
      <c r="B44" s="46"/>
      <c r="C44" s="46"/>
      <c r="D44" s="47"/>
      <c r="E44" s="5"/>
      <c r="F44" s="5" t="s">
        <v>80</v>
      </c>
      <c r="G44" s="15">
        <v>28.34</v>
      </c>
      <c r="H44" s="48">
        <f t="shared" si="0"/>
        <v>2.1454374116538406</v>
      </c>
      <c r="I44" s="49">
        <f t="shared" si="1"/>
        <v>139.7775460406294</v>
      </c>
      <c r="J44" s="46"/>
      <c r="K44" s="51"/>
      <c r="L44" s="52"/>
    </row>
    <row r="45" spans="1:12">
      <c r="A45" s="45" t="s">
        <v>13</v>
      </c>
      <c r="B45" s="46" t="s">
        <v>2</v>
      </c>
      <c r="C45" s="46" t="s">
        <v>30</v>
      </c>
      <c r="D45" s="47" t="s">
        <v>16</v>
      </c>
      <c r="E45" s="5">
        <v>0.71875</v>
      </c>
      <c r="F45" s="5" t="s">
        <v>81</v>
      </c>
      <c r="G45" s="15">
        <v>29.53</v>
      </c>
      <c r="H45" s="48">
        <f t="shared" si="0"/>
        <v>1.7716349929323074</v>
      </c>
      <c r="I45" s="49">
        <f t="shared" si="1"/>
        <v>59.106465925624434</v>
      </c>
      <c r="J45" s="50">
        <f t="shared" ref="J45" si="24">AVERAGE(I45,I46,I47)</f>
        <v>62.699345359661486</v>
      </c>
      <c r="K45" s="51">
        <v>4400000</v>
      </c>
      <c r="L45" s="53">
        <f t="shared" ref="L45" si="25">J45/K45</f>
        <v>1.4249851218104883E-5</v>
      </c>
    </row>
    <row r="46" spans="1:12">
      <c r="A46" s="45"/>
      <c r="B46" s="46"/>
      <c r="C46" s="46"/>
      <c r="D46" s="47"/>
      <c r="E46" s="5"/>
      <c r="F46" s="5" t="s">
        <v>82</v>
      </c>
      <c r="G46" s="15">
        <v>29.29</v>
      </c>
      <c r="H46" s="48">
        <f t="shared" si="0"/>
        <v>1.8470237160358105</v>
      </c>
      <c r="I46" s="49">
        <f t="shared" si="1"/>
        <v>70.31107144393475</v>
      </c>
      <c r="J46" s="46"/>
      <c r="K46" s="51"/>
      <c r="L46" s="52"/>
    </row>
    <row r="47" spans="1:12">
      <c r="A47" s="45"/>
      <c r="B47" s="46"/>
      <c r="C47" s="46"/>
      <c r="D47" s="47"/>
      <c r="E47" s="5"/>
      <c r="F47" s="5" t="s">
        <v>83</v>
      </c>
      <c r="G47" s="15">
        <v>29.54</v>
      </c>
      <c r="H47" s="48">
        <f t="shared" si="0"/>
        <v>1.7684937961363287</v>
      </c>
      <c r="I47" s="49">
        <f t="shared" si="1"/>
        <v>58.680498709425272</v>
      </c>
      <c r="J47" s="46"/>
      <c r="K47" s="51"/>
      <c r="L47" s="52"/>
    </row>
    <row r="48" spans="1:12">
      <c r="A48" s="45" t="s">
        <v>13</v>
      </c>
      <c r="B48" s="46" t="s">
        <v>2</v>
      </c>
      <c r="C48" s="46" t="s">
        <v>30</v>
      </c>
      <c r="D48" s="47" t="s">
        <v>17</v>
      </c>
      <c r="E48" s="5">
        <v>0.43055555555555558</v>
      </c>
      <c r="F48" s="5" t="s">
        <v>84</v>
      </c>
      <c r="G48" s="15">
        <v>29.32</v>
      </c>
      <c r="H48" s="48">
        <f t="shared" si="0"/>
        <v>1.8376001256478722</v>
      </c>
      <c r="I48" s="49">
        <f t="shared" si="1"/>
        <v>68.801851519702964</v>
      </c>
      <c r="J48" s="50">
        <f t="shared" ref="J48" si="26">AVERAGE(I48,I49,I50)</f>
        <v>83.878524766047704</v>
      </c>
      <c r="K48" s="51">
        <v>5000000</v>
      </c>
      <c r="L48" s="53">
        <f t="shared" ref="L48" si="27">J48/K48</f>
        <v>1.6775704953209541E-5</v>
      </c>
    </row>
    <row r="49" spans="1:12">
      <c r="A49" s="45"/>
      <c r="B49" s="46"/>
      <c r="C49" s="46"/>
      <c r="D49" s="47"/>
      <c r="E49" s="5"/>
      <c r="F49" s="5" t="s">
        <v>85</v>
      </c>
      <c r="G49" s="15">
        <v>28.84</v>
      </c>
      <c r="H49" s="48">
        <f t="shared" si="0"/>
        <v>1.9883775718548773</v>
      </c>
      <c r="I49" s="49">
        <f t="shared" si="1"/>
        <v>97.359328950213126</v>
      </c>
      <c r="J49" s="46"/>
      <c r="K49" s="51"/>
      <c r="L49" s="52"/>
    </row>
    <row r="50" spans="1:12">
      <c r="A50" s="45"/>
      <c r="B50" s="46"/>
      <c r="C50" s="46"/>
      <c r="D50" s="47"/>
      <c r="E50" s="5"/>
      <c r="F50" s="5" t="s">
        <v>86</v>
      </c>
      <c r="G50" s="15">
        <v>29.02</v>
      </c>
      <c r="H50" s="48">
        <f t="shared" si="0"/>
        <v>1.9318360295272505</v>
      </c>
      <c r="I50" s="49">
        <f t="shared" si="1"/>
        <v>85.474393828227036</v>
      </c>
      <c r="J50" s="46"/>
      <c r="K50" s="51"/>
      <c r="L50" s="52"/>
    </row>
    <row r="51" spans="1:12">
      <c r="A51" s="45" t="s">
        <v>13</v>
      </c>
      <c r="B51" s="46" t="s">
        <v>3</v>
      </c>
      <c r="C51" s="46" t="s">
        <v>30</v>
      </c>
      <c r="D51" s="47" t="s">
        <v>18</v>
      </c>
      <c r="E51" s="5">
        <v>0.83333333333333337</v>
      </c>
      <c r="F51" s="5" t="s">
        <v>87</v>
      </c>
      <c r="G51" s="15">
        <v>29.54</v>
      </c>
      <c r="H51" s="48">
        <f t="shared" si="0"/>
        <v>1.7684937961363287</v>
      </c>
      <c r="I51" s="49">
        <f t="shared" si="1"/>
        <v>58.680498709425272</v>
      </c>
      <c r="J51" s="50">
        <f t="shared" ref="J51" si="28">AVERAGE(I51,I52,I53)</f>
        <v>57.70883119064419</v>
      </c>
      <c r="K51" s="51">
        <v>3900000</v>
      </c>
      <c r="L51" s="53">
        <f>J51/K51</f>
        <v>1.479713620272928E-5</v>
      </c>
    </row>
    <row r="52" spans="1:12">
      <c r="A52" s="45"/>
      <c r="B52" s="46"/>
      <c r="C52" s="46"/>
      <c r="D52" s="47"/>
      <c r="E52" s="5"/>
      <c r="F52" s="5" t="s">
        <v>88</v>
      </c>
      <c r="G52" s="15">
        <v>29.6</v>
      </c>
      <c r="H52" s="48">
        <f t="shared" si="0"/>
        <v>1.7496466153604524</v>
      </c>
      <c r="I52" s="49">
        <f t="shared" si="1"/>
        <v>56.188393517845661</v>
      </c>
      <c r="J52" s="46"/>
      <c r="K52" s="51"/>
      <c r="L52" s="52"/>
    </row>
    <row r="53" spans="1:12">
      <c r="A53" s="45"/>
      <c r="B53" s="46"/>
      <c r="C53" s="46"/>
      <c r="D53" s="47"/>
      <c r="E53" s="5"/>
      <c r="F53" s="5" t="s">
        <v>89</v>
      </c>
      <c r="G53" s="15">
        <v>29.55</v>
      </c>
      <c r="H53" s="48">
        <f t="shared" si="0"/>
        <v>1.7653525993403489</v>
      </c>
      <c r="I53" s="49">
        <f t="shared" si="1"/>
        <v>58.257601344661637</v>
      </c>
      <c r="J53" s="46"/>
      <c r="K53" s="51"/>
      <c r="L53" s="52"/>
    </row>
    <row r="54" spans="1:12">
      <c r="A54" s="45" t="s">
        <v>13</v>
      </c>
      <c r="B54" s="46" t="s">
        <v>3</v>
      </c>
      <c r="C54" s="46" t="s">
        <v>30</v>
      </c>
      <c r="D54" s="47" t="s">
        <v>19</v>
      </c>
      <c r="E54" s="5">
        <v>0.10416666666666667</v>
      </c>
      <c r="F54" s="5" t="s">
        <v>90</v>
      </c>
      <c r="G54" s="15">
        <v>30.04</v>
      </c>
      <c r="H54" s="48">
        <f t="shared" si="0"/>
        <v>1.6114339563373654</v>
      </c>
      <c r="I54" s="49">
        <f t="shared" si="1"/>
        <v>40.872759170867532</v>
      </c>
      <c r="J54" s="50">
        <f t="shared" ref="J54" si="29">AVERAGE(I54,I55,I56)</f>
        <v>41.43547801559189</v>
      </c>
      <c r="K54" s="51">
        <v>4200000</v>
      </c>
      <c r="L54" s="53">
        <f t="shared" ref="L54" si="30">J54/K54</f>
        <v>9.8655900037123542E-6</v>
      </c>
    </row>
    <row r="55" spans="1:12">
      <c r="A55" s="45"/>
      <c r="B55" s="46"/>
      <c r="C55" s="46"/>
      <c r="D55" s="47"/>
      <c r="E55" s="5"/>
      <c r="F55" s="5" t="s">
        <v>91</v>
      </c>
      <c r="G55" s="15">
        <v>30.11</v>
      </c>
      <c r="H55" s="48">
        <f t="shared" si="0"/>
        <v>1.5894455787655104</v>
      </c>
      <c r="I55" s="49">
        <f t="shared" si="1"/>
        <v>38.854880603802201</v>
      </c>
      <c r="J55" s="46"/>
      <c r="K55" s="51"/>
      <c r="L55" s="52"/>
    </row>
    <row r="56" spans="1:12">
      <c r="A56" s="45"/>
      <c r="B56" s="46"/>
      <c r="C56" s="46"/>
      <c r="D56" s="47"/>
      <c r="E56" s="5"/>
      <c r="F56" s="5" t="s">
        <v>92</v>
      </c>
      <c r="G56" s="15">
        <v>29.92</v>
      </c>
      <c r="H56" s="48">
        <f t="shared" si="0"/>
        <v>1.6491283178891158</v>
      </c>
      <c r="I56" s="49">
        <f t="shared" si="1"/>
        <v>44.578794272105945</v>
      </c>
      <c r="J56" s="46"/>
      <c r="K56" s="51"/>
      <c r="L56" s="52"/>
    </row>
    <row r="57" spans="1:12">
      <c r="A57" s="45" t="s">
        <v>13</v>
      </c>
      <c r="B57" s="46" t="s">
        <v>3</v>
      </c>
      <c r="C57" s="46" t="s">
        <v>30</v>
      </c>
      <c r="D57" s="47" t="s">
        <v>19</v>
      </c>
      <c r="E57" s="5">
        <v>0.45833333333333331</v>
      </c>
      <c r="F57" s="5" t="s">
        <v>93</v>
      </c>
      <c r="G57" s="15">
        <v>30.53</v>
      </c>
      <c r="H57" s="48">
        <f t="shared" si="0"/>
        <v>1.4575153133343806</v>
      </c>
      <c r="I57" s="49">
        <f t="shared" si="1"/>
        <v>28.675784853486984</v>
      </c>
      <c r="J57" s="50">
        <f t="shared" ref="J57" si="31">AVERAGE(I57,I58,I59)</f>
        <v>27.739580029401022</v>
      </c>
      <c r="K57" s="51">
        <v>3500000</v>
      </c>
      <c r="L57" s="53">
        <f t="shared" ref="L57" si="32">J57/K57</f>
        <v>7.9255942941145771E-6</v>
      </c>
    </row>
    <row r="58" spans="1:12">
      <c r="A58" s="45"/>
      <c r="B58" s="46"/>
      <c r="C58" s="46"/>
      <c r="D58" s="47"/>
      <c r="E58" s="5"/>
      <c r="F58" s="5" t="s">
        <v>94</v>
      </c>
      <c r="G58" s="15">
        <v>30.64</v>
      </c>
      <c r="H58" s="48">
        <f t="shared" si="0"/>
        <v>1.4229621485786088</v>
      </c>
      <c r="I58" s="49">
        <f t="shared" si="1"/>
        <v>26.482693156733536</v>
      </c>
      <c r="J58" s="46"/>
      <c r="K58" s="51"/>
      <c r="L58" s="52"/>
    </row>
    <row r="59" spans="1:12">
      <c r="A59" s="45"/>
      <c r="B59" s="46"/>
      <c r="C59" s="46"/>
      <c r="D59" s="47"/>
      <c r="E59" s="5"/>
      <c r="F59" s="5" t="s">
        <v>95</v>
      </c>
      <c r="G59" s="15">
        <v>30.56</v>
      </c>
      <c r="H59" s="48">
        <f t="shared" si="0"/>
        <v>1.4480917229464436</v>
      </c>
      <c r="I59" s="49">
        <f t="shared" si="1"/>
        <v>28.060262077982546</v>
      </c>
      <c r="J59" s="46"/>
      <c r="K59" s="51"/>
      <c r="L59" s="52"/>
    </row>
    <row r="60" spans="1:12">
      <c r="A60" s="45" t="s">
        <v>13</v>
      </c>
      <c r="B60" s="46" t="s">
        <v>3</v>
      </c>
      <c r="C60" s="46" t="s">
        <v>30</v>
      </c>
      <c r="D60" s="47" t="s">
        <v>19</v>
      </c>
      <c r="E60" s="5">
        <v>0.5</v>
      </c>
      <c r="F60" s="5" t="s">
        <v>96</v>
      </c>
      <c r="G60" s="15">
        <v>29.76</v>
      </c>
      <c r="H60" s="48">
        <f t="shared" si="0"/>
        <v>1.6993874666247841</v>
      </c>
      <c r="I60" s="49">
        <f t="shared" si="1"/>
        <v>50.048085229229031</v>
      </c>
      <c r="J60" s="50">
        <f t="shared" ref="J60" si="33">AVERAGE(I60,I61,I62)</f>
        <v>47.499561860008065</v>
      </c>
      <c r="K60" s="51">
        <v>6500000</v>
      </c>
      <c r="L60" s="53">
        <f t="shared" ref="L60" si="34">J60/K60</f>
        <v>7.307624901539702E-6</v>
      </c>
    </row>
    <row r="61" spans="1:12">
      <c r="A61" s="45"/>
      <c r="B61" s="46"/>
      <c r="C61" s="46"/>
      <c r="D61" s="47"/>
      <c r="E61" s="5"/>
      <c r="F61" s="5" t="s">
        <v>97</v>
      </c>
      <c r="G61" s="15">
        <v>29.89</v>
      </c>
      <c r="H61" s="48">
        <f t="shared" si="0"/>
        <v>1.6585519082770539</v>
      </c>
      <c r="I61" s="49">
        <f t="shared" si="1"/>
        <v>45.556663370504047</v>
      </c>
      <c r="J61" s="46"/>
      <c r="K61" s="51"/>
      <c r="L61" s="52"/>
    </row>
    <row r="62" spans="1:12">
      <c r="A62" s="45"/>
      <c r="B62" s="46"/>
      <c r="C62" s="46"/>
      <c r="D62" s="47"/>
      <c r="E62" s="5"/>
      <c r="F62" s="5" t="s">
        <v>98</v>
      </c>
      <c r="G62" s="15">
        <v>29.85</v>
      </c>
      <c r="H62" s="48">
        <f t="shared" si="0"/>
        <v>1.6711166954609706</v>
      </c>
      <c r="I62" s="49">
        <f t="shared" si="1"/>
        <v>46.893936980291087</v>
      </c>
      <c r="J62" s="46"/>
      <c r="K62" s="51"/>
      <c r="L62" s="52"/>
    </row>
    <row r="63" spans="1:12">
      <c r="A63" s="45" t="s">
        <v>13</v>
      </c>
      <c r="B63" s="46" t="s">
        <v>3</v>
      </c>
      <c r="C63" s="46" t="s">
        <v>30</v>
      </c>
      <c r="D63" s="47" t="s">
        <v>19</v>
      </c>
      <c r="E63" s="5">
        <v>0.5625</v>
      </c>
      <c r="F63" s="5" t="s">
        <v>99</v>
      </c>
      <c r="G63" s="15">
        <v>32.76</v>
      </c>
      <c r="H63" s="48">
        <f t="shared" si="0"/>
        <v>0.75702842783100477</v>
      </c>
      <c r="I63" s="49">
        <f t="shared" si="1"/>
        <v>5.7151604545899817</v>
      </c>
      <c r="J63" s="50">
        <f t="shared" ref="J63" si="35">AVERAGE(I63,I64,I65)</f>
        <v>6.1428080282484316</v>
      </c>
      <c r="K63" s="51">
        <v>4200000</v>
      </c>
      <c r="L63" s="53">
        <f t="shared" ref="L63" si="36">J63/K63</f>
        <v>1.4625733400591505E-6</v>
      </c>
    </row>
    <row r="64" spans="1:12">
      <c r="A64" s="45"/>
      <c r="B64" s="46"/>
      <c r="C64" s="46"/>
      <c r="D64" s="47"/>
      <c r="E64" s="5"/>
      <c r="F64" s="5" t="s">
        <v>100</v>
      </c>
      <c r="G64" s="15">
        <v>33.07</v>
      </c>
      <c r="H64" s="48">
        <f t="shared" si="0"/>
        <v>0.65965132715564678</v>
      </c>
      <c r="I64" s="49">
        <f t="shared" si="1"/>
        <v>4.5672136413991842</v>
      </c>
      <c r="J64" s="46"/>
      <c r="K64" s="51"/>
      <c r="L64" s="52"/>
    </row>
    <row r="65" spans="1:12">
      <c r="A65" s="45"/>
      <c r="B65" s="46"/>
      <c r="C65" s="46"/>
      <c r="D65" s="47"/>
      <c r="E65" s="5"/>
      <c r="F65" s="5" t="s">
        <v>101</v>
      </c>
      <c r="G65" s="15">
        <v>32.270000000000003</v>
      </c>
      <c r="H65" s="48">
        <f t="shared" si="0"/>
        <v>0.91094707083398729</v>
      </c>
      <c r="I65" s="49">
        <f t="shared" si="1"/>
        <v>8.1460499887561291</v>
      </c>
      <c r="J65" s="46"/>
      <c r="K65" s="51"/>
      <c r="L65" s="52"/>
    </row>
    <row r="66" spans="1:12">
      <c r="A66" s="45" t="s">
        <v>13</v>
      </c>
      <c r="B66" s="46" t="s">
        <v>3</v>
      </c>
      <c r="C66" s="46" t="s">
        <v>30</v>
      </c>
      <c r="D66" s="47" t="s">
        <v>19</v>
      </c>
      <c r="E66" s="5">
        <v>0.72916666666666663</v>
      </c>
      <c r="F66" s="5" t="s">
        <v>102</v>
      </c>
      <c r="G66" s="15">
        <v>28.67</v>
      </c>
      <c r="H66" s="48">
        <f t="shared" si="0"/>
        <v>2.0417779173865243</v>
      </c>
      <c r="I66" s="49">
        <f t="shared" si="1"/>
        <v>110.09761658650368</v>
      </c>
      <c r="J66" s="50">
        <f t="shared" ref="J66" si="37">AVERAGE(I66,I67,I68)</f>
        <v>114.18970751541208</v>
      </c>
      <c r="K66" s="51">
        <v>4500000</v>
      </c>
      <c r="L66" s="53">
        <f t="shared" ref="L66" si="38">J66/K66</f>
        <v>2.5375490558980461E-5</v>
      </c>
    </row>
    <row r="67" spans="1:12">
      <c r="A67" s="45"/>
      <c r="B67" s="46"/>
      <c r="C67" s="46"/>
      <c r="D67" s="47"/>
      <c r="E67" s="5"/>
      <c r="F67" s="5" t="s">
        <v>103</v>
      </c>
      <c r="G67" s="15">
        <v>28.59</v>
      </c>
      <c r="H67" s="48">
        <f t="shared" si="0"/>
        <v>2.0669074917543591</v>
      </c>
      <c r="I67" s="49">
        <f t="shared" si="1"/>
        <v>116.65611036213747</v>
      </c>
      <c r="J67" s="46"/>
      <c r="K67" s="51"/>
      <c r="L67" s="52"/>
    </row>
    <row r="68" spans="1:12">
      <c r="A68" s="45"/>
      <c r="B68" s="46"/>
      <c r="C68" s="46"/>
      <c r="D68" s="47"/>
      <c r="E68" s="5"/>
      <c r="F68" s="5" t="s">
        <v>104</v>
      </c>
      <c r="G68" s="15">
        <v>28.6</v>
      </c>
      <c r="H68" s="48">
        <f t="shared" ref="H68:H125" si="39">(35.17-G68)/3.1835</f>
        <v>2.0637662949583793</v>
      </c>
      <c r="I68" s="49">
        <f t="shared" ref="I68:I125" si="40">10^H68</f>
        <v>115.81539559759509</v>
      </c>
      <c r="J68" s="46"/>
      <c r="K68" s="51"/>
      <c r="L68" s="52"/>
    </row>
    <row r="69" spans="1:12">
      <c r="A69" s="45" t="s">
        <v>20</v>
      </c>
      <c r="B69" s="46" t="s">
        <v>1</v>
      </c>
      <c r="C69" s="46" t="s">
        <v>28</v>
      </c>
      <c r="D69" s="47" t="s">
        <v>7</v>
      </c>
      <c r="E69" s="5">
        <v>0.9375</v>
      </c>
      <c r="F69" s="5" t="s">
        <v>123</v>
      </c>
      <c r="G69" s="15">
        <v>29.18</v>
      </c>
      <c r="H69" s="48">
        <f t="shared" si="39"/>
        <v>1.8815768807915823</v>
      </c>
      <c r="I69" s="49">
        <f t="shared" si="40"/>
        <v>76.133690241084011</v>
      </c>
      <c r="J69" s="50">
        <f t="shared" ref="J69:J123" si="41">AVERAGE(I69,I70,I71)</f>
        <v>74.687577910567839</v>
      </c>
      <c r="K69" s="51">
        <v>4700000</v>
      </c>
      <c r="L69" s="53">
        <f t="shared" ref="L69" si="42">J69/K69</f>
        <v>1.5890974023525073E-5</v>
      </c>
    </row>
    <row r="70" spans="1:12">
      <c r="A70" s="45"/>
      <c r="B70" s="46"/>
      <c r="C70" s="46"/>
      <c r="D70" s="47"/>
      <c r="E70" s="5"/>
      <c r="F70" s="5" t="s">
        <v>124</v>
      </c>
      <c r="G70" s="15">
        <v>29.21</v>
      </c>
      <c r="H70" s="48">
        <f t="shared" si="39"/>
        <v>1.872153290403644</v>
      </c>
      <c r="I70" s="49">
        <f t="shared" si="40"/>
        <v>74.499488402632991</v>
      </c>
      <c r="J70" s="46"/>
      <c r="K70" s="51"/>
      <c r="L70" s="52"/>
    </row>
    <row r="71" spans="1:12">
      <c r="A71" s="45"/>
      <c r="B71" s="46"/>
      <c r="C71" s="46"/>
      <c r="D71" s="47"/>
      <c r="E71" s="5"/>
      <c r="F71" s="5" t="s">
        <v>125</v>
      </c>
      <c r="G71" s="15">
        <v>29.23</v>
      </c>
      <c r="H71" s="48">
        <f t="shared" si="39"/>
        <v>1.8658708968116857</v>
      </c>
      <c r="I71" s="49">
        <f t="shared" si="40"/>
        <v>73.429555087986543</v>
      </c>
      <c r="J71" s="46"/>
      <c r="K71" s="51"/>
      <c r="L71" s="52"/>
    </row>
    <row r="72" spans="1:12">
      <c r="A72" s="45" t="s">
        <v>20</v>
      </c>
      <c r="B72" s="46" t="s">
        <v>1</v>
      </c>
      <c r="C72" s="46" t="s">
        <v>28</v>
      </c>
      <c r="D72" s="47" t="s">
        <v>8</v>
      </c>
      <c r="E72" s="5">
        <v>0.27083333333333331</v>
      </c>
      <c r="F72" s="5" t="s">
        <v>126</v>
      </c>
      <c r="G72" s="15">
        <v>29.87</v>
      </c>
      <c r="H72" s="48">
        <f t="shared" si="39"/>
        <v>1.6648343018690124</v>
      </c>
      <c r="I72" s="49">
        <f t="shared" si="40"/>
        <v>46.220464094692439</v>
      </c>
      <c r="J72" s="50">
        <f t="shared" si="41"/>
        <v>44.636413157792255</v>
      </c>
      <c r="K72" s="51">
        <v>2500000</v>
      </c>
      <c r="L72" s="53">
        <f t="shared" ref="L72" si="43">J72/K72</f>
        <v>1.7854565263116902E-5</v>
      </c>
    </row>
    <row r="73" spans="1:12">
      <c r="A73" s="45"/>
      <c r="B73" s="46"/>
      <c r="C73" s="46"/>
      <c r="D73" s="47"/>
      <c r="E73" s="5"/>
      <c r="F73" s="5" t="s">
        <v>127</v>
      </c>
      <c r="G73" s="15">
        <v>30.02</v>
      </c>
      <c r="H73" s="48">
        <f t="shared" si="39"/>
        <v>1.6177163499293237</v>
      </c>
      <c r="I73" s="49">
        <f t="shared" si="40"/>
        <v>41.468311283991895</v>
      </c>
      <c r="J73" s="46"/>
      <c r="K73" s="51"/>
      <c r="L73" s="52"/>
    </row>
    <row r="74" spans="1:12">
      <c r="A74" s="45"/>
      <c r="B74" s="46"/>
      <c r="C74" s="46"/>
      <c r="D74" s="47"/>
      <c r="E74" s="5"/>
      <c r="F74" s="5" t="s">
        <v>128</v>
      </c>
      <c r="G74" s="15">
        <v>29.87</v>
      </c>
      <c r="H74" s="48">
        <f t="shared" si="39"/>
        <v>1.6648343018690124</v>
      </c>
      <c r="I74" s="49">
        <f t="shared" si="40"/>
        <v>46.220464094692439</v>
      </c>
      <c r="J74" s="46"/>
      <c r="K74" s="51"/>
      <c r="L74" s="52"/>
    </row>
    <row r="75" spans="1:12">
      <c r="A75" s="45" t="s">
        <v>20</v>
      </c>
      <c r="B75" s="46" t="s">
        <v>1</v>
      </c>
      <c r="C75" s="46" t="s">
        <v>28</v>
      </c>
      <c r="D75" s="47" t="s">
        <v>8</v>
      </c>
      <c r="E75" s="5">
        <v>0.33333333333333331</v>
      </c>
      <c r="F75" s="5" t="s">
        <v>129</v>
      </c>
      <c r="G75" s="15">
        <v>32.92</v>
      </c>
      <c r="H75" s="48">
        <f t="shared" si="39"/>
        <v>0.70676927909533538</v>
      </c>
      <c r="I75" s="49">
        <f t="shared" si="40"/>
        <v>5.0906035859379539</v>
      </c>
      <c r="J75" s="50">
        <f t="shared" si="41"/>
        <v>8.3730532505441104</v>
      </c>
      <c r="K75" s="51">
        <v>2100000</v>
      </c>
      <c r="L75" s="53">
        <f t="shared" ref="L75" si="44">J75/K75</f>
        <v>3.9871682145448148E-6</v>
      </c>
    </row>
    <row r="76" spans="1:12">
      <c r="A76" s="45"/>
      <c r="B76" s="46"/>
      <c r="C76" s="46"/>
      <c r="D76" s="47"/>
      <c r="E76" s="5"/>
      <c r="F76" s="5" t="s">
        <v>130</v>
      </c>
      <c r="G76" s="15">
        <v>32.840000000000003</v>
      </c>
      <c r="H76" s="48">
        <f t="shared" si="39"/>
        <v>0.73189885346316896</v>
      </c>
      <c r="I76" s="49">
        <f t="shared" si="40"/>
        <v>5.3938498592699444</v>
      </c>
      <c r="J76" s="46"/>
      <c r="K76" s="51"/>
      <c r="L76" s="52"/>
    </row>
    <row r="77" spans="1:12">
      <c r="A77" s="45"/>
      <c r="B77" s="46"/>
      <c r="C77" s="46"/>
      <c r="D77" s="47"/>
      <c r="E77" s="5"/>
      <c r="F77" s="5" t="s">
        <v>131</v>
      </c>
      <c r="G77" s="15">
        <v>31.46</v>
      </c>
      <c r="H77" s="48">
        <f t="shared" si="39"/>
        <v>1.1653840113083087</v>
      </c>
      <c r="I77" s="49">
        <f t="shared" si="40"/>
        <v>14.634706306424436</v>
      </c>
      <c r="J77" s="46"/>
      <c r="K77" s="51"/>
      <c r="L77" s="52"/>
    </row>
    <row r="78" spans="1:12">
      <c r="A78" s="45" t="s">
        <v>20</v>
      </c>
      <c r="B78" s="46" t="s">
        <v>1</v>
      </c>
      <c r="C78" s="46" t="s">
        <v>28</v>
      </c>
      <c r="D78" s="47" t="s">
        <v>8</v>
      </c>
      <c r="E78" s="5">
        <v>0.375</v>
      </c>
      <c r="F78" s="5" t="s">
        <v>132</v>
      </c>
      <c r="G78" s="15">
        <v>32.06</v>
      </c>
      <c r="H78" s="48">
        <f t="shared" si="39"/>
        <v>0.97691220354955222</v>
      </c>
      <c r="I78" s="49">
        <f t="shared" si="40"/>
        <v>9.4822675154309994</v>
      </c>
      <c r="J78" s="50">
        <f t="shared" si="41"/>
        <v>10.464993653420082</v>
      </c>
      <c r="K78" s="51">
        <v>3000000</v>
      </c>
      <c r="L78" s="53">
        <f t="shared" ref="L78" si="45">J78/K78</f>
        <v>3.488331217806694E-6</v>
      </c>
    </row>
    <row r="79" spans="1:12">
      <c r="A79" s="45"/>
      <c r="B79" s="46"/>
      <c r="C79" s="46"/>
      <c r="D79" s="47"/>
      <c r="E79" s="5"/>
      <c r="F79" s="5" t="s">
        <v>133</v>
      </c>
      <c r="G79" s="15">
        <v>31.98</v>
      </c>
      <c r="H79" s="48">
        <f t="shared" si="39"/>
        <v>1.0020417779173869</v>
      </c>
      <c r="I79" s="49">
        <f t="shared" si="40"/>
        <v>10.047124361627901</v>
      </c>
      <c r="J79" s="46"/>
      <c r="K79" s="51"/>
      <c r="L79" s="52"/>
    </row>
    <row r="80" spans="1:12">
      <c r="A80" s="45"/>
      <c r="B80" s="46"/>
      <c r="C80" s="46"/>
      <c r="D80" s="47"/>
      <c r="E80" s="5"/>
      <c r="F80" s="5" t="s">
        <v>134</v>
      </c>
      <c r="G80" s="15">
        <v>31.75</v>
      </c>
      <c r="H80" s="48">
        <f t="shared" si="39"/>
        <v>1.0742893042249102</v>
      </c>
      <c r="I80" s="49">
        <f t="shared" si="40"/>
        <v>11.86558908320135</v>
      </c>
      <c r="J80" s="46"/>
      <c r="K80" s="51"/>
      <c r="L80" s="52"/>
    </row>
    <row r="81" spans="1:19">
      <c r="A81" s="45" t="s">
        <v>20</v>
      </c>
      <c r="B81" s="46" t="s">
        <v>1</v>
      </c>
      <c r="C81" s="46" t="s">
        <v>28</v>
      </c>
      <c r="D81" s="47" t="s">
        <v>8</v>
      </c>
      <c r="E81" s="5">
        <v>0.4375</v>
      </c>
      <c r="F81" s="5" t="s">
        <v>135</v>
      </c>
      <c r="G81" s="15">
        <v>28.65</v>
      </c>
      <c r="H81" s="48">
        <f t="shared" si="39"/>
        <v>2.0480603109784838</v>
      </c>
      <c r="I81" s="49">
        <f t="shared" si="40"/>
        <v>111.70183586453065</v>
      </c>
      <c r="J81" s="50">
        <f t="shared" si="41"/>
        <v>155.73934737608207</v>
      </c>
      <c r="K81" s="51">
        <v>4000000</v>
      </c>
      <c r="L81" s="53">
        <f t="shared" ref="L81" si="46">J81/K81</f>
        <v>3.8934836844020516E-5</v>
      </c>
    </row>
    <row r="82" spans="1:19">
      <c r="A82" s="45"/>
      <c r="B82" s="46"/>
      <c r="C82" s="46"/>
      <c r="D82" s="47"/>
      <c r="E82" s="5"/>
      <c r="F82" s="5" t="s">
        <v>136</v>
      </c>
      <c r="G82" s="15">
        <v>27.64</v>
      </c>
      <c r="H82" s="48">
        <f t="shared" si="39"/>
        <v>2.3653211873723894</v>
      </c>
      <c r="I82" s="49">
        <f t="shared" si="40"/>
        <v>231.91091391725635</v>
      </c>
      <c r="J82" s="46"/>
      <c r="K82" s="51"/>
      <c r="L82" s="52"/>
    </row>
    <row r="83" spans="1:19">
      <c r="A83" s="45"/>
      <c r="B83" s="46"/>
      <c r="C83" s="46"/>
      <c r="D83" s="47"/>
      <c r="E83" s="5"/>
      <c r="F83" s="5" t="s">
        <v>137</v>
      </c>
      <c r="G83" s="15">
        <v>28.51</v>
      </c>
      <c r="H83" s="48">
        <f t="shared" si="39"/>
        <v>2.0920370661221925</v>
      </c>
      <c r="I83" s="49">
        <f t="shared" si="40"/>
        <v>123.60529234645919</v>
      </c>
      <c r="J83" s="46"/>
      <c r="K83" s="51"/>
      <c r="L83" s="52"/>
    </row>
    <row r="84" spans="1:19">
      <c r="A84" s="45" t="s">
        <v>20</v>
      </c>
      <c r="B84" s="46" t="s">
        <v>1</v>
      </c>
      <c r="C84" s="46" t="s">
        <v>28</v>
      </c>
      <c r="D84" s="47" t="s">
        <v>9</v>
      </c>
      <c r="E84" s="5">
        <v>0.3125</v>
      </c>
      <c r="F84" s="5" t="s">
        <v>138</v>
      </c>
      <c r="G84" s="15">
        <v>29.92</v>
      </c>
      <c r="H84" s="48">
        <f t="shared" si="39"/>
        <v>1.6491283178891158</v>
      </c>
      <c r="I84" s="49">
        <f t="shared" si="40"/>
        <v>44.578794272105945</v>
      </c>
      <c r="J84" s="50">
        <f t="shared" si="41"/>
        <v>43.123389216491347</v>
      </c>
      <c r="K84" s="51">
        <v>3900000</v>
      </c>
      <c r="L84" s="53">
        <f t="shared" ref="L84" si="47">J84/K84</f>
        <v>1.1057279286279832E-5</v>
      </c>
      <c r="M84" s="7"/>
      <c r="N84" s="7"/>
      <c r="O84" s="7"/>
      <c r="P84" s="7"/>
      <c r="Q84" s="7"/>
      <c r="R84" s="8"/>
      <c r="S84" s="6"/>
    </row>
    <row r="85" spans="1:19">
      <c r="A85" s="45"/>
      <c r="B85" s="46"/>
      <c r="C85" s="46"/>
      <c r="D85" s="47"/>
      <c r="E85" s="5"/>
      <c r="F85" s="5" t="s">
        <v>139</v>
      </c>
      <c r="G85" s="15">
        <v>30.03</v>
      </c>
      <c r="H85" s="48">
        <f t="shared" si="39"/>
        <v>1.6145751531333439</v>
      </c>
      <c r="I85" s="49">
        <f t="shared" si="40"/>
        <v>41.169458343937009</v>
      </c>
      <c r="J85" s="46"/>
      <c r="K85" s="51"/>
      <c r="L85" s="52"/>
    </row>
    <row r="86" spans="1:19">
      <c r="A86" s="45"/>
      <c r="B86" s="46"/>
      <c r="C86" s="46"/>
      <c r="D86" s="47"/>
      <c r="E86" s="5"/>
      <c r="F86" s="5" t="s">
        <v>140</v>
      </c>
      <c r="G86" s="15">
        <v>29.95</v>
      </c>
      <c r="H86" s="48">
        <f t="shared" si="39"/>
        <v>1.6397047275011787</v>
      </c>
      <c r="I86" s="49">
        <f t="shared" si="40"/>
        <v>43.621915033431094</v>
      </c>
      <c r="J86" s="46"/>
      <c r="K86" s="51"/>
      <c r="L86" s="52"/>
    </row>
    <row r="87" spans="1:19">
      <c r="A87" s="45" t="s">
        <v>20</v>
      </c>
      <c r="B87" s="46" t="s">
        <v>2</v>
      </c>
      <c r="C87" s="46" t="s">
        <v>34</v>
      </c>
      <c r="D87" s="47" t="s">
        <v>10</v>
      </c>
      <c r="E87" s="5">
        <v>0.60416666666666663</v>
      </c>
      <c r="F87" s="5" t="s">
        <v>141</v>
      </c>
      <c r="G87" s="15">
        <v>27.9</v>
      </c>
      <c r="H87" s="48">
        <f t="shared" si="39"/>
        <v>2.2836500706769289</v>
      </c>
      <c r="I87" s="49">
        <f t="shared" si="40"/>
        <v>192.1542837139221</v>
      </c>
      <c r="J87" s="50">
        <f t="shared" si="41"/>
        <v>179.81770216155246</v>
      </c>
      <c r="K87" s="51">
        <v>2800000</v>
      </c>
      <c r="L87" s="53">
        <f t="shared" ref="L87" si="48">J87/K87</f>
        <v>6.4220607914840163E-5</v>
      </c>
    </row>
    <row r="88" spans="1:19">
      <c r="A88" s="45"/>
      <c r="B88" s="46"/>
      <c r="C88" s="46"/>
      <c r="D88" s="47"/>
      <c r="E88" s="5"/>
      <c r="F88" s="5" t="s">
        <v>142</v>
      </c>
      <c r="G88" s="15">
        <v>28.04</v>
      </c>
      <c r="H88" s="48">
        <f t="shared" si="39"/>
        <v>2.2396733155332189</v>
      </c>
      <c r="I88" s="49">
        <f t="shared" si="40"/>
        <v>173.64941138536764</v>
      </c>
      <c r="J88" s="46"/>
      <c r="K88" s="51"/>
      <c r="L88" s="52"/>
    </row>
    <row r="89" spans="1:19">
      <c r="A89" s="45"/>
      <c r="B89" s="46"/>
      <c r="C89" s="46"/>
      <c r="D89" s="47"/>
      <c r="E89" s="5"/>
      <c r="F89" s="5" t="s">
        <v>143</v>
      </c>
      <c r="G89" s="15">
        <v>28.04</v>
      </c>
      <c r="H89" s="48">
        <f t="shared" si="39"/>
        <v>2.2396733155332189</v>
      </c>
      <c r="I89" s="49">
        <f t="shared" si="40"/>
        <v>173.64941138536764</v>
      </c>
      <c r="J89" s="46"/>
      <c r="K89" s="51"/>
      <c r="L89" s="52"/>
    </row>
    <row r="90" spans="1:19">
      <c r="A90" s="45" t="s">
        <v>20</v>
      </c>
      <c r="B90" s="46" t="s">
        <v>2</v>
      </c>
      <c r="C90" s="46" t="s">
        <v>34</v>
      </c>
      <c r="D90" s="47" t="s">
        <v>10</v>
      </c>
      <c r="E90" s="5">
        <v>0.83333333333333337</v>
      </c>
      <c r="F90" s="5" t="s">
        <v>144</v>
      </c>
      <c r="G90" s="15">
        <v>31.87</v>
      </c>
      <c r="H90" s="48">
        <f t="shared" si="39"/>
        <v>1.0365949426731587</v>
      </c>
      <c r="I90" s="49">
        <f t="shared" si="40"/>
        <v>10.879149446211603</v>
      </c>
      <c r="J90" s="50">
        <f t="shared" si="41"/>
        <v>9.9485562500461402</v>
      </c>
      <c r="K90" s="51">
        <v>2600000</v>
      </c>
      <c r="L90" s="53">
        <f t="shared" ref="L90" si="49">J90/K90</f>
        <v>3.8263677884792851E-6</v>
      </c>
    </row>
    <row r="91" spans="1:19">
      <c r="A91" s="45"/>
      <c r="B91" s="46"/>
      <c r="C91" s="46"/>
      <c r="D91" s="47"/>
      <c r="E91" s="5"/>
      <c r="F91" s="5" t="s">
        <v>145</v>
      </c>
      <c r="G91" s="15">
        <v>32.08</v>
      </c>
      <c r="H91" s="48">
        <f t="shared" si="39"/>
        <v>0.97062980995759496</v>
      </c>
      <c r="I91" s="49">
        <f t="shared" si="40"/>
        <v>9.3460867961981773</v>
      </c>
      <c r="J91" s="46"/>
      <c r="K91" s="51"/>
      <c r="L91" s="52"/>
    </row>
    <row r="92" spans="1:19">
      <c r="A92" s="45"/>
      <c r="B92" s="46"/>
      <c r="C92" s="46"/>
      <c r="D92" s="47"/>
      <c r="E92" s="5"/>
      <c r="F92" s="5" t="s">
        <v>146</v>
      </c>
      <c r="G92" s="15">
        <v>32.04</v>
      </c>
      <c r="H92" s="48">
        <f t="shared" si="39"/>
        <v>0.98319459714151169</v>
      </c>
      <c r="I92" s="49">
        <f t="shared" si="40"/>
        <v>9.6204325077286441</v>
      </c>
      <c r="J92" s="46"/>
      <c r="K92" s="51"/>
      <c r="L92" s="52"/>
    </row>
    <row r="93" spans="1:19">
      <c r="A93" s="45" t="s">
        <v>20</v>
      </c>
      <c r="B93" s="46" t="s">
        <v>2</v>
      </c>
      <c r="C93" s="46" t="s">
        <v>34</v>
      </c>
      <c r="D93" s="47" t="s">
        <v>10</v>
      </c>
      <c r="E93" s="5">
        <v>0.91666666666666663</v>
      </c>
      <c r="F93" s="5" t="s">
        <v>147</v>
      </c>
      <c r="G93" s="15">
        <v>28.73</v>
      </c>
      <c r="H93" s="48">
        <f t="shared" si="39"/>
        <v>2.022930736610649</v>
      </c>
      <c r="I93" s="49">
        <f t="shared" si="40"/>
        <v>105.42187510662279</v>
      </c>
      <c r="J93" s="50">
        <f t="shared" si="41"/>
        <v>103.1823143719234</v>
      </c>
      <c r="K93" s="51">
        <v>3100000</v>
      </c>
      <c r="L93" s="53">
        <f t="shared" ref="L93" si="50">J93/K93</f>
        <v>3.3284617539330126E-5</v>
      </c>
    </row>
    <row r="94" spans="1:19">
      <c r="A94" s="45"/>
      <c r="B94" s="46"/>
      <c r="C94" s="46"/>
      <c r="D94" s="47"/>
      <c r="E94" s="5"/>
      <c r="F94" s="5" t="s">
        <v>148</v>
      </c>
      <c r="G94" s="15">
        <v>28.75</v>
      </c>
      <c r="H94" s="48">
        <f t="shared" si="39"/>
        <v>2.0166483430186908</v>
      </c>
      <c r="I94" s="49">
        <f t="shared" si="40"/>
        <v>103.90784623625694</v>
      </c>
      <c r="J94" s="46"/>
      <c r="K94" s="51"/>
      <c r="L94" s="52"/>
    </row>
    <row r="95" spans="1:19">
      <c r="A95" s="45"/>
      <c r="B95" s="46"/>
      <c r="C95" s="46"/>
      <c r="D95" s="47"/>
      <c r="E95" s="5"/>
      <c r="F95" s="5" t="s">
        <v>149</v>
      </c>
      <c r="G95" s="15">
        <v>28.8</v>
      </c>
      <c r="H95" s="48">
        <f t="shared" si="39"/>
        <v>2.000942359038794</v>
      </c>
      <c r="I95" s="49">
        <f t="shared" si="40"/>
        <v>100.2172217728905</v>
      </c>
      <c r="J95" s="46"/>
      <c r="K95" s="51"/>
      <c r="L95" s="52"/>
    </row>
    <row r="96" spans="1:19">
      <c r="A96" s="45" t="s">
        <v>20</v>
      </c>
      <c r="B96" s="46" t="s">
        <v>2</v>
      </c>
      <c r="C96" s="46" t="s">
        <v>34</v>
      </c>
      <c r="D96" s="47" t="s">
        <v>10</v>
      </c>
      <c r="E96" s="5">
        <v>0.95833333333333337</v>
      </c>
      <c r="F96" s="5" t="s">
        <v>150</v>
      </c>
      <c r="G96" s="15">
        <v>33.020000000000003</v>
      </c>
      <c r="H96" s="48">
        <f t="shared" si="39"/>
        <v>0.6753573111355422</v>
      </c>
      <c r="I96" s="49">
        <f t="shared" si="40"/>
        <v>4.7354069927631404</v>
      </c>
      <c r="J96" s="50">
        <f t="shared" si="41"/>
        <v>4.9730036892836615</v>
      </c>
      <c r="K96" s="51">
        <v>3600000</v>
      </c>
      <c r="L96" s="53">
        <f t="shared" ref="L96" si="51">J96/K96</f>
        <v>1.381389913689906E-6</v>
      </c>
    </row>
    <row r="97" spans="1:12">
      <c r="A97" s="45"/>
      <c r="B97" s="46"/>
      <c r="C97" s="46"/>
      <c r="D97" s="47"/>
      <c r="E97" s="5"/>
      <c r="F97" s="5" t="s">
        <v>151</v>
      </c>
      <c r="G97" s="15">
        <v>32.950000000000003</v>
      </c>
      <c r="H97" s="48">
        <f t="shared" si="39"/>
        <v>0.69734568870739722</v>
      </c>
      <c r="I97" s="49">
        <f t="shared" si="40"/>
        <v>4.9813343030144299</v>
      </c>
      <c r="J97" s="46"/>
      <c r="K97" s="51"/>
      <c r="L97" s="52"/>
    </row>
    <row r="98" spans="1:12">
      <c r="A98" s="45"/>
      <c r="B98" s="46"/>
      <c r="C98" s="46"/>
      <c r="D98" s="47"/>
      <c r="E98" s="5"/>
      <c r="F98" s="5" t="s">
        <v>152</v>
      </c>
      <c r="G98" s="15">
        <v>32.89</v>
      </c>
      <c r="H98" s="48">
        <f t="shared" si="39"/>
        <v>0.71619286948327343</v>
      </c>
      <c r="I98" s="49">
        <f t="shared" si="40"/>
        <v>5.2022697720734135</v>
      </c>
      <c r="J98" s="46"/>
      <c r="K98" s="51"/>
      <c r="L98" s="52"/>
    </row>
    <row r="99" spans="1:12">
      <c r="A99" s="45" t="s">
        <v>20</v>
      </c>
      <c r="B99" s="46" t="s">
        <v>2</v>
      </c>
      <c r="C99" s="46" t="s">
        <v>34</v>
      </c>
      <c r="D99" s="47" t="s">
        <v>11</v>
      </c>
      <c r="E99" s="5">
        <v>1</v>
      </c>
      <c r="F99" s="5" t="s">
        <v>153</v>
      </c>
      <c r="G99" s="15">
        <v>30.14</v>
      </c>
      <c r="H99" s="48">
        <f t="shared" si="39"/>
        <v>1.5800219883775721</v>
      </c>
      <c r="I99" s="49">
        <f t="shared" si="40"/>
        <v>38.020864583897485</v>
      </c>
      <c r="J99" s="50">
        <f t="shared" si="41"/>
        <v>49.463463611738952</v>
      </c>
      <c r="K99" s="51">
        <v>3200000</v>
      </c>
      <c r="L99" s="53">
        <f t="shared" ref="L99" si="52">J99/K99</f>
        <v>1.5457332378668423E-5</v>
      </c>
    </row>
    <row r="100" spans="1:12">
      <c r="A100" s="54"/>
      <c r="B100" s="55"/>
      <c r="C100" s="55"/>
      <c r="D100" s="56"/>
      <c r="E100" s="55"/>
      <c r="F100" s="5" t="s">
        <v>154</v>
      </c>
      <c r="G100" s="15">
        <v>29.61</v>
      </c>
      <c r="H100" s="48">
        <f t="shared" si="39"/>
        <v>1.7465054185644737</v>
      </c>
      <c r="I100" s="49">
        <f t="shared" si="40"/>
        <v>55.78345620354883</v>
      </c>
      <c r="J100" s="46"/>
      <c r="K100" s="51"/>
      <c r="L100" s="52"/>
    </row>
    <row r="101" spans="1:12">
      <c r="A101" s="45"/>
      <c r="B101" s="46"/>
      <c r="C101" s="46"/>
      <c r="D101" s="47"/>
      <c r="E101" s="5"/>
      <c r="F101" s="5" t="s">
        <v>155</v>
      </c>
      <c r="G101" s="15">
        <v>29.64</v>
      </c>
      <c r="H101" s="48">
        <f t="shared" si="39"/>
        <v>1.7370818281765357</v>
      </c>
      <c r="I101" s="49">
        <f t="shared" si="40"/>
        <v>54.586070047770548</v>
      </c>
      <c r="J101" s="46"/>
      <c r="K101" s="51"/>
      <c r="L101" s="52"/>
    </row>
    <row r="102" spans="1:12">
      <c r="A102" s="45" t="s">
        <v>20</v>
      </c>
      <c r="B102" s="46" t="s">
        <v>2</v>
      </c>
      <c r="C102" s="46" t="s">
        <v>34</v>
      </c>
      <c r="D102" s="47" t="s">
        <v>11</v>
      </c>
      <c r="E102" s="5">
        <v>0.41666666666666669</v>
      </c>
      <c r="F102" s="5" t="s">
        <v>156</v>
      </c>
      <c r="G102" s="15">
        <v>29.79</v>
      </c>
      <c r="H102" s="48">
        <f t="shared" si="39"/>
        <v>1.689963876236847</v>
      </c>
      <c r="I102" s="49">
        <f t="shared" si="40"/>
        <v>48.973808222117476</v>
      </c>
      <c r="J102" s="50">
        <f t="shared" si="41"/>
        <v>48.072623783393176</v>
      </c>
      <c r="K102" s="51">
        <v>5000000</v>
      </c>
      <c r="L102" s="53">
        <f t="shared" ref="L102" si="53">J102/K102</f>
        <v>9.6145247566786348E-6</v>
      </c>
    </row>
    <row r="103" spans="1:12">
      <c r="A103" s="45"/>
      <c r="B103" s="46"/>
      <c r="C103" s="46"/>
      <c r="D103" s="47"/>
      <c r="E103" s="5"/>
      <c r="F103" s="5" t="s">
        <v>157</v>
      </c>
      <c r="G103" s="15">
        <v>29.77</v>
      </c>
      <c r="H103" s="48">
        <f t="shared" si="39"/>
        <v>1.6962462698288054</v>
      </c>
      <c r="I103" s="49">
        <f t="shared" si="40"/>
        <v>49.687399757557998</v>
      </c>
      <c r="J103" s="46"/>
      <c r="K103" s="51"/>
      <c r="L103" s="52"/>
    </row>
    <row r="104" spans="1:12">
      <c r="A104" s="45"/>
      <c r="B104" s="46"/>
      <c r="C104" s="46"/>
      <c r="D104" s="47"/>
      <c r="E104" s="5"/>
      <c r="F104" s="5" t="s">
        <v>158</v>
      </c>
      <c r="G104" s="15">
        <v>29.89</v>
      </c>
      <c r="H104" s="48">
        <f t="shared" si="39"/>
        <v>1.6585519082770539</v>
      </c>
      <c r="I104" s="49">
        <f t="shared" si="40"/>
        <v>45.556663370504047</v>
      </c>
      <c r="J104" s="46"/>
      <c r="K104" s="51"/>
      <c r="L104" s="52"/>
    </row>
    <row r="105" spans="1:12">
      <c r="A105" s="45" t="s">
        <v>20</v>
      </c>
      <c r="B105" s="46" t="s">
        <v>3</v>
      </c>
      <c r="C105" s="46" t="s">
        <v>29</v>
      </c>
      <c r="D105" s="47" t="s">
        <v>12</v>
      </c>
      <c r="E105" s="5">
        <v>0.41666666666666669</v>
      </c>
      <c r="F105" s="5" t="s">
        <v>105</v>
      </c>
      <c r="G105" s="15">
        <v>31.82</v>
      </c>
      <c r="H105" s="48">
        <f t="shared" si="39"/>
        <v>1.0523009266530552</v>
      </c>
      <c r="I105" s="49">
        <f t="shared" si="40"/>
        <v>11.279787723510852</v>
      </c>
      <c r="J105" s="50">
        <f t="shared" si="41"/>
        <v>12.508974796731772</v>
      </c>
      <c r="K105" s="51">
        <v>3500000</v>
      </c>
      <c r="L105" s="53">
        <f t="shared" ref="L105" si="54">J105/K105</f>
        <v>3.5739927990662209E-6</v>
      </c>
    </row>
    <row r="106" spans="1:12">
      <c r="A106" s="45"/>
      <c r="B106" s="46"/>
      <c r="C106" s="46"/>
      <c r="D106" s="47"/>
      <c r="E106" s="5"/>
      <c r="F106" s="5" t="s">
        <v>106</v>
      </c>
      <c r="G106" s="15">
        <v>32.1</v>
      </c>
      <c r="H106" s="48">
        <f t="shared" si="39"/>
        <v>0.96434741636563537</v>
      </c>
      <c r="I106" s="49">
        <f t="shared" si="40"/>
        <v>9.2118618526550975</v>
      </c>
      <c r="J106" s="46"/>
      <c r="K106" s="51"/>
      <c r="L106" s="52"/>
    </row>
    <row r="107" spans="1:12">
      <c r="A107" s="45"/>
      <c r="B107" s="46"/>
      <c r="C107" s="46"/>
      <c r="D107" s="47"/>
      <c r="E107" s="5"/>
      <c r="F107" s="5" t="s">
        <v>107</v>
      </c>
      <c r="G107" s="15">
        <v>31.25</v>
      </c>
      <c r="H107" s="48">
        <f t="shared" si="39"/>
        <v>1.2313491440238737</v>
      </c>
      <c r="I107" s="49">
        <f t="shared" si="40"/>
        <v>17.035274814029371</v>
      </c>
      <c r="J107" s="46"/>
      <c r="K107" s="51"/>
      <c r="L107" s="52"/>
    </row>
    <row r="108" spans="1:12">
      <c r="A108" s="45" t="s">
        <v>20</v>
      </c>
      <c r="B108" s="46" t="s">
        <v>3</v>
      </c>
      <c r="C108" s="46" t="s">
        <v>29</v>
      </c>
      <c r="D108" s="47" t="s">
        <v>12</v>
      </c>
      <c r="E108" s="5">
        <v>0.52083333333333337</v>
      </c>
      <c r="F108" s="5" t="s">
        <v>108</v>
      </c>
      <c r="G108" s="15">
        <v>31.97</v>
      </c>
      <c r="H108" s="48">
        <f t="shared" si="39"/>
        <v>1.0051829747133667</v>
      </c>
      <c r="I108" s="49">
        <f t="shared" si="40"/>
        <v>10.120057374967191</v>
      </c>
      <c r="J108" s="50">
        <f t="shared" si="41"/>
        <v>8.5725779741549246</v>
      </c>
      <c r="K108" s="51">
        <v>3500000</v>
      </c>
      <c r="L108" s="53">
        <f t="shared" ref="L108" si="55">J108/K108</f>
        <v>2.4493079926156928E-6</v>
      </c>
    </row>
    <row r="109" spans="1:12">
      <c r="A109" s="45"/>
      <c r="B109" s="46"/>
      <c r="C109" s="46"/>
      <c r="D109" s="47"/>
      <c r="E109" s="5"/>
      <c r="F109" s="5" t="s">
        <v>109</v>
      </c>
      <c r="G109" s="15">
        <v>32.22</v>
      </c>
      <c r="H109" s="48">
        <f t="shared" si="39"/>
        <v>0.92665305481388494</v>
      </c>
      <c r="I109" s="49">
        <f t="shared" si="40"/>
        <v>8.4460384621588496</v>
      </c>
      <c r="J109" s="46"/>
      <c r="K109" s="51"/>
      <c r="L109" s="52"/>
    </row>
    <row r="110" spans="1:12">
      <c r="A110" s="45"/>
      <c r="B110" s="46"/>
      <c r="C110" s="46"/>
      <c r="D110" s="47"/>
      <c r="E110" s="5"/>
      <c r="F110" s="5" t="s">
        <v>110</v>
      </c>
      <c r="G110" s="15">
        <v>32.450000000000003</v>
      </c>
      <c r="H110" s="48">
        <f t="shared" si="39"/>
        <v>0.85440552850636053</v>
      </c>
      <c r="I110" s="49">
        <f t="shared" si="40"/>
        <v>7.1516380853387309</v>
      </c>
      <c r="J110" s="46"/>
      <c r="K110" s="51"/>
      <c r="L110" s="52"/>
    </row>
    <row r="111" spans="1:12">
      <c r="A111" s="45" t="s">
        <v>20</v>
      </c>
      <c r="B111" s="46" t="s">
        <v>3</v>
      </c>
      <c r="C111" s="46" t="s">
        <v>29</v>
      </c>
      <c r="D111" s="47" t="s">
        <v>12</v>
      </c>
      <c r="E111" s="5">
        <v>0.5625</v>
      </c>
      <c r="F111" s="5" t="s">
        <v>111</v>
      </c>
      <c r="G111" s="15">
        <v>31.52</v>
      </c>
      <c r="H111" s="48">
        <f t="shared" si="39"/>
        <v>1.1465368305324335</v>
      </c>
      <c r="I111" s="49">
        <f t="shared" si="40"/>
        <v>14.013184193190867</v>
      </c>
      <c r="J111" s="50">
        <f t="shared" si="41"/>
        <v>14.051997288911139</v>
      </c>
      <c r="K111" s="51">
        <v>5100000</v>
      </c>
      <c r="L111" s="53">
        <f t="shared" ref="L111" si="56">J111/K111</f>
        <v>2.7552935860610075E-6</v>
      </c>
    </row>
    <row r="112" spans="1:12">
      <c r="A112" s="45"/>
      <c r="B112" s="46"/>
      <c r="C112" s="46"/>
      <c r="D112" s="47"/>
      <c r="E112" s="5"/>
      <c r="F112" s="5" t="s">
        <v>112</v>
      </c>
      <c r="G112" s="15">
        <v>31.56</v>
      </c>
      <c r="H112" s="48">
        <f t="shared" si="39"/>
        <v>1.1339720433485168</v>
      </c>
      <c r="I112" s="49">
        <f t="shared" si="40"/>
        <v>13.613570455949846</v>
      </c>
      <c r="J112" s="46"/>
      <c r="K112" s="51"/>
      <c r="L112" s="52"/>
    </row>
    <row r="113" spans="1:12">
      <c r="A113" s="45"/>
      <c r="B113" s="46"/>
      <c r="C113" s="46"/>
      <c r="D113" s="47"/>
      <c r="E113" s="5"/>
      <c r="F113" s="5" t="s">
        <v>113</v>
      </c>
      <c r="G113" s="15">
        <v>31.47</v>
      </c>
      <c r="H113" s="48">
        <f t="shared" si="39"/>
        <v>1.16224281451233</v>
      </c>
      <c r="I113" s="49">
        <f t="shared" si="40"/>
        <v>14.529237217592701</v>
      </c>
      <c r="J113" s="46"/>
      <c r="K113" s="51"/>
      <c r="L113" s="52"/>
    </row>
    <row r="114" spans="1:12">
      <c r="A114" s="45" t="s">
        <v>20</v>
      </c>
      <c r="B114" s="46" t="s">
        <v>3</v>
      </c>
      <c r="C114" s="46" t="s">
        <v>29</v>
      </c>
      <c r="D114" s="47" t="s">
        <v>12</v>
      </c>
      <c r="E114" s="5">
        <v>0.625</v>
      </c>
      <c r="F114" s="5" t="s">
        <v>114</v>
      </c>
      <c r="G114" s="15">
        <v>31.79</v>
      </c>
      <c r="H114" s="48">
        <f t="shared" si="39"/>
        <v>1.0617245170409935</v>
      </c>
      <c r="I114" s="49">
        <f t="shared" si="40"/>
        <v>11.527218279482923</v>
      </c>
      <c r="J114" s="50">
        <f t="shared" si="41"/>
        <v>12.599429972552379</v>
      </c>
      <c r="K114" s="51">
        <v>5800000</v>
      </c>
      <c r="L114" s="53">
        <f t="shared" ref="L114" si="57">J114/K114</f>
        <v>2.1723155125090307E-6</v>
      </c>
    </row>
    <row r="115" spans="1:12">
      <c r="A115" s="45"/>
      <c r="B115" s="46"/>
      <c r="C115" s="46"/>
      <c r="D115" s="47"/>
      <c r="E115" s="5"/>
      <c r="F115" s="5" t="s">
        <v>115</v>
      </c>
      <c r="G115" s="15">
        <v>31.57</v>
      </c>
      <c r="H115" s="48">
        <f t="shared" si="39"/>
        <v>1.130830846552537</v>
      </c>
      <c r="I115" s="49">
        <f t="shared" si="40"/>
        <v>13.515460467155211</v>
      </c>
      <c r="J115" s="46"/>
      <c r="K115" s="51"/>
      <c r="L115" s="52"/>
    </row>
    <row r="116" spans="1:12">
      <c r="A116" s="45"/>
      <c r="B116" s="46"/>
      <c r="C116" s="46"/>
      <c r="D116" s="47"/>
      <c r="E116" s="5"/>
      <c r="F116" s="5" t="s">
        <v>116</v>
      </c>
      <c r="G116" s="15">
        <v>31.65</v>
      </c>
      <c r="H116" s="48">
        <f t="shared" si="39"/>
        <v>1.1057012721847033</v>
      </c>
      <c r="I116" s="49">
        <f t="shared" si="40"/>
        <v>12.755611171019002</v>
      </c>
      <c r="J116" s="46"/>
      <c r="K116" s="51"/>
      <c r="L116" s="52"/>
    </row>
    <row r="117" spans="1:12">
      <c r="A117" s="45" t="s">
        <v>20</v>
      </c>
      <c r="B117" s="46" t="s">
        <v>3</v>
      </c>
      <c r="C117" s="46" t="s">
        <v>29</v>
      </c>
      <c r="D117" s="47" t="s">
        <v>12</v>
      </c>
      <c r="E117" s="5">
        <v>0.75</v>
      </c>
      <c r="F117" s="5" t="s">
        <v>117</v>
      </c>
      <c r="G117" s="15">
        <v>31.32</v>
      </c>
      <c r="H117" s="48">
        <f t="shared" si="39"/>
        <v>1.2093607664520187</v>
      </c>
      <c r="I117" s="49">
        <f t="shared" si="40"/>
        <v>16.194247278119853</v>
      </c>
      <c r="J117" s="50">
        <f t="shared" si="41"/>
        <v>15.74548047594547</v>
      </c>
      <c r="K117" s="51">
        <v>4500000</v>
      </c>
      <c r="L117" s="53">
        <f t="shared" ref="L117" si="58">J117/K117</f>
        <v>3.4989956613212158E-6</v>
      </c>
    </row>
    <row r="118" spans="1:12">
      <c r="A118" s="45"/>
      <c r="B118" s="46"/>
      <c r="C118" s="46"/>
      <c r="D118" s="47"/>
      <c r="E118" s="5"/>
      <c r="F118" s="5" t="s">
        <v>118</v>
      </c>
      <c r="G118" s="15">
        <v>31.44</v>
      </c>
      <c r="H118" s="48">
        <f t="shared" si="39"/>
        <v>1.1716664049002672</v>
      </c>
      <c r="I118" s="49">
        <f t="shared" si="40"/>
        <v>14.847946871596701</v>
      </c>
      <c r="J118" s="46"/>
      <c r="K118" s="51"/>
      <c r="L118" s="52"/>
    </row>
    <row r="119" spans="1:12">
      <c r="A119" s="45"/>
      <c r="B119" s="46"/>
      <c r="C119" s="46"/>
      <c r="D119" s="47"/>
      <c r="E119" s="5"/>
      <c r="F119" s="5" t="s">
        <v>119</v>
      </c>
      <c r="G119" s="15">
        <v>31.32</v>
      </c>
      <c r="H119" s="48">
        <f t="shared" si="39"/>
        <v>1.2093607664520187</v>
      </c>
      <c r="I119" s="49">
        <f t="shared" si="40"/>
        <v>16.194247278119853</v>
      </c>
      <c r="J119" s="46"/>
      <c r="K119" s="51"/>
      <c r="L119" s="52"/>
    </row>
    <row r="120" spans="1:12">
      <c r="A120" s="45" t="s">
        <v>20</v>
      </c>
      <c r="B120" s="46" t="s">
        <v>3</v>
      </c>
      <c r="C120" s="46" t="s">
        <v>29</v>
      </c>
      <c r="D120" s="47" t="s">
        <v>12</v>
      </c>
      <c r="E120" s="5">
        <v>0.79166666666666663</v>
      </c>
      <c r="F120" s="5" t="s">
        <v>120</v>
      </c>
      <c r="G120" s="15">
        <v>32.729999999999997</v>
      </c>
      <c r="H120" s="48">
        <f t="shared" si="39"/>
        <v>0.76645201821894293</v>
      </c>
      <c r="I120" s="49">
        <f t="shared" si="40"/>
        <v>5.8405267614222733</v>
      </c>
      <c r="J120" s="50">
        <f t="shared" si="41"/>
        <v>6.0227271088601855</v>
      </c>
      <c r="K120" s="51">
        <v>4500000</v>
      </c>
      <c r="L120" s="53">
        <f t="shared" ref="L120" si="59">J120/K120</f>
        <v>1.3383838019689301E-6</v>
      </c>
    </row>
    <row r="121" spans="1:12">
      <c r="A121" s="45"/>
      <c r="B121" s="46"/>
      <c r="C121" s="46"/>
      <c r="D121" s="47"/>
      <c r="E121" s="5"/>
      <c r="F121" s="5" t="s">
        <v>121</v>
      </c>
      <c r="G121" s="15">
        <v>32.909999999999997</v>
      </c>
      <c r="H121" s="48">
        <f t="shared" si="39"/>
        <v>0.70991047589131617</v>
      </c>
      <c r="I121" s="49">
        <f t="shared" si="40"/>
        <v>5.127556752423712</v>
      </c>
      <c r="J121" s="46"/>
      <c r="K121" s="51"/>
      <c r="L121" s="52"/>
    </row>
    <row r="122" spans="1:12">
      <c r="A122" s="45"/>
      <c r="B122" s="46"/>
      <c r="C122" s="46"/>
      <c r="D122" s="47"/>
      <c r="E122" s="5"/>
      <c r="F122" s="5" t="s">
        <v>122</v>
      </c>
      <c r="G122" s="15">
        <v>32.46</v>
      </c>
      <c r="H122" s="48">
        <f t="shared" si="39"/>
        <v>0.85126433171038196</v>
      </c>
      <c r="I122" s="49">
        <f t="shared" si="40"/>
        <v>7.1000978127345702</v>
      </c>
      <c r="J122" s="46"/>
      <c r="K122" s="51"/>
      <c r="L122" s="52"/>
    </row>
    <row r="123" spans="1:12">
      <c r="A123" s="45" t="s">
        <v>21</v>
      </c>
      <c r="B123" s="46" t="s">
        <v>4</v>
      </c>
      <c r="C123" s="46" t="s">
        <v>28</v>
      </c>
      <c r="D123" s="47" t="s">
        <v>22</v>
      </c>
      <c r="E123" s="5">
        <v>0.45833333333333331</v>
      </c>
      <c r="F123" s="5" t="s">
        <v>159</v>
      </c>
      <c r="G123" s="20">
        <v>23.88</v>
      </c>
      <c r="H123" s="48">
        <f t="shared" si="39"/>
        <v>3.5464111826605946</v>
      </c>
      <c r="I123" s="49">
        <f t="shared" si="40"/>
        <v>3518.9344961844613</v>
      </c>
      <c r="J123" s="50">
        <f t="shared" si="41"/>
        <v>3332.0114788710312</v>
      </c>
      <c r="K123" s="51">
        <v>54000000</v>
      </c>
      <c r="L123" s="53">
        <f t="shared" ref="L123" si="60">J123/K123</f>
        <v>6.1703916275389467E-5</v>
      </c>
    </row>
    <row r="124" spans="1:12">
      <c r="A124" s="54"/>
      <c r="B124" s="55"/>
      <c r="C124" s="55"/>
      <c r="D124" s="56"/>
      <c r="E124" s="55"/>
      <c r="F124" s="5" t="s">
        <v>160</v>
      </c>
      <c r="G124" s="20">
        <v>24.12</v>
      </c>
      <c r="H124" s="48">
        <f t="shared" si="39"/>
        <v>3.4710224595570915</v>
      </c>
      <c r="I124" s="49">
        <f t="shared" si="40"/>
        <v>2958.1654442441709</v>
      </c>
      <c r="J124" s="46"/>
      <c r="K124" s="51"/>
      <c r="L124" s="52"/>
    </row>
    <row r="125" spans="1:12">
      <c r="A125" s="57"/>
      <c r="B125" s="58"/>
      <c r="C125" s="58"/>
      <c r="D125" s="59"/>
      <c r="E125" s="58"/>
      <c r="F125" s="9" t="s">
        <v>161</v>
      </c>
      <c r="G125" s="21">
        <v>23.88</v>
      </c>
      <c r="H125" s="60">
        <f t="shared" si="39"/>
        <v>3.5464111826605946</v>
      </c>
      <c r="I125" s="61">
        <f t="shared" si="40"/>
        <v>3518.9344961844613</v>
      </c>
      <c r="J125" s="62"/>
      <c r="K125" s="63"/>
      <c r="L125" s="64"/>
    </row>
  </sheetData>
  <phoneticPr fontId="18"/>
  <pageMargins left="0.75" right="0.75" top="1" bottom="1" header="0.5" footer="0.5"/>
  <pageSetup paperSize="9" scale="5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57BC-F08E-DB4F-9C50-F46B21720F95}">
  <sheetPr>
    <pageSetUpPr fitToPage="1"/>
  </sheetPr>
  <dimension ref="A1:S125"/>
  <sheetViews>
    <sheetView tabSelected="1" topLeftCell="A98" workbookViewId="0">
      <selection activeCell="G16" sqref="G16"/>
    </sheetView>
  </sheetViews>
  <sheetFormatPr baseColWidth="10" defaultRowHeight="16"/>
  <cols>
    <col min="1" max="1" width="10.42578125" style="10" bestFit="1" customWidth="1"/>
    <col min="2" max="2" width="5.42578125" style="10" bestFit="1" customWidth="1"/>
    <col min="3" max="3" width="9.7109375" style="10" customWidth="1"/>
    <col min="4" max="4" width="9.7109375" style="11" customWidth="1"/>
    <col min="5" max="6" width="9.7109375" style="10" customWidth="1"/>
    <col min="7" max="7" width="10.140625" style="22" customWidth="1"/>
    <col min="8" max="8" width="11.28515625" style="12" customWidth="1"/>
    <col min="9" max="9" width="11" style="13" customWidth="1"/>
    <col min="10" max="10" width="11" style="1" customWidth="1"/>
    <col min="11" max="11" width="10.7109375" style="14" customWidth="1"/>
    <col min="12" max="12" width="11.85546875" style="1" customWidth="1"/>
    <col min="13" max="16384" width="10.7109375" style="1"/>
  </cols>
  <sheetData>
    <row r="1" spans="1:12" ht="20">
      <c r="A1" s="23" t="s">
        <v>165</v>
      </c>
      <c r="B1" s="24"/>
      <c r="C1" s="24"/>
      <c r="D1" s="25"/>
      <c r="E1" s="24"/>
      <c r="F1" s="24" t="s">
        <v>164</v>
      </c>
      <c r="G1" s="18"/>
      <c r="H1" s="26"/>
      <c r="I1" s="27"/>
      <c r="J1" s="28"/>
      <c r="K1" s="29"/>
      <c r="L1" s="28"/>
    </row>
    <row r="2" spans="1:12" s="3" customFormat="1" ht="85">
      <c r="A2" s="30" t="s">
        <v>5</v>
      </c>
      <c r="B2" s="31" t="s">
        <v>0</v>
      </c>
      <c r="C2" s="2" t="s">
        <v>25</v>
      </c>
      <c r="D2" s="32" t="s">
        <v>27</v>
      </c>
      <c r="E2" s="2" t="s">
        <v>26</v>
      </c>
      <c r="F2" s="2" t="s">
        <v>24</v>
      </c>
      <c r="G2" s="19" t="s">
        <v>35</v>
      </c>
      <c r="H2" s="33" t="s">
        <v>38</v>
      </c>
      <c r="I2" s="34" t="s">
        <v>39</v>
      </c>
      <c r="J2" s="2" t="s">
        <v>40</v>
      </c>
      <c r="K2" s="35" t="s">
        <v>23</v>
      </c>
      <c r="L2" s="36" t="s">
        <v>166</v>
      </c>
    </row>
    <row r="3" spans="1:12">
      <c r="A3" s="37" t="s">
        <v>6</v>
      </c>
      <c r="B3" s="38" t="s">
        <v>1</v>
      </c>
      <c r="C3" s="38" t="s">
        <v>32</v>
      </c>
      <c r="D3" s="39" t="s">
        <v>14</v>
      </c>
      <c r="E3" s="4">
        <v>0.3888888888888889</v>
      </c>
      <c r="F3" s="4" t="s">
        <v>41</v>
      </c>
      <c r="G3" s="17">
        <v>37.24</v>
      </c>
      <c r="H3" s="40">
        <f>(39.764-G3)/3.3684</f>
        <v>0.74931718323239549</v>
      </c>
      <c r="I3" s="41">
        <f>10^H3</f>
        <v>5.6145788225454378</v>
      </c>
      <c r="J3" s="42">
        <f>AVERAGE(I3,I4,I5)</f>
        <v>6.3979969204758262</v>
      </c>
      <c r="K3" s="43">
        <v>4000000</v>
      </c>
      <c r="L3" s="44">
        <f>J3/K3</f>
        <v>1.5994992301189565E-6</v>
      </c>
    </row>
    <row r="4" spans="1:12">
      <c r="A4" s="45"/>
      <c r="B4" s="46"/>
      <c r="C4" s="46"/>
      <c r="D4" s="47"/>
      <c r="E4" s="5"/>
      <c r="F4" s="5" t="s">
        <v>36</v>
      </c>
      <c r="G4" s="15">
        <v>36.75</v>
      </c>
      <c r="H4" s="48">
        <f t="shared" ref="H4:H67" si="0">(39.764-G4)/3.3684</f>
        <v>0.89478684241776596</v>
      </c>
      <c r="I4" s="49">
        <f t="shared" ref="I4:I67" si="1">10^H4</f>
        <v>7.8485032494777354</v>
      </c>
      <c r="J4" s="50"/>
      <c r="K4" s="51"/>
      <c r="L4" s="52"/>
    </row>
    <row r="5" spans="1:12">
      <c r="A5" s="45"/>
      <c r="B5" s="46"/>
      <c r="C5" s="46"/>
      <c r="D5" s="47"/>
      <c r="E5" s="5"/>
      <c r="F5" s="5" t="s">
        <v>37</v>
      </c>
      <c r="G5" s="15">
        <v>37.21</v>
      </c>
      <c r="H5" s="48">
        <f t="shared" si="0"/>
        <v>0.75822348889680624</v>
      </c>
      <c r="I5" s="49">
        <f t="shared" si="1"/>
        <v>5.7309086894043046</v>
      </c>
      <c r="J5" s="50"/>
      <c r="K5" s="51"/>
      <c r="L5" s="52"/>
    </row>
    <row r="6" spans="1:12">
      <c r="A6" s="45" t="s">
        <v>6</v>
      </c>
      <c r="B6" s="46" t="s">
        <v>1</v>
      </c>
      <c r="C6" s="46" t="s">
        <v>32</v>
      </c>
      <c r="D6" s="47" t="s">
        <v>14</v>
      </c>
      <c r="E6" s="5">
        <v>0.91666666666666663</v>
      </c>
      <c r="F6" s="5" t="s">
        <v>42</v>
      </c>
      <c r="G6" s="15">
        <v>37.049999999999997</v>
      </c>
      <c r="H6" s="48">
        <f t="shared" si="0"/>
        <v>0.80572378577366288</v>
      </c>
      <c r="I6" s="49">
        <f t="shared" si="1"/>
        <v>6.3932808916306563</v>
      </c>
      <c r="J6" s="50">
        <f t="shared" ref="J6" si="2">AVERAGE(I6,I7,I8)</f>
        <v>9.2317846403260457</v>
      </c>
      <c r="K6" s="51">
        <v>3700000</v>
      </c>
      <c r="L6" s="53">
        <f t="shared" ref="L6" si="3">J6/K6</f>
        <v>2.4950769298178502E-6</v>
      </c>
    </row>
    <row r="7" spans="1:12">
      <c r="A7" s="45"/>
      <c r="B7" s="46"/>
      <c r="C7" s="46"/>
      <c r="D7" s="47"/>
      <c r="E7" s="5"/>
      <c r="F7" s="5" t="s">
        <v>43</v>
      </c>
      <c r="G7" s="15">
        <v>36.5</v>
      </c>
      <c r="H7" s="48">
        <f t="shared" si="0"/>
        <v>0.96900605628785275</v>
      </c>
      <c r="I7" s="49">
        <f t="shared" si="1"/>
        <v>9.3112085996767942</v>
      </c>
      <c r="J7" s="50"/>
      <c r="K7" s="51"/>
      <c r="L7" s="52"/>
    </row>
    <row r="8" spans="1:12">
      <c r="A8" s="45"/>
      <c r="B8" s="46"/>
      <c r="C8" s="46"/>
      <c r="D8" s="47"/>
      <c r="E8" s="5"/>
      <c r="F8" s="5" t="s">
        <v>44</v>
      </c>
      <c r="G8" s="15">
        <v>36.130000000000003</v>
      </c>
      <c r="H8" s="48">
        <f t="shared" si="0"/>
        <v>1.0788504928155802</v>
      </c>
      <c r="I8" s="49">
        <f t="shared" si="1"/>
        <v>11.990864429670689</v>
      </c>
      <c r="J8" s="50"/>
      <c r="K8" s="51"/>
      <c r="L8" s="52"/>
    </row>
    <row r="9" spans="1:12">
      <c r="A9" s="45" t="s">
        <v>6</v>
      </c>
      <c r="B9" s="46" t="s">
        <v>1</v>
      </c>
      <c r="C9" s="46" t="s">
        <v>32</v>
      </c>
      <c r="D9" s="47" t="s">
        <v>14</v>
      </c>
      <c r="E9" s="5">
        <v>0.9375</v>
      </c>
      <c r="F9" s="5" t="s">
        <v>45</v>
      </c>
      <c r="G9" s="15">
        <v>28.01</v>
      </c>
      <c r="H9" s="48">
        <f t="shared" si="0"/>
        <v>3.4894905593159962</v>
      </c>
      <c r="I9" s="49">
        <f t="shared" si="1"/>
        <v>3086.6725469338621</v>
      </c>
      <c r="J9" s="50">
        <f>AVERAGE(I9,I10,I11)</f>
        <v>2901.6659476187465</v>
      </c>
      <c r="K9" s="51">
        <v>4300000</v>
      </c>
      <c r="L9" s="53">
        <f t="shared" ref="L9" si="4">J9/K9</f>
        <v>6.7480603432994103E-4</v>
      </c>
    </row>
    <row r="10" spans="1:12">
      <c r="A10" s="45"/>
      <c r="B10" s="46"/>
      <c r="C10" s="46"/>
      <c r="D10" s="47"/>
      <c r="E10" s="5"/>
      <c r="F10" s="5" t="s">
        <v>46</v>
      </c>
      <c r="G10" s="15">
        <v>28.07</v>
      </c>
      <c r="H10" s="48">
        <f t="shared" si="0"/>
        <v>3.471677947987176</v>
      </c>
      <c r="I10" s="49">
        <f t="shared" si="1"/>
        <v>2962.6336273702059</v>
      </c>
      <c r="J10" s="50"/>
      <c r="K10" s="51"/>
      <c r="L10" s="52"/>
    </row>
    <row r="11" spans="1:12">
      <c r="A11" s="45"/>
      <c r="B11" s="46"/>
      <c r="C11" s="46"/>
      <c r="D11" s="47"/>
      <c r="E11" s="5"/>
      <c r="F11" s="5" t="s">
        <v>47</v>
      </c>
      <c r="G11" s="15">
        <v>28.23</v>
      </c>
      <c r="H11" s="48">
        <f t="shared" si="0"/>
        <v>3.4241776511103201</v>
      </c>
      <c r="I11" s="49">
        <f t="shared" si="1"/>
        <v>2655.6916685521705</v>
      </c>
      <c r="J11" s="50"/>
      <c r="K11" s="51"/>
      <c r="L11" s="52"/>
    </row>
    <row r="12" spans="1:12">
      <c r="A12" s="45" t="s">
        <v>6</v>
      </c>
      <c r="B12" s="46" t="s">
        <v>1</v>
      </c>
      <c r="C12" s="46" t="s">
        <v>31</v>
      </c>
      <c r="D12" s="47" t="s">
        <v>15</v>
      </c>
      <c r="E12" s="5">
        <v>0.52777777777777779</v>
      </c>
      <c r="F12" s="5" t="s">
        <v>48</v>
      </c>
      <c r="G12" s="15">
        <v>25.11</v>
      </c>
      <c r="H12" s="48">
        <f t="shared" si="0"/>
        <v>4.3504334402090024</v>
      </c>
      <c r="I12" s="49">
        <f t="shared" si="1"/>
        <v>22409.56571394001</v>
      </c>
      <c r="J12" s="50">
        <f t="shared" ref="J12" si="5">AVERAGE(I12,I13,I14)</f>
        <v>23636.29510590923</v>
      </c>
      <c r="K12" s="51">
        <v>5700000</v>
      </c>
      <c r="L12" s="53">
        <f t="shared" ref="L12" si="6">J12/K12</f>
        <v>4.1467184396331985E-3</v>
      </c>
    </row>
    <row r="13" spans="1:12">
      <c r="A13" s="45"/>
      <c r="B13" s="46"/>
      <c r="C13" s="46"/>
      <c r="D13" s="47"/>
      <c r="E13" s="5"/>
      <c r="F13" s="5" t="s">
        <v>49</v>
      </c>
      <c r="G13" s="15">
        <v>25.18</v>
      </c>
      <c r="H13" s="48">
        <f t="shared" si="0"/>
        <v>4.3296520603253779</v>
      </c>
      <c r="I13" s="49">
        <f t="shared" si="1"/>
        <v>21362.499242321825</v>
      </c>
      <c r="J13" s="50"/>
      <c r="K13" s="51"/>
      <c r="L13" s="52"/>
    </row>
    <row r="14" spans="1:12">
      <c r="A14" s="45"/>
      <c r="B14" s="46"/>
      <c r="C14" s="46"/>
      <c r="D14" s="47"/>
      <c r="E14" s="5"/>
      <c r="F14" s="5" t="s">
        <v>50</v>
      </c>
      <c r="G14" s="15">
        <v>24.83</v>
      </c>
      <c r="H14" s="48">
        <f t="shared" si="0"/>
        <v>4.4335589597435003</v>
      </c>
      <c r="I14" s="49">
        <f t="shared" si="1"/>
        <v>27136.820361465849</v>
      </c>
      <c r="J14" s="50"/>
      <c r="K14" s="51"/>
      <c r="L14" s="52"/>
    </row>
    <row r="15" spans="1:12">
      <c r="A15" s="45" t="s">
        <v>6</v>
      </c>
      <c r="B15" s="46" t="s">
        <v>2</v>
      </c>
      <c r="C15" s="46" t="s">
        <v>30</v>
      </c>
      <c r="D15" s="47" t="s">
        <v>16</v>
      </c>
      <c r="E15" s="5">
        <v>0.41666666666666669</v>
      </c>
      <c r="F15" s="5" t="s">
        <v>51</v>
      </c>
      <c r="G15" s="15">
        <v>33.32</v>
      </c>
      <c r="H15" s="48">
        <f t="shared" si="0"/>
        <v>1.9130744567153553</v>
      </c>
      <c r="I15" s="49">
        <f t="shared" si="1"/>
        <v>81.860512015944082</v>
      </c>
      <c r="J15" s="50">
        <f>AVERAGE(I15,I16,I17)</f>
        <v>63.448714124911213</v>
      </c>
      <c r="K15" s="51">
        <v>5600000</v>
      </c>
      <c r="L15" s="53">
        <f t="shared" ref="L15" si="7">J15/K15</f>
        <v>1.1330127522305573E-5</v>
      </c>
    </row>
    <row r="16" spans="1:12">
      <c r="A16" s="45"/>
      <c r="B16" s="46"/>
      <c r="C16" s="46"/>
      <c r="D16" s="47"/>
      <c r="E16" s="5"/>
      <c r="F16" s="5" t="s">
        <v>52</v>
      </c>
      <c r="G16" s="15">
        <v>34.130000000000003</v>
      </c>
      <c r="H16" s="48">
        <f t="shared" si="0"/>
        <v>1.6726042037762738</v>
      </c>
      <c r="I16" s="49">
        <f t="shared" si="1"/>
        <v>47.054829462809735</v>
      </c>
      <c r="J16" s="50"/>
      <c r="K16" s="51"/>
      <c r="L16" s="52"/>
    </row>
    <row r="17" spans="1:12">
      <c r="A17" s="45"/>
      <c r="B17" s="46"/>
      <c r="C17" s="46"/>
      <c r="D17" s="47"/>
      <c r="E17" s="5"/>
      <c r="F17" s="5" t="s">
        <v>53</v>
      </c>
      <c r="G17" s="15">
        <v>33.74</v>
      </c>
      <c r="H17" s="48">
        <f t="shared" si="0"/>
        <v>1.7883861774136092</v>
      </c>
      <c r="I17" s="49">
        <f t="shared" si="1"/>
        <v>61.430800895979807</v>
      </c>
      <c r="J17" s="50"/>
      <c r="K17" s="51"/>
      <c r="L17" s="52"/>
    </row>
    <row r="18" spans="1:12">
      <c r="A18" s="45" t="s">
        <v>6</v>
      </c>
      <c r="B18" s="46" t="s">
        <v>2</v>
      </c>
      <c r="C18" s="46" t="s">
        <v>30</v>
      </c>
      <c r="D18" s="47" t="s">
        <v>16</v>
      </c>
      <c r="E18" s="5">
        <v>0.53125</v>
      </c>
      <c r="F18" s="5" t="s">
        <v>54</v>
      </c>
      <c r="G18" s="15">
        <v>25.72</v>
      </c>
      <c r="H18" s="48">
        <f t="shared" si="0"/>
        <v>4.1693385583659914</v>
      </c>
      <c r="I18" s="49">
        <f t="shared" si="1"/>
        <v>14768.573827638937</v>
      </c>
      <c r="J18" s="50">
        <f t="shared" ref="J18" si="8">AVERAGE(I18,I19,I20)</f>
        <v>14308.761045097388</v>
      </c>
      <c r="K18" s="51">
        <v>7000000</v>
      </c>
      <c r="L18" s="53">
        <f t="shared" ref="L18" si="9">J18/K18</f>
        <v>2.0441087207281983E-3</v>
      </c>
    </row>
    <row r="19" spans="1:12">
      <c r="A19" s="45"/>
      <c r="B19" s="46"/>
      <c r="C19" s="46"/>
      <c r="D19" s="47"/>
      <c r="E19" s="5"/>
      <c r="F19" s="5" t="s">
        <v>55</v>
      </c>
      <c r="G19" s="15">
        <v>25.78</v>
      </c>
      <c r="H19" s="48">
        <f t="shared" si="0"/>
        <v>4.1515259470371699</v>
      </c>
      <c r="I19" s="49">
        <f t="shared" si="1"/>
        <v>14175.093983819306</v>
      </c>
      <c r="J19" s="50"/>
      <c r="K19" s="51"/>
      <c r="L19" s="52"/>
    </row>
    <row r="20" spans="1:12">
      <c r="A20" s="45"/>
      <c r="B20" s="46"/>
      <c r="C20" s="46"/>
      <c r="D20" s="47"/>
      <c r="E20" s="5"/>
      <c r="F20" s="5" t="s">
        <v>56</v>
      </c>
      <c r="G20" s="15">
        <v>25.8</v>
      </c>
      <c r="H20" s="48">
        <f t="shared" si="0"/>
        <v>4.1455884099275631</v>
      </c>
      <c r="I20" s="49">
        <f t="shared" si="1"/>
        <v>13982.615323833918</v>
      </c>
      <c r="J20" s="50"/>
      <c r="K20" s="51"/>
      <c r="L20" s="52"/>
    </row>
    <row r="21" spans="1:12">
      <c r="A21" s="45" t="s">
        <v>6</v>
      </c>
      <c r="B21" s="46" t="s">
        <v>2</v>
      </c>
      <c r="C21" s="46" t="s">
        <v>30</v>
      </c>
      <c r="D21" s="47" t="s">
        <v>16</v>
      </c>
      <c r="E21" s="5">
        <v>0.6875</v>
      </c>
      <c r="F21" s="5" t="s">
        <v>57</v>
      </c>
      <c r="G21" s="15">
        <v>31.53</v>
      </c>
      <c r="H21" s="48">
        <f t="shared" si="0"/>
        <v>2.4444840280251756</v>
      </c>
      <c r="I21" s="49">
        <f t="shared" si="1"/>
        <v>278.28130289258087</v>
      </c>
      <c r="J21" s="50">
        <f t="shared" ref="J21" si="10">AVERAGE(I21,I22,I23)</f>
        <v>283.57554897313639</v>
      </c>
      <c r="K21" s="51">
        <v>6000000</v>
      </c>
      <c r="L21" s="53">
        <f t="shared" ref="L21" si="11">J21/K21</f>
        <v>4.726259149552273E-5</v>
      </c>
    </row>
    <row r="22" spans="1:12">
      <c r="A22" s="45"/>
      <c r="B22" s="46"/>
      <c r="C22" s="46"/>
      <c r="D22" s="47"/>
      <c r="E22" s="5"/>
      <c r="F22" s="5" t="s">
        <v>58</v>
      </c>
      <c r="G22" s="15">
        <v>31.1</v>
      </c>
      <c r="H22" s="48">
        <f t="shared" si="0"/>
        <v>2.5721410758817247</v>
      </c>
      <c r="I22" s="49">
        <f t="shared" si="1"/>
        <v>373.37142378158819</v>
      </c>
      <c r="J22" s="50"/>
      <c r="K22" s="51"/>
      <c r="L22" s="52"/>
    </row>
    <row r="23" spans="1:12">
      <c r="A23" s="45"/>
      <c r="B23" s="46"/>
      <c r="C23" s="46"/>
      <c r="D23" s="47"/>
      <c r="E23" s="5"/>
      <c r="F23" s="5" t="s">
        <v>59</v>
      </c>
      <c r="G23" s="15">
        <v>32.020000000000003</v>
      </c>
      <c r="H23" s="48">
        <f t="shared" si="0"/>
        <v>2.2990143688398055</v>
      </c>
      <c r="I23" s="49">
        <f t="shared" si="1"/>
        <v>199.07392024524012</v>
      </c>
      <c r="J23" s="50"/>
      <c r="K23" s="51"/>
      <c r="L23" s="52"/>
    </row>
    <row r="24" spans="1:12">
      <c r="A24" s="45" t="s">
        <v>6</v>
      </c>
      <c r="B24" s="46" t="s">
        <v>2</v>
      </c>
      <c r="C24" s="46" t="s">
        <v>30</v>
      </c>
      <c r="D24" s="47" t="s">
        <v>17</v>
      </c>
      <c r="E24" s="5">
        <v>0.41666666666666669</v>
      </c>
      <c r="F24" s="5" t="s">
        <v>60</v>
      </c>
      <c r="G24" s="15">
        <v>28.42</v>
      </c>
      <c r="H24" s="48">
        <f t="shared" si="0"/>
        <v>3.367771048569054</v>
      </c>
      <c r="I24" s="49">
        <f t="shared" si="1"/>
        <v>2332.2282337043321</v>
      </c>
      <c r="J24" s="50">
        <f t="shared" ref="J24" si="12">AVERAGE(I24,I25,I26)</f>
        <v>2654.3576515150603</v>
      </c>
      <c r="K24" s="51">
        <v>7500000</v>
      </c>
      <c r="L24" s="53">
        <f t="shared" ref="L24" si="13">J24/K24</f>
        <v>3.539143535353414E-4</v>
      </c>
    </row>
    <row r="25" spans="1:12">
      <c r="A25" s="45"/>
      <c r="B25" s="46"/>
      <c r="C25" s="46"/>
      <c r="D25" s="47"/>
      <c r="E25" s="5"/>
      <c r="F25" s="5" t="s">
        <v>61</v>
      </c>
      <c r="G25" s="15">
        <v>28.33</v>
      </c>
      <c r="H25" s="48">
        <f t="shared" si="0"/>
        <v>3.3944899655622862</v>
      </c>
      <c r="I25" s="49">
        <f t="shared" si="1"/>
        <v>2480.2186312156123</v>
      </c>
      <c r="J25" s="50"/>
      <c r="K25" s="51"/>
      <c r="L25" s="52"/>
    </row>
    <row r="26" spans="1:12">
      <c r="A26" s="45"/>
      <c r="B26" s="46"/>
      <c r="C26" s="46"/>
      <c r="D26" s="47"/>
      <c r="E26" s="5"/>
      <c r="F26" s="5" t="s">
        <v>62</v>
      </c>
      <c r="G26" s="15">
        <v>27.98</v>
      </c>
      <c r="H26" s="48">
        <f t="shared" si="0"/>
        <v>3.4983968649804069</v>
      </c>
      <c r="I26" s="49">
        <f t="shared" si="1"/>
        <v>3150.6260896252361</v>
      </c>
      <c r="J26" s="50"/>
      <c r="K26" s="51"/>
      <c r="L26" s="52"/>
    </row>
    <row r="27" spans="1:12">
      <c r="A27" s="45" t="s">
        <v>13</v>
      </c>
      <c r="B27" s="46" t="s">
        <v>1</v>
      </c>
      <c r="C27" s="46" t="s">
        <v>33</v>
      </c>
      <c r="D27" s="47" t="s">
        <v>14</v>
      </c>
      <c r="E27" s="5">
        <v>0.40277777777777773</v>
      </c>
      <c r="F27" s="5" t="s">
        <v>63</v>
      </c>
      <c r="G27" s="15">
        <v>38.53</v>
      </c>
      <c r="H27" s="48">
        <f t="shared" si="0"/>
        <v>0.36634603966274842</v>
      </c>
      <c r="I27" s="49">
        <f t="shared" si="1"/>
        <v>2.3245882574926346</v>
      </c>
      <c r="J27" s="50">
        <f>AVERAGE(I27,I28,I29)</f>
        <v>2.0074675802678641</v>
      </c>
      <c r="K27" s="51">
        <v>2900000</v>
      </c>
      <c r="L27" s="53">
        <f>J27/K27</f>
        <v>6.9223020009236691E-7</v>
      </c>
    </row>
    <row r="28" spans="1:12">
      <c r="A28" s="45"/>
      <c r="B28" s="46"/>
      <c r="C28" s="46"/>
      <c r="D28" s="47"/>
      <c r="E28" s="5"/>
      <c r="F28" s="5" t="s">
        <v>64</v>
      </c>
      <c r="G28" s="15">
        <v>38.85</v>
      </c>
      <c r="H28" s="48">
        <f t="shared" si="0"/>
        <v>0.27134544590903736</v>
      </c>
      <c r="I28" s="49">
        <f t="shared" si="1"/>
        <v>1.8678648345336728</v>
      </c>
      <c r="J28" s="46"/>
      <c r="K28" s="51"/>
      <c r="L28" s="52"/>
    </row>
    <row r="29" spans="1:12">
      <c r="A29" s="45"/>
      <c r="B29" s="46"/>
      <c r="C29" s="46"/>
      <c r="D29" s="47"/>
      <c r="E29" s="5"/>
      <c r="F29" s="5" t="s">
        <v>65</v>
      </c>
      <c r="G29" s="15">
        <v>38.880000000000003</v>
      </c>
      <c r="H29" s="48">
        <f t="shared" si="0"/>
        <v>0.26243914024462667</v>
      </c>
      <c r="I29" s="49">
        <f t="shared" si="1"/>
        <v>1.8299496487772853</v>
      </c>
      <c r="J29" s="46"/>
      <c r="K29" s="51"/>
      <c r="L29" s="52"/>
    </row>
    <row r="30" spans="1:12">
      <c r="A30" s="45" t="s">
        <v>13</v>
      </c>
      <c r="B30" s="46" t="s">
        <v>1</v>
      </c>
      <c r="C30" s="46" t="s">
        <v>33</v>
      </c>
      <c r="D30" s="47" t="s">
        <v>14</v>
      </c>
      <c r="E30" s="5">
        <v>0.95833333333333337</v>
      </c>
      <c r="F30" s="5" t="s">
        <v>66</v>
      </c>
      <c r="G30" s="15">
        <v>37.130000000000003</v>
      </c>
      <c r="H30" s="48">
        <f t="shared" si="0"/>
        <v>0.78197363733523351</v>
      </c>
      <c r="I30" s="49">
        <f t="shared" si="1"/>
        <v>6.0530413029855037</v>
      </c>
      <c r="J30" s="50">
        <f t="shared" ref="J30" si="14">AVERAGE(I30,I31,I32)</f>
        <v>6.1309063331247948</v>
      </c>
      <c r="K30" s="51">
        <v>3400000</v>
      </c>
      <c r="L30" s="53">
        <f t="shared" ref="L30" si="15">J30/K30</f>
        <v>1.8032077450367045E-6</v>
      </c>
    </row>
    <row r="31" spans="1:12">
      <c r="A31" s="45"/>
      <c r="B31" s="46"/>
      <c r="C31" s="46"/>
      <c r="D31" s="47"/>
      <c r="E31" s="5"/>
      <c r="F31" s="5" t="s">
        <v>67</v>
      </c>
      <c r="G31" s="15">
        <v>36.92</v>
      </c>
      <c r="H31" s="48">
        <f t="shared" si="0"/>
        <v>0.84431777698610655</v>
      </c>
      <c r="I31" s="49">
        <f t="shared" si="1"/>
        <v>6.9874349365939956</v>
      </c>
      <c r="J31" s="46"/>
      <c r="K31" s="51"/>
      <c r="L31" s="52"/>
    </row>
    <row r="32" spans="1:12">
      <c r="A32" s="45"/>
      <c r="B32" s="46"/>
      <c r="C32" s="46"/>
      <c r="D32" s="47"/>
      <c r="E32" s="5"/>
      <c r="F32" s="5" t="s">
        <v>68</v>
      </c>
      <c r="G32" s="15">
        <v>37.31</v>
      </c>
      <c r="H32" s="48">
        <f t="shared" si="0"/>
        <v>0.7285358033487711</v>
      </c>
      <c r="I32" s="49">
        <f t="shared" si="1"/>
        <v>5.3522427597948852</v>
      </c>
      <c r="J32" s="46"/>
      <c r="K32" s="51"/>
      <c r="L32" s="52"/>
    </row>
    <row r="33" spans="1:12">
      <c r="A33" s="45" t="s">
        <v>13</v>
      </c>
      <c r="B33" s="46" t="s">
        <v>1</v>
      </c>
      <c r="C33" s="46" t="s">
        <v>33</v>
      </c>
      <c r="D33" s="47" t="s">
        <v>14</v>
      </c>
      <c r="E33" s="5">
        <v>0.97569444444444453</v>
      </c>
      <c r="F33" s="5" t="s">
        <v>69</v>
      </c>
      <c r="G33" s="15">
        <v>33.5</v>
      </c>
      <c r="H33" s="48">
        <f t="shared" si="0"/>
        <v>1.859636622728893</v>
      </c>
      <c r="I33" s="49">
        <f t="shared" si="1"/>
        <v>72.383007288309614</v>
      </c>
      <c r="J33" s="50">
        <f t="shared" ref="J33" si="16">AVERAGE(I33,I34,I35)</f>
        <v>68.129376108403292</v>
      </c>
      <c r="K33" s="51">
        <v>3200000</v>
      </c>
      <c r="L33" s="53">
        <f t="shared" ref="L33" si="17">J33/K33</f>
        <v>2.129043003387603E-5</v>
      </c>
    </row>
    <row r="34" spans="1:12">
      <c r="A34" s="45"/>
      <c r="B34" s="46"/>
      <c r="C34" s="46"/>
      <c r="D34" s="47"/>
      <c r="E34" s="5"/>
      <c r="F34" s="5" t="s">
        <v>70</v>
      </c>
      <c r="G34" s="15">
        <v>33.64</v>
      </c>
      <c r="H34" s="48">
        <f t="shared" si="0"/>
        <v>1.8180738629616442</v>
      </c>
      <c r="I34" s="49">
        <f t="shared" si="1"/>
        <v>65.77696985204166</v>
      </c>
      <c r="J34" s="46"/>
      <c r="K34" s="51"/>
      <c r="L34" s="52"/>
    </row>
    <row r="35" spans="1:12">
      <c r="A35" s="45"/>
      <c r="B35" s="46"/>
      <c r="C35" s="46"/>
      <c r="D35" s="47"/>
      <c r="E35" s="5"/>
      <c r="F35" s="5" t="s">
        <v>71</v>
      </c>
      <c r="G35" s="15">
        <v>33.630000000000003</v>
      </c>
      <c r="H35" s="48">
        <f t="shared" si="0"/>
        <v>1.8210426315164472</v>
      </c>
      <c r="I35" s="49">
        <f t="shared" si="1"/>
        <v>66.228151184858604</v>
      </c>
      <c r="J35" s="46"/>
      <c r="K35" s="51"/>
      <c r="L35" s="52"/>
    </row>
    <row r="36" spans="1:12">
      <c r="A36" s="45" t="s">
        <v>13</v>
      </c>
      <c r="B36" s="46" t="s">
        <v>1</v>
      </c>
      <c r="C36" s="46" t="s">
        <v>33</v>
      </c>
      <c r="D36" s="47" t="s">
        <v>15</v>
      </c>
      <c r="E36" s="5">
        <v>0.54861111111111105</v>
      </c>
      <c r="F36" s="5" t="s">
        <v>72</v>
      </c>
      <c r="G36" s="15">
        <v>35.71</v>
      </c>
      <c r="H36" s="48">
        <f t="shared" si="0"/>
        <v>1.2035387721173263</v>
      </c>
      <c r="I36" s="49">
        <f t="shared" si="1"/>
        <v>15.978601734148162</v>
      </c>
      <c r="J36" s="50">
        <f t="shared" ref="J36" si="18">AVERAGE(I36,I37,I38)</f>
        <v>18.010779616055832</v>
      </c>
      <c r="K36" s="51">
        <v>5000000</v>
      </c>
      <c r="L36" s="53">
        <f t="shared" ref="L36" si="19">J36/K36</f>
        <v>3.6021559232111665E-6</v>
      </c>
    </row>
    <row r="37" spans="1:12">
      <c r="A37" s="45"/>
      <c r="B37" s="46"/>
      <c r="C37" s="46"/>
      <c r="D37" s="47"/>
      <c r="E37" s="5"/>
      <c r="F37" s="5" t="s">
        <v>73</v>
      </c>
      <c r="G37" s="15">
        <v>35.72</v>
      </c>
      <c r="H37" s="48">
        <f t="shared" si="0"/>
        <v>1.2005700035625235</v>
      </c>
      <c r="I37" s="49">
        <f t="shared" si="1"/>
        <v>15.869747014546505</v>
      </c>
      <c r="J37" s="46"/>
      <c r="K37" s="51"/>
      <c r="L37" s="52"/>
    </row>
    <row r="38" spans="1:12">
      <c r="A38" s="45"/>
      <c r="B38" s="46"/>
      <c r="C38" s="46"/>
      <c r="D38" s="47"/>
      <c r="E38" s="5"/>
      <c r="F38" s="5" t="s">
        <v>74</v>
      </c>
      <c r="G38" s="15">
        <v>35.229999999999997</v>
      </c>
      <c r="H38" s="48">
        <f t="shared" si="0"/>
        <v>1.3460396627478941</v>
      </c>
      <c r="I38" s="49">
        <f t="shared" si="1"/>
        <v>22.183990099472833</v>
      </c>
      <c r="J38" s="46"/>
      <c r="K38" s="51"/>
      <c r="L38" s="52"/>
    </row>
    <row r="39" spans="1:12">
      <c r="A39" s="45" t="s">
        <v>13</v>
      </c>
      <c r="B39" s="46" t="s">
        <v>2</v>
      </c>
      <c r="C39" s="46" t="s">
        <v>30</v>
      </c>
      <c r="D39" s="47" t="s">
        <v>16</v>
      </c>
      <c r="E39" s="5">
        <v>0.43055555555555558</v>
      </c>
      <c r="F39" s="5" t="s">
        <v>75</v>
      </c>
      <c r="G39" s="15">
        <v>37.97</v>
      </c>
      <c r="H39" s="48">
        <f t="shared" si="0"/>
        <v>0.53259707873174333</v>
      </c>
      <c r="I39" s="49">
        <f t="shared" si="1"/>
        <v>3.4087651310733742</v>
      </c>
      <c r="J39" s="50">
        <f t="shared" ref="J39" si="20">AVERAGE(I39,I40,I41)</f>
        <v>3.3187177657093905</v>
      </c>
      <c r="K39" s="51">
        <v>5000000</v>
      </c>
      <c r="L39" s="53">
        <f t="shared" ref="L39" si="21">J39/K39</f>
        <v>6.6374355314187814E-7</v>
      </c>
    </row>
    <row r="40" spans="1:12">
      <c r="A40" s="45"/>
      <c r="B40" s="46"/>
      <c r="C40" s="46"/>
      <c r="D40" s="47"/>
      <c r="E40" s="5"/>
      <c r="F40" s="5" t="s">
        <v>76</v>
      </c>
      <c r="G40" s="15">
        <v>37.979999999999997</v>
      </c>
      <c r="H40" s="48">
        <f t="shared" si="0"/>
        <v>0.52962831017694045</v>
      </c>
      <c r="I40" s="49">
        <f t="shared" si="1"/>
        <v>3.3855428129566452</v>
      </c>
      <c r="J40" s="46"/>
      <c r="K40" s="51"/>
      <c r="L40" s="52"/>
    </row>
    <row r="41" spans="1:12">
      <c r="A41" s="45"/>
      <c r="B41" s="46"/>
      <c r="C41" s="46"/>
      <c r="D41" s="47"/>
      <c r="E41" s="5"/>
      <c r="F41" s="5" t="s">
        <v>77</v>
      </c>
      <c r="G41" s="15">
        <v>38.08</v>
      </c>
      <c r="H41" s="48">
        <f t="shared" si="0"/>
        <v>0.49994062462890532</v>
      </c>
      <c r="I41" s="49">
        <f t="shared" si="1"/>
        <v>3.1618453530981512</v>
      </c>
      <c r="J41" s="46"/>
      <c r="K41" s="51"/>
      <c r="L41" s="52"/>
    </row>
    <row r="42" spans="1:12">
      <c r="A42" s="45" t="s">
        <v>13</v>
      </c>
      <c r="B42" s="46" t="s">
        <v>2</v>
      </c>
      <c r="C42" s="46" t="s">
        <v>30</v>
      </c>
      <c r="D42" s="47" t="s">
        <v>16</v>
      </c>
      <c r="E42" s="5">
        <v>0.54861111111111105</v>
      </c>
      <c r="F42" s="5" t="s">
        <v>78</v>
      </c>
      <c r="G42" s="15">
        <v>38</v>
      </c>
      <c r="H42" s="48">
        <f t="shared" si="0"/>
        <v>0.52369077306733258</v>
      </c>
      <c r="I42" s="49">
        <f t="shared" si="1"/>
        <v>3.3395717072479232</v>
      </c>
      <c r="J42" s="50">
        <f t="shared" ref="J42" si="22">AVERAGE(I42,I43,I44)</f>
        <v>3.8627600855029613</v>
      </c>
      <c r="K42" s="51">
        <v>5000000</v>
      </c>
      <c r="L42" s="53">
        <f t="shared" ref="L42" si="23">J42/K42</f>
        <v>7.7255201710059229E-7</v>
      </c>
    </row>
    <row r="43" spans="1:12">
      <c r="A43" s="45"/>
      <c r="B43" s="46"/>
      <c r="C43" s="46"/>
      <c r="D43" s="47"/>
      <c r="E43" s="5"/>
      <c r="F43" s="5" t="s">
        <v>79</v>
      </c>
      <c r="G43" s="15">
        <v>37.590000000000003</v>
      </c>
      <c r="H43" s="48">
        <f t="shared" si="0"/>
        <v>0.64541028381427368</v>
      </c>
      <c r="I43" s="49">
        <f t="shared" si="1"/>
        <v>4.4198780197881824</v>
      </c>
      <c r="J43" s="46"/>
      <c r="K43" s="51"/>
      <c r="L43" s="52"/>
    </row>
    <row r="44" spans="1:12">
      <c r="A44" s="45"/>
      <c r="B44" s="46"/>
      <c r="C44" s="46"/>
      <c r="D44" s="47"/>
      <c r="E44" s="5"/>
      <c r="F44" s="5" t="s">
        <v>80</v>
      </c>
      <c r="G44" s="15">
        <v>37.799999999999997</v>
      </c>
      <c r="H44" s="48">
        <f t="shared" si="0"/>
        <v>0.58306614416340274</v>
      </c>
      <c r="I44" s="49">
        <f t="shared" si="1"/>
        <v>3.828830529472778</v>
      </c>
      <c r="J44" s="46"/>
      <c r="K44" s="51"/>
      <c r="L44" s="52"/>
    </row>
    <row r="45" spans="1:12">
      <c r="A45" s="45" t="s">
        <v>13</v>
      </c>
      <c r="B45" s="46" t="s">
        <v>2</v>
      </c>
      <c r="C45" s="46" t="s">
        <v>30</v>
      </c>
      <c r="D45" s="47" t="s">
        <v>16</v>
      </c>
      <c r="E45" s="5">
        <v>0.71875</v>
      </c>
      <c r="F45" s="5" t="s">
        <v>81</v>
      </c>
      <c r="G45" s="15">
        <v>35.979999999999997</v>
      </c>
      <c r="H45" s="48">
        <f t="shared" si="0"/>
        <v>1.123382021137634</v>
      </c>
      <c r="I45" s="49">
        <f t="shared" si="1"/>
        <v>13.285625956083898</v>
      </c>
      <c r="J45" s="50">
        <f t="shared" ref="J45" si="24">AVERAGE(I45,I46,I47)</f>
        <v>14.288548332384968</v>
      </c>
      <c r="K45" s="51">
        <v>4400000</v>
      </c>
      <c r="L45" s="53">
        <f t="shared" ref="L45" si="25">J45/K45</f>
        <v>3.2473973482693109E-6</v>
      </c>
    </row>
    <row r="46" spans="1:12">
      <c r="A46" s="45"/>
      <c r="B46" s="46"/>
      <c r="C46" s="46"/>
      <c r="D46" s="47"/>
      <c r="E46" s="5"/>
      <c r="F46" s="5" t="s">
        <v>82</v>
      </c>
      <c r="G46" s="15">
        <v>35.75</v>
      </c>
      <c r="H46" s="48">
        <f t="shared" si="0"/>
        <v>1.1916636978981128</v>
      </c>
      <c r="I46" s="49">
        <f t="shared" si="1"/>
        <v>15.547612139025045</v>
      </c>
      <c r="J46" s="46"/>
      <c r="K46" s="51"/>
      <c r="L46" s="52"/>
    </row>
    <row r="47" spans="1:12">
      <c r="A47" s="45"/>
      <c r="B47" s="46"/>
      <c r="C47" s="46"/>
      <c r="D47" s="47"/>
      <c r="E47" s="5"/>
      <c r="F47" s="5" t="s">
        <v>83</v>
      </c>
      <c r="G47" s="15">
        <v>35.9</v>
      </c>
      <c r="H47" s="48">
        <f t="shared" si="0"/>
        <v>1.1471321695760612</v>
      </c>
      <c r="I47" s="49">
        <f t="shared" si="1"/>
        <v>14.032406902045958</v>
      </c>
      <c r="J47" s="46"/>
      <c r="K47" s="51"/>
      <c r="L47" s="52"/>
    </row>
    <row r="48" spans="1:12">
      <c r="A48" s="45" t="s">
        <v>13</v>
      </c>
      <c r="B48" s="46" t="s">
        <v>2</v>
      </c>
      <c r="C48" s="46" t="s">
        <v>30</v>
      </c>
      <c r="D48" s="47" t="s">
        <v>17</v>
      </c>
      <c r="E48" s="5">
        <v>0.43055555555555558</v>
      </c>
      <c r="F48" s="5" t="s">
        <v>84</v>
      </c>
      <c r="G48" s="15">
        <v>33.93</v>
      </c>
      <c r="H48" s="48">
        <f t="shared" si="0"/>
        <v>1.7319795748723439</v>
      </c>
      <c r="I48" s="49">
        <f t="shared" si="1"/>
        <v>53.948524960648783</v>
      </c>
      <c r="J48" s="50">
        <f t="shared" ref="J48" si="26">AVERAGE(I48,I49,I50)</f>
        <v>64.104914188812828</v>
      </c>
      <c r="K48" s="51">
        <v>5000000</v>
      </c>
      <c r="L48" s="53">
        <f t="shared" ref="L48" si="27">J48/K48</f>
        <v>1.2820982837762565E-5</v>
      </c>
    </row>
    <row r="49" spans="1:12">
      <c r="A49" s="45"/>
      <c r="B49" s="46"/>
      <c r="C49" s="46"/>
      <c r="D49" s="47"/>
      <c r="E49" s="5"/>
      <c r="F49" s="5" t="s">
        <v>85</v>
      </c>
      <c r="G49" s="15">
        <v>33.97</v>
      </c>
      <c r="H49" s="48">
        <f t="shared" si="0"/>
        <v>1.7201045006531304</v>
      </c>
      <c r="I49" s="49">
        <f t="shared" si="1"/>
        <v>52.493375547882039</v>
      </c>
      <c r="J49" s="46"/>
      <c r="K49" s="51"/>
      <c r="L49" s="52"/>
    </row>
    <row r="50" spans="1:12">
      <c r="A50" s="45"/>
      <c r="B50" s="46"/>
      <c r="C50" s="46"/>
      <c r="D50" s="47"/>
      <c r="E50" s="5"/>
      <c r="F50" s="5" t="s">
        <v>86</v>
      </c>
      <c r="G50" s="15">
        <v>33.25</v>
      </c>
      <c r="H50" s="48">
        <f t="shared" si="0"/>
        <v>1.9338558365989797</v>
      </c>
      <c r="I50" s="49">
        <f t="shared" si="1"/>
        <v>85.87284205790769</v>
      </c>
      <c r="J50" s="46"/>
      <c r="K50" s="51"/>
      <c r="L50" s="52"/>
    </row>
    <row r="51" spans="1:12">
      <c r="A51" s="45" t="s">
        <v>13</v>
      </c>
      <c r="B51" s="46" t="s">
        <v>3</v>
      </c>
      <c r="C51" s="46" t="s">
        <v>30</v>
      </c>
      <c r="D51" s="47" t="s">
        <v>18</v>
      </c>
      <c r="E51" s="5">
        <v>0.83333333333333337</v>
      </c>
      <c r="F51" s="5" t="s">
        <v>87</v>
      </c>
      <c r="G51" s="15">
        <v>35.32</v>
      </c>
      <c r="H51" s="48">
        <f t="shared" si="0"/>
        <v>1.3193207457546618</v>
      </c>
      <c r="I51" s="49">
        <f t="shared" si="1"/>
        <v>20.860309407824214</v>
      </c>
      <c r="J51" s="50">
        <f t="shared" ref="J51" si="28">AVERAGE(I51,I52,I53)</f>
        <v>14.195078241037734</v>
      </c>
      <c r="K51" s="51">
        <v>3900000</v>
      </c>
      <c r="L51" s="53">
        <f>J51/K51</f>
        <v>3.6397636515481369E-6</v>
      </c>
    </row>
    <row r="52" spans="1:12">
      <c r="A52" s="45"/>
      <c r="B52" s="46"/>
      <c r="C52" s="46"/>
      <c r="D52" s="47"/>
      <c r="E52" s="5"/>
      <c r="F52" s="5" t="s">
        <v>88</v>
      </c>
      <c r="G52" s="15">
        <v>36.049999999999997</v>
      </c>
      <c r="H52" s="48">
        <f t="shared" si="0"/>
        <v>1.1026006412540097</v>
      </c>
      <c r="I52" s="49">
        <f t="shared" si="1"/>
        <v>12.664867228732826</v>
      </c>
      <c r="J52" s="46"/>
      <c r="K52" s="51"/>
      <c r="L52" s="52"/>
    </row>
    <row r="53" spans="1:12">
      <c r="A53" s="45"/>
      <c r="B53" s="46"/>
      <c r="C53" s="46"/>
      <c r="D53" s="47"/>
      <c r="E53" s="5"/>
      <c r="F53" s="5" t="s">
        <v>89</v>
      </c>
      <c r="G53" s="15">
        <v>36.54</v>
      </c>
      <c r="H53" s="48">
        <f t="shared" si="0"/>
        <v>0.95713098206863911</v>
      </c>
      <c r="I53" s="49">
        <f t="shared" si="1"/>
        <v>9.0600580865561593</v>
      </c>
      <c r="J53" s="46"/>
      <c r="K53" s="51"/>
      <c r="L53" s="52"/>
    </row>
    <row r="54" spans="1:12">
      <c r="A54" s="45" t="s">
        <v>13</v>
      </c>
      <c r="B54" s="46" t="s">
        <v>3</v>
      </c>
      <c r="C54" s="46" t="s">
        <v>30</v>
      </c>
      <c r="D54" s="47" t="s">
        <v>19</v>
      </c>
      <c r="E54" s="5">
        <v>0.10416666666666667</v>
      </c>
      <c r="F54" s="5" t="s">
        <v>90</v>
      </c>
      <c r="G54" s="15">
        <v>35.79</v>
      </c>
      <c r="H54" s="48">
        <f t="shared" si="0"/>
        <v>1.1797886236788993</v>
      </c>
      <c r="I54" s="49">
        <f t="shared" si="1"/>
        <v>15.128247593089275</v>
      </c>
      <c r="J54" s="50">
        <f t="shared" ref="J54" si="29">AVERAGE(I54,I55,I56)</f>
        <v>18.823932255960447</v>
      </c>
      <c r="K54" s="51">
        <v>4200000</v>
      </c>
      <c r="L54" s="53">
        <f t="shared" ref="L54" si="30">J54/K54</f>
        <v>4.4818886323715346E-6</v>
      </c>
    </row>
    <row r="55" spans="1:12">
      <c r="A55" s="45"/>
      <c r="B55" s="46"/>
      <c r="C55" s="46"/>
      <c r="D55" s="47"/>
      <c r="E55" s="5"/>
      <c r="F55" s="5" t="s">
        <v>91</v>
      </c>
      <c r="G55" s="15">
        <v>35.799999999999997</v>
      </c>
      <c r="H55" s="48">
        <f t="shared" si="0"/>
        <v>1.1768198551240963</v>
      </c>
      <c r="I55" s="49">
        <f t="shared" si="1"/>
        <v>15.025185937431951</v>
      </c>
      <c r="J55" s="46"/>
      <c r="K55" s="51"/>
      <c r="L55" s="52"/>
    </row>
    <row r="56" spans="1:12">
      <c r="A56" s="45"/>
      <c r="B56" s="46"/>
      <c r="C56" s="46"/>
      <c r="D56" s="47"/>
      <c r="E56" s="5"/>
      <c r="F56" s="5" t="s">
        <v>92</v>
      </c>
      <c r="G56" s="15">
        <v>34.979999999999997</v>
      </c>
      <c r="H56" s="48">
        <f t="shared" si="0"/>
        <v>1.4202588766179807</v>
      </c>
      <c r="I56" s="49">
        <f t="shared" si="1"/>
        <v>26.318363237360114</v>
      </c>
      <c r="J56" s="46"/>
      <c r="K56" s="51"/>
      <c r="L56" s="52"/>
    </row>
    <row r="57" spans="1:12">
      <c r="A57" s="45" t="s">
        <v>13</v>
      </c>
      <c r="B57" s="46" t="s">
        <v>3</v>
      </c>
      <c r="C57" s="46" t="s">
        <v>30</v>
      </c>
      <c r="D57" s="47" t="s">
        <v>19</v>
      </c>
      <c r="E57" s="5">
        <v>0.45833333333333331</v>
      </c>
      <c r="F57" s="5" t="s">
        <v>93</v>
      </c>
      <c r="G57" s="15">
        <v>37.69</v>
      </c>
      <c r="H57" s="48">
        <f t="shared" si="0"/>
        <v>0.61572259826624076</v>
      </c>
      <c r="I57" s="49">
        <f t="shared" si="1"/>
        <v>4.1278375581738516</v>
      </c>
      <c r="J57" s="50">
        <f t="shared" ref="J57" si="31">AVERAGE(I57,I58,I59)</f>
        <v>2.4213707484627944</v>
      </c>
      <c r="K57" s="51">
        <v>3500000</v>
      </c>
      <c r="L57" s="53">
        <f t="shared" ref="L57" si="32">J57/K57</f>
        <v>6.918202138465127E-7</v>
      </c>
    </row>
    <row r="58" spans="1:12">
      <c r="A58" s="45"/>
      <c r="B58" s="46"/>
      <c r="C58" s="46"/>
      <c r="D58" s="47"/>
      <c r="E58" s="5"/>
      <c r="F58" s="5" t="s">
        <v>94</v>
      </c>
      <c r="G58" s="15">
        <v>39.22</v>
      </c>
      <c r="H58" s="48">
        <f t="shared" si="0"/>
        <v>0.16150100938130985</v>
      </c>
      <c r="I58" s="49">
        <f t="shared" si="1"/>
        <v>1.4504441454035728</v>
      </c>
      <c r="J58" s="46"/>
      <c r="K58" s="51"/>
      <c r="L58" s="52"/>
    </row>
    <row r="59" spans="1:12">
      <c r="A59" s="45"/>
      <c r="B59" s="46"/>
      <c r="C59" s="46"/>
      <c r="D59" s="47"/>
      <c r="E59" s="5"/>
      <c r="F59" s="5" t="s">
        <v>95</v>
      </c>
      <c r="G59" s="15">
        <v>39</v>
      </c>
      <c r="H59" s="48">
        <f t="shared" si="0"/>
        <v>0.2268139175869858</v>
      </c>
      <c r="I59" s="49">
        <f t="shared" si="1"/>
        <v>1.6858305418109587</v>
      </c>
      <c r="J59" s="46"/>
      <c r="K59" s="51"/>
      <c r="L59" s="52"/>
    </row>
    <row r="60" spans="1:12">
      <c r="A60" s="45" t="s">
        <v>13</v>
      </c>
      <c r="B60" s="46" t="s">
        <v>3</v>
      </c>
      <c r="C60" s="46" t="s">
        <v>30</v>
      </c>
      <c r="D60" s="47" t="s">
        <v>19</v>
      </c>
      <c r="E60" s="5">
        <v>0.5</v>
      </c>
      <c r="F60" s="5" t="s">
        <v>96</v>
      </c>
      <c r="G60" s="15">
        <v>37.31</v>
      </c>
      <c r="H60" s="48">
        <f t="shared" si="0"/>
        <v>0.7285358033487711</v>
      </c>
      <c r="I60" s="49">
        <f t="shared" si="1"/>
        <v>5.3522427597948852</v>
      </c>
      <c r="J60" s="50">
        <f t="shared" ref="J60" si="33">AVERAGE(I60,I61,I62)</f>
        <v>5.2072565345117505</v>
      </c>
      <c r="K60" s="51">
        <v>6500000</v>
      </c>
      <c r="L60" s="53">
        <f t="shared" ref="L60" si="34">J60/K60</f>
        <v>8.0111638992488469E-7</v>
      </c>
    </row>
    <row r="61" spans="1:12">
      <c r="A61" s="45"/>
      <c r="B61" s="46"/>
      <c r="C61" s="46"/>
      <c r="D61" s="47"/>
      <c r="E61" s="5"/>
      <c r="F61" s="5" t="s">
        <v>97</v>
      </c>
      <c r="G61" s="15">
        <v>37.590000000000003</v>
      </c>
      <c r="H61" s="48">
        <f t="shared" si="0"/>
        <v>0.64541028381427368</v>
      </c>
      <c r="I61" s="49">
        <f t="shared" si="1"/>
        <v>4.4198780197881824</v>
      </c>
      <c r="J61" s="46"/>
      <c r="K61" s="51"/>
      <c r="L61" s="52"/>
    </row>
    <row r="62" spans="1:12">
      <c r="A62" s="45"/>
      <c r="B62" s="46"/>
      <c r="C62" s="46"/>
      <c r="D62" s="47"/>
      <c r="E62" s="5"/>
      <c r="F62" s="5" t="s">
        <v>98</v>
      </c>
      <c r="G62" s="15">
        <v>37.18</v>
      </c>
      <c r="H62" s="48">
        <f t="shared" si="0"/>
        <v>0.76712979456121699</v>
      </c>
      <c r="I62" s="49">
        <f t="shared" si="1"/>
        <v>5.8496488239521831</v>
      </c>
      <c r="J62" s="46"/>
      <c r="K62" s="51"/>
      <c r="L62" s="52"/>
    </row>
    <row r="63" spans="1:12">
      <c r="A63" s="45" t="s">
        <v>13</v>
      </c>
      <c r="B63" s="46" t="s">
        <v>3</v>
      </c>
      <c r="C63" s="46" t="s">
        <v>30</v>
      </c>
      <c r="D63" s="47" t="s">
        <v>19</v>
      </c>
      <c r="E63" s="5">
        <v>0.5625</v>
      </c>
      <c r="F63" s="5" t="s">
        <v>99</v>
      </c>
      <c r="G63" s="15">
        <v>38.21</v>
      </c>
      <c r="H63" s="48">
        <f t="shared" si="0"/>
        <v>0.46134663341645948</v>
      </c>
      <c r="I63" s="49">
        <f t="shared" si="1"/>
        <v>2.8929880080009762</v>
      </c>
      <c r="J63" s="50">
        <f t="shared" ref="J63" si="35">AVERAGE(I63,I64,I65)</f>
        <v>2.8297497358903088</v>
      </c>
      <c r="K63" s="51">
        <v>4200000</v>
      </c>
      <c r="L63" s="53">
        <f t="shared" ref="L63" si="36">J63/K63</f>
        <v>6.7374993711674019E-7</v>
      </c>
    </row>
    <row r="64" spans="1:12">
      <c r="A64" s="45"/>
      <c r="B64" s="46"/>
      <c r="C64" s="46"/>
      <c r="D64" s="47"/>
      <c r="E64" s="5"/>
      <c r="F64" s="5" t="s">
        <v>100</v>
      </c>
      <c r="G64" s="15">
        <v>38.32</v>
      </c>
      <c r="H64" s="48">
        <f t="shared" si="0"/>
        <v>0.42869017931362152</v>
      </c>
      <c r="I64" s="49">
        <f t="shared" si="1"/>
        <v>2.683429434983172</v>
      </c>
      <c r="J64" s="46"/>
      <c r="K64" s="51"/>
      <c r="L64" s="52"/>
    </row>
    <row r="65" spans="1:12">
      <c r="A65" s="45"/>
      <c r="B65" s="46"/>
      <c r="C65" s="46"/>
      <c r="D65" s="47"/>
      <c r="E65" s="5"/>
      <c r="F65" s="5" t="s">
        <v>101</v>
      </c>
      <c r="G65" s="15">
        <v>38.200000000000003</v>
      </c>
      <c r="H65" s="48">
        <f t="shared" si="0"/>
        <v>0.46431540197126236</v>
      </c>
      <c r="I65" s="49">
        <f t="shared" si="1"/>
        <v>2.9128317646867794</v>
      </c>
      <c r="J65" s="46"/>
      <c r="K65" s="51"/>
      <c r="L65" s="52"/>
    </row>
    <row r="66" spans="1:12">
      <c r="A66" s="45" t="s">
        <v>13</v>
      </c>
      <c r="B66" s="46" t="s">
        <v>3</v>
      </c>
      <c r="C66" s="46" t="s">
        <v>30</v>
      </c>
      <c r="D66" s="47" t="s">
        <v>19</v>
      </c>
      <c r="E66" s="5">
        <v>0.72916666666666663</v>
      </c>
      <c r="F66" s="5" t="s">
        <v>102</v>
      </c>
      <c r="G66" s="15">
        <v>35.17</v>
      </c>
      <c r="H66" s="48">
        <f t="shared" si="0"/>
        <v>1.3638522740767134</v>
      </c>
      <c r="I66" s="49">
        <f t="shared" si="1"/>
        <v>23.112784715900624</v>
      </c>
      <c r="J66" s="50">
        <f t="shared" ref="J66" si="37">AVERAGE(I66,I67,I68)</f>
        <v>22.763739866407303</v>
      </c>
      <c r="K66" s="51">
        <v>4500000</v>
      </c>
      <c r="L66" s="53">
        <f t="shared" ref="L66" si="38">J66/K66</f>
        <v>5.0586088592016228E-6</v>
      </c>
    </row>
    <row r="67" spans="1:12">
      <c r="A67" s="45"/>
      <c r="B67" s="46"/>
      <c r="C67" s="46"/>
      <c r="D67" s="47"/>
      <c r="E67" s="5"/>
      <c r="F67" s="5" t="s">
        <v>103</v>
      </c>
      <c r="G67" s="15">
        <v>35.44</v>
      </c>
      <c r="H67" s="48">
        <f t="shared" si="0"/>
        <v>1.2836955230970211</v>
      </c>
      <c r="I67" s="49">
        <f t="shared" si="1"/>
        <v>19.217439526182588</v>
      </c>
      <c r="J67" s="46"/>
      <c r="K67" s="51"/>
      <c r="L67" s="52"/>
    </row>
    <row r="68" spans="1:12">
      <c r="A68" s="45"/>
      <c r="B68" s="46"/>
      <c r="C68" s="46"/>
      <c r="D68" s="47"/>
      <c r="E68" s="5"/>
      <c r="F68" s="5" t="s">
        <v>104</v>
      </c>
      <c r="G68" s="15">
        <v>35</v>
      </c>
      <c r="H68" s="48">
        <f t="shared" ref="H68:H125" si="39">(39.764-G68)/3.3684</f>
        <v>1.4143213395083729</v>
      </c>
      <c r="I68" s="49">
        <f t="shared" ref="I68:I125" si="40">10^H68</f>
        <v>25.960995357138696</v>
      </c>
      <c r="J68" s="46"/>
      <c r="K68" s="51"/>
      <c r="L68" s="52"/>
    </row>
    <row r="69" spans="1:12">
      <c r="A69" s="45" t="s">
        <v>20</v>
      </c>
      <c r="B69" s="46" t="s">
        <v>1</v>
      </c>
      <c r="C69" s="46" t="s">
        <v>28</v>
      </c>
      <c r="D69" s="47" t="s">
        <v>7</v>
      </c>
      <c r="E69" s="5">
        <v>0.9375</v>
      </c>
      <c r="F69" s="5" t="s">
        <v>123</v>
      </c>
      <c r="G69" s="15">
        <v>37.03</v>
      </c>
      <c r="H69" s="48">
        <f t="shared" si="39"/>
        <v>0.81166132288326853</v>
      </c>
      <c r="I69" s="49">
        <f t="shared" si="40"/>
        <v>6.4812880426844055</v>
      </c>
      <c r="J69" s="50">
        <f t="shared" ref="J69:J123" si="41">AVERAGE(I69,I70,I71)</f>
        <v>6.1574473141390982</v>
      </c>
      <c r="K69" s="51">
        <v>4700000</v>
      </c>
      <c r="L69" s="53">
        <f t="shared" ref="L69" si="42">J69/K69</f>
        <v>1.3100951732210846E-6</v>
      </c>
    </row>
    <row r="70" spans="1:12">
      <c r="A70" s="45"/>
      <c r="B70" s="46"/>
      <c r="C70" s="46"/>
      <c r="D70" s="47"/>
      <c r="E70" s="5"/>
      <c r="F70" s="5" t="s">
        <v>124</v>
      </c>
      <c r="G70" s="15">
        <v>37.090000000000003</v>
      </c>
      <c r="H70" s="48">
        <f t="shared" si="39"/>
        <v>0.79384871155444714</v>
      </c>
      <c r="I70" s="49">
        <f t="shared" si="40"/>
        <v>6.2208354180630883</v>
      </c>
      <c r="J70" s="46"/>
      <c r="K70" s="51"/>
      <c r="L70" s="52"/>
    </row>
    <row r="71" spans="1:12">
      <c r="A71" s="45"/>
      <c r="B71" s="46"/>
      <c r="C71" s="46"/>
      <c r="D71" s="47"/>
      <c r="E71" s="5"/>
      <c r="F71" s="5" t="s">
        <v>125</v>
      </c>
      <c r="G71" s="15">
        <v>37.200000000000003</v>
      </c>
      <c r="H71" s="48">
        <f t="shared" si="39"/>
        <v>0.76119225745160912</v>
      </c>
      <c r="I71" s="49">
        <f t="shared" si="40"/>
        <v>5.7702184816698026</v>
      </c>
      <c r="J71" s="46"/>
      <c r="K71" s="51"/>
      <c r="L71" s="52"/>
    </row>
    <row r="72" spans="1:12">
      <c r="A72" s="45" t="s">
        <v>20</v>
      </c>
      <c r="B72" s="46" t="s">
        <v>1</v>
      </c>
      <c r="C72" s="46" t="s">
        <v>28</v>
      </c>
      <c r="D72" s="47" t="s">
        <v>8</v>
      </c>
      <c r="E72" s="5">
        <v>0.27083333333333331</v>
      </c>
      <c r="F72" s="5" t="s">
        <v>126</v>
      </c>
      <c r="G72" s="15">
        <v>36.86</v>
      </c>
      <c r="H72" s="48">
        <f t="shared" si="39"/>
        <v>0.86213038831492805</v>
      </c>
      <c r="I72" s="49">
        <f t="shared" si="40"/>
        <v>7.2799833880965492</v>
      </c>
      <c r="J72" s="50">
        <f t="shared" si="41"/>
        <v>10.232632060905502</v>
      </c>
      <c r="K72" s="51">
        <v>2500000</v>
      </c>
      <c r="L72" s="53">
        <f t="shared" ref="L72" si="43">J72/K72</f>
        <v>4.0930528243622004E-6</v>
      </c>
    </row>
    <row r="73" spans="1:12">
      <c r="A73" s="45"/>
      <c r="B73" s="46"/>
      <c r="C73" s="46"/>
      <c r="D73" s="47"/>
      <c r="E73" s="5"/>
      <c r="F73" s="5" t="s">
        <v>127</v>
      </c>
      <c r="G73" s="15">
        <v>36.67</v>
      </c>
      <c r="H73" s="48">
        <f t="shared" si="39"/>
        <v>0.91853699085619323</v>
      </c>
      <c r="I73" s="49">
        <f t="shared" si="40"/>
        <v>8.2896652015306831</v>
      </c>
      <c r="J73" s="46"/>
      <c r="K73" s="51"/>
      <c r="L73" s="52"/>
    </row>
    <row r="74" spans="1:12">
      <c r="A74" s="45"/>
      <c r="B74" s="46"/>
      <c r="C74" s="46"/>
      <c r="D74" s="47"/>
      <c r="E74" s="5"/>
      <c r="F74" s="5" t="s">
        <v>128</v>
      </c>
      <c r="G74" s="15">
        <v>35.79</v>
      </c>
      <c r="H74" s="48">
        <f t="shared" si="39"/>
        <v>1.1797886236788993</v>
      </c>
      <c r="I74" s="49">
        <f t="shared" si="40"/>
        <v>15.128247593089275</v>
      </c>
      <c r="J74" s="46"/>
      <c r="K74" s="51"/>
      <c r="L74" s="52"/>
    </row>
    <row r="75" spans="1:12">
      <c r="A75" s="45" t="s">
        <v>20</v>
      </c>
      <c r="B75" s="46" t="s">
        <v>1</v>
      </c>
      <c r="C75" s="46" t="s">
        <v>28</v>
      </c>
      <c r="D75" s="47" t="s">
        <v>8</v>
      </c>
      <c r="E75" s="5">
        <v>0.33333333333333331</v>
      </c>
      <c r="F75" s="5" t="s">
        <v>129</v>
      </c>
      <c r="G75" s="15">
        <v>39.11</v>
      </c>
      <c r="H75" s="48">
        <f t="shared" si="39"/>
        <v>0.19415746348414781</v>
      </c>
      <c r="I75" s="49">
        <f t="shared" si="40"/>
        <v>1.5637145006401385</v>
      </c>
      <c r="J75" s="50">
        <f t="shared" si="41"/>
        <v>1.6133781964606726</v>
      </c>
      <c r="K75" s="51">
        <v>2100000</v>
      </c>
      <c r="L75" s="53">
        <f t="shared" ref="L75" si="44">J75/K75</f>
        <v>7.6827533164793933E-7</v>
      </c>
    </row>
    <row r="76" spans="1:12">
      <c r="A76" s="45"/>
      <c r="B76" s="46"/>
      <c r="C76" s="46"/>
      <c r="D76" s="47"/>
      <c r="E76" s="5"/>
      <c r="F76" s="5" t="s">
        <v>130</v>
      </c>
      <c r="G76" s="15">
        <v>39.14</v>
      </c>
      <c r="H76" s="48">
        <f t="shared" si="39"/>
        <v>0.18525115781973708</v>
      </c>
      <c r="I76" s="49">
        <f t="shared" si="40"/>
        <v>1.5319731644012509</v>
      </c>
      <c r="J76" s="46"/>
      <c r="K76" s="51"/>
      <c r="L76" s="52"/>
    </row>
    <row r="77" spans="1:12">
      <c r="A77" s="45"/>
      <c r="B77" s="46"/>
      <c r="C77" s="46"/>
      <c r="D77" s="47"/>
      <c r="E77" s="5"/>
      <c r="F77" s="5" t="s">
        <v>131</v>
      </c>
      <c r="G77" s="15">
        <v>38.950000000000003</v>
      </c>
      <c r="H77" s="48">
        <f t="shared" si="39"/>
        <v>0.24165776036100228</v>
      </c>
      <c r="I77" s="49">
        <f t="shared" si="40"/>
        <v>1.7444469243406289</v>
      </c>
      <c r="J77" s="46"/>
      <c r="K77" s="51"/>
      <c r="L77" s="52"/>
    </row>
    <row r="78" spans="1:12">
      <c r="A78" s="45" t="s">
        <v>20</v>
      </c>
      <c r="B78" s="46" t="s">
        <v>1</v>
      </c>
      <c r="C78" s="46" t="s">
        <v>28</v>
      </c>
      <c r="D78" s="47" t="s">
        <v>8</v>
      </c>
      <c r="E78" s="5">
        <v>0.375</v>
      </c>
      <c r="F78" s="5" t="s">
        <v>132</v>
      </c>
      <c r="G78" s="15">
        <v>39.03</v>
      </c>
      <c r="H78" s="48">
        <f t="shared" si="39"/>
        <v>0.21790761192257505</v>
      </c>
      <c r="I78" s="49">
        <f t="shared" si="40"/>
        <v>1.6516104114434893</v>
      </c>
      <c r="J78" s="50">
        <f t="shared" si="41"/>
        <v>1.6089441052468665</v>
      </c>
      <c r="K78" s="51">
        <v>3000000</v>
      </c>
      <c r="L78" s="53">
        <f t="shared" ref="L78" si="45">J78/K78</f>
        <v>5.3631470174895545E-7</v>
      </c>
    </row>
    <row r="79" spans="1:12">
      <c r="A79" s="45"/>
      <c r="B79" s="46"/>
      <c r="C79" s="46"/>
      <c r="D79" s="47"/>
      <c r="E79" s="5"/>
      <c r="F79" s="5" t="s">
        <v>133</v>
      </c>
      <c r="G79" s="15">
        <v>39.17</v>
      </c>
      <c r="H79" s="48">
        <f t="shared" si="39"/>
        <v>0.17634485215532633</v>
      </c>
      <c r="I79" s="49">
        <f t="shared" si="40"/>
        <v>1.5008761353078284</v>
      </c>
      <c r="J79" s="46"/>
      <c r="K79" s="51"/>
      <c r="L79" s="52"/>
    </row>
    <row r="80" spans="1:12">
      <c r="A80" s="45"/>
      <c r="B80" s="46"/>
      <c r="C80" s="46"/>
      <c r="D80" s="47"/>
      <c r="E80" s="5"/>
      <c r="F80" s="5" t="s">
        <v>134</v>
      </c>
      <c r="G80" s="15">
        <v>39.01</v>
      </c>
      <c r="H80" s="48">
        <f t="shared" si="39"/>
        <v>0.22384514903218292</v>
      </c>
      <c r="I80" s="49">
        <f t="shared" si="40"/>
        <v>1.6743457689892816</v>
      </c>
      <c r="J80" s="46"/>
      <c r="K80" s="51"/>
      <c r="L80" s="52"/>
    </row>
    <row r="81" spans="1:19">
      <c r="A81" s="45" t="s">
        <v>20</v>
      </c>
      <c r="B81" s="46" t="s">
        <v>1</v>
      </c>
      <c r="C81" s="46" t="s">
        <v>28</v>
      </c>
      <c r="D81" s="47" t="s">
        <v>8</v>
      </c>
      <c r="E81" s="5">
        <v>0.4375</v>
      </c>
      <c r="F81" s="5" t="s">
        <v>135</v>
      </c>
      <c r="G81" s="15">
        <v>32.67</v>
      </c>
      <c r="H81" s="48">
        <f t="shared" si="39"/>
        <v>2.1060444127775804</v>
      </c>
      <c r="I81" s="49">
        <f t="shared" si="40"/>
        <v>127.65693494791645</v>
      </c>
      <c r="J81" s="50">
        <f t="shared" si="41"/>
        <v>104.06425922401222</v>
      </c>
      <c r="K81" s="51">
        <v>4000000</v>
      </c>
      <c r="L81" s="53">
        <f t="shared" ref="L81" si="46">J81/K81</f>
        <v>2.6016064806003056E-5</v>
      </c>
    </row>
    <row r="82" spans="1:19">
      <c r="A82" s="45"/>
      <c r="B82" s="46"/>
      <c r="C82" s="46"/>
      <c r="D82" s="47"/>
      <c r="E82" s="5"/>
      <c r="F82" s="5" t="s">
        <v>136</v>
      </c>
      <c r="G82" s="15">
        <v>33.130000000000003</v>
      </c>
      <c r="H82" s="48">
        <f t="shared" si="39"/>
        <v>1.9694810592566205</v>
      </c>
      <c r="I82" s="49">
        <f t="shared" si="40"/>
        <v>93.213981634576839</v>
      </c>
      <c r="J82" s="46"/>
      <c r="K82" s="51"/>
      <c r="L82" s="52"/>
    </row>
    <row r="83" spans="1:19">
      <c r="A83" s="45"/>
      <c r="B83" s="46"/>
      <c r="C83" s="46"/>
      <c r="D83" s="47"/>
      <c r="E83" s="5"/>
      <c r="F83" s="5" t="s">
        <v>137</v>
      </c>
      <c r="G83" s="15">
        <v>33.159999999999997</v>
      </c>
      <c r="H83" s="48">
        <f t="shared" si="39"/>
        <v>1.960574753592212</v>
      </c>
      <c r="I83" s="49">
        <f t="shared" si="40"/>
        <v>91.321861089543376</v>
      </c>
      <c r="J83" s="46"/>
      <c r="K83" s="51"/>
      <c r="L83" s="52"/>
    </row>
    <row r="84" spans="1:19">
      <c r="A84" s="45" t="s">
        <v>20</v>
      </c>
      <c r="B84" s="46" t="s">
        <v>1</v>
      </c>
      <c r="C84" s="46" t="s">
        <v>28</v>
      </c>
      <c r="D84" s="47" t="s">
        <v>9</v>
      </c>
      <c r="E84" s="5">
        <v>0.3125</v>
      </c>
      <c r="F84" s="5" t="s">
        <v>138</v>
      </c>
      <c r="G84" s="15">
        <v>36.14</v>
      </c>
      <c r="H84" s="48">
        <f t="shared" si="39"/>
        <v>1.0758817242607774</v>
      </c>
      <c r="I84" s="49">
        <f t="shared" si="40"/>
        <v>11.909176294063441</v>
      </c>
      <c r="J84" s="50">
        <f t="shared" si="41"/>
        <v>12.76647024298398</v>
      </c>
      <c r="K84" s="51">
        <v>3900000</v>
      </c>
      <c r="L84" s="53">
        <f t="shared" ref="L84" si="47">J84/K84</f>
        <v>3.2734539084574306E-6</v>
      </c>
      <c r="M84" s="7"/>
      <c r="N84" s="7"/>
      <c r="O84" s="7"/>
      <c r="P84" s="7"/>
      <c r="Q84" s="7"/>
      <c r="R84" s="8"/>
      <c r="S84" s="6"/>
    </row>
    <row r="85" spans="1:19">
      <c r="A85" s="45"/>
      <c r="B85" s="46"/>
      <c r="C85" s="46"/>
      <c r="D85" s="47"/>
      <c r="E85" s="5"/>
      <c r="F85" s="5" t="s">
        <v>139</v>
      </c>
      <c r="G85" s="15">
        <v>35.99</v>
      </c>
      <c r="H85" s="48">
        <f t="shared" si="39"/>
        <v>1.120413252582829</v>
      </c>
      <c r="I85" s="49">
        <f t="shared" si="40"/>
        <v>13.195117217444249</v>
      </c>
      <c r="J85" s="46"/>
      <c r="K85" s="51"/>
      <c r="L85" s="52"/>
    </row>
    <row r="86" spans="1:19">
      <c r="A86" s="45"/>
      <c r="B86" s="46"/>
      <c r="C86" s="46"/>
      <c r="D86" s="47"/>
      <c r="E86" s="5"/>
      <c r="F86" s="5" t="s">
        <v>140</v>
      </c>
      <c r="G86" s="15">
        <v>35.99</v>
      </c>
      <c r="H86" s="48">
        <f t="shared" si="39"/>
        <v>1.120413252582829</v>
      </c>
      <c r="I86" s="49">
        <f t="shared" si="40"/>
        <v>13.195117217444249</v>
      </c>
      <c r="J86" s="46"/>
      <c r="K86" s="51"/>
      <c r="L86" s="52"/>
    </row>
    <row r="87" spans="1:19">
      <c r="A87" s="45" t="s">
        <v>20</v>
      </c>
      <c r="B87" s="46" t="s">
        <v>2</v>
      </c>
      <c r="C87" s="46" t="s">
        <v>34</v>
      </c>
      <c r="D87" s="47" t="s">
        <v>10</v>
      </c>
      <c r="E87" s="5">
        <v>0.60416666666666663</v>
      </c>
      <c r="F87" s="5" t="s">
        <v>141</v>
      </c>
      <c r="G87" s="15">
        <v>38.79</v>
      </c>
      <c r="H87" s="48">
        <f t="shared" si="39"/>
        <v>0.28915805723785887</v>
      </c>
      <c r="I87" s="49">
        <f t="shared" si="40"/>
        <v>1.9460682052866689</v>
      </c>
      <c r="J87" s="50">
        <f t="shared" si="41"/>
        <v>2.829928909664218</v>
      </c>
      <c r="K87" s="51">
        <v>2800000</v>
      </c>
      <c r="L87" s="53">
        <f t="shared" ref="L87" si="48">J87/K87</f>
        <v>1.0106888963086494E-6</v>
      </c>
    </row>
    <row r="88" spans="1:19">
      <c r="A88" s="45"/>
      <c r="B88" s="46"/>
      <c r="C88" s="46"/>
      <c r="D88" s="47"/>
      <c r="E88" s="5"/>
      <c r="F88" s="5" t="s">
        <v>142</v>
      </c>
      <c r="G88" s="15">
        <v>38.020000000000003</v>
      </c>
      <c r="H88" s="48">
        <f t="shared" si="39"/>
        <v>0.51775323595772471</v>
      </c>
      <c r="I88" s="49">
        <f t="shared" si="40"/>
        <v>3.2942248271587973</v>
      </c>
      <c r="J88" s="46"/>
      <c r="K88" s="51"/>
      <c r="L88" s="52"/>
    </row>
    <row r="89" spans="1:19">
      <c r="A89" s="45"/>
      <c r="B89" s="46"/>
      <c r="C89" s="46"/>
      <c r="D89" s="47"/>
      <c r="E89" s="5"/>
      <c r="F89" s="5" t="s">
        <v>143</v>
      </c>
      <c r="G89" s="15">
        <v>38.04</v>
      </c>
      <c r="H89" s="48">
        <f t="shared" si="39"/>
        <v>0.51181569884811895</v>
      </c>
      <c r="I89" s="49">
        <f t="shared" si="40"/>
        <v>3.2494936965471877</v>
      </c>
      <c r="J89" s="46"/>
      <c r="K89" s="51"/>
      <c r="L89" s="52"/>
    </row>
    <row r="90" spans="1:19">
      <c r="A90" s="45" t="s">
        <v>20</v>
      </c>
      <c r="B90" s="46" t="s">
        <v>2</v>
      </c>
      <c r="C90" s="46" t="s">
        <v>34</v>
      </c>
      <c r="D90" s="47" t="s">
        <v>10</v>
      </c>
      <c r="E90" s="5">
        <v>0.83333333333333337</v>
      </c>
      <c r="F90" s="5" t="s">
        <v>144</v>
      </c>
      <c r="G90" s="15">
        <v>38.82</v>
      </c>
      <c r="H90" s="48">
        <f t="shared" si="39"/>
        <v>0.28025175157344812</v>
      </c>
      <c r="I90" s="49">
        <f t="shared" si="40"/>
        <v>1.9065655945335385</v>
      </c>
      <c r="J90" s="50">
        <f t="shared" si="41"/>
        <v>3.4647369943952193</v>
      </c>
      <c r="K90" s="51">
        <v>2600000</v>
      </c>
      <c r="L90" s="53">
        <f t="shared" ref="L90" si="49">J90/K90</f>
        <v>1.332591151690469E-6</v>
      </c>
    </row>
    <row r="91" spans="1:19">
      <c r="A91" s="45"/>
      <c r="B91" s="46"/>
      <c r="C91" s="46"/>
      <c r="D91" s="47"/>
      <c r="E91" s="5"/>
      <c r="F91" s="5" t="s">
        <v>145</v>
      </c>
      <c r="G91" s="15">
        <v>38.26</v>
      </c>
      <c r="H91" s="48">
        <f t="shared" si="39"/>
        <v>0.44650279064244297</v>
      </c>
      <c r="I91" s="49">
        <f t="shared" si="40"/>
        <v>2.7957786923350207</v>
      </c>
      <c r="J91" s="46"/>
      <c r="K91" s="51"/>
      <c r="L91" s="52"/>
    </row>
    <row r="92" spans="1:19">
      <c r="A92" s="45"/>
      <c r="B92" s="46"/>
      <c r="C92" s="46"/>
      <c r="D92" s="47"/>
      <c r="E92" s="5"/>
      <c r="F92" s="5" t="s">
        <v>146</v>
      </c>
      <c r="G92" s="15">
        <v>37.22</v>
      </c>
      <c r="H92" s="48">
        <f t="shared" si="39"/>
        <v>0.75525472034200336</v>
      </c>
      <c r="I92" s="49">
        <f t="shared" si="40"/>
        <v>5.6918666963170983</v>
      </c>
      <c r="J92" s="46"/>
      <c r="K92" s="51"/>
      <c r="L92" s="52"/>
    </row>
    <row r="93" spans="1:19">
      <c r="A93" s="45" t="s">
        <v>20</v>
      </c>
      <c r="B93" s="46" t="s">
        <v>2</v>
      </c>
      <c r="C93" s="46" t="s">
        <v>34</v>
      </c>
      <c r="D93" s="47" t="s">
        <v>10</v>
      </c>
      <c r="E93" s="5">
        <v>0.91666666666666663</v>
      </c>
      <c r="F93" s="5" t="s">
        <v>147</v>
      </c>
      <c r="G93" s="15">
        <v>33.56</v>
      </c>
      <c r="H93" s="48">
        <f t="shared" si="39"/>
        <v>1.8418240114000715</v>
      </c>
      <c r="I93" s="49">
        <f t="shared" si="40"/>
        <v>69.474273082690843</v>
      </c>
      <c r="J93" s="50">
        <f t="shared" si="41"/>
        <v>47.712771718581159</v>
      </c>
      <c r="K93" s="51">
        <v>3100000</v>
      </c>
      <c r="L93" s="53">
        <f t="shared" ref="L93" si="50">J93/K93</f>
        <v>1.5391216683413276E-5</v>
      </c>
    </row>
    <row r="94" spans="1:19">
      <c r="A94" s="45"/>
      <c r="B94" s="46"/>
      <c r="C94" s="46"/>
      <c r="D94" s="47"/>
      <c r="E94" s="5"/>
      <c r="F94" s="5" t="s">
        <v>148</v>
      </c>
      <c r="G94" s="15">
        <v>34.56</v>
      </c>
      <c r="H94" s="48">
        <f t="shared" si="39"/>
        <v>1.5449471559197248</v>
      </c>
      <c r="I94" s="49">
        <f t="shared" si="40"/>
        <v>35.070919776546162</v>
      </c>
      <c r="J94" s="46"/>
      <c r="K94" s="51"/>
      <c r="L94" s="52"/>
    </row>
    <row r="95" spans="1:19">
      <c r="A95" s="45"/>
      <c r="B95" s="46"/>
      <c r="C95" s="46"/>
      <c r="D95" s="47"/>
      <c r="E95" s="5"/>
      <c r="F95" s="5" t="s">
        <v>149</v>
      </c>
      <c r="G95" s="15">
        <v>34.42</v>
      </c>
      <c r="H95" s="48">
        <f t="shared" si="39"/>
        <v>1.5865099156869735</v>
      </c>
      <c r="I95" s="49">
        <f t="shared" si="40"/>
        <v>38.593122296506465</v>
      </c>
      <c r="J95" s="46"/>
      <c r="K95" s="51"/>
      <c r="L95" s="52"/>
    </row>
    <row r="96" spans="1:19">
      <c r="A96" s="45" t="s">
        <v>20</v>
      </c>
      <c r="B96" s="46" t="s">
        <v>2</v>
      </c>
      <c r="C96" s="46" t="s">
        <v>34</v>
      </c>
      <c r="D96" s="47" t="s">
        <v>10</v>
      </c>
      <c r="E96" s="5">
        <v>0.95833333333333337</v>
      </c>
      <c r="F96" s="5" t="s">
        <v>150</v>
      </c>
      <c r="G96" s="15">
        <v>38.74</v>
      </c>
      <c r="H96" s="48">
        <f t="shared" si="39"/>
        <v>0.30400190001187538</v>
      </c>
      <c r="I96" s="49">
        <f t="shared" si="40"/>
        <v>2.0137330598024579</v>
      </c>
      <c r="J96" s="50">
        <f t="shared" si="41"/>
        <v>1.8108625026309708</v>
      </c>
      <c r="K96" s="51">
        <v>3600000</v>
      </c>
      <c r="L96" s="53">
        <f t="shared" ref="L96" si="51">J96/K96</f>
        <v>5.0301736184193632E-7</v>
      </c>
    </row>
    <row r="97" spans="1:12">
      <c r="A97" s="45"/>
      <c r="B97" s="46"/>
      <c r="C97" s="46"/>
      <c r="D97" s="47"/>
      <c r="E97" s="5"/>
      <c r="F97" s="5" t="s">
        <v>151</v>
      </c>
      <c r="G97" s="15">
        <v>39.11</v>
      </c>
      <c r="H97" s="48">
        <f t="shared" si="39"/>
        <v>0.19415746348414781</v>
      </c>
      <c r="I97" s="49">
        <f t="shared" si="40"/>
        <v>1.5637145006401385</v>
      </c>
      <c r="J97" s="46"/>
      <c r="K97" s="51"/>
      <c r="L97" s="52"/>
    </row>
    <row r="98" spans="1:12">
      <c r="A98" s="45"/>
      <c r="B98" s="46"/>
      <c r="C98" s="46"/>
      <c r="D98" s="47"/>
      <c r="E98" s="5"/>
      <c r="F98" s="5" t="s">
        <v>152</v>
      </c>
      <c r="G98" s="15">
        <v>38.86</v>
      </c>
      <c r="H98" s="48">
        <f t="shared" si="39"/>
        <v>0.26837667735423448</v>
      </c>
      <c r="I98" s="49">
        <f t="shared" si="40"/>
        <v>1.8551399474503159</v>
      </c>
      <c r="J98" s="46"/>
      <c r="K98" s="51"/>
      <c r="L98" s="52"/>
    </row>
    <row r="99" spans="1:12">
      <c r="A99" s="45" t="s">
        <v>20</v>
      </c>
      <c r="B99" s="46" t="s">
        <v>2</v>
      </c>
      <c r="C99" s="46" t="s">
        <v>34</v>
      </c>
      <c r="D99" s="47" t="s">
        <v>11</v>
      </c>
      <c r="E99" s="5">
        <v>1</v>
      </c>
      <c r="F99" s="5" t="s">
        <v>153</v>
      </c>
      <c r="G99" s="15">
        <v>38.11</v>
      </c>
      <c r="H99" s="48">
        <f t="shared" si="39"/>
        <v>0.49103431896449456</v>
      </c>
      <c r="I99" s="49">
        <f t="shared" si="40"/>
        <v>3.097664074196556</v>
      </c>
      <c r="J99" s="50">
        <f t="shared" si="41"/>
        <v>3.0128560188985403</v>
      </c>
      <c r="K99" s="51">
        <v>3200000</v>
      </c>
      <c r="L99" s="53">
        <f t="shared" ref="L99" si="52">J99/K99</f>
        <v>9.4151750590579382E-7</v>
      </c>
    </row>
    <row r="100" spans="1:12">
      <c r="A100" s="54"/>
      <c r="B100" s="55"/>
      <c r="C100" s="55"/>
      <c r="D100" s="56"/>
      <c r="E100" s="55"/>
      <c r="F100" s="5" t="s">
        <v>154</v>
      </c>
      <c r="G100" s="15">
        <v>37.89</v>
      </c>
      <c r="H100" s="48">
        <f t="shared" si="39"/>
        <v>0.55634722717017049</v>
      </c>
      <c r="I100" s="49">
        <f t="shared" si="40"/>
        <v>3.6003707699465464</v>
      </c>
      <c r="J100" s="46"/>
      <c r="K100" s="51"/>
      <c r="L100" s="52"/>
    </row>
    <row r="101" spans="1:12">
      <c r="A101" s="45"/>
      <c r="B101" s="46"/>
      <c r="C101" s="46"/>
      <c r="D101" s="47"/>
      <c r="E101" s="5"/>
      <c r="F101" s="5" t="s">
        <v>155</v>
      </c>
      <c r="G101" s="15">
        <v>38.520000000000003</v>
      </c>
      <c r="H101" s="48">
        <f t="shared" si="39"/>
        <v>0.3693148082175513</v>
      </c>
      <c r="I101" s="49">
        <f t="shared" si="40"/>
        <v>2.3405332125525189</v>
      </c>
      <c r="J101" s="46"/>
      <c r="K101" s="51"/>
      <c r="L101" s="52"/>
    </row>
    <row r="102" spans="1:12">
      <c r="A102" s="45" t="s">
        <v>20</v>
      </c>
      <c r="B102" s="46" t="s">
        <v>2</v>
      </c>
      <c r="C102" s="46" t="s">
        <v>34</v>
      </c>
      <c r="D102" s="47" t="s">
        <v>11</v>
      </c>
      <c r="E102" s="5">
        <v>0.41666666666666669</v>
      </c>
      <c r="F102" s="5" t="s">
        <v>156</v>
      </c>
      <c r="G102" s="15">
        <v>37.35</v>
      </c>
      <c r="H102" s="48">
        <f t="shared" si="39"/>
        <v>0.71666072912955758</v>
      </c>
      <c r="I102" s="49">
        <f t="shared" si="40"/>
        <v>5.207877127656074</v>
      </c>
      <c r="J102" s="50">
        <f t="shared" si="41"/>
        <v>5.5362123610554823</v>
      </c>
      <c r="K102" s="51">
        <v>5000000</v>
      </c>
      <c r="L102" s="53">
        <f t="shared" ref="L102" si="53">J102/K102</f>
        <v>1.1072424722110964E-6</v>
      </c>
    </row>
    <row r="103" spans="1:12">
      <c r="A103" s="45"/>
      <c r="B103" s="46"/>
      <c r="C103" s="46"/>
      <c r="D103" s="47"/>
      <c r="E103" s="5"/>
      <c r="F103" s="5" t="s">
        <v>157</v>
      </c>
      <c r="G103" s="15">
        <v>37.299999999999997</v>
      </c>
      <c r="H103" s="48">
        <f t="shared" si="39"/>
        <v>0.7315045719035761</v>
      </c>
      <c r="I103" s="49">
        <f t="shared" si="40"/>
        <v>5.388955184027223</v>
      </c>
      <c r="J103" s="46"/>
      <c r="K103" s="51"/>
      <c r="L103" s="52"/>
    </row>
    <row r="104" spans="1:12">
      <c r="A104" s="45"/>
      <c r="B104" s="46"/>
      <c r="C104" s="46"/>
      <c r="D104" s="47"/>
      <c r="E104" s="5"/>
      <c r="F104" s="5" t="s">
        <v>158</v>
      </c>
      <c r="G104" s="15">
        <v>37.14</v>
      </c>
      <c r="H104" s="48">
        <f t="shared" si="39"/>
        <v>0.77900486878043063</v>
      </c>
      <c r="I104" s="49">
        <f t="shared" si="40"/>
        <v>6.01180477148315</v>
      </c>
      <c r="J104" s="46"/>
      <c r="K104" s="51"/>
      <c r="L104" s="52"/>
    </row>
    <row r="105" spans="1:12">
      <c r="A105" s="45" t="s">
        <v>20</v>
      </c>
      <c r="B105" s="46" t="s">
        <v>3</v>
      </c>
      <c r="C105" s="46" t="s">
        <v>29</v>
      </c>
      <c r="D105" s="47" t="s">
        <v>12</v>
      </c>
      <c r="E105" s="5">
        <v>0.41666666666666669</v>
      </c>
      <c r="F105" s="5" t="s">
        <v>105</v>
      </c>
      <c r="G105" s="15">
        <v>39.119999999999997</v>
      </c>
      <c r="H105" s="48">
        <f t="shared" si="39"/>
        <v>0.19118869492934493</v>
      </c>
      <c r="I105" s="49">
        <f t="shared" si="40"/>
        <v>1.5530616471341614</v>
      </c>
      <c r="J105" s="50">
        <f t="shared" si="41"/>
        <v>1.6019314997259768</v>
      </c>
      <c r="K105" s="51">
        <v>3500000</v>
      </c>
      <c r="L105" s="53">
        <f t="shared" ref="L105" si="54">J105/K105</f>
        <v>4.5769471420742192E-7</v>
      </c>
    </row>
    <row r="106" spans="1:12">
      <c r="A106" s="45"/>
      <c r="B106" s="46"/>
      <c r="C106" s="46"/>
      <c r="D106" s="47"/>
      <c r="E106" s="5"/>
      <c r="F106" s="5" t="s">
        <v>106</v>
      </c>
      <c r="G106" s="15">
        <v>38.97</v>
      </c>
      <c r="H106" s="48">
        <f t="shared" si="39"/>
        <v>0.23572022325139652</v>
      </c>
      <c r="I106" s="49">
        <f t="shared" si="40"/>
        <v>1.7207596876425189</v>
      </c>
      <c r="J106" s="46"/>
      <c r="K106" s="51"/>
      <c r="L106" s="52"/>
    </row>
    <row r="107" spans="1:12">
      <c r="A107" s="45"/>
      <c r="B107" s="46"/>
      <c r="C107" s="46"/>
      <c r="D107" s="47"/>
      <c r="E107" s="5"/>
      <c r="F107" s="5" t="s">
        <v>107</v>
      </c>
      <c r="G107" s="15">
        <v>39.14</v>
      </c>
      <c r="H107" s="48">
        <f t="shared" si="39"/>
        <v>0.18525115781973708</v>
      </c>
      <c r="I107" s="49">
        <f t="shared" si="40"/>
        <v>1.5319731644012509</v>
      </c>
      <c r="J107" s="46"/>
      <c r="K107" s="51"/>
      <c r="L107" s="52"/>
    </row>
    <row r="108" spans="1:12">
      <c r="A108" s="45" t="s">
        <v>20</v>
      </c>
      <c r="B108" s="46" t="s">
        <v>3</v>
      </c>
      <c r="C108" s="46" t="s">
        <v>29</v>
      </c>
      <c r="D108" s="47" t="s">
        <v>12</v>
      </c>
      <c r="E108" s="5">
        <v>0.52083333333333337</v>
      </c>
      <c r="F108" s="5" t="s">
        <v>108</v>
      </c>
      <c r="G108" s="15">
        <v>38.9</v>
      </c>
      <c r="H108" s="48">
        <f t="shared" si="39"/>
        <v>0.25650160313502091</v>
      </c>
      <c r="I108" s="49">
        <f t="shared" si="40"/>
        <v>1.8051014003889916</v>
      </c>
      <c r="J108" s="50">
        <f t="shared" si="41"/>
        <v>1.8659733108160665</v>
      </c>
      <c r="K108" s="51">
        <v>3500000</v>
      </c>
      <c r="L108" s="53">
        <f t="shared" ref="L108" si="55">J108/K108</f>
        <v>5.331352316617333E-7</v>
      </c>
    </row>
    <row r="109" spans="1:12">
      <c r="A109" s="45"/>
      <c r="B109" s="46"/>
      <c r="C109" s="46"/>
      <c r="D109" s="47"/>
      <c r="E109" s="5"/>
      <c r="F109" s="5" t="s">
        <v>109</v>
      </c>
      <c r="G109" s="15">
        <v>38.75</v>
      </c>
      <c r="H109" s="48">
        <f t="shared" si="39"/>
        <v>0.3010331314570725</v>
      </c>
      <c r="I109" s="49">
        <f t="shared" si="40"/>
        <v>2.0000144409129885</v>
      </c>
      <c r="J109" s="46"/>
      <c r="K109" s="51"/>
      <c r="L109" s="52"/>
    </row>
    <row r="110" spans="1:12">
      <c r="A110" s="45"/>
      <c r="B110" s="46"/>
      <c r="C110" s="46"/>
      <c r="D110" s="47"/>
      <c r="E110" s="5"/>
      <c r="F110" s="5" t="s">
        <v>110</v>
      </c>
      <c r="G110" s="15">
        <v>38.909999999999997</v>
      </c>
      <c r="H110" s="48">
        <f t="shared" si="39"/>
        <v>0.25353283458021802</v>
      </c>
      <c r="I110" s="49">
        <f t="shared" si="40"/>
        <v>1.79280409114622</v>
      </c>
      <c r="J110" s="46"/>
      <c r="K110" s="51"/>
      <c r="L110" s="52"/>
    </row>
    <row r="111" spans="1:12">
      <c r="A111" s="45" t="s">
        <v>20</v>
      </c>
      <c r="B111" s="46" t="s">
        <v>3</v>
      </c>
      <c r="C111" s="46" t="s">
        <v>29</v>
      </c>
      <c r="D111" s="47" t="s">
        <v>12</v>
      </c>
      <c r="E111" s="5">
        <v>0.5625</v>
      </c>
      <c r="F111" s="5" t="s">
        <v>111</v>
      </c>
      <c r="G111" s="15">
        <v>38.35</v>
      </c>
      <c r="H111" s="48">
        <f t="shared" si="39"/>
        <v>0.41978387364921077</v>
      </c>
      <c r="I111" s="49">
        <f t="shared" si="40"/>
        <v>2.6289593664800912</v>
      </c>
      <c r="J111" s="50">
        <f t="shared" si="41"/>
        <v>2.5471493936741685</v>
      </c>
      <c r="K111" s="51">
        <v>5100000</v>
      </c>
      <c r="L111" s="53">
        <f t="shared" ref="L111" si="56">J111/K111</f>
        <v>4.9944105758317033E-7</v>
      </c>
    </row>
    <row r="112" spans="1:12">
      <c r="A112" s="45"/>
      <c r="B112" s="46"/>
      <c r="C112" s="46"/>
      <c r="D112" s="47"/>
      <c r="E112" s="5"/>
      <c r="F112" s="5" t="s">
        <v>112</v>
      </c>
      <c r="G112" s="15">
        <v>38.1</v>
      </c>
      <c r="H112" s="48">
        <f t="shared" si="39"/>
        <v>0.49400308751929745</v>
      </c>
      <c r="I112" s="49">
        <f t="shared" si="40"/>
        <v>3.1189117572193368</v>
      </c>
      <c r="J112" s="46"/>
      <c r="K112" s="51"/>
      <c r="L112" s="52"/>
    </row>
    <row r="113" spans="1:12">
      <c r="A113" s="45"/>
      <c r="B113" s="46"/>
      <c r="C113" s="46"/>
      <c r="D113" s="47"/>
      <c r="E113" s="5"/>
      <c r="F113" s="5" t="s">
        <v>113</v>
      </c>
      <c r="G113" s="15">
        <v>38.83</v>
      </c>
      <c r="H113" s="48">
        <f t="shared" si="39"/>
        <v>0.27728298301864523</v>
      </c>
      <c r="I113" s="49">
        <f t="shared" si="40"/>
        <v>1.8935770573230772</v>
      </c>
      <c r="J113" s="46"/>
      <c r="K113" s="51"/>
      <c r="L113" s="52"/>
    </row>
    <row r="114" spans="1:12">
      <c r="A114" s="45" t="s">
        <v>20</v>
      </c>
      <c r="B114" s="46" t="s">
        <v>3</v>
      </c>
      <c r="C114" s="46" t="s">
        <v>29</v>
      </c>
      <c r="D114" s="47" t="s">
        <v>12</v>
      </c>
      <c r="E114" s="5">
        <v>0.625</v>
      </c>
      <c r="F114" s="5" t="s">
        <v>114</v>
      </c>
      <c r="G114" s="15">
        <v>38.119999999999997</v>
      </c>
      <c r="H114" s="48">
        <f t="shared" si="39"/>
        <v>0.48806555040969168</v>
      </c>
      <c r="I114" s="49">
        <f t="shared" si="40"/>
        <v>3.0765611416729808</v>
      </c>
      <c r="J114" s="50">
        <f t="shared" si="41"/>
        <v>2.6713389658218603</v>
      </c>
      <c r="K114" s="51">
        <v>5800000</v>
      </c>
      <c r="L114" s="53">
        <f t="shared" ref="L114" si="57">J114/K114</f>
        <v>4.6057568376238971E-7</v>
      </c>
    </row>
    <row r="115" spans="1:12">
      <c r="A115" s="45"/>
      <c r="B115" s="46"/>
      <c r="C115" s="46"/>
      <c r="D115" s="47"/>
      <c r="E115" s="5"/>
      <c r="F115" s="5" t="s">
        <v>115</v>
      </c>
      <c r="G115" s="15">
        <v>38.229999999999997</v>
      </c>
      <c r="H115" s="48">
        <f t="shared" si="39"/>
        <v>0.45540909630685372</v>
      </c>
      <c r="I115" s="49">
        <f t="shared" si="40"/>
        <v>2.8537051322916942</v>
      </c>
      <c r="J115" s="46"/>
      <c r="K115" s="51"/>
      <c r="L115" s="52"/>
    </row>
    <row r="116" spans="1:12">
      <c r="A116" s="45"/>
      <c r="B116" s="46"/>
      <c r="C116" s="46"/>
      <c r="D116" s="47"/>
      <c r="E116" s="5"/>
      <c r="F116" s="5" t="s">
        <v>116</v>
      </c>
      <c r="G116" s="15">
        <v>38.69</v>
      </c>
      <c r="H116" s="48">
        <f t="shared" si="39"/>
        <v>0.31884574278589395</v>
      </c>
      <c r="I116" s="49">
        <f t="shared" si="40"/>
        <v>2.0837506235009071</v>
      </c>
      <c r="J116" s="46"/>
      <c r="K116" s="51"/>
      <c r="L116" s="52"/>
    </row>
    <row r="117" spans="1:12">
      <c r="A117" s="45" t="s">
        <v>20</v>
      </c>
      <c r="B117" s="46" t="s">
        <v>3</v>
      </c>
      <c r="C117" s="46" t="s">
        <v>29</v>
      </c>
      <c r="D117" s="47" t="s">
        <v>12</v>
      </c>
      <c r="E117" s="5">
        <v>0.75</v>
      </c>
      <c r="F117" s="5" t="s">
        <v>117</v>
      </c>
      <c r="G117" s="15">
        <v>34.47</v>
      </c>
      <c r="H117" s="48">
        <f t="shared" si="39"/>
        <v>1.571666072912957</v>
      </c>
      <c r="I117" s="49">
        <f t="shared" si="40"/>
        <v>37.296327772132258</v>
      </c>
      <c r="J117" s="50">
        <f t="shared" si="41"/>
        <v>28.662674851415602</v>
      </c>
      <c r="K117" s="51">
        <v>4500000</v>
      </c>
      <c r="L117" s="53">
        <f t="shared" ref="L117" si="58">J117/K117</f>
        <v>6.3694833003145785E-6</v>
      </c>
    </row>
    <row r="118" spans="1:12">
      <c r="A118" s="45"/>
      <c r="B118" s="46"/>
      <c r="C118" s="46"/>
      <c r="D118" s="47"/>
      <c r="E118" s="5"/>
      <c r="F118" s="5" t="s">
        <v>118</v>
      </c>
      <c r="G118" s="15">
        <v>35.04</v>
      </c>
      <c r="H118" s="48">
        <f t="shared" si="39"/>
        <v>1.4024462652891592</v>
      </c>
      <c r="I118" s="49">
        <f t="shared" si="40"/>
        <v>25.26075142690452</v>
      </c>
      <c r="J118" s="46"/>
      <c r="K118" s="51"/>
      <c r="L118" s="52"/>
    </row>
    <row r="119" spans="1:12">
      <c r="A119" s="45"/>
      <c r="B119" s="46"/>
      <c r="C119" s="46"/>
      <c r="D119" s="47"/>
      <c r="E119" s="5"/>
      <c r="F119" s="5" t="s">
        <v>119</v>
      </c>
      <c r="G119" s="15">
        <v>35.15</v>
      </c>
      <c r="H119" s="48">
        <f t="shared" si="39"/>
        <v>1.3697898111863214</v>
      </c>
      <c r="I119" s="49">
        <f t="shared" si="40"/>
        <v>23.430945355210028</v>
      </c>
      <c r="J119" s="46"/>
      <c r="K119" s="51"/>
      <c r="L119" s="52"/>
    </row>
    <row r="120" spans="1:12">
      <c r="A120" s="45" t="s">
        <v>20</v>
      </c>
      <c r="B120" s="46" t="s">
        <v>3</v>
      </c>
      <c r="C120" s="46" t="s">
        <v>29</v>
      </c>
      <c r="D120" s="47" t="s">
        <v>12</v>
      </c>
      <c r="E120" s="5">
        <v>0.79166666666666663</v>
      </c>
      <c r="F120" s="5" t="s">
        <v>120</v>
      </c>
      <c r="G120" s="15">
        <v>37.36</v>
      </c>
      <c r="H120" s="48">
        <f t="shared" si="39"/>
        <v>0.7136919605747547</v>
      </c>
      <c r="I120" s="49">
        <f t="shared" si="40"/>
        <v>5.1723983032956564</v>
      </c>
      <c r="J120" s="50">
        <f t="shared" si="41"/>
        <v>5.0872308989403328</v>
      </c>
      <c r="K120" s="51">
        <v>4500000</v>
      </c>
      <c r="L120" s="53">
        <f t="shared" ref="L120" si="59">J120/K120</f>
        <v>1.130495755320074E-6</v>
      </c>
    </row>
    <row r="121" spans="1:12">
      <c r="A121" s="45"/>
      <c r="B121" s="46"/>
      <c r="C121" s="46"/>
      <c r="D121" s="47"/>
      <c r="E121" s="5"/>
      <c r="F121" s="5" t="s">
        <v>121</v>
      </c>
      <c r="G121" s="15">
        <v>37.299999999999997</v>
      </c>
      <c r="H121" s="48">
        <f t="shared" si="39"/>
        <v>0.7315045719035761</v>
      </c>
      <c r="I121" s="49">
        <f t="shared" si="40"/>
        <v>5.388955184027223</v>
      </c>
      <c r="J121" s="46"/>
      <c r="K121" s="51"/>
      <c r="L121" s="52"/>
    </row>
    <row r="122" spans="1:12">
      <c r="A122" s="45"/>
      <c r="B122" s="46"/>
      <c r="C122" s="46"/>
      <c r="D122" s="47"/>
      <c r="E122" s="5"/>
      <c r="F122" s="5" t="s">
        <v>122</v>
      </c>
      <c r="G122" s="15">
        <v>37.5</v>
      </c>
      <c r="H122" s="48">
        <f t="shared" si="39"/>
        <v>0.67212920080750593</v>
      </c>
      <c r="I122" s="49">
        <f t="shared" si="40"/>
        <v>4.700339209498118</v>
      </c>
      <c r="J122" s="46"/>
      <c r="K122" s="51"/>
      <c r="L122" s="52"/>
    </row>
    <row r="123" spans="1:12">
      <c r="A123" s="45" t="s">
        <v>21</v>
      </c>
      <c r="B123" s="46" t="s">
        <v>4</v>
      </c>
      <c r="C123" s="46" t="s">
        <v>28</v>
      </c>
      <c r="D123" s="47" t="s">
        <v>22</v>
      </c>
      <c r="E123" s="5">
        <v>0.45833333333333331</v>
      </c>
      <c r="F123" s="5" t="s">
        <v>159</v>
      </c>
      <c r="G123" s="20">
        <v>22.45</v>
      </c>
      <c r="H123" s="48">
        <f t="shared" si="39"/>
        <v>5.1401258757867252</v>
      </c>
      <c r="I123" s="49">
        <f t="shared" si="40"/>
        <v>138078.44127645539</v>
      </c>
      <c r="J123" s="50">
        <f t="shared" si="41"/>
        <v>140126.23042566061</v>
      </c>
      <c r="K123" s="51">
        <v>54000000</v>
      </c>
      <c r="L123" s="53">
        <f t="shared" ref="L123" si="60">J123/K123</f>
        <v>2.5949301930677893E-3</v>
      </c>
    </row>
    <row r="124" spans="1:12">
      <c r="A124" s="54"/>
      <c r="B124" s="55"/>
      <c r="C124" s="55"/>
      <c r="D124" s="56"/>
      <c r="E124" s="55"/>
      <c r="F124" s="5" t="s">
        <v>160</v>
      </c>
      <c r="G124" s="20">
        <v>22.5</v>
      </c>
      <c r="H124" s="48">
        <f t="shared" si="39"/>
        <v>5.1252820330127076</v>
      </c>
      <c r="I124" s="49">
        <f t="shared" si="40"/>
        <v>133438.7708915158</v>
      </c>
      <c r="J124" s="46"/>
      <c r="K124" s="51"/>
      <c r="L124" s="52"/>
    </row>
    <row r="125" spans="1:12">
      <c r="A125" s="57"/>
      <c r="B125" s="58"/>
      <c r="C125" s="58"/>
      <c r="D125" s="59"/>
      <c r="E125" s="58"/>
      <c r="F125" s="9" t="s">
        <v>161</v>
      </c>
      <c r="G125" s="21">
        <v>22.34</v>
      </c>
      <c r="H125" s="60">
        <f t="shared" si="39"/>
        <v>5.1727823298895625</v>
      </c>
      <c r="I125" s="61">
        <f t="shared" si="40"/>
        <v>148861.47910901066</v>
      </c>
      <c r="J125" s="62"/>
      <c r="K125" s="63"/>
      <c r="L125" s="64"/>
    </row>
  </sheetData>
  <phoneticPr fontId="18"/>
  <pageMargins left="0.75" right="0.75" top="1" bottom="1" header="0.5" footer="0.5"/>
  <pageSetup paperSize="9" scale="5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tet(A)</vt:lpstr>
      <vt:lpstr>tet(B)</vt:lpstr>
      <vt:lpstr>tet(M)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Kazuaki Matsui</dc:creator>
  <cp:lastModifiedBy>Reviewer</cp:lastModifiedBy>
  <cp:lastPrinted>2022-03-13T13:19:31Z</cp:lastPrinted>
  <dcterms:created xsi:type="dcterms:W3CDTF">2020-12-13T08:26:21Z</dcterms:created>
  <dcterms:modified xsi:type="dcterms:W3CDTF">2022-08-19T07:37:28Z</dcterms:modified>
</cp:coreProperties>
</file>