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430" activeTab="2"/>
  </bookViews>
  <sheets>
    <sheet name="Fludioxonil " sheetId="1" r:id="rId1"/>
    <sheet name="strains added" sheetId="4" r:id="rId2"/>
    <sheet name="EC list" sheetId="2" r:id="rId3"/>
    <sheet name="screening ac region" sheetId="3" r:id="rId4"/>
  </sheets>
  <externalReferences>
    <externalReference r:id="rId5"/>
  </externalReferences>
  <definedNames>
    <definedName name="_xlnm._FilterDatabase" localSheetId="2" hidden="1">'EC list'!$A$1:$C$73</definedName>
    <definedName name="_xlnm._FilterDatabase" localSheetId="0" hidden="1">'Fludioxonil '!$A$1:$U$8</definedName>
  </definedNames>
  <calcPr calcId="144525"/>
</workbook>
</file>

<file path=xl/sharedStrings.xml><?xml version="1.0" encoding="utf-8"?>
<sst xmlns="http://schemas.openxmlformats.org/spreadsheetml/2006/main" count="279" uniqueCount="56">
  <si>
    <t>L1</t>
  </si>
  <si>
    <t>L2</t>
  </si>
  <si>
    <t>L3</t>
  </si>
  <si>
    <t>F1</t>
  </si>
  <si>
    <t>F2</t>
  </si>
  <si>
    <t>F3</t>
  </si>
  <si>
    <t>L</t>
  </si>
  <si>
    <t>F</t>
  </si>
  <si>
    <t>编号</t>
  </si>
  <si>
    <t>浓度</t>
  </si>
  <si>
    <t>平均</t>
  </si>
  <si>
    <t>抑制率</t>
  </si>
  <si>
    <t>几率值</t>
  </si>
  <si>
    <t>浓度对数</t>
  </si>
  <si>
    <t>a</t>
  </si>
  <si>
    <t>b</t>
  </si>
  <si>
    <t>x</t>
  </si>
  <si>
    <t>EC50</t>
  </si>
  <si>
    <t>相关系数r</t>
  </si>
  <si>
    <t>r2</t>
  </si>
  <si>
    <t>CK</t>
  </si>
  <si>
    <t>5,7</t>
  </si>
  <si>
    <t>`1.8</t>
  </si>
  <si>
    <t xml:space="preserve"> </t>
  </si>
  <si>
    <t>R1</t>
  </si>
  <si>
    <t>R2</t>
  </si>
  <si>
    <t>R3</t>
  </si>
  <si>
    <t>r</t>
  </si>
  <si>
    <t>LF224</t>
  </si>
  <si>
    <t>LF225</t>
  </si>
  <si>
    <t>LF226</t>
  </si>
  <si>
    <t>LF228</t>
  </si>
  <si>
    <t>XT3</t>
  </si>
  <si>
    <t>XT220</t>
  </si>
  <si>
    <t>XT221</t>
  </si>
  <si>
    <t>HS16</t>
  </si>
  <si>
    <t>HS232</t>
  </si>
  <si>
    <t>HS234</t>
  </si>
  <si>
    <t>regions</t>
  </si>
  <si>
    <t>strain</t>
  </si>
  <si>
    <t>ressitance index</t>
  </si>
  <si>
    <t>SJZ</t>
  </si>
  <si>
    <t>CZ</t>
  </si>
  <si>
    <t>BD</t>
  </si>
  <si>
    <t>TS</t>
  </si>
  <si>
    <t>LF</t>
  </si>
  <si>
    <t>&lt;0.03</t>
  </si>
  <si>
    <r>
      <rPr>
        <sz val="11"/>
        <rFont val="等线"/>
        <charset val="134"/>
      </rPr>
      <t>0</t>
    </r>
    <r>
      <rPr>
        <sz val="11"/>
        <rFont val="等线"/>
        <charset val="134"/>
      </rPr>
      <t>.03-</t>
    </r>
    <r>
      <rPr>
        <sz val="11"/>
        <rFont val="等线"/>
        <charset val="134"/>
      </rPr>
      <t>0.06</t>
    </r>
  </si>
  <si>
    <r>
      <rPr>
        <sz val="11"/>
        <rFont val="等线"/>
        <charset val="134"/>
      </rPr>
      <t>0</t>
    </r>
    <r>
      <rPr>
        <sz val="11"/>
        <rFont val="等线"/>
        <charset val="134"/>
      </rPr>
      <t>.06-</t>
    </r>
    <r>
      <rPr>
        <sz val="11"/>
        <rFont val="等线"/>
        <charset val="134"/>
      </rPr>
      <t>0.09</t>
    </r>
  </si>
  <si>
    <r>
      <rPr>
        <sz val="11"/>
        <rFont val="等线"/>
        <charset val="134"/>
      </rPr>
      <t>0</t>
    </r>
    <r>
      <rPr>
        <sz val="11"/>
        <rFont val="等线"/>
        <charset val="134"/>
      </rPr>
      <t>.09-</t>
    </r>
    <r>
      <rPr>
        <sz val="11"/>
        <rFont val="等线"/>
        <charset val="134"/>
      </rPr>
      <t>0.12</t>
    </r>
  </si>
  <si>
    <r>
      <rPr>
        <sz val="11"/>
        <rFont val="等线"/>
        <charset val="134"/>
      </rPr>
      <t>0</t>
    </r>
    <r>
      <rPr>
        <sz val="11"/>
        <rFont val="等线"/>
        <charset val="134"/>
      </rPr>
      <t>.12-</t>
    </r>
    <r>
      <rPr>
        <sz val="11"/>
        <rFont val="等线"/>
        <charset val="134"/>
      </rPr>
      <t>0.15</t>
    </r>
  </si>
  <si>
    <r>
      <rPr>
        <sz val="11"/>
        <rFont val="等线"/>
        <charset val="134"/>
      </rPr>
      <t>0</t>
    </r>
    <r>
      <rPr>
        <sz val="11"/>
        <rFont val="等线"/>
        <charset val="134"/>
      </rPr>
      <t>.15-</t>
    </r>
    <r>
      <rPr>
        <sz val="11"/>
        <rFont val="等线"/>
        <charset val="134"/>
      </rPr>
      <t>0.18</t>
    </r>
  </si>
  <si>
    <t>HD</t>
  </si>
  <si>
    <t>XT</t>
  </si>
  <si>
    <t>HS</t>
  </si>
  <si>
    <t>EC50 added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</si>
</sst>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2" formatCode="_-&quot;$&quot;* #,##0_-;\-&quot;$&quot;* #,##0_-;_-&quot;$&quot;* &quot;-&quot;_-;_-@_-"/>
    <numFmt numFmtId="43" formatCode="_-* #,##0.00_-;\-* #,##0.00_-;_-* &quot;-&quot;??_-;_-@_-"/>
    <numFmt numFmtId="44" formatCode="_-&quot;$&quot;* #,##0.00_-;\-&quot;$&quot;* #,##0.00_-;_-&quot;$&quot;* &quot;-&quot;??_-;_-@_-"/>
    <numFmt numFmtId="176" formatCode="0.0000_ "/>
    <numFmt numFmtId="177" formatCode="0.0000"/>
    <numFmt numFmtId="178" formatCode="0.0"/>
    <numFmt numFmtId="179" formatCode="0.00_);[Red]\(0.00\)"/>
    <numFmt numFmtId="180" formatCode="0.0_ "/>
    <numFmt numFmtId="181" formatCode="0.00000"/>
  </numFmts>
  <fonts count="30">
    <font>
      <sz val="11"/>
      <color theme="1"/>
      <name val="等线"/>
      <charset val="134"/>
      <scheme val="minor"/>
    </font>
    <font>
      <sz val="9"/>
      <name val="Times New Roman"/>
      <charset val="134"/>
    </font>
    <font>
      <sz val="9"/>
      <color rgb="FFFF0000"/>
      <name val="Times New Roman"/>
      <charset val="134"/>
    </font>
    <font>
      <sz val="9"/>
      <color rgb="FF000000"/>
      <name val="Times New Roman"/>
      <charset val="134"/>
    </font>
    <font>
      <sz val="9"/>
      <color theme="1"/>
      <name val="Times New Roman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0" fontId="0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178" fontId="8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" fontId="8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178" fontId="9" fillId="0" borderId="0" xfId="0" applyNumberFormat="1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177" fontId="0" fillId="2" borderId="0" xfId="0" applyNumberFormat="1" applyFill="1" applyAlignment="1">
      <alignment vertical="center"/>
    </xf>
    <xf numFmtId="177" fontId="0" fillId="0" borderId="0" xfId="0" applyNumberFormat="1" applyAlignment="1">
      <alignment vertical="center"/>
    </xf>
    <xf numFmtId="177" fontId="7" fillId="2" borderId="0" xfId="0" applyNumberFormat="1" applyFont="1" applyFill="1" applyAlignment="1">
      <alignment vertical="center" wrapText="1"/>
    </xf>
    <xf numFmtId="177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78" fontId="7" fillId="0" borderId="0" xfId="0" applyNumberFormat="1" applyFont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178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7" fontId="0" fillId="0" borderId="0" xfId="0" applyNumberFormat="1" applyFill="1" applyAlignment="1">
      <alignment vertical="center"/>
    </xf>
    <xf numFmtId="179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1" fontId="8" fillId="0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180" fontId="9" fillId="0" borderId="0" xfId="0" applyNumberFormat="1" applyFont="1" applyAlignment="1">
      <alignment vertical="center" wrapText="1"/>
    </xf>
    <xf numFmtId="181" fontId="7" fillId="2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[1]怡莹论文数据!$D$8:$I$8</c:f>
              <c:strCache>
                <c:ptCount val="6"/>
                <c:pt idx="0">
                  <c:v>&lt;0.03</c:v>
                </c:pt>
                <c:pt idx="1">
                  <c:v>0.03-0.06</c:v>
                </c:pt>
                <c:pt idx="2">
                  <c:v>0.06-0.09</c:v>
                </c:pt>
                <c:pt idx="3">
                  <c:v>0.09-0.12</c:v>
                </c:pt>
                <c:pt idx="4">
                  <c:v>0.12-0.15</c:v>
                </c:pt>
                <c:pt idx="5">
                  <c:v>0.15-0.18</c:v>
                </c:pt>
              </c:strCache>
            </c:strRef>
          </c:cat>
          <c:val>
            <c:numRef>
              <c:f>[1]怡莹论文数据!$D$7:$I$7</c:f>
              <c:numCache>
                <c:formatCode>General</c:formatCode>
                <c:ptCount val="6"/>
                <c:pt idx="0">
                  <c:v>8.19672131147541</c:v>
                </c:pt>
                <c:pt idx="1">
                  <c:v>55.7377049180328</c:v>
                </c:pt>
                <c:pt idx="2">
                  <c:v>22.9508196721311</c:v>
                </c:pt>
                <c:pt idx="3">
                  <c:v>3.27868852459016</c:v>
                </c:pt>
                <c:pt idx="4">
                  <c:v>4.91803278688525</c:v>
                </c:pt>
                <c:pt idx="5">
                  <c:v>4.91803278688525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8935840"/>
        <c:axId val="7189315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[1]怡莹论文数据!$D$8:$I$8</c15:sqref>
                        </c15:formulaRef>
                      </c:ext>
                    </c:extLst>
                    <c:strCache>
                      <c:ptCount val="6"/>
                      <c:pt idx="0">
                        <c:v>&lt;0.03</c:v>
                      </c:pt>
                      <c:pt idx="1">
                        <c:v>0.03-0.06</c:v>
                      </c:pt>
                      <c:pt idx="2">
                        <c:v>0.06-0.09</c:v>
                      </c:pt>
                      <c:pt idx="3">
                        <c:v>0.09-0.12</c:v>
                      </c:pt>
                      <c:pt idx="4">
                        <c:v>0.12-0.15</c:v>
                      </c:pt>
                      <c:pt idx="5">
                        <c:v>0.15-0.18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[1]怡莹论文数据!$D$8:$I$8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71893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EC</a:t>
                </a:r>
                <a:r>
                  <a:rPr lang="en-US" baseline="-25000"/>
                  <a:t>50</a:t>
                </a:r>
                <a:r>
                  <a:rPr lang="en-US"/>
                  <a:t> (μg/mL)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88628584916795"/>
              <c:y val="0.9434734844701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18931576"/>
        <c:crosses val="autoZero"/>
        <c:auto val="1"/>
        <c:lblAlgn val="ctr"/>
        <c:lblOffset val="100"/>
        <c:noMultiLvlLbl val="0"/>
      </c:catAx>
      <c:valAx>
        <c:axId val="718931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Sensitivity f</a:t>
                </a:r>
                <a:r>
                  <a:rPr lang="en-US"/>
                  <a:t>requency (%)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accent3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1893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A</a:t>
            </a:r>
            <a:endParaRPr lang="zh-CN" altLang="en-US"/>
          </a:p>
        </c:rich>
      </c:tx>
      <c:layout>
        <c:manualLayout>
          <c:xMode val="edge"/>
          <c:yMode val="edge"/>
          <c:x val="0.913340466414317"/>
          <c:y val="0.040707598593739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'EC list'!$C$2:$C$72</c:f>
              <c:numCache>
                <c:formatCode>General</c:formatCode>
                <c:ptCount val="71"/>
                <c:pt idx="0">
                  <c:v>0.0165</c:v>
                </c:pt>
                <c:pt idx="1">
                  <c:v>0.0261</c:v>
                </c:pt>
                <c:pt idx="2">
                  <c:v>0.0268</c:v>
                </c:pt>
                <c:pt idx="3">
                  <c:v>0.0271</c:v>
                </c:pt>
                <c:pt idx="4">
                  <c:v>0.0281</c:v>
                </c:pt>
                <c:pt idx="5">
                  <c:v>0.0307</c:v>
                </c:pt>
                <c:pt idx="6">
                  <c:v>0.0319</c:v>
                </c:pt>
                <c:pt idx="7">
                  <c:v>0.0322</c:v>
                </c:pt>
                <c:pt idx="8">
                  <c:v>0.0326</c:v>
                </c:pt>
                <c:pt idx="9">
                  <c:v>0.0333</c:v>
                </c:pt>
                <c:pt idx="10">
                  <c:v>0.0337</c:v>
                </c:pt>
                <c:pt idx="11">
                  <c:v>0.0338</c:v>
                </c:pt>
                <c:pt idx="12">
                  <c:v>0.0339</c:v>
                </c:pt>
                <c:pt idx="13">
                  <c:v>0.0354</c:v>
                </c:pt>
                <c:pt idx="14">
                  <c:v>0.0362</c:v>
                </c:pt>
                <c:pt idx="15">
                  <c:v>0.0369</c:v>
                </c:pt>
                <c:pt idx="16">
                  <c:v>0.0374</c:v>
                </c:pt>
                <c:pt idx="17">
                  <c:v>0.0389</c:v>
                </c:pt>
                <c:pt idx="18">
                  <c:v>0.0404</c:v>
                </c:pt>
                <c:pt idx="19">
                  <c:v>0.041</c:v>
                </c:pt>
                <c:pt idx="20">
                  <c:v>0.0415</c:v>
                </c:pt>
                <c:pt idx="21">
                  <c:v>0.0417</c:v>
                </c:pt>
                <c:pt idx="22">
                  <c:v>0.0422</c:v>
                </c:pt>
                <c:pt idx="23">
                  <c:v>0.0423</c:v>
                </c:pt>
                <c:pt idx="24">
                  <c:v>0.0433</c:v>
                </c:pt>
                <c:pt idx="25">
                  <c:v>0.044</c:v>
                </c:pt>
                <c:pt idx="26">
                  <c:v>0.0441</c:v>
                </c:pt>
                <c:pt idx="27">
                  <c:v>0.0447</c:v>
                </c:pt>
                <c:pt idx="28">
                  <c:v>0.0452</c:v>
                </c:pt>
                <c:pt idx="29">
                  <c:v>0.0468</c:v>
                </c:pt>
                <c:pt idx="30">
                  <c:v>0.0471</c:v>
                </c:pt>
                <c:pt idx="31">
                  <c:v>0.0474</c:v>
                </c:pt>
                <c:pt idx="32">
                  <c:v>0.0474</c:v>
                </c:pt>
                <c:pt idx="33">
                  <c:v>0.0493</c:v>
                </c:pt>
                <c:pt idx="34">
                  <c:v>0.0497</c:v>
                </c:pt>
                <c:pt idx="35">
                  <c:v>0.05</c:v>
                </c:pt>
                <c:pt idx="36">
                  <c:v>0.0501</c:v>
                </c:pt>
                <c:pt idx="37">
                  <c:v>0.0512</c:v>
                </c:pt>
                <c:pt idx="38">
                  <c:v>0.0532</c:v>
                </c:pt>
                <c:pt idx="39">
                  <c:v>0.0544</c:v>
                </c:pt>
                <c:pt idx="40">
                  <c:v>0.0547</c:v>
                </c:pt>
                <c:pt idx="41">
                  <c:v>0.0563</c:v>
                </c:pt>
                <c:pt idx="42">
                  <c:v>0.0572</c:v>
                </c:pt>
                <c:pt idx="43">
                  <c:v>0.0583</c:v>
                </c:pt>
                <c:pt idx="44">
                  <c:v>0.0605</c:v>
                </c:pt>
                <c:pt idx="45">
                  <c:v>0.0622</c:v>
                </c:pt>
                <c:pt idx="46">
                  <c:v>0.0634</c:v>
                </c:pt>
                <c:pt idx="47">
                  <c:v>0.0644</c:v>
                </c:pt>
                <c:pt idx="48">
                  <c:v>0.0671</c:v>
                </c:pt>
                <c:pt idx="49">
                  <c:v>0.0672</c:v>
                </c:pt>
                <c:pt idx="50">
                  <c:v>0.0688</c:v>
                </c:pt>
                <c:pt idx="51">
                  <c:v>0.0716</c:v>
                </c:pt>
                <c:pt idx="52">
                  <c:v>0.0739</c:v>
                </c:pt>
                <c:pt idx="53">
                  <c:v>0.0742</c:v>
                </c:pt>
                <c:pt idx="54">
                  <c:v>0.0746</c:v>
                </c:pt>
                <c:pt idx="55">
                  <c:v>0.0766</c:v>
                </c:pt>
                <c:pt idx="56">
                  <c:v>0.0774</c:v>
                </c:pt>
                <c:pt idx="57">
                  <c:v>0.0778</c:v>
                </c:pt>
                <c:pt idx="58">
                  <c:v>0.0794</c:v>
                </c:pt>
                <c:pt idx="59">
                  <c:v>0.0845</c:v>
                </c:pt>
                <c:pt idx="60" c:formatCode="0.0000_ ">
                  <c:v>0.087</c:v>
                </c:pt>
                <c:pt idx="61">
                  <c:v>0.0872</c:v>
                </c:pt>
                <c:pt idx="62">
                  <c:v>0.0944</c:v>
                </c:pt>
                <c:pt idx="63">
                  <c:v>0.0981</c:v>
                </c:pt>
                <c:pt idx="64">
                  <c:v>0.1009</c:v>
                </c:pt>
                <c:pt idx="65">
                  <c:v>0.1231</c:v>
                </c:pt>
                <c:pt idx="66">
                  <c:v>0.1407</c:v>
                </c:pt>
                <c:pt idx="67">
                  <c:v>0.1489</c:v>
                </c:pt>
                <c:pt idx="68">
                  <c:v>0.1651</c:v>
                </c:pt>
                <c:pt idx="69">
                  <c:v>0.1719</c:v>
                </c:pt>
                <c:pt idx="70">
                  <c:v>0.1789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2343776"/>
        <c:axId val="682349680"/>
      </c:barChart>
      <c:catAx>
        <c:axId val="68234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Isolate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82349680"/>
        <c:crosses val="autoZero"/>
        <c:auto val="1"/>
        <c:lblAlgn val="ctr"/>
        <c:lblOffset val="100"/>
        <c:noMultiLvlLbl val="0"/>
      </c:catAx>
      <c:valAx>
        <c:axId val="6823496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EC</a:t>
                </a:r>
                <a:r>
                  <a:rPr lang="en-US" altLang="zh-CN" baseline="-25000"/>
                  <a:t>50</a:t>
                </a:r>
                <a:r>
                  <a:rPr lang="en-US" altLang="zh-CN"/>
                  <a:t>(μg/mL)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8234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92867</xdr:colOff>
      <xdr:row>11</xdr:row>
      <xdr:rowOff>9524</xdr:rowOff>
    </xdr:from>
    <xdr:to>
      <xdr:col>17</xdr:col>
      <xdr:colOff>504824</xdr:colOff>
      <xdr:row>48</xdr:row>
      <xdr:rowOff>23812</xdr:rowOff>
    </xdr:to>
    <xdr:graphicFrame>
      <xdr:nvGraphicFramePr>
        <xdr:cNvPr id="4" name="图表 3"/>
        <xdr:cNvGraphicFramePr/>
      </xdr:nvGraphicFramePr>
      <xdr:xfrm>
        <a:off x="3230880" y="1953895"/>
        <a:ext cx="10744200" cy="6522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92869</xdr:colOff>
      <xdr:row>48</xdr:row>
      <xdr:rowOff>61913</xdr:rowOff>
    </xdr:from>
    <xdr:to>
      <xdr:col>17</xdr:col>
      <xdr:colOff>481013</xdr:colOff>
      <xdr:row>87</xdr:row>
      <xdr:rowOff>100013</xdr:rowOff>
    </xdr:to>
    <xdr:graphicFrame>
      <xdr:nvGraphicFramePr>
        <xdr:cNvPr id="2" name="图表 1"/>
        <xdr:cNvGraphicFramePr/>
      </xdr:nvGraphicFramePr>
      <xdr:xfrm>
        <a:off x="3230880" y="8514715"/>
        <a:ext cx="10720705" cy="6917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00%202018&#36817;&#26399;&#25991;&#31456;\V%20sensitivity-%20&#26446;&#36126;\draft\&#21679;&#33740;&#330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第一次重复"/>
      <sheetName val="Sheet3"/>
      <sheetName val="Sheet2"/>
      <sheetName val="22补做"/>
      <sheetName val="可用数据"/>
      <sheetName val="Sheet5"/>
      <sheetName val="怡莹论文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8.19672131147541</v>
          </cell>
          <cell r="E7">
            <v>55.7377049180328</v>
          </cell>
          <cell r="F7">
            <v>22.9508196721311</v>
          </cell>
          <cell r="G7">
            <v>3.27868852459016</v>
          </cell>
          <cell r="H7">
            <v>4.91803278688525</v>
          </cell>
          <cell r="I7">
            <v>4.91803278688525</v>
          </cell>
        </row>
        <row r="8">
          <cell r="D8" t="str">
            <v>&lt;0.03</v>
          </cell>
          <cell r="E8" t="str">
            <v>0.03-0.06</v>
          </cell>
          <cell r="F8" t="str">
            <v>0.06-0.09</v>
          </cell>
          <cell r="G8" t="str">
            <v>0.09-0.12</v>
          </cell>
          <cell r="H8" t="str">
            <v>0.12-0.15</v>
          </cell>
          <cell r="I8" t="str">
            <v>0.15-0.18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85"/>
  <sheetViews>
    <sheetView workbookViewId="0">
      <pane ySplit="1" topLeftCell="A2" activePane="bottomLeft" state="frozen"/>
      <selection/>
      <selection pane="bottomLeft" activeCell="L488" sqref="L488"/>
    </sheetView>
  </sheetViews>
  <sheetFormatPr defaultColWidth="8.86725663716814" defaultRowHeight="13.85"/>
  <cols>
    <col min="1" max="6" width="5.53097345132743" style="1" customWidth="1"/>
    <col min="7" max="7" width="7.73451327433628" style="33" customWidth="1"/>
    <col min="8" max="8" width="5.33628318584071" style="33" customWidth="1"/>
    <col min="9" max="9" width="8.86725663716814" style="1"/>
    <col min="10" max="10" width="7.20353982300885" style="1" customWidth="1"/>
    <col min="11" max="12" width="6.20353982300885" style="33" customWidth="1"/>
    <col min="13" max="13" width="8.86725663716814" style="1"/>
    <col min="14" max="14" width="12.2035398230088" style="1" customWidth="1"/>
    <col min="15" max="19" width="8.86725663716814" style="1"/>
    <col min="20" max="20" width="9.13274336283186" style="34" customWidth="1"/>
    <col min="21" max="21" width="12.2035398230088" style="1" customWidth="1"/>
    <col min="22" max="22" width="8.86725663716814" style="35"/>
    <col min="23" max="16384" width="8.86725663716814" style="1"/>
  </cols>
  <sheetData>
    <row r="1" ht="13.9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3" t="s">
        <v>6</v>
      </c>
      <c r="H1" s="33" t="s">
        <v>7</v>
      </c>
      <c r="I1" s="22" t="s">
        <v>8</v>
      </c>
      <c r="J1" s="42" t="s">
        <v>9</v>
      </c>
      <c r="K1" s="43" t="s">
        <v>6</v>
      </c>
      <c r="L1" s="43" t="s">
        <v>7</v>
      </c>
      <c r="M1" s="42" t="s">
        <v>10</v>
      </c>
      <c r="N1" s="42" t="s">
        <v>11</v>
      </c>
      <c r="O1" s="42" t="s">
        <v>12</v>
      </c>
      <c r="P1" s="42" t="s">
        <v>13</v>
      </c>
      <c r="Q1" s="42" t="s">
        <v>14</v>
      </c>
      <c r="R1" s="42" t="s">
        <v>15</v>
      </c>
      <c r="S1" s="42" t="s">
        <v>16</v>
      </c>
      <c r="T1" s="48" t="s">
        <v>17</v>
      </c>
      <c r="U1" s="42" t="s">
        <v>18</v>
      </c>
      <c r="V1" s="35" t="s">
        <v>19</v>
      </c>
    </row>
    <row r="2" spans="1:22">
      <c r="A2" s="1">
        <v>0.7</v>
      </c>
      <c r="B2" s="1">
        <v>0.8</v>
      </c>
      <c r="C2" s="1">
        <v>0.6</v>
      </c>
      <c r="D2" s="1">
        <v>0.7</v>
      </c>
      <c r="E2" s="1">
        <v>0.7</v>
      </c>
      <c r="F2" s="1">
        <v>0.7</v>
      </c>
      <c r="G2" s="33">
        <f>AVERAGE(A2:C2)</f>
        <v>0.7</v>
      </c>
      <c r="H2" s="33">
        <f>AVERAGE(D2:F2)</f>
        <v>0.7</v>
      </c>
      <c r="I2" s="1">
        <v>1</v>
      </c>
      <c r="J2" s="1">
        <v>0.48</v>
      </c>
      <c r="K2" s="33">
        <v>0.7</v>
      </c>
      <c r="L2" s="33">
        <v>0.7</v>
      </c>
      <c r="M2" s="1">
        <f t="shared" ref="M2:M16" si="0">AVERAGE(K2,L2)-0.5</f>
        <v>0.2</v>
      </c>
      <c r="N2" s="1">
        <f>(M8-M2)/M8*100</f>
        <v>97.4193548387097</v>
      </c>
      <c r="O2" s="1">
        <f t="shared" ref="O2:O64" si="1">NORMINV(N2/100,5,1)</f>
        <v>6.94634840123257</v>
      </c>
      <c r="P2" s="1">
        <f t="shared" ref="P2:P64" si="2">LOG(J2)</f>
        <v>-0.318758762624413</v>
      </c>
      <c r="Q2" s="1">
        <f>INTERCEPT(O2:O7,P2:P7)</f>
        <v>7.24341888478571</v>
      </c>
      <c r="R2" s="1">
        <f>LINEST(O2:O7,P2:P7)</f>
        <v>1.41632506856331</v>
      </c>
      <c r="S2" s="1">
        <f>(5-Q2)/R2</f>
        <v>-1.58397174107875</v>
      </c>
      <c r="T2" s="49">
        <f>10^S2</f>
        <v>0.0260632313420296</v>
      </c>
      <c r="U2" s="50">
        <f>CORREL(O2:O7,P2:P7)</f>
        <v>0.972431465008694</v>
      </c>
      <c r="V2" s="35">
        <f>U2*U2</f>
        <v>0.945622954138954</v>
      </c>
    </row>
    <row r="3" spans="1:21">
      <c r="A3" s="1">
        <v>1.4</v>
      </c>
      <c r="B3" s="1">
        <v>1.5</v>
      </c>
      <c r="C3" s="1">
        <v>1.3</v>
      </c>
      <c r="D3" s="1">
        <v>1.6</v>
      </c>
      <c r="E3" s="1">
        <v>1.6</v>
      </c>
      <c r="F3" s="1">
        <v>1.3</v>
      </c>
      <c r="G3" s="33">
        <f t="shared" ref="G3:G8" si="3">AVERAGE(A3:C3)</f>
        <v>1.4</v>
      </c>
      <c r="H3" s="33">
        <f t="shared" ref="H3:H8" si="4">AVERAGE(D3:F3)</f>
        <v>1.5</v>
      </c>
      <c r="J3" s="1">
        <v>0.24</v>
      </c>
      <c r="K3" s="33">
        <v>1.4</v>
      </c>
      <c r="L3" s="33">
        <v>1.5</v>
      </c>
      <c r="M3" s="1">
        <f t="shared" si="0"/>
        <v>0.95</v>
      </c>
      <c r="N3" s="1">
        <f>(M8-M3)/M8*100</f>
        <v>87.741935483871</v>
      </c>
      <c r="O3" s="1">
        <f t="shared" si="1"/>
        <v>6.16218262618727</v>
      </c>
      <c r="P3" s="1">
        <f t="shared" si="2"/>
        <v>-0.619788758288394</v>
      </c>
      <c r="T3" s="49"/>
      <c r="U3" s="50"/>
    </row>
    <row r="4" spans="1:21">
      <c r="A4" s="1">
        <v>1.7</v>
      </c>
      <c r="B4" s="1">
        <v>1.8</v>
      </c>
      <c r="C4" s="1">
        <v>1.8</v>
      </c>
      <c r="D4" s="1">
        <v>1.9</v>
      </c>
      <c r="E4" s="1">
        <v>1.8</v>
      </c>
      <c r="F4" s="1">
        <v>1.7</v>
      </c>
      <c r="G4" s="36">
        <f t="shared" si="3"/>
        <v>1.76666666666667</v>
      </c>
      <c r="H4" s="33">
        <f t="shared" si="4"/>
        <v>1.8</v>
      </c>
      <c r="J4" s="1">
        <v>0.12</v>
      </c>
      <c r="K4" s="33">
        <v>1.8</v>
      </c>
      <c r="L4" s="33">
        <v>1.8</v>
      </c>
      <c r="M4" s="1">
        <f t="shared" si="0"/>
        <v>1.3</v>
      </c>
      <c r="N4" s="1">
        <f>(M8-M4)/M8*100</f>
        <v>83.2258064516129</v>
      </c>
      <c r="O4" s="1">
        <f t="shared" si="1"/>
        <v>5.9631268458285</v>
      </c>
      <c r="P4" s="1">
        <f t="shared" si="2"/>
        <v>-0.920818753952375</v>
      </c>
      <c r="T4" s="49"/>
      <c r="U4" s="50"/>
    </row>
    <row r="5" spans="1:21">
      <c r="A5" s="1">
        <v>3.5</v>
      </c>
      <c r="B5" s="1">
        <v>3.4</v>
      </c>
      <c r="C5" s="1">
        <v>3.1</v>
      </c>
      <c r="D5" s="1">
        <v>3.2</v>
      </c>
      <c r="E5" s="1">
        <v>3.3</v>
      </c>
      <c r="F5" s="1">
        <v>3.5</v>
      </c>
      <c r="G5" s="36">
        <f t="shared" si="3"/>
        <v>3.33333333333333</v>
      </c>
      <c r="H5" s="36">
        <f t="shared" si="4"/>
        <v>3.33333333333333</v>
      </c>
      <c r="J5" s="1">
        <v>0.06</v>
      </c>
      <c r="K5" s="33">
        <v>3.3</v>
      </c>
      <c r="L5" s="33">
        <v>3.3</v>
      </c>
      <c r="M5" s="1">
        <f t="shared" si="0"/>
        <v>2.8</v>
      </c>
      <c r="N5" s="1">
        <f>(M8-M5)/M8*100</f>
        <v>63.8709677419355</v>
      </c>
      <c r="O5" s="1">
        <f t="shared" si="1"/>
        <v>5.35501194150863</v>
      </c>
      <c r="P5" s="1">
        <f t="shared" si="2"/>
        <v>-1.22184874961636</v>
      </c>
      <c r="T5" s="49"/>
      <c r="U5" s="50"/>
    </row>
    <row r="6" spans="1:21">
      <c r="A6" s="1">
        <v>3.4</v>
      </c>
      <c r="B6" s="1">
        <v>3.3</v>
      </c>
      <c r="C6" s="1">
        <v>3</v>
      </c>
      <c r="D6" s="1">
        <v>3.1</v>
      </c>
      <c r="E6" s="1">
        <v>3.4</v>
      </c>
      <c r="F6" s="1">
        <v>3.5</v>
      </c>
      <c r="G6" s="36">
        <f t="shared" si="3"/>
        <v>3.23333333333333</v>
      </c>
      <c r="H6" s="36">
        <f t="shared" si="4"/>
        <v>3.33333333333333</v>
      </c>
      <c r="J6" s="1">
        <v>0.03</v>
      </c>
      <c r="K6" s="33">
        <v>3.2</v>
      </c>
      <c r="L6" s="33">
        <v>3.3</v>
      </c>
      <c r="M6" s="1">
        <f t="shared" si="0"/>
        <v>2.75</v>
      </c>
      <c r="N6" s="1">
        <f>(M8-M6)/M8*100</f>
        <v>64.5161290322581</v>
      </c>
      <c r="O6" s="1">
        <f t="shared" si="1"/>
        <v>5.37228936046519</v>
      </c>
      <c r="P6" s="1">
        <f t="shared" si="2"/>
        <v>-1.52287874528034</v>
      </c>
      <c r="T6" s="49"/>
      <c r="U6" s="50"/>
    </row>
    <row r="7" spans="1:21">
      <c r="A7" s="1">
        <v>5.5</v>
      </c>
      <c r="B7" s="1">
        <v>5.8</v>
      </c>
      <c r="C7" s="1">
        <v>5.7</v>
      </c>
      <c r="D7" s="1">
        <v>5.6</v>
      </c>
      <c r="E7" s="1">
        <v>5.6</v>
      </c>
      <c r="F7" s="1">
        <v>5.9</v>
      </c>
      <c r="G7" s="36">
        <f t="shared" si="3"/>
        <v>5.66666666666667</v>
      </c>
      <c r="H7" s="33">
        <f t="shared" si="4"/>
        <v>5.7</v>
      </c>
      <c r="J7" s="1">
        <v>0.015</v>
      </c>
      <c r="K7" s="33">
        <v>5.7</v>
      </c>
      <c r="L7" s="33">
        <v>5.7</v>
      </c>
      <c r="M7" s="1">
        <f t="shared" si="0"/>
        <v>5.2</v>
      </c>
      <c r="N7" s="1">
        <f>(M8-M7)/M8*100</f>
        <v>32.9032258064516</v>
      </c>
      <c r="O7" s="1">
        <f t="shared" si="1"/>
        <v>4.55741303679098</v>
      </c>
      <c r="P7" s="1">
        <f t="shared" si="2"/>
        <v>-1.82390874094432</v>
      </c>
      <c r="T7" s="49"/>
      <c r="U7" s="50"/>
    </row>
    <row r="8" spans="1:21">
      <c r="A8" s="1">
        <v>8.2</v>
      </c>
      <c r="B8" s="1">
        <v>8.2</v>
      </c>
      <c r="C8" s="1">
        <v>8.1</v>
      </c>
      <c r="D8" s="1">
        <v>8.2</v>
      </c>
      <c r="E8" s="1">
        <v>8.3</v>
      </c>
      <c r="F8" s="1">
        <v>8.3</v>
      </c>
      <c r="G8" s="36">
        <f t="shared" si="3"/>
        <v>8.16666666666667</v>
      </c>
      <c r="H8" s="36">
        <f t="shared" si="4"/>
        <v>8.26666666666667</v>
      </c>
      <c r="J8" s="1" t="s">
        <v>20</v>
      </c>
      <c r="K8" s="33">
        <v>8.2</v>
      </c>
      <c r="L8" s="33">
        <v>8.3</v>
      </c>
      <c r="M8" s="1">
        <f t="shared" si="0"/>
        <v>7.75</v>
      </c>
      <c r="N8" s="1">
        <f>(M8-M8)/M8*100</f>
        <v>0</v>
      </c>
      <c r="O8" s="1" t="e">
        <f t="shared" si="1"/>
        <v>#NUM!</v>
      </c>
      <c r="P8" s="1" t="e">
        <f t="shared" si="2"/>
        <v>#VALUE!</v>
      </c>
      <c r="T8" s="49"/>
      <c r="U8" s="50"/>
    </row>
    <row r="9" spans="20:21">
      <c r="T9" s="49"/>
      <c r="U9" s="50"/>
    </row>
    <row r="10" spans="1:22">
      <c r="A10" s="1">
        <v>0.7</v>
      </c>
      <c r="B10" s="1">
        <v>0.8</v>
      </c>
      <c r="C10" s="1">
        <v>0.6</v>
      </c>
      <c r="D10" s="1">
        <v>0.9</v>
      </c>
      <c r="E10" s="1">
        <v>0.7</v>
      </c>
      <c r="F10" s="1">
        <v>0.8</v>
      </c>
      <c r="G10" s="33">
        <f>AVERAGE(A10:C10)</f>
        <v>0.7</v>
      </c>
      <c r="H10" s="33">
        <f>AVERAGE(D10:F10)</f>
        <v>0.8</v>
      </c>
      <c r="I10" s="1">
        <v>4</v>
      </c>
      <c r="J10" s="1">
        <v>0.48</v>
      </c>
      <c r="K10" s="33">
        <v>0.7</v>
      </c>
      <c r="L10" s="33">
        <v>0.8</v>
      </c>
      <c r="M10" s="1">
        <f t="shared" si="0"/>
        <v>0.25</v>
      </c>
      <c r="N10" s="1">
        <f>(M16-M10)/M16*100</f>
        <v>96.7741935483871</v>
      </c>
      <c r="O10" s="1">
        <f t="shared" si="1"/>
        <v>6.84859628850141</v>
      </c>
      <c r="P10" s="1">
        <f t="shared" si="2"/>
        <v>-0.318758762624413</v>
      </c>
      <c r="Q10" s="1">
        <f>INTERCEPT(O10:O15,P10:P15)</f>
        <v>7.21372949124709</v>
      </c>
      <c r="R10" s="1">
        <f>LINEST(O10:O15,P10:P15)</f>
        <v>1.40823783125218</v>
      </c>
      <c r="S10" s="1">
        <f>(5-Q10)/R10</f>
        <v>-1.57198552838101</v>
      </c>
      <c r="T10" s="49">
        <f>10^S10</f>
        <v>0.0267925760191281</v>
      </c>
      <c r="U10" s="50">
        <f>CORREL(O10:O15,P10:P15)</f>
        <v>0.990713437940087</v>
      </c>
      <c r="V10" s="35">
        <f>U10*U10</f>
        <v>0.981513116115066</v>
      </c>
    </row>
    <row r="11" spans="1:21">
      <c r="A11" s="1">
        <v>1.4</v>
      </c>
      <c r="B11" s="1">
        <v>1.2</v>
      </c>
      <c r="C11" s="1">
        <v>1.2</v>
      </c>
      <c r="D11" s="1">
        <v>1.5</v>
      </c>
      <c r="E11" s="1">
        <v>1.4</v>
      </c>
      <c r="F11" s="1">
        <v>1.1</v>
      </c>
      <c r="G11" s="36">
        <f t="shared" ref="G11:G16" si="5">AVERAGE(A11:C11)</f>
        <v>1.26666666666667</v>
      </c>
      <c r="H11" s="36">
        <f t="shared" ref="H11:H16" si="6">AVERAGE(D11:F11)</f>
        <v>1.33333333333333</v>
      </c>
      <c r="J11" s="1">
        <v>0.24</v>
      </c>
      <c r="K11" s="33">
        <v>1.3</v>
      </c>
      <c r="L11" s="33">
        <v>1.3</v>
      </c>
      <c r="M11" s="1">
        <f t="shared" si="0"/>
        <v>0.8</v>
      </c>
      <c r="N11" s="1">
        <f>(M16-M11)/M16*100</f>
        <v>89.6774193548387</v>
      </c>
      <c r="O11" s="1">
        <f t="shared" si="1"/>
        <v>6.26338288219959</v>
      </c>
      <c r="P11" s="1">
        <f t="shared" si="2"/>
        <v>-0.619788758288394</v>
      </c>
      <c r="T11" s="49"/>
      <c r="U11" s="50"/>
    </row>
    <row r="12" spans="1:21">
      <c r="A12" s="1">
        <v>2.2</v>
      </c>
      <c r="B12" s="1">
        <v>1.9</v>
      </c>
      <c r="C12" s="1">
        <v>2</v>
      </c>
      <c r="D12" s="1">
        <v>1.9</v>
      </c>
      <c r="E12" s="1">
        <v>2.2</v>
      </c>
      <c r="F12" s="1">
        <v>1.8</v>
      </c>
      <c r="G12" s="36">
        <f t="shared" si="5"/>
        <v>2.03333333333333</v>
      </c>
      <c r="H12" s="36">
        <f t="shared" si="6"/>
        <v>1.96666666666667</v>
      </c>
      <c r="J12" s="1">
        <v>0.12</v>
      </c>
      <c r="K12" s="44">
        <v>2</v>
      </c>
      <c r="L12" s="44">
        <v>2</v>
      </c>
      <c r="M12" s="1">
        <f t="shared" si="0"/>
        <v>1.5</v>
      </c>
      <c r="N12" s="1">
        <f>(M16-M12)/M16*100</f>
        <v>80.6451612903226</v>
      </c>
      <c r="O12" s="1">
        <f t="shared" si="1"/>
        <v>5.86489435868528</v>
      </c>
      <c r="P12" s="1">
        <f t="shared" si="2"/>
        <v>-0.920818753952375</v>
      </c>
      <c r="T12" s="49"/>
      <c r="U12" s="50"/>
    </row>
    <row r="13" spans="1:21">
      <c r="A13" s="1">
        <v>2.9</v>
      </c>
      <c r="B13" s="1">
        <v>3.3</v>
      </c>
      <c r="C13" s="1">
        <v>3.2</v>
      </c>
      <c r="D13" s="1">
        <v>3</v>
      </c>
      <c r="E13" s="1">
        <v>3.2</v>
      </c>
      <c r="F13" s="1">
        <v>3.1</v>
      </c>
      <c r="G13" s="36">
        <f t="shared" si="5"/>
        <v>3.13333333333333</v>
      </c>
      <c r="H13" s="33">
        <f t="shared" si="6"/>
        <v>3.1</v>
      </c>
      <c r="J13" s="1">
        <v>0.06</v>
      </c>
      <c r="K13" s="33">
        <v>3.1</v>
      </c>
      <c r="L13" s="33">
        <v>3.1</v>
      </c>
      <c r="M13" s="1">
        <f t="shared" si="0"/>
        <v>2.6</v>
      </c>
      <c r="N13" s="1">
        <f>(M16-M13)/M16*100</f>
        <v>66.4516129032258</v>
      </c>
      <c r="O13" s="1">
        <f t="shared" si="1"/>
        <v>5.42482021246643</v>
      </c>
      <c r="P13" s="1">
        <f t="shared" si="2"/>
        <v>-1.22184874961636</v>
      </c>
      <c r="T13" s="49"/>
      <c r="U13" s="50"/>
    </row>
    <row r="14" spans="1:21">
      <c r="A14" s="1">
        <v>3.5</v>
      </c>
      <c r="B14" s="1">
        <v>3.6</v>
      </c>
      <c r="C14" s="1">
        <v>3.8</v>
      </c>
      <c r="D14" s="1">
        <v>3.6</v>
      </c>
      <c r="E14" s="1">
        <v>3.4</v>
      </c>
      <c r="F14" s="1">
        <v>3.7</v>
      </c>
      <c r="G14" s="36">
        <f t="shared" si="5"/>
        <v>3.63333333333333</v>
      </c>
      <c r="H14" s="36">
        <f t="shared" si="6"/>
        <v>3.56666666666667</v>
      </c>
      <c r="J14" s="1">
        <v>0.03</v>
      </c>
      <c r="K14" s="33">
        <v>3.6</v>
      </c>
      <c r="L14" s="33">
        <v>3.6</v>
      </c>
      <c r="M14" s="1">
        <f t="shared" si="0"/>
        <v>3.1</v>
      </c>
      <c r="N14" s="1">
        <f>(M16-M14)/M16*100</f>
        <v>60</v>
      </c>
      <c r="O14" s="1">
        <f t="shared" si="1"/>
        <v>5.2533471031358</v>
      </c>
      <c r="P14" s="1">
        <f t="shared" si="2"/>
        <v>-1.52287874528034</v>
      </c>
      <c r="T14" s="49"/>
      <c r="U14" s="50"/>
    </row>
    <row r="15" spans="1:21">
      <c r="A15" s="1">
        <v>5.8</v>
      </c>
      <c r="B15" s="1">
        <v>5.6</v>
      </c>
      <c r="C15" s="1">
        <v>5.7</v>
      </c>
      <c r="D15" s="1" t="s">
        <v>21</v>
      </c>
      <c r="E15" s="1">
        <v>5.6</v>
      </c>
      <c r="F15" s="1">
        <v>5.5</v>
      </c>
      <c r="G15" s="33">
        <f t="shared" si="5"/>
        <v>5.7</v>
      </c>
      <c r="H15" s="36">
        <f t="shared" si="6"/>
        <v>5.55</v>
      </c>
      <c r="J15" s="1">
        <v>0.015</v>
      </c>
      <c r="K15" s="33">
        <v>5.7</v>
      </c>
      <c r="L15" s="33">
        <v>5.6</v>
      </c>
      <c r="M15" s="1">
        <f t="shared" si="0"/>
        <v>5.15</v>
      </c>
      <c r="N15" s="1">
        <f>(M16-M15)/M16*100</f>
        <v>33.5483870967742</v>
      </c>
      <c r="O15" s="1">
        <f t="shared" si="1"/>
        <v>4.57517978753357</v>
      </c>
      <c r="P15" s="1">
        <f t="shared" si="2"/>
        <v>-1.82390874094432</v>
      </c>
      <c r="T15" s="49"/>
      <c r="U15" s="50"/>
    </row>
    <row r="16" spans="1:21">
      <c r="A16" s="1">
        <v>8.3</v>
      </c>
      <c r="B16" s="1">
        <v>8.3</v>
      </c>
      <c r="C16" s="1">
        <v>8.3</v>
      </c>
      <c r="D16" s="1">
        <v>8.1</v>
      </c>
      <c r="E16" s="1">
        <v>8.1</v>
      </c>
      <c r="F16" s="1">
        <v>8.3</v>
      </c>
      <c r="G16" s="36">
        <f t="shared" si="5"/>
        <v>8.3</v>
      </c>
      <c r="H16" s="36">
        <f t="shared" si="6"/>
        <v>8.16666666666667</v>
      </c>
      <c r="J16" s="1" t="s">
        <v>20</v>
      </c>
      <c r="K16" s="33">
        <v>8.3</v>
      </c>
      <c r="L16" s="33">
        <v>8.2</v>
      </c>
      <c r="M16" s="1">
        <f t="shared" si="0"/>
        <v>7.75</v>
      </c>
      <c r="N16" s="1">
        <f>(M16-M16)/M16*100</f>
        <v>0</v>
      </c>
      <c r="O16" s="1" t="e">
        <f t="shared" si="1"/>
        <v>#NUM!</v>
      </c>
      <c r="P16" s="1" t="e">
        <f t="shared" si="2"/>
        <v>#VALUE!</v>
      </c>
      <c r="T16" s="49"/>
      <c r="U16" s="50"/>
    </row>
    <row r="17" spans="20:21">
      <c r="T17" s="49"/>
      <c r="U17" s="50"/>
    </row>
    <row r="18" spans="1:22">
      <c r="A18" s="1">
        <v>0.8</v>
      </c>
      <c r="B18" s="1">
        <v>0.6</v>
      </c>
      <c r="C18" s="1">
        <v>0.7</v>
      </c>
      <c r="D18" s="1">
        <v>0.7</v>
      </c>
      <c r="E18" s="1">
        <v>0.7</v>
      </c>
      <c r="F18" s="1">
        <v>0.7</v>
      </c>
      <c r="G18" s="36">
        <f>AVERAGE(A18:C18)</f>
        <v>0.7</v>
      </c>
      <c r="H18" s="36">
        <f>AVERAGE(D18:F18)</f>
        <v>0.7</v>
      </c>
      <c r="I18" s="1">
        <v>6</v>
      </c>
      <c r="J18" s="1">
        <v>2</v>
      </c>
      <c r="K18" s="36">
        <v>0.71</v>
      </c>
      <c r="L18" s="33">
        <v>0.7</v>
      </c>
      <c r="M18" s="1">
        <f t="shared" ref="M18:M64" si="7">AVERAGE(K18,L18)-0.7</f>
        <v>0.005</v>
      </c>
      <c r="N18" s="1">
        <f>(M24-M18)/M24*100</f>
        <v>99.9180327868852</v>
      </c>
      <c r="O18" s="1">
        <f t="shared" si="1"/>
        <v>8.14881413173055</v>
      </c>
      <c r="P18" s="1">
        <f t="shared" si="2"/>
        <v>0.301029995663981</v>
      </c>
      <c r="Q18" s="1">
        <f>INTERCEPT(O18:O23,P18:P23)</f>
        <v>7.22666462106714</v>
      </c>
      <c r="R18" s="1">
        <f>LINEST(O18:O23,P18:P23)</f>
        <v>1.67468257140977</v>
      </c>
      <c r="S18" s="1">
        <f>(5-Q18)/R18</f>
        <v>-1.32960398530493</v>
      </c>
      <c r="T18" s="49">
        <f>10^S18</f>
        <v>0.0468161843615752</v>
      </c>
      <c r="U18" s="50">
        <f>CORREL(O18:O23,P18:P23)</f>
        <v>0.958350745352595</v>
      </c>
      <c r="V18" s="35">
        <f>U18*U18</f>
        <v>0.918436151117874</v>
      </c>
    </row>
    <row r="19" spans="1:21">
      <c r="A19" s="1">
        <v>0.9</v>
      </c>
      <c r="B19" s="1">
        <v>0.9</v>
      </c>
      <c r="C19" s="1">
        <v>1.1</v>
      </c>
      <c r="D19" s="1">
        <v>0.8</v>
      </c>
      <c r="E19" s="37">
        <v>0.75</v>
      </c>
      <c r="F19" s="1">
        <v>0.7</v>
      </c>
      <c r="G19" s="36">
        <f>AVERAGE(A19:C19)</f>
        <v>0.966666666666667</v>
      </c>
      <c r="H19" s="36">
        <f t="shared" ref="H19:H24" si="8">AVERAGE(D19:F19)</f>
        <v>0.75</v>
      </c>
      <c r="J19" s="1">
        <v>1</v>
      </c>
      <c r="K19" s="33">
        <v>1</v>
      </c>
      <c r="L19" s="36">
        <v>0.75</v>
      </c>
      <c r="M19" s="1">
        <f t="shared" si="7"/>
        <v>0.175</v>
      </c>
      <c r="N19" s="1">
        <f>(M24-M19)/M24*100</f>
        <v>97.1311475409836</v>
      </c>
      <c r="O19" s="1">
        <f t="shared" si="1"/>
        <v>6.9004274367765</v>
      </c>
      <c r="P19" s="1">
        <f t="shared" si="2"/>
        <v>0</v>
      </c>
      <c r="T19" s="49"/>
      <c r="U19" s="50"/>
    </row>
    <row r="20" spans="1:21">
      <c r="A20" s="1">
        <v>1.2</v>
      </c>
      <c r="B20" s="1">
        <v>1.4</v>
      </c>
      <c r="C20" s="1">
        <v>1.2</v>
      </c>
      <c r="D20" s="1">
        <v>1</v>
      </c>
      <c r="E20" s="1">
        <v>1.4</v>
      </c>
      <c r="F20" s="1">
        <v>1</v>
      </c>
      <c r="G20" s="36">
        <f>AVERAGE(A20:C20)</f>
        <v>1.26666666666667</v>
      </c>
      <c r="H20" s="36">
        <f t="shared" si="8"/>
        <v>1.13333333333333</v>
      </c>
      <c r="J20" s="1">
        <v>0.48</v>
      </c>
      <c r="K20" s="33">
        <v>1.3</v>
      </c>
      <c r="L20" s="33">
        <v>1.1</v>
      </c>
      <c r="M20" s="1">
        <f t="shared" si="7"/>
        <v>0.5</v>
      </c>
      <c r="N20" s="1">
        <f>(M24-M20)/M24*100</f>
        <v>91.8032786885246</v>
      </c>
      <c r="O20" s="1">
        <f t="shared" si="1"/>
        <v>6.39196027996259</v>
      </c>
      <c r="P20" s="1">
        <f t="shared" si="2"/>
        <v>-0.318758762624413</v>
      </c>
      <c r="T20" s="49"/>
      <c r="U20" s="50"/>
    </row>
    <row r="21" spans="1:21">
      <c r="A21" s="1">
        <v>1.3</v>
      </c>
      <c r="B21" s="1">
        <v>1.5</v>
      </c>
      <c r="C21" s="1">
        <v>1.2</v>
      </c>
      <c r="D21" s="1">
        <v>1.5</v>
      </c>
      <c r="E21" s="1">
        <v>1.7</v>
      </c>
      <c r="F21" s="1">
        <v>1.5</v>
      </c>
      <c r="G21" s="36">
        <f>AVERAGE(A21:C21)</f>
        <v>1.33333333333333</v>
      </c>
      <c r="H21" s="36">
        <f t="shared" si="8"/>
        <v>1.56666666666667</v>
      </c>
      <c r="J21" s="1">
        <v>0.24</v>
      </c>
      <c r="K21" s="33">
        <v>1.3</v>
      </c>
      <c r="L21" s="33">
        <v>1.6</v>
      </c>
      <c r="M21" s="1">
        <f t="shared" si="7"/>
        <v>0.75</v>
      </c>
      <c r="N21" s="1">
        <f>(M24-M21)/M24*100</f>
        <v>87.7049180327869</v>
      </c>
      <c r="O21" s="1">
        <f t="shared" si="1"/>
        <v>6.16036153809415</v>
      </c>
      <c r="P21" s="1">
        <f t="shared" si="2"/>
        <v>-0.619788758288394</v>
      </c>
      <c r="T21" s="49"/>
      <c r="U21" s="50"/>
    </row>
    <row r="22" spans="1:21">
      <c r="A22" s="1">
        <v>2</v>
      </c>
      <c r="B22" s="1">
        <v>2</v>
      </c>
      <c r="C22" s="1">
        <v>1.8</v>
      </c>
      <c r="D22" s="1">
        <v>1.9</v>
      </c>
      <c r="E22" s="1">
        <v>1.9</v>
      </c>
      <c r="F22" s="1">
        <v>1.9</v>
      </c>
      <c r="G22" s="36">
        <f>AVERAGE(A22:F22)</f>
        <v>1.91666666666667</v>
      </c>
      <c r="H22" s="36">
        <f t="shared" si="8"/>
        <v>1.9</v>
      </c>
      <c r="J22" s="1">
        <v>0.12</v>
      </c>
      <c r="K22" s="33">
        <v>1.9</v>
      </c>
      <c r="L22" s="33">
        <v>1.9</v>
      </c>
      <c r="M22" s="1">
        <f t="shared" si="7"/>
        <v>1.2</v>
      </c>
      <c r="N22" s="1">
        <f>(M24-M22)/M24*100</f>
        <v>80.327868852459</v>
      </c>
      <c r="O22" s="1">
        <f t="shared" si="1"/>
        <v>5.85339079766343</v>
      </c>
      <c r="P22" s="1">
        <f t="shared" si="2"/>
        <v>-0.920818753952375</v>
      </c>
      <c r="T22" s="49"/>
      <c r="U22" s="50"/>
    </row>
    <row r="23" spans="1:21">
      <c r="A23" s="1">
        <v>3.3</v>
      </c>
      <c r="B23" s="1">
        <v>3</v>
      </c>
      <c r="C23" s="1">
        <v>3.15</v>
      </c>
      <c r="D23" s="1">
        <v>3.1</v>
      </c>
      <c r="E23" s="1">
        <v>3.15</v>
      </c>
      <c r="F23" s="1">
        <v>3.2</v>
      </c>
      <c r="G23" s="36">
        <f>AVERAGE(A23:C23)</f>
        <v>3.15</v>
      </c>
      <c r="H23" s="36">
        <f t="shared" si="8"/>
        <v>3.15</v>
      </c>
      <c r="J23" s="1">
        <v>0.06</v>
      </c>
      <c r="K23" s="36">
        <v>3.15</v>
      </c>
      <c r="L23" s="36">
        <v>3.15</v>
      </c>
      <c r="M23" s="1">
        <f t="shared" si="7"/>
        <v>2.45</v>
      </c>
      <c r="N23" s="1">
        <f>(M24-M23)/M24*100</f>
        <v>59.8360655737705</v>
      </c>
      <c r="O23" s="1">
        <f t="shared" si="1"/>
        <v>5.24910612912048</v>
      </c>
      <c r="P23" s="1">
        <f t="shared" si="2"/>
        <v>-1.22184874961636</v>
      </c>
      <c r="T23" s="49"/>
      <c r="U23" s="50"/>
    </row>
    <row r="24" spans="1:21">
      <c r="A24" s="1">
        <v>6.6</v>
      </c>
      <c r="B24" s="1">
        <v>6.7</v>
      </c>
      <c r="C24" s="1">
        <v>6.7</v>
      </c>
      <c r="D24" s="1">
        <v>7</v>
      </c>
      <c r="E24" s="1">
        <v>7</v>
      </c>
      <c r="F24" s="1">
        <v>6.8</v>
      </c>
      <c r="G24" s="36">
        <f>AVERAGE(A24:C24)</f>
        <v>6.66666666666667</v>
      </c>
      <c r="H24" s="36">
        <f t="shared" si="8"/>
        <v>6.93333333333333</v>
      </c>
      <c r="J24" s="1" t="s">
        <v>20</v>
      </c>
      <c r="K24" s="33">
        <v>6.7</v>
      </c>
      <c r="L24" s="33">
        <v>6.9</v>
      </c>
      <c r="M24" s="1">
        <f t="shared" si="7"/>
        <v>6.1</v>
      </c>
      <c r="N24" s="1">
        <f>(M24-M24)/M24*100</f>
        <v>0</v>
      </c>
      <c r="O24" s="1" t="e">
        <f t="shared" si="1"/>
        <v>#NUM!</v>
      </c>
      <c r="P24" s="1" t="e">
        <f t="shared" si="2"/>
        <v>#VALUE!</v>
      </c>
      <c r="T24" s="49"/>
      <c r="U24" s="50"/>
    </row>
    <row r="25" spans="20:21">
      <c r="T25" s="49"/>
      <c r="U25" s="50"/>
    </row>
    <row r="26" spans="1:22">
      <c r="A26" s="1">
        <v>1.3</v>
      </c>
      <c r="B26" s="1">
        <v>1</v>
      </c>
      <c r="C26" s="1">
        <v>1.3</v>
      </c>
      <c r="D26" s="1">
        <v>0.9</v>
      </c>
      <c r="E26" s="1">
        <v>0.8</v>
      </c>
      <c r="F26" s="1">
        <v>0.8</v>
      </c>
      <c r="G26" s="36">
        <f t="shared" ref="G26:G32" si="9">AVERAGE(A26:C26)</f>
        <v>1.2</v>
      </c>
      <c r="H26" s="36">
        <f t="shared" ref="H26:H32" si="10">AVERAGE(D26:F26)</f>
        <v>0.833333333333333</v>
      </c>
      <c r="I26" s="1">
        <v>11</v>
      </c>
      <c r="J26" s="1">
        <v>2</v>
      </c>
      <c r="K26" s="33">
        <v>1.2</v>
      </c>
      <c r="L26" s="33">
        <v>0.8</v>
      </c>
      <c r="M26" s="1">
        <f t="shared" si="7"/>
        <v>0.3</v>
      </c>
      <c r="N26" s="1">
        <f>(M32-M26)/M32*100</f>
        <v>94.4954128440367</v>
      </c>
      <c r="O26" s="1">
        <f t="shared" si="1"/>
        <v>6.59778091665997</v>
      </c>
      <c r="P26" s="1">
        <f t="shared" si="2"/>
        <v>0.301029995663981</v>
      </c>
      <c r="Q26" s="1">
        <f>INTERCEPT(O26:O31,P26:P31)</f>
        <v>6.17287554838366</v>
      </c>
      <c r="R26" s="1">
        <f>LINEST(O26:O31,P26:P31)</f>
        <v>1.37693277167666</v>
      </c>
      <c r="S26" s="1">
        <f>(5-Q26)/R26</f>
        <v>-0.851803060040087</v>
      </c>
      <c r="T26" s="49">
        <f>10^S26</f>
        <v>0.140668527051792</v>
      </c>
      <c r="U26" s="50">
        <f>CORREL(O26:O31,P26:P31)</f>
        <v>0.966655595324004</v>
      </c>
      <c r="V26" s="35">
        <f>U26*U26</f>
        <v>0.934423039971205</v>
      </c>
    </row>
    <row r="27" spans="1:21">
      <c r="A27" s="1">
        <v>1.7</v>
      </c>
      <c r="B27" s="1">
        <v>1.5</v>
      </c>
      <c r="C27" s="1">
        <v>1.8</v>
      </c>
      <c r="D27" s="1">
        <v>1.5</v>
      </c>
      <c r="E27" s="1">
        <v>1.6</v>
      </c>
      <c r="F27" s="1">
        <v>1.5</v>
      </c>
      <c r="G27" s="36">
        <f t="shared" si="9"/>
        <v>1.66666666666667</v>
      </c>
      <c r="H27" s="36">
        <f t="shared" si="10"/>
        <v>1.53333333333333</v>
      </c>
      <c r="J27" s="1">
        <v>1</v>
      </c>
      <c r="K27" s="33">
        <v>1.7</v>
      </c>
      <c r="L27" s="33">
        <v>1.5</v>
      </c>
      <c r="M27" s="1">
        <f t="shared" si="7"/>
        <v>0.9</v>
      </c>
      <c r="N27" s="1">
        <f>(M32-M27)/M32*100</f>
        <v>83.4862385321101</v>
      </c>
      <c r="O27" s="1">
        <f t="shared" si="1"/>
        <v>5.97355964961459</v>
      </c>
      <c r="P27" s="1">
        <f t="shared" si="2"/>
        <v>0</v>
      </c>
      <c r="T27" s="49"/>
      <c r="U27" s="50"/>
    </row>
    <row r="28" spans="1:21">
      <c r="A28" s="1">
        <v>1.8</v>
      </c>
      <c r="B28" s="1">
        <v>2.2</v>
      </c>
      <c r="C28" s="1">
        <v>1.8</v>
      </c>
      <c r="D28" s="1">
        <v>2.1</v>
      </c>
      <c r="E28" s="1">
        <v>2.2</v>
      </c>
      <c r="F28" s="1">
        <v>1.8</v>
      </c>
      <c r="G28" s="36">
        <f t="shared" si="9"/>
        <v>1.93333333333333</v>
      </c>
      <c r="H28" s="36">
        <f t="shared" si="10"/>
        <v>2.03333333333333</v>
      </c>
      <c r="J28" s="1">
        <v>0.48</v>
      </c>
      <c r="K28" s="33">
        <v>1.9</v>
      </c>
      <c r="L28" s="33">
        <v>2</v>
      </c>
      <c r="M28" s="1">
        <f t="shared" si="7"/>
        <v>1.25</v>
      </c>
      <c r="N28" s="1">
        <f>(M32-M28)/M32*100</f>
        <v>77.0642201834862</v>
      </c>
      <c r="O28" s="1">
        <f t="shared" si="1"/>
        <v>5.74096345927814</v>
      </c>
      <c r="P28" s="1">
        <f t="shared" si="2"/>
        <v>-0.318758762624413</v>
      </c>
      <c r="T28" s="49"/>
      <c r="U28" s="50"/>
    </row>
    <row r="29" spans="1:21">
      <c r="A29" s="1">
        <v>2.3</v>
      </c>
      <c r="B29" s="1">
        <v>2.2</v>
      </c>
      <c r="C29" s="1">
        <v>2</v>
      </c>
      <c r="D29" s="1">
        <v>2.2</v>
      </c>
      <c r="E29" s="1">
        <v>2.3</v>
      </c>
      <c r="F29" s="1">
        <v>2.2</v>
      </c>
      <c r="G29" s="36">
        <f t="shared" si="9"/>
        <v>2.16666666666667</v>
      </c>
      <c r="H29" s="36">
        <f t="shared" si="10"/>
        <v>2.23333333333333</v>
      </c>
      <c r="J29" s="1">
        <v>0.24</v>
      </c>
      <c r="K29" s="33">
        <v>2.2</v>
      </c>
      <c r="L29" s="36">
        <v>2.15</v>
      </c>
      <c r="M29" s="1">
        <f t="shared" si="7"/>
        <v>1.475</v>
      </c>
      <c r="N29" s="1">
        <f>(M32-M29)/M32*100</f>
        <v>72.9357798165138</v>
      </c>
      <c r="O29" s="1">
        <f t="shared" si="1"/>
        <v>5.61087187791249</v>
      </c>
      <c r="P29" s="1">
        <f t="shared" si="2"/>
        <v>-0.619788758288394</v>
      </c>
      <c r="T29" s="49"/>
      <c r="U29" s="50"/>
    </row>
    <row r="30" spans="1:21">
      <c r="A30" s="1">
        <v>3.2</v>
      </c>
      <c r="B30" s="1">
        <v>3.3</v>
      </c>
      <c r="C30" s="1">
        <v>3.3</v>
      </c>
      <c r="D30" s="1">
        <v>3.4</v>
      </c>
      <c r="E30" s="1">
        <v>3</v>
      </c>
      <c r="F30" s="1">
        <v>3.4</v>
      </c>
      <c r="G30" s="36">
        <f t="shared" si="9"/>
        <v>3.26666666666667</v>
      </c>
      <c r="H30" s="36">
        <f t="shared" si="10"/>
        <v>3.26666666666667</v>
      </c>
      <c r="J30" s="1">
        <v>0.12</v>
      </c>
      <c r="K30" s="33">
        <v>3.3</v>
      </c>
      <c r="L30" s="33">
        <v>3.3</v>
      </c>
      <c r="M30" s="1">
        <f t="shared" si="7"/>
        <v>2.6</v>
      </c>
      <c r="N30" s="1">
        <f>(M32-M30)/M32*100</f>
        <v>52.2935779816514</v>
      </c>
      <c r="O30" s="1">
        <f t="shared" si="1"/>
        <v>5.05752318168306</v>
      </c>
      <c r="P30" s="1">
        <f t="shared" si="2"/>
        <v>-0.920818753952375</v>
      </c>
      <c r="T30" s="49"/>
      <c r="U30" s="50"/>
    </row>
    <row r="31" spans="1:21">
      <c r="A31" s="1">
        <v>5</v>
      </c>
      <c r="B31" s="1">
        <v>5.2</v>
      </c>
      <c r="C31" s="1">
        <v>4.9</v>
      </c>
      <c r="D31" s="1">
        <v>5</v>
      </c>
      <c r="E31" s="1">
        <v>4.8</v>
      </c>
      <c r="F31" s="1">
        <v>5</v>
      </c>
      <c r="G31" s="36">
        <f t="shared" si="9"/>
        <v>5.03333333333333</v>
      </c>
      <c r="H31" s="36">
        <f t="shared" si="10"/>
        <v>4.93333333333333</v>
      </c>
      <c r="J31" s="1">
        <v>0.06</v>
      </c>
      <c r="K31" s="33">
        <v>5</v>
      </c>
      <c r="L31" s="33">
        <v>4.9</v>
      </c>
      <c r="M31" s="1">
        <f t="shared" si="7"/>
        <v>4.25</v>
      </c>
      <c r="N31" s="1">
        <f>(M32-M31)/M32*100</f>
        <v>22.0183486238532</v>
      </c>
      <c r="O31" s="1">
        <f t="shared" si="1"/>
        <v>4.22842632764998</v>
      </c>
      <c r="P31" s="1">
        <f t="shared" si="2"/>
        <v>-1.22184874961636</v>
      </c>
      <c r="T31" s="49"/>
      <c r="U31" s="50"/>
    </row>
    <row r="32" spans="1:21">
      <c r="A32" s="1">
        <v>6.5</v>
      </c>
      <c r="B32" s="1">
        <v>6.6</v>
      </c>
      <c r="C32" s="1">
        <v>6.5</v>
      </c>
      <c r="D32" s="1">
        <v>5.8</v>
      </c>
      <c r="E32" s="1">
        <v>5.9</v>
      </c>
      <c r="F32" s="1">
        <v>5.7</v>
      </c>
      <c r="G32" s="36">
        <f t="shared" si="9"/>
        <v>6.53333333333333</v>
      </c>
      <c r="H32" s="36">
        <f t="shared" si="10"/>
        <v>5.8</v>
      </c>
      <c r="J32" s="1" t="s">
        <v>20</v>
      </c>
      <c r="K32" s="33">
        <v>6.5</v>
      </c>
      <c r="L32" s="33">
        <v>5.8</v>
      </c>
      <c r="M32" s="1">
        <f t="shared" si="7"/>
        <v>5.45</v>
      </c>
      <c r="N32" s="1">
        <f>(M32-M32)/M32*100</f>
        <v>0</v>
      </c>
      <c r="O32" s="1" t="e">
        <f t="shared" si="1"/>
        <v>#NUM!</v>
      </c>
      <c r="P32" s="1" t="e">
        <f t="shared" si="2"/>
        <v>#VALUE!</v>
      </c>
      <c r="T32" s="49"/>
      <c r="U32" s="50"/>
    </row>
    <row r="33" spans="20:21">
      <c r="T33" s="49"/>
      <c r="U33" s="50"/>
    </row>
    <row r="34" spans="1:22">
      <c r="A34" s="1">
        <v>0.9</v>
      </c>
      <c r="B34" s="1">
        <v>0.8</v>
      </c>
      <c r="C34" s="1">
        <v>1</v>
      </c>
      <c r="D34" s="1">
        <v>0.8</v>
      </c>
      <c r="E34" s="1">
        <v>0.7</v>
      </c>
      <c r="F34" s="1">
        <v>0.9</v>
      </c>
      <c r="G34" s="36">
        <f t="shared" ref="G34:G40" si="11">AVERAGE(A34:C34)</f>
        <v>0.9</v>
      </c>
      <c r="H34" s="36">
        <f t="shared" ref="H34:H40" si="12">AVERAGE(D34:F34)</f>
        <v>0.8</v>
      </c>
      <c r="I34" s="1">
        <v>13</v>
      </c>
      <c r="J34" s="42">
        <v>2</v>
      </c>
      <c r="K34" s="43">
        <v>0.9</v>
      </c>
      <c r="L34" s="43">
        <v>0.8</v>
      </c>
      <c r="M34" s="42">
        <f t="shared" si="7"/>
        <v>0.15</v>
      </c>
      <c r="N34" s="45">
        <f>(M40-M34)/M40*100</f>
        <v>97.6190476190476</v>
      </c>
      <c r="O34" s="45">
        <f t="shared" si="1"/>
        <v>6.98075239664728</v>
      </c>
      <c r="P34" s="42">
        <f t="shared" si="2"/>
        <v>0.301029995663981</v>
      </c>
      <c r="Q34" s="42">
        <f>INTERCEPT(O34:O39,P34:P39)</f>
        <v>6.62954984203462</v>
      </c>
      <c r="R34" s="42">
        <f>LINEST(O34:O39,P34:P39)</f>
        <v>1.08944651103392</v>
      </c>
      <c r="S34" s="42">
        <f>(5-Q34)/R34</f>
        <v>-1.49575938380686</v>
      </c>
      <c r="T34" s="51">
        <f>10^S34</f>
        <v>0.0319330658229744</v>
      </c>
      <c r="U34" s="52">
        <f>CORREL(O34:O39,P34:P39)</f>
        <v>0.985415694383076</v>
      </c>
      <c r="V34" s="35">
        <f>U34*U34</f>
        <v>0.97104409073648</v>
      </c>
    </row>
    <row r="35" spans="1:21">
      <c r="A35" s="1">
        <v>1</v>
      </c>
      <c r="B35" s="1">
        <v>1.1</v>
      </c>
      <c r="C35" s="1">
        <v>1</v>
      </c>
      <c r="D35" s="1">
        <v>1.1</v>
      </c>
      <c r="E35" s="1">
        <v>1</v>
      </c>
      <c r="F35" s="1">
        <v>1</v>
      </c>
      <c r="G35" s="36">
        <f t="shared" si="11"/>
        <v>1.03333333333333</v>
      </c>
      <c r="H35" s="36">
        <f t="shared" si="12"/>
        <v>1.03333333333333</v>
      </c>
      <c r="J35" s="42">
        <v>1</v>
      </c>
      <c r="K35" s="43">
        <v>1</v>
      </c>
      <c r="L35" s="43">
        <v>1</v>
      </c>
      <c r="M35" s="42">
        <f t="shared" si="7"/>
        <v>0.3</v>
      </c>
      <c r="N35" s="45">
        <f>(M40-M35)/M40*100</f>
        <v>95.2380952380952</v>
      </c>
      <c r="O35" s="45">
        <f t="shared" si="1"/>
        <v>6.66839119394708</v>
      </c>
      <c r="P35" s="42">
        <f t="shared" si="2"/>
        <v>0</v>
      </c>
      <c r="Q35" s="42"/>
      <c r="R35" s="42"/>
      <c r="S35" s="42"/>
      <c r="T35" s="51"/>
      <c r="U35" s="52"/>
    </row>
    <row r="36" spans="1:21">
      <c r="A36" s="1">
        <v>1.8</v>
      </c>
      <c r="B36" s="1">
        <v>1.7</v>
      </c>
      <c r="C36" s="1">
        <v>1.6</v>
      </c>
      <c r="D36" s="1">
        <v>1.5</v>
      </c>
      <c r="E36" s="1">
        <v>1.3</v>
      </c>
      <c r="F36" s="1">
        <v>1.4</v>
      </c>
      <c r="G36" s="36">
        <f t="shared" si="11"/>
        <v>1.7</v>
      </c>
      <c r="H36" s="36">
        <f t="shared" si="12"/>
        <v>1.4</v>
      </c>
      <c r="J36" s="42">
        <v>0.48</v>
      </c>
      <c r="K36" s="43">
        <v>1.7</v>
      </c>
      <c r="L36" s="43">
        <v>1.4</v>
      </c>
      <c r="M36" s="42">
        <f t="shared" si="7"/>
        <v>0.85</v>
      </c>
      <c r="N36" s="45">
        <f>(M40-M36)/M40*100</f>
        <v>86.5079365079365</v>
      </c>
      <c r="O36" s="45">
        <f t="shared" si="1"/>
        <v>6.10342816801669</v>
      </c>
      <c r="P36" s="42">
        <f t="shared" si="2"/>
        <v>-0.318758762624413</v>
      </c>
      <c r="Q36" s="42"/>
      <c r="R36" s="42"/>
      <c r="S36" s="42"/>
      <c r="T36" s="51"/>
      <c r="U36" s="52"/>
    </row>
    <row r="37" spans="1:21">
      <c r="A37" s="1">
        <v>1.9</v>
      </c>
      <c r="B37" s="1">
        <v>1.7</v>
      </c>
      <c r="C37" s="1">
        <v>1.7</v>
      </c>
      <c r="D37" s="1">
        <v>1.2</v>
      </c>
      <c r="E37" s="1">
        <v>1.2</v>
      </c>
      <c r="F37" s="1">
        <v>1.4</v>
      </c>
      <c r="G37" s="36">
        <f t="shared" si="11"/>
        <v>1.76666666666667</v>
      </c>
      <c r="H37" s="36">
        <f t="shared" si="12"/>
        <v>1.26666666666667</v>
      </c>
      <c r="J37" s="42">
        <v>0.24</v>
      </c>
      <c r="K37" s="43">
        <v>1.8</v>
      </c>
      <c r="L37" s="43">
        <v>1.3</v>
      </c>
      <c r="M37" s="42">
        <f t="shared" si="7"/>
        <v>0.85</v>
      </c>
      <c r="N37" s="45">
        <f>(M40-M37)/M40*100</f>
        <v>86.5079365079365</v>
      </c>
      <c r="O37" s="45">
        <f t="shared" si="1"/>
        <v>6.10342816801669</v>
      </c>
      <c r="P37" s="42">
        <f t="shared" si="2"/>
        <v>-0.619788758288394</v>
      </c>
      <c r="Q37" s="42"/>
      <c r="R37" s="42"/>
      <c r="S37" s="42"/>
      <c r="T37" s="51"/>
      <c r="U37" s="52"/>
    </row>
    <row r="38" spans="1:21">
      <c r="A38" s="1">
        <v>2.5</v>
      </c>
      <c r="B38" s="1">
        <v>2.6</v>
      </c>
      <c r="C38" s="1">
        <v>2.5</v>
      </c>
      <c r="D38" s="1">
        <v>2.5</v>
      </c>
      <c r="E38" s="1">
        <v>2.4</v>
      </c>
      <c r="F38" s="1">
        <v>2.2</v>
      </c>
      <c r="G38" s="36">
        <f t="shared" si="11"/>
        <v>2.53333333333333</v>
      </c>
      <c r="H38" s="36">
        <f t="shared" si="12"/>
        <v>2.36666666666667</v>
      </c>
      <c r="J38" s="42">
        <v>0.12</v>
      </c>
      <c r="K38" s="43">
        <v>2.5</v>
      </c>
      <c r="L38" s="43">
        <v>2.4</v>
      </c>
      <c r="M38" s="42">
        <f t="shared" si="7"/>
        <v>1.75</v>
      </c>
      <c r="N38" s="45">
        <f>(M40-M38)/M40*100</f>
        <v>72.2222222222222</v>
      </c>
      <c r="O38" s="45">
        <f t="shared" si="1"/>
        <v>5.58945579784978</v>
      </c>
      <c r="P38" s="42">
        <f t="shared" si="2"/>
        <v>-0.920818753952375</v>
      </c>
      <c r="Q38" s="42"/>
      <c r="R38" s="42"/>
      <c r="S38" s="42"/>
      <c r="T38" s="51"/>
      <c r="U38" s="52"/>
    </row>
    <row r="39" spans="1:21">
      <c r="A39" s="1">
        <v>3</v>
      </c>
      <c r="B39" s="1">
        <v>3</v>
      </c>
      <c r="C39" s="1">
        <v>3.2</v>
      </c>
      <c r="D39" s="1">
        <v>3.2</v>
      </c>
      <c r="E39" s="1">
        <v>3</v>
      </c>
      <c r="F39" s="1">
        <v>3.1</v>
      </c>
      <c r="G39" s="36">
        <f t="shared" si="11"/>
        <v>3.06666666666667</v>
      </c>
      <c r="H39" s="36">
        <f t="shared" si="12"/>
        <v>3.1</v>
      </c>
      <c r="J39" s="42">
        <v>0.06</v>
      </c>
      <c r="K39" s="43">
        <v>3.1</v>
      </c>
      <c r="L39" s="43">
        <v>3.1</v>
      </c>
      <c r="M39" s="42">
        <f t="shared" si="7"/>
        <v>2.4</v>
      </c>
      <c r="N39" s="45">
        <f>(M40-M39)/M40*100</f>
        <v>61.9047619047619</v>
      </c>
      <c r="O39" s="45">
        <f t="shared" si="1"/>
        <v>5.30298044805621</v>
      </c>
      <c r="P39" s="42">
        <f t="shared" si="2"/>
        <v>-1.22184874961636</v>
      </c>
      <c r="Q39" s="42"/>
      <c r="R39" s="42"/>
      <c r="S39" s="42"/>
      <c r="T39" s="51"/>
      <c r="U39" s="52"/>
    </row>
    <row r="40" ht="13.9" spans="1:21">
      <c r="A40" s="1">
        <v>7.2</v>
      </c>
      <c r="B40" s="1">
        <v>7.3</v>
      </c>
      <c r="C40" s="1">
        <v>7</v>
      </c>
      <c r="D40" s="1">
        <v>6.7</v>
      </c>
      <c r="E40" s="1">
        <v>6.9</v>
      </c>
      <c r="F40" s="1">
        <v>6.9</v>
      </c>
      <c r="G40" s="36">
        <f t="shared" si="11"/>
        <v>7.16666666666667</v>
      </c>
      <c r="H40" s="36">
        <f t="shared" si="12"/>
        <v>6.83333333333333</v>
      </c>
      <c r="J40" s="46" t="s">
        <v>20</v>
      </c>
      <c r="K40" s="43">
        <v>7.2</v>
      </c>
      <c r="L40" s="43">
        <v>6.8</v>
      </c>
      <c r="M40" s="42">
        <f t="shared" si="7"/>
        <v>6.3</v>
      </c>
      <c r="N40" s="45">
        <f>(M40-M40)/M40*100</f>
        <v>0</v>
      </c>
      <c r="O40" s="45" t="e">
        <f t="shared" si="1"/>
        <v>#NUM!</v>
      </c>
      <c r="P40" s="42" t="e">
        <f t="shared" si="2"/>
        <v>#VALUE!</v>
      </c>
      <c r="Q40" s="42"/>
      <c r="R40" s="42"/>
      <c r="S40" s="42"/>
      <c r="T40" s="51"/>
      <c r="U40" s="52"/>
    </row>
    <row r="41" spans="6:21">
      <c r="F41" s="7"/>
      <c r="G41" s="38"/>
      <c r="H41" s="38"/>
      <c r="I41" s="7"/>
      <c r="J41" s="46"/>
      <c r="K41" s="43"/>
      <c r="L41" s="43"/>
      <c r="M41" s="42"/>
      <c r="N41" s="45"/>
      <c r="O41" s="45"/>
      <c r="P41" s="42"/>
      <c r="Q41" s="42"/>
      <c r="R41" s="42"/>
      <c r="S41" s="42"/>
      <c r="T41" s="51"/>
      <c r="U41" s="52"/>
    </row>
    <row r="42" spans="1:22">
      <c r="A42" s="1">
        <v>0.7</v>
      </c>
      <c r="B42" s="1">
        <v>0.8</v>
      </c>
      <c r="C42" s="1">
        <v>0.7</v>
      </c>
      <c r="D42" s="1">
        <v>0.6</v>
      </c>
      <c r="E42" s="1">
        <v>0.9</v>
      </c>
      <c r="F42" s="7">
        <v>0.6</v>
      </c>
      <c r="G42" s="39">
        <f>AVERAGE(A42:F42)</f>
        <v>0.716666666666667</v>
      </c>
      <c r="H42" s="39">
        <f t="shared" ref="H42:H48" si="13">AVERAGE(D42:F42)</f>
        <v>0.7</v>
      </c>
      <c r="I42" s="7">
        <v>14</v>
      </c>
      <c r="J42" s="42">
        <v>2</v>
      </c>
      <c r="K42" s="47">
        <v>0.71</v>
      </c>
      <c r="L42" s="47">
        <v>0.71</v>
      </c>
      <c r="M42" s="42">
        <f t="shared" si="7"/>
        <v>0.01</v>
      </c>
      <c r="N42" s="45">
        <f>(M48-M42)/M48*100</f>
        <v>99.8245614035088</v>
      </c>
      <c r="O42" s="45">
        <f t="shared" si="1"/>
        <v>7.91924779091172</v>
      </c>
      <c r="P42" s="42">
        <f t="shared" si="2"/>
        <v>0.301029995663981</v>
      </c>
      <c r="Q42" s="42">
        <f>INTERCEPT(O42:O47,P42:P47)</f>
        <v>7.14983819943167</v>
      </c>
      <c r="R42" s="42">
        <f>LINEST(O42:O47,P42:P47)</f>
        <v>1.90065654189056</v>
      </c>
      <c r="S42" s="42">
        <f>(5-Q42)/R42</f>
        <v>-1.13110293840531</v>
      </c>
      <c r="T42" s="51">
        <f>10^S42</f>
        <v>0.0739429991307993</v>
      </c>
      <c r="U42" s="52">
        <f>CORREL(O42:O47,P42:P47)</f>
        <v>0.96753833386184</v>
      </c>
      <c r="V42" s="35">
        <f>U42*U42</f>
        <v>0.936130427492145</v>
      </c>
    </row>
    <row r="43" spans="1:21">
      <c r="A43" s="1">
        <v>0.8</v>
      </c>
      <c r="B43" s="1">
        <v>0.8</v>
      </c>
      <c r="C43" s="1">
        <v>0.9</v>
      </c>
      <c r="D43" s="1">
        <v>0.7</v>
      </c>
      <c r="E43" s="1">
        <v>0.7</v>
      </c>
      <c r="F43" s="7">
        <v>0.6</v>
      </c>
      <c r="G43" s="39">
        <f t="shared" ref="G43:G48" si="14">AVERAGE(A43:C43)</f>
        <v>0.833333333333333</v>
      </c>
      <c r="H43" s="39">
        <f t="shared" si="13"/>
        <v>0.666666666666667</v>
      </c>
      <c r="I43" s="7"/>
      <c r="J43" s="42">
        <v>1</v>
      </c>
      <c r="K43" s="43">
        <v>0.8</v>
      </c>
      <c r="L43" s="43">
        <v>0.71</v>
      </c>
      <c r="M43" s="42">
        <f t="shared" si="7"/>
        <v>0.055</v>
      </c>
      <c r="N43" s="45">
        <f>(M48-M43)/M48*100</f>
        <v>99.0350877192982</v>
      </c>
      <c r="O43" s="45">
        <f t="shared" si="1"/>
        <v>7.3397191541222</v>
      </c>
      <c r="P43" s="42">
        <f t="shared" si="2"/>
        <v>0</v>
      </c>
      <c r="Q43" s="42"/>
      <c r="R43" s="42"/>
      <c r="S43" s="42"/>
      <c r="T43" s="51"/>
      <c r="U43" s="52"/>
    </row>
    <row r="44" spans="1:21">
      <c r="A44" s="1">
        <v>1.5</v>
      </c>
      <c r="B44" s="1">
        <v>1.7</v>
      </c>
      <c r="C44" s="1">
        <v>1.6</v>
      </c>
      <c r="D44" s="1">
        <v>1.4</v>
      </c>
      <c r="E44" s="1">
        <v>1.1</v>
      </c>
      <c r="F44" s="7">
        <v>1.3</v>
      </c>
      <c r="G44" s="39">
        <f t="shared" si="14"/>
        <v>1.6</v>
      </c>
      <c r="H44" s="39">
        <f t="shared" si="13"/>
        <v>1.26666666666667</v>
      </c>
      <c r="I44" s="7"/>
      <c r="J44" s="42">
        <v>0.48</v>
      </c>
      <c r="K44" s="43">
        <v>1.6</v>
      </c>
      <c r="L44" s="43">
        <v>1.3</v>
      </c>
      <c r="M44" s="42">
        <f t="shared" si="7"/>
        <v>0.75</v>
      </c>
      <c r="N44" s="45">
        <f>(M48-M44)/M48*100</f>
        <v>86.8421052631579</v>
      </c>
      <c r="O44" s="45">
        <f t="shared" si="1"/>
        <v>6.11895838106256</v>
      </c>
      <c r="P44" s="42">
        <f t="shared" si="2"/>
        <v>-0.318758762624413</v>
      </c>
      <c r="Q44" s="42"/>
      <c r="R44" s="42"/>
      <c r="S44" s="42"/>
      <c r="T44" s="51"/>
      <c r="U44" s="52"/>
    </row>
    <row r="45" spans="1:21">
      <c r="A45" s="1">
        <v>2</v>
      </c>
      <c r="B45" s="1">
        <v>2.2</v>
      </c>
      <c r="C45" s="1">
        <v>2</v>
      </c>
      <c r="D45" s="1">
        <v>2</v>
      </c>
      <c r="E45" s="1">
        <v>2</v>
      </c>
      <c r="F45" s="7">
        <v>1.8</v>
      </c>
      <c r="G45" s="39">
        <f t="shared" si="14"/>
        <v>2.06666666666667</v>
      </c>
      <c r="H45" s="39">
        <f t="shared" si="13"/>
        <v>1.93333333333333</v>
      </c>
      <c r="I45" s="7"/>
      <c r="J45" s="42">
        <v>0.24</v>
      </c>
      <c r="K45" s="43">
        <v>2.1</v>
      </c>
      <c r="L45" s="43">
        <v>1.9</v>
      </c>
      <c r="M45" s="42">
        <f t="shared" si="7"/>
        <v>1.3</v>
      </c>
      <c r="N45" s="45">
        <f>(M48-M45)/M48*100</f>
        <v>77.1929824561404</v>
      </c>
      <c r="O45" s="45">
        <f t="shared" si="1"/>
        <v>5.74521732523757</v>
      </c>
      <c r="P45" s="42">
        <f t="shared" si="2"/>
        <v>-0.619788758288394</v>
      </c>
      <c r="Q45" s="42"/>
      <c r="R45" s="42"/>
      <c r="S45" s="42"/>
      <c r="T45" s="51"/>
      <c r="U45" s="52"/>
    </row>
    <row r="46" spans="1:21">
      <c r="A46" s="1">
        <v>2.7</v>
      </c>
      <c r="B46" s="1">
        <v>2.9</v>
      </c>
      <c r="C46" s="1">
        <v>2.9</v>
      </c>
      <c r="D46" s="1">
        <v>2.6</v>
      </c>
      <c r="E46" s="1">
        <v>2.7</v>
      </c>
      <c r="F46" s="7">
        <v>2.7</v>
      </c>
      <c r="G46" s="39">
        <f t="shared" si="14"/>
        <v>2.83333333333333</v>
      </c>
      <c r="H46" s="39">
        <f t="shared" si="13"/>
        <v>2.66666666666667</v>
      </c>
      <c r="I46" s="7"/>
      <c r="J46" s="42">
        <v>0.12</v>
      </c>
      <c r="K46" s="43">
        <v>2.8</v>
      </c>
      <c r="L46" s="43">
        <v>2.7</v>
      </c>
      <c r="M46" s="42">
        <f t="shared" si="7"/>
        <v>2.05</v>
      </c>
      <c r="N46" s="45">
        <f>(M48-M46)/M48*100</f>
        <v>64.0350877192982</v>
      </c>
      <c r="O46" s="45">
        <f t="shared" si="1"/>
        <v>5.35939683029155</v>
      </c>
      <c r="P46" s="42">
        <f t="shared" si="2"/>
        <v>-0.920818753952375</v>
      </c>
      <c r="Q46" s="42"/>
      <c r="R46" s="42"/>
      <c r="S46" s="42"/>
      <c r="T46" s="51"/>
      <c r="U46" s="52"/>
    </row>
    <row r="47" spans="1:21">
      <c r="A47" s="1">
        <v>3.1</v>
      </c>
      <c r="B47" s="1">
        <v>3.3</v>
      </c>
      <c r="C47" s="1">
        <v>3.1</v>
      </c>
      <c r="D47" s="1">
        <v>3.3</v>
      </c>
      <c r="E47" s="1">
        <v>3.2</v>
      </c>
      <c r="F47" s="7">
        <v>3.4</v>
      </c>
      <c r="G47" s="39">
        <f t="shared" si="14"/>
        <v>3.16666666666667</v>
      </c>
      <c r="H47" s="39">
        <f t="shared" si="13"/>
        <v>3.3</v>
      </c>
      <c r="I47" s="7"/>
      <c r="J47" s="42">
        <v>0.06</v>
      </c>
      <c r="K47" s="43">
        <v>3.2</v>
      </c>
      <c r="L47" s="43">
        <v>3.3</v>
      </c>
      <c r="M47" s="42">
        <f t="shared" si="7"/>
        <v>2.55</v>
      </c>
      <c r="N47" s="45">
        <f>(M48-M47)/M48*100</f>
        <v>55.2631578947368</v>
      </c>
      <c r="O47" s="45">
        <f t="shared" si="1"/>
        <v>5.13231285227617</v>
      </c>
      <c r="P47" s="42">
        <f t="shared" si="2"/>
        <v>-1.22184874961636</v>
      </c>
      <c r="Q47" s="42"/>
      <c r="R47" s="42"/>
      <c r="S47" s="42"/>
      <c r="T47" s="51"/>
      <c r="U47" s="52"/>
    </row>
    <row r="48" ht="13.9" spans="1:21">
      <c r="A48" s="1">
        <v>6.6</v>
      </c>
      <c r="B48" s="1">
        <v>6.4</v>
      </c>
      <c r="C48" s="1">
        <v>6.5</v>
      </c>
      <c r="D48" s="1">
        <v>6.4</v>
      </c>
      <c r="E48" s="1">
        <v>6.3</v>
      </c>
      <c r="F48" s="7">
        <v>6.1</v>
      </c>
      <c r="G48" s="38">
        <f t="shared" si="14"/>
        <v>6.5</v>
      </c>
      <c r="H48" s="39">
        <f t="shared" si="13"/>
        <v>6.26666666666667</v>
      </c>
      <c r="I48" s="7"/>
      <c r="J48" s="46" t="s">
        <v>20</v>
      </c>
      <c r="K48" s="43">
        <v>6.5</v>
      </c>
      <c r="L48" s="43">
        <v>6.3</v>
      </c>
      <c r="M48" s="42">
        <f t="shared" si="7"/>
        <v>5.7</v>
      </c>
      <c r="N48" s="45">
        <f>(M48-M48)/M48*100</f>
        <v>0</v>
      </c>
      <c r="O48" s="45" t="e">
        <f t="shared" si="1"/>
        <v>#NUM!</v>
      </c>
      <c r="P48" s="42" t="e">
        <f t="shared" si="2"/>
        <v>#VALUE!</v>
      </c>
      <c r="Q48" s="42"/>
      <c r="R48" s="42"/>
      <c r="S48" s="42"/>
      <c r="T48" s="51"/>
      <c r="U48" s="52"/>
    </row>
    <row r="49" spans="6:21">
      <c r="F49" s="7"/>
      <c r="G49" s="38"/>
      <c r="H49" s="38"/>
      <c r="I49" s="7"/>
      <c r="J49" s="46"/>
      <c r="K49" s="43"/>
      <c r="L49" s="43"/>
      <c r="M49" s="42"/>
      <c r="N49" s="45"/>
      <c r="O49" s="45"/>
      <c r="P49" s="42"/>
      <c r="Q49" s="42"/>
      <c r="R49" s="42"/>
      <c r="S49" s="42"/>
      <c r="T49" s="51"/>
      <c r="U49" s="52"/>
    </row>
    <row r="50" spans="1:22">
      <c r="A50" s="1">
        <v>1.4</v>
      </c>
      <c r="B50" s="1">
        <v>1.4</v>
      </c>
      <c r="C50" s="1">
        <v>1.5</v>
      </c>
      <c r="D50" s="1">
        <v>1.2</v>
      </c>
      <c r="E50" s="1">
        <v>1.4</v>
      </c>
      <c r="F50" s="7">
        <v>1.3</v>
      </c>
      <c r="G50" s="39">
        <f t="shared" ref="G50:G56" si="15">AVERAGE(A50:C50)</f>
        <v>1.43333333333333</v>
      </c>
      <c r="H50" s="39">
        <f t="shared" ref="H50:H56" si="16">AVERAGE(D50:F50)</f>
        <v>1.3</v>
      </c>
      <c r="I50" s="7">
        <v>15</v>
      </c>
      <c r="J50" s="42">
        <v>2</v>
      </c>
      <c r="K50" s="43">
        <v>1.4</v>
      </c>
      <c r="L50" s="43">
        <v>1.3</v>
      </c>
      <c r="M50" s="42">
        <f t="shared" si="7"/>
        <v>0.65</v>
      </c>
      <c r="N50" s="45">
        <f>(M56-M50)/M56*100</f>
        <v>86.4583333333333</v>
      </c>
      <c r="O50" s="45">
        <f t="shared" si="1"/>
        <v>6.10114550837385</v>
      </c>
      <c r="P50" s="42">
        <f t="shared" si="2"/>
        <v>0.301029995663981</v>
      </c>
      <c r="Q50" s="42">
        <f>INTERCEPT(O50:O55,P50:P55)</f>
        <v>5.93367107748401</v>
      </c>
      <c r="R50" s="42">
        <f>LINEST(O50:O55,P50:P55)</f>
        <v>0.756306854405635</v>
      </c>
      <c r="S50" s="42">
        <f>(5-Q50)/R50</f>
        <v>-1.23451357348567</v>
      </c>
      <c r="T50" s="51">
        <f>10^S50</f>
        <v>0.0582755561007801</v>
      </c>
      <c r="U50" s="52">
        <f>CORREL(O50:O55,P50:P55)</f>
        <v>0.964631391158117</v>
      </c>
      <c r="V50" s="35">
        <f>U50*U50</f>
        <v>0.930513720807644</v>
      </c>
    </row>
    <row r="51" spans="1:21">
      <c r="A51" s="1">
        <v>1.6</v>
      </c>
      <c r="B51" s="1">
        <v>1.4</v>
      </c>
      <c r="C51" s="1">
        <v>1.4</v>
      </c>
      <c r="D51" s="1">
        <v>1.7</v>
      </c>
      <c r="E51" s="1">
        <v>1.7</v>
      </c>
      <c r="F51" s="7">
        <v>1.6</v>
      </c>
      <c r="G51" s="39">
        <f t="shared" si="15"/>
        <v>1.46666666666667</v>
      </c>
      <c r="H51" s="39">
        <f t="shared" si="16"/>
        <v>1.66666666666667</v>
      </c>
      <c r="I51" s="7"/>
      <c r="J51" s="42">
        <v>1</v>
      </c>
      <c r="K51" s="43">
        <v>1.5</v>
      </c>
      <c r="L51" s="43">
        <v>1.7</v>
      </c>
      <c r="M51" s="42">
        <f t="shared" si="7"/>
        <v>0.9</v>
      </c>
      <c r="N51" s="45">
        <f>(M56-M51)/M56*100</f>
        <v>81.25</v>
      </c>
      <c r="O51" s="45">
        <f t="shared" si="1"/>
        <v>5.88714655901888</v>
      </c>
      <c r="P51" s="42">
        <f t="shared" si="2"/>
        <v>0</v>
      </c>
      <c r="Q51" s="42"/>
      <c r="R51" s="42"/>
      <c r="S51" s="42"/>
      <c r="T51" s="51"/>
      <c r="U51" s="52"/>
    </row>
    <row r="52" spans="1:21">
      <c r="A52" s="1">
        <v>1.5</v>
      </c>
      <c r="B52" s="1">
        <v>1.7</v>
      </c>
      <c r="C52" s="1" t="s">
        <v>22</v>
      </c>
      <c r="D52" s="1">
        <v>1.5</v>
      </c>
      <c r="E52" s="1">
        <v>1.5</v>
      </c>
      <c r="F52" s="7">
        <v>1.6</v>
      </c>
      <c r="G52" s="39">
        <f t="shared" si="15"/>
        <v>1.6</v>
      </c>
      <c r="H52" s="39">
        <f t="shared" si="16"/>
        <v>1.53333333333333</v>
      </c>
      <c r="I52" s="7"/>
      <c r="J52" s="42">
        <v>0.48</v>
      </c>
      <c r="K52" s="43">
        <v>1.6</v>
      </c>
      <c r="L52" s="43">
        <v>1.5</v>
      </c>
      <c r="M52" s="42">
        <f t="shared" si="7"/>
        <v>0.85</v>
      </c>
      <c r="N52" s="45">
        <f>(M56-M52)/M56*100</f>
        <v>82.2916666666667</v>
      </c>
      <c r="O52" s="45">
        <f t="shared" si="1"/>
        <v>5.92653759925503</v>
      </c>
      <c r="P52" s="42">
        <f t="shared" si="2"/>
        <v>-0.318758762624413</v>
      </c>
      <c r="Q52" s="42"/>
      <c r="R52" s="42"/>
      <c r="S52" s="42"/>
      <c r="T52" s="51"/>
      <c r="U52" s="52"/>
    </row>
    <row r="53" spans="1:21">
      <c r="A53" s="1">
        <v>2.6</v>
      </c>
      <c r="B53" s="1">
        <v>2.7</v>
      </c>
      <c r="C53" s="1">
        <v>2.6</v>
      </c>
      <c r="D53" s="1">
        <v>2.1</v>
      </c>
      <c r="E53" s="1">
        <v>2.3</v>
      </c>
      <c r="F53" s="7">
        <v>2.1</v>
      </c>
      <c r="G53" s="39">
        <f t="shared" si="15"/>
        <v>2.63333333333333</v>
      </c>
      <c r="H53" s="39">
        <f t="shared" si="16"/>
        <v>2.16666666666667</v>
      </c>
      <c r="I53" s="7"/>
      <c r="J53" s="42">
        <v>0.24</v>
      </c>
      <c r="K53" s="43">
        <v>2.6</v>
      </c>
      <c r="L53" s="43">
        <v>2.2</v>
      </c>
      <c r="M53" s="42">
        <f t="shared" si="7"/>
        <v>1.7</v>
      </c>
      <c r="N53" s="45">
        <f>(M56-M53)/M56*100</f>
        <v>64.5833333333333</v>
      </c>
      <c r="O53" s="45">
        <f t="shared" si="1"/>
        <v>5.37409541019772</v>
      </c>
      <c r="P53" s="42">
        <f t="shared" si="2"/>
        <v>-0.619788758288394</v>
      </c>
      <c r="Q53" s="42"/>
      <c r="R53" s="42"/>
      <c r="S53" s="42"/>
      <c r="T53" s="51"/>
      <c r="U53" s="52"/>
    </row>
    <row r="54" spans="1:21">
      <c r="A54" s="1">
        <v>2.6</v>
      </c>
      <c r="B54" s="1">
        <v>2.7</v>
      </c>
      <c r="C54" s="1">
        <v>2.7</v>
      </c>
      <c r="D54" s="1">
        <v>2.6</v>
      </c>
      <c r="E54" s="1">
        <v>2.8</v>
      </c>
      <c r="F54" s="7">
        <v>2.7</v>
      </c>
      <c r="G54" s="39">
        <f t="shared" si="15"/>
        <v>2.66666666666667</v>
      </c>
      <c r="H54" s="40">
        <f t="shared" si="16"/>
        <v>2.7</v>
      </c>
      <c r="I54" s="7"/>
      <c r="J54" s="42">
        <v>0.12</v>
      </c>
      <c r="K54" s="43">
        <v>2.7</v>
      </c>
      <c r="L54" s="43">
        <v>2.7</v>
      </c>
      <c r="M54" s="42">
        <f t="shared" si="7"/>
        <v>2</v>
      </c>
      <c r="N54" s="45">
        <f>(M56-M54)/M56*100</f>
        <v>58.3333333333333</v>
      </c>
      <c r="O54" s="45">
        <f t="shared" si="1"/>
        <v>5.21042839424793</v>
      </c>
      <c r="P54" s="42">
        <f t="shared" si="2"/>
        <v>-0.920818753952375</v>
      </c>
      <c r="Q54" s="42"/>
      <c r="R54" s="42"/>
      <c r="S54" s="42"/>
      <c r="T54" s="51"/>
      <c r="U54" s="52"/>
    </row>
    <row r="55" spans="1:21">
      <c r="A55" s="1">
        <v>3.1</v>
      </c>
      <c r="B55" s="1">
        <v>3.1</v>
      </c>
      <c r="C55" s="1">
        <v>3.3</v>
      </c>
      <c r="D55" s="1">
        <v>3</v>
      </c>
      <c r="E55" s="1">
        <v>3</v>
      </c>
      <c r="F55" s="7">
        <v>3</v>
      </c>
      <c r="G55" s="39">
        <f t="shared" si="15"/>
        <v>3.16666666666667</v>
      </c>
      <c r="H55" s="39">
        <f t="shared" si="16"/>
        <v>3</v>
      </c>
      <c r="I55" s="7"/>
      <c r="J55" s="42">
        <v>0.06</v>
      </c>
      <c r="K55" s="43">
        <v>3.2</v>
      </c>
      <c r="L55" s="43">
        <v>3</v>
      </c>
      <c r="M55" s="42">
        <f t="shared" si="7"/>
        <v>2.4</v>
      </c>
      <c r="N55" s="45">
        <f>(M56-M55)/M56*100</f>
        <v>50</v>
      </c>
      <c r="O55" s="45">
        <f t="shared" si="1"/>
        <v>5</v>
      </c>
      <c r="P55" s="42">
        <f t="shared" si="2"/>
        <v>-1.22184874961636</v>
      </c>
      <c r="Q55" s="42"/>
      <c r="R55" s="42"/>
      <c r="S55" s="42"/>
      <c r="T55" s="51"/>
      <c r="U55" s="52"/>
    </row>
    <row r="56" ht="13.9" spans="1:21">
      <c r="A56" s="1">
        <v>5.5</v>
      </c>
      <c r="B56" s="1">
        <v>5.5</v>
      </c>
      <c r="C56" s="1">
        <v>5.5</v>
      </c>
      <c r="D56" s="1">
        <v>5.5</v>
      </c>
      <c r="E56" s="1">
        <v>5.4</v>
      </c>
      <c r="F56" s="7">
        <v>5.5</v>
      </c>
      <c r="G56" s="39">
        <f t="shared" si="15"/>
        <v>5.5</v>
      </c>
      <c r="H56" s="39">
        <f t="shared" si="16"/>
        <v>5.46666666666667</v>
      </c>
      <c r="I56" s="7"/>
      <c r="J56" s="46" t="s">
        <v>20</v>
      </c>
      <c r="K56" s="43">
        <v>5.5</v>
      </c>
      <c r="L56" s="43">
        <v>5.5</v>
      </c>
      <c r="M56" s="42">
        <f t="shared" si="7"/>
        <v>4.8</v>
      </c>
      <c r="N56" s="45">
        <f>(M56-M56)/M56*100</f>
        <v>0</v>
      </c>
      <c r="O56" s="45" t="e">
        <f t="shared" si="1"/>
        <v>#NUM!</v>
      </c>
      <c r="P56" s="42" t="e">
        <f t="shared" si="2"/>
        <v>#VALUE!</v>
      </c>
      <c r="Q56" s="42"/>
      <c r="R56" s="42"/>
      <c r="S56" s="42"/>
      <c r="T56" s="51"/>
      <c r="U56" s="52"/>
    </row>
    <row r="57" spans="6:21">
      <c r="F57" s="7"/>
      <c r="G57" s="38"/>
      <c r="H57" s="38"/>
      <c r="I57" s="7"/>
      <c r="J57" s="46"/>
      <c r="K57" s="43"/>
      <c r="L57" s="43"/>
      <c r="M57" s="42"/>
      <c r="N57" s="45"/>
      <c r="O57" s="45"/>
      <c r="P57" s="42"/>
      <c r="Q57" s="42"/>
      <c r="R57" s="42"/>
      <c r="S57" s="42"/>
      <c r="T57" s="51"/>
      <c r="U57" s="52"/>
    </row>
    <row r="58" spans="1:22">
      <c r="A58" s="1">
        <v>0.7</v>
      </c>
      <c r="B58" s="1">
        <v>0.6</v>
      </c>
      <c r="C58" s="1">
        <v>0.7</v>
      </c>
      <c r="D58" s="1">
        <v>0.7</v>
      </c>
      <c r="E58" s="1">
        <v>0.7</v>
      </c>
      <c r="F58" s="7">
        <v>0.7</v>
      </c>
      <c r="G58" s="39">
        <f>AVERAGE(A58:D58)</f>
        <v>0.675</v>
      </c>
      <c r="H58" s="39">
        <f t="shared" ref="H58:H64" si="17">AVERAGE(D58:F58)</f>
        <v>0.7</v>
      </c>
      <c r="I58" s="7">
        <v>17</v>
      </c>
      <c r="J58" s="42">
        <v>2</v>
      </c>
      <c r="K58" s="47">
        <v>0.71</v>
      </c>
      <c r="L58" s="47">
        <v>0.71</v>
      </c>
      <c r="M58" s="42">
        <f t="shared" si="7"/>
        <v>0.01</v>
      </c>
      <c r="N58" s="45">
        <f>(M64-M58)/M64*100</f>
        <v>99.7402597402597</v>
      </c>
      <c r="O58" s="45">
        <f t="shared" si="1"/>
        <v>7.79469903610982</v>
      </c>
      <c r="P58" s="42">
        <f t="shared" si="2"/>
        <v>0.301029995663981</v>
      </c>
      <c r="Q58" s="42">
        <f>INTERCEPT(O58:O63,P58:P63)</f>
        <v>7.17062629490577</v>
      </c>
      <c r="R58" s="42">
        <f>LINEST(O58:O63,P58:P63)</f>
        <v>1.60156773136138</v>
      </c>
      <c r="S58" s="42">
        <f>(5-Q58)/R58</f>
        <v>-1.35531345468648</v>
      </c>
      <c r="T58" s="51">
        <f>10^S58</f>
        <v>0.0441251856180862</v>
      </c>
      <c r="U58" s="52">
        <f>CORREL(O58:O63,P58:P63)</f>
        <v>0.989145426599073</v>
      </c>
      <c r="V58" s="35">
        <f>U58*U58</f>
        <v>0.978408674961861</v>
      </c>
    </row>
    <row r="59" spans="1:21">
      <c r="A59" s="1">
        <v>0.7</v>
      </c>
      <c r="B59" s="1">
        <v>0.9</v>
      </c>
      <c r="C59" s="1">
        <v>0.9</v>
      </c>
      <c r="D59" s="1">
        <v>0.8</v>
      </c>
      <c r="E59" s="1">
        <v>0.7</v>
      </c>
      <c r="F59" s="7">
        <v>0.7</v>
      </c>
      <c r="G59" s="39">
        <f>AVERAGE(A59:F59)</f>
        <v>0.783333333333333</v>
      </c>
      <c r="H59" s="39">
        <f t="shared" si="17"/>
        <v>0.733333333333333</v>
      </c>
      <c r="I59" s="7"/>
      <c r="J59" s="42">
        <v>1</v>
      </c>
      <c r="K59" s="43">
        <v>0.8</v>
      </c>
      <c r="L59" s="43">
        <v>0.71</v>
      </c>
      <c r="M59" s="42">
        <f t="shared" si="7"/>
        <v>0.055</v>
      </c>
      <c r="N59" s="45">
        <f>(M64-M59)/M64*100</f>
        <v>98.5714285714286</v>
      </c>
      <c r="O59" s="45">
        <f t="shared" si="1"/>
        <v>7.18934975552208</v>
      </c>
      <c r="P59" s="42">
        <f t="shared" si="2"/>
        <v>0</v>
      </c>
      <c r="Q59" s="42"/>
      <c r="R59" s="42"/>
      <c r="S59" s="42"/>
      <c r="T59" s="51"/>
      <c r="U59" s="52"/>
    </row>
    <row r="60" spans="1:21">
      <c r="A60" s="1">
        <v>1</v>
      </c>
      <c r="B60" s="1">
        <v>1.1</v>
      </c>
      <c r="C60" s="1">
        <v>1.1</v>
      </c>
      <c r="D60" s="1">
        <v>0.8</v>
      </c>
      <c r="E60" s="1">
        <v>0.9</v>
      </c>
      <c r="F60" s="7">
        <v>1</v>
      </c>
      <c r="G60" s="39">
        <f>AVERAGE(A60:C60)</f>
        <v>1.06666666666667</v>
      </c>
      <c r="H60" s="39">
        <f t="shared" si="17"/>
        <v>0.9</v>
      </c>
      <c r="I60" s="7"/>
      <c r="J60" s="42">
        <v>0.48</v>
      </c>
      <c r="K60" s="43">
        <v>1.1</v>
      </c>
      <c r="L60" s="43">
        <v>0.9</v>
      </c>
      <c r="M60" s="42">
        <f t="shared" si="7"/>
        <v>0.3</v>
      </c>
      <c r="N60" s="45">
        <f>(M64-M60)/M64*100</f>
        <v>92.2077922077922</v>
      </c>
      <c r="O60" s="45">
        <f t="shared" si="1"/>
        <v>6.4191881978619</v>
      </c>
      <c r="P60" s="42">
        <f t="shared" si="2"/>
        <v>-0.318758762624413</v>
      </c>
      <c r="Q60" s="42"/>
      <c r="R60" s="42"/>
      <c r="S60" s="42"/>
      <c r="T60" s="51"/>
      <c r="U60" s="52"/>
    </row>
    <row r="61" spans="1:21">
      <c r="A61" s="1">
        <v>1.3</v>
      </c>
      <c r="B61" s="1">
        <v>1.2</v>
      </c>
      <c r="C61" s="1">
        <v>1.2</v>
      </c>
      <c r="D61" s="1">
        <v>1.2</v>
      </c>
      <c r="E61" s="1">
        <v>1.2</v>
      </c>
      <c r="F61" s="7">
        <v>1.1</v>
      </c>
      <c r="G61" s="39">
        <f>AVERAGE(A61:C61)</f>
        <v>1.23333333333333</v>
      </c>
      <c r="H61" s="39">
        <f t="shared" si="17"/>
        <v>1.16666666666667</v>
      </c>
      <c r="I61" s="7"/>
      <c r="J61" s="42">
        <v>0.24</v>
      </c>
      <c r="K61" s="43">
        <v>1.2</v>
      </c>
      <c r="L61" s="43">
        <v>1.2</v>
      </c>
      <c r="M61" s="42">
        <f t="shared" si="7"/>
        <v>0.5</v>
      </c>
      <c r="N61" s="45">
        <f>(M64-M61)/M64*100</f>
        <v>87.012987012987</v>
      </c>
      <c r="O61" s="45">
        <f t="shared" si="1"/>
        <v>6.12700525366775</v>
      </c>
      <c r="P61" s="42">
        <f t="shared" si="2"/>
        <v>-0.619788758288394</v>
      </c>
      <c r="Q61" s="42"/>
      <c r="R61" s="42"/>
      <c r="S61" s="42"/>
      <c r="T61" s="51"/>
      <c r="U61" s="52"/>
    </row>
    <row r="62" spans="1:21">
      <c r="A62" s="1">
        <v>1.5</v>
      </c>
      <c r="B62" s="1">
        <v>1.5</v>
      </c>
      <c r="C62" s="1">
        <v>1.8</v>
      </c>
      <c r="D62" s="1">
        <v>1.7</v>
      </c>
      <c r="E62" s="1">
        <v>1.6</v>
      </c>
      <c r="F62" s="1">
        <v>1.5</v>
      </c>
      <c r="G62" s="36">
        <f>AVERAGE(A62:C62)</f>
        <v>1.6</v>
      </c>
      <c r="H62" s="41">
        <f t="shared" si="17"/>
        <v>1.6</v>
      </c>
      <c r="J62" s="42">
        <v>0.12</v>
      </c>
      <c r="K62" s="43">
        <v>1.6</v>
      </c>
      <c r="L62" s="43">
        <v>1.6</v>
      </c>
      <c r="M62" s="42">
        <f t="shared" si="7"/>
        <v>0.9</v>
      </c>
      <c r="N62" s="45">
        <f>(M64-M62)/M64*100</f>
        <v>76.6233766233766</v>
      </c>
      <c r="O62" s="45">
        <f t="shared" si="1"/>
        <v>5.72649973885346</v>
      </c>
      <c r="P62" s="42">
        <f t="shared" si="2"/>
        <v>-0.920818753952375</v>
      </c>
      <c r="Q62" s="42"/>
      <c r="R62" s="42"/>
      <c r="S62" s="42"/>
      <c r="T62" s="51"/>
      <c r="U62" s="52"/>
    </row>
    <row r="63" spans="1:21">
      <c r="A63" s="1">
        <v>2</v>
      </c>
      <c r="B63" s="1">
        <v>2.3</v>
      </c>
      <c r="C63" s="1">
        <v>2.2</v>
      </c>
      <c r="D63" s="1">
        <v>2.1</v>
      </c>
      <c r="E63" s="1">
        <v>2.1</v>
      </c>
      <c r="F63" s="1">
        <v>2</v>
      </c>
      <c r="G63" s="36">
        <f>AVERAGE(A63:C63)</f>
        <v>2.16666666666667</v>
      </c>
      <c r="H63" s="36">
        <f t="shared" si="17"/>
        <v>2.06666666666667</v>
      </c>
      <c r="J63" s="42">
        <v>0.06</v>
      </c>
      <c r="K63" s="43">
        <v>2.2</v>
      </c>
      <c r="L63" s="43">
        <v>2.1</v>
      </c>
      <c r="M63" s="42">
        <f t="shared" si="7"/>
        <v>1.45</v>
      </c>
      <c r="N63" s="45">
        <f>(M64-M63)/M64*100</f>
        <v>62.3376623376623</v>
      </c>
      <c r="O63" s="45">
        <f t="shared" si="1"/>
        <v>5.31436115805143</v>
      </c>
      <c r="P63" s="42">
        <f t="shared" si="2"/>
        <v>-1.22184874961636</v>
      </c>
      <c r="Q63" s="42"/>
      <c r="R63" s="42"/>
      <c r="S63" s="42"/>
      <c r="T63" s="51"/>
      <c r="U63" s="52"/>
    </row>
    <row r="64" ht="13.9" spans="1:21">
      <c r="A64" s="1">
        <v>4.8</v>
      </c>
      <c r="B64" s="1">
        <v>4.6</v>
      </c>
      <c r="C64" s="1">
        <v>4.8</v>
      </c>
      <c r="D64" s="1">
        <v>4.2</v>
      </c>
      <c r="E64" s="1">
        <v>4.5</v>
      </c>
      <c r="F64" s="7">
        <v>4.5</v>
      </c>
      <c r="G64" s="39">
        <f>AVERAGE(A64:C64)</f>
        <v>4.73333333333333</v>
      </c>
      <c r="H64" s="39">
        <f t="shared" si="17"/>
        <v>4.4</v>
      </c>
      <c r="I64" s="7"/>
      <c r="J64" s="46" t="s">
        <v>20</v>
      </c>
      <c r="K64" s="43">
        <v>4.7</v>
      </c>
      <c r="L64" s="43">
        <v>4.4</v>
      </c>
      <c r="M64" s="42">
        <f t="shared" si="7"/>
        <v>3.85</v>
      </c>
      <c r="N64" s="45">
        <f>(M64-M64)/M64*100</f>
        <v>0</v>
      </c>
      <c r="O64" s="45" t="e">
        <f t="shared" si="1"/>
        <v>#NUM!</v>
      </c>
      <c r="P64" s="42" t="e">
        <f t="shared" si="2"/>
        <v>#VALUE!</v>
      </c>
      <c r="Q64" s="42"/>
      <c r="R64" s="42"/>
      <c r="S64" s="42"/>
      <c r="T64" s="51"/>
      <c r="U64" s="52"/>
    </row>
    <row r="65" spans="6:21">
      <c r="F65" s="7"/>
      <c r="G65" s="38"/>
      <c r="H65" s="38"/>
      <c r="I65" s="7"/>
      <c r="J65" s="46"/>
      <c r="K65" s="43"/>
      <c r="L65" s="43"/>
      <c r="M65" s="42"/>
      <c r="N65" s="45"/>
      <c r="O65" s="45"/>
      <c r="P65" s="42"/>
      <c r="Q65" s="42"/>
      <c r="R65" s="42"/>
      <c r="S65" s="42"/>
      <c r="T65" s="51"/>
      <c r="U65" s="52"/>
    </row>
    <row r="66" spans="1:22">
      <c r="A66" s="1">
        <v>1.5</v>
      </c>
      <c r="B66" s="1">
        <v>1.5</v>
      </c>
      <c r="C66" s="1">
        <v>1.5</v>
      </c>
      <c r="D66" s="1">
        <v>1</v>
      </c>
      <c r="E66" s="1">
        <v>1.1</v>
      </c>
      <c r="F66" s="7">
        <v>1</v>
      </c>
      <c r="G66" s="39">
        <f>AVERAGE(A66:C66)</f>
        <v>1.5</v>
      </c>
      <c r="H66" s="39">
        <f t="shared" ref="H66:H72" si="18">AVERAGE(D66:F66)</f>
        <v>1.03333333333333</v>
      </c>
      <c r="I66" s="7">
        <v>18</v>
      </c>
      <c r="J66" s="53">
        <v>0.48</v>
      </c>
      <c r="K66" s="54">
        <v>1.54</v>
      </c>
      <c r="L66" s="42">
        <v>1</v>
      </c>
      <c r="M66" s="42">
        <f>AVERAGE(K66,L66)-0.7</f>
        <v>0.57</v>
      </c>
      <c r="N66" s="55">
        <f>(M72-M66)/M72*100</f>
        <v>90.2564102564103</v>
      </c>
      <c r="O66" s="55">
        <f>NORMINV(N66/100,5,1)</f>
        <v>6.29630102709796</v>
      </c>
      <c r="P66" s="52">
        <f>LOG(J66)</f>
        <v>-0.318758762624413</v>
      </c>
      <c r="Q66" s="52">
        <f>INTERCEPT(O66:O71,P66:P71)</f>
        <v>6.73690788302239</v>
      </c>
      <c r="R66" s="52">
        <f>LINEST(O66:O71,P66:P71)</f>
        <v>1.48073043716044</v>
      </c>
      <c r="S66" s="52">
        <f>(5-Q66)/R66</f>
        <v>-1.17300748295093</v>
      </c>
      <c r="T66" s="51">
        <f>10^S66</f>
        <v>0.0671417284218355</v>
      </c>
      <c r="U66" s="52">
        <f>CORREL(O66:O71,P66:P71)</f>
        <v>0.986070271451678</v>
      </c>
      <c r="V66" s="35">
        <f>U66*U66</f>
        <v>0.972334580240786</v>
      </c>
    </row>
    <row r="67" spans="1:21">
      <c r="A67" s="1">
        <v>2</v>
      </c>
      <c r="B67" s="1">
        <v>2</v>
      </c>
      <c r="C67" s="1">
        <v>2.2</v>
      </c>
      <c r="D67" s="1">
        <v>2.3</v>
      </c>
      <c r="E67" s="1">
        <v>2.4</v>
      </c>
      <c r="F67" s="7">
        <v>2.4</v>
      </c>
      <c r="G67" s="39">
        <f>AVERAGE(A67:C67)</f>
        <v>2.06666666666667</v>
      </c>
      <c r="H67" s="39">
        <f t="shared" si="18"/>
        <v>2.36666666666667</v>
      </c>
      <c r="I67" s="7"/>
      <c r="J67" s="53">
        <v>0.24</v>
      </c>
      <c r="K67" s="42">
        <v>2.1</v>
      </c>
      <c r="L67" s="42">
        <v>2.4</v>
      </c>
      <c r="M67" s="42">
        <f>AVERAGE(K67,L67)-0.7</f>
        <v>1.55</v>
      </c>
      <c r="N67" s="55">
        <f>(M72-M67)/M72*100</f>
        <v>73.5042735042735</v>
      </c>
      <c r="O67" s="55">
        <f>NORMINV(N67/100,5,1)</f>
        <v>5.62813649112097</v>
      </c>
      <c r="P67" s="52">
        <f>LOG(J67)</f>
        <v>-0.619788758288394</v>
      </c>
      <c r="Q67" s="42"/>
      <c r="R67" s="42"/>
      <c r="S67" s="42"/>
      <c r="T67" s="48"/>
      <c r="U67" s="42"/>
    </row>
    <row r="68" spans="1:21">
      <c r="A68" s="1">
        <v>2.4</v>
      </c>
      <c r="B68" s="1">
        <v>2.4</v>
      </c>
      <c r="C68" s="1">
        <v>2.4</v>
      </c>
      <c r="D68" s="1">
        <v>2.4</v>
      </c>
      <c r="E68" s="1">
        <v>2.3</v>
      </c>
      <c r="F68" s="7">
        <v>2.5</v>
      </c>
      <c r="G68" s="39">
        <f>AVERAGE(A68:C68)</f>
        <v>2.4</v>
      </c>
      <c r="H68" s="39">
        <f t="shared" si="18"/>
        <v>2.4</v>
      </c>
      <c r="I68" s="7"/>
      <c r="J68" s="53">
        <v>0.12</v>
      </c>
      <c r="K68" s="42">
        <v>2.4</v>
      </c>
      <c r="L68" s="42">
        <v>2.4</v>
      </c>
      <c r="M68" s="42">
        <f>AVERAGE(K68,L68)-0.7</f>
        <v>1.7</v>
      </c>
      <c r="N68" s="55">
        <f>(M72-M68)/M72*100</f>
        <v>70.9401709401709</v>
      </c>
      <c r="O68" s="55">
        <f>NORMINV(N68/100,5,1)</f>
        <v>5.55163772964578</v>
      </c>
      <c r="P68" s="52">
        <f>LOG(J68)</f>
        <v>-0.920818753952375</v>
      </c>
      <c r="Q68" s="42"/>
      <c r="R68" s="42"/>
      <c r="S68" s="42"/>
      <c r="T68" s="48"/>
      <c r="U68" s="42"/>
    </row>
    <row r="69" spans="1:21">
      <c r="A69" s="1">
        <v>3.6</v>
      </c>
      <c r="B69" s="1">
        <v>3.7</v>
      </c>
      <c r="C69" s="1">
        <v>3.8</v>
      </c>
      <c r="D69" s="1">
        <v>3.4</v>
      </c>
      <c r="E69" s="1">
        <v>3.4</v>
      </c>
      <c r="F69" s="7">
        <v>3.5</v>
      </c>
      <c r="G69" s="39">
        <f>AVERAGE(A69:C69)</f>
        <v>3.7</v>
      </c>
      <c r="H69" s="39">
        <f t="shared" si="18"/>
        <v>3.43333333333333</v>
      </c>
      <c r="I69" s="7"/>
      <c r="J69" s="53">
        <v>0.06</v>
      </c>
      <c r="K69" s="42">
        <v>3.7</v>
      </c>
      <c r="L69" s="42">
        <v>3.4</v>
      </c>
      <c r="M69" s="42">
        <f>AVERAGE(K69,L69)-0.7</f>
        <v>2.85</v>
      </c>
      <c r="N69" s="55">
        <f>(M72-M69)/M72*100</f>
        <v>51.2820512820513</v>
      </c>
      <c r="O69" s="55">
        <f>NORMINV(N69/100,5,1)</f>
        <v>5.03214179332734</v>
      </c>
      <c r="P69" s="52">
        <f>LOG(J69)</f>
        <v>-1.22184874961636</v>
      </c>
      <c r="Q69" s="42"/>
      <c r="R69" s="42"/>
      <c r="S69" s="42"/>
      <c r="T69" s="48"/>
      <c r="U69" s="42"/>
    </row>
    <row r="70" spans="1:21">
      <c r="A70" s="1">
        <v>5.1</v>
      </c>
      <c r="B70" s="1">
        <v>5.1</v>
      </c>
      <c r="C70" s="1">
        <v>5.2</v>
      </c>
      <c r="D70" s="1">
        <v>4.9</v>
      </c>
      <c r="E70" s="1">
        <v>4.9</v>
      </c>
      <c r="F70" s="7">
        <v>5.1</v>
      </c>
      <c r="G70" s="39">
        <f>AVERAGE(A70:F70)</f>
        <v>5.05</v>
      </c>
      <c r="H70" s="39">
        <f t="shared" si="18"/>
        <v>4.96666666666667</v>
      </c>
      <c r="I70" s="7"/>
      <c r="J70" s="53">
        <v>0.03</v>
      </c>
      <c r="K70" s="42">
        <v>5.1</v>
      </c>
      <c r="L70" s="42">
        <v>5</v>
      </c>
      <c r="M70" s="42">
        <f>AVERAGE(K70,L70)-0.7</f>
        <v>4.35</v>
      </c>
      <c r="N70" s="55">
        <f>(M72-M70)/M72*100</f>
        <v>25.6410256410257</v>
      </c>
      <c r="O70" s="55">
        <f>NORMINV(N70/100,5,1)</f>
        <v>4.345547799268</v>
      </c>
      <c r="P70" s="52">
        <f>LOG(J70)</f>
        <v>-1.52287874528034</v>
      </c>
      <c r="Q70" s="42"/>
      <c r="R70" s="42"/>
      <c r="S70" s="42"/>
      <c r="T70" s="48"/>
      <c r="U70" s="42"/>
    </row>
    <row r="71" spans="1:21">
      <c r="A71" s="1">
        <v>5.5</v>
      </c>
      <c r="B71" s="1">
        <v>5.7</v>
      </c>
      <c r="C71" s="1">
        <v>5.5</v>
      </c>
      <c r="D71" s="1">
        <v>5.5</v>
      </c>
      <c r="E71" s="1">
        <v>5.4</v>
      </c>
      <c r="F71" s="7">
        <v>5.6</v>
      </c>
      <c r="G71" s="39">
        <f>AVERAGE(A71:C71)</f>
        <v>5.56666666666667</v>
      </c>
      <c r="H71" s="39">
        <f t="shared" si="18"/>
        <v>5.5</v>
      </c>
      <c r="I71" s="7"/>
      <c r="J71" s="53">
        <v>0.015</v>
      </c>
      <c r="K71" s="42">
        <v>5.6</v>
      </c>
      <c r="L71" s="42">
        <v>5.5</v>
      </c>
      <c r="M71" s="42">
        <f t="shared" ref="M71:M72" si="19">AVERAGE(K71,L71)-0.7</f>
        <v>4.85</v>
      </c>
      <c r="N71" s="55">
        <f>(M72-M71)/M72*100</f>
        <v>17.0940170940171</v>
      </c>
      <c r="O71" s="55">
        <f t="shared" ref="O71:O72" si="20">NORMINV(N71/100,5,1)</f>
        <v>4.04954348992791</v>
      </c>
      <c r="P71" s="52">
        <f t="shared" ref="P71:P72" si="21">LOG(J71)</f>
        <v>-1.82390874094432</v>
      </c>
      <c r="Q71" s="42"/>
      <c r="R71" s="42"/>
      <c r="S71" s="42"/>
      <c r="T71" s="48"/>
      <c r="U71" s="42"/>
    </row>
    <row r="72" ht="13.9" spans="1:21">
      <c r="A72" s="1">
        <v>6.5</v>
      </c>
      <c r="B72" s="1">
        <v>6.4</v>
      </c>
      <c r="C72" s="1">
        <v>6.4</v>
      </c>
      <c r="D72" s="1">
        <v>6.7</v>
      </c>
      <c r="E72" s="1">
        <v>6.8</v>
      </c>
      <c r="F72" s="7">
        <v>6.6</v>
      </c>
      <c r="G72" s="39">
        <f>AVERAGE(A72:C72)</f>
        <v>6.43333333333333</v>
      </c>
      <c r="H72" s="39">
        <f t="shared" si="18"/>
        <v>6.7</v>
      </c>
      <c r="I72" s="7"/>
      <c r="J72" s="53" t="s">
        <v>20</v>
      </c>
      <c r="K72" s="42">
        <v>6.4</v>
      </c>
      <c r="L72" s="42">
        <v>6.7</v>
      </c>
      <c r="M72" s="42">
        <f t="shared" si="19"/>
        <v>5.85</v>
      </c>
      <c r="N72" s="55">
        <f>(M72-M72)/M72*100</f>
        <v>0</v>
      </c>
      <c r="O72" s="45" t="e">
        <f t="shared" si="20"/>
        <v>#NUM!</v>
      </c>
      <c r="P72" s="42" t="e">
        <f t="shared" si="21"/>
        <v>#VALUE!</v>
      </c>
      <c r="Q72" s="42"/>
      <c r="R72" s="42"/>
      <c r="S72" s="42"/>
      <c r="T72" s="48"/>
      <c r="U72" s="42"/>
    </row>
    <row r="73" spans="6:21">
      <c r="F73" s="7"/>
      <c r="G73" s="38"/>
      <c r="H73" s="38"/>
      <c r="I73" s="7"/>
      <c r="J73" s="46"/>
      <c r="K73" s="43"/>
      <c r="L73" s="43"/>
      <c r="M73" s="42"/>
      <c r="N73" s="45"/>
      <c r="O73" s="45"/>
      <c r="P73" s="42"/>
      <c r="Q73" s="42"/>
      <c r="R73" s="42"/>
      <c r="S73" s="42"/>
      <c r="T73" s="51"/>
      <c r="U73" s="52"/>
    </row>
    <row r="74" spans="1:22">
      <c r="A74" s="1">
        <v>0.5</v>
      </c>
      <c r="B74" s="1">
        <v>0.6</v>
      </c>
      <c r="C74" s="1">
        <v>0.5</v>
      </c>
      <c r="D74" s="1">
        <v>0.5</v>
      </c>
      <c r="E74" s="1">
        <v>0.5</v>
      </c>
      <c r="F74" s="7">
        <v>0.5</v>
      </c>
      <c r="G74" s="39">
        <f t="shared" ref="G74:G80" si="22">AVERAGE(A74:C74)</f>
        <v>0.533333333333333</v>
      </c>
      <c r="H74" s="39">
        <f t="shared" ref="H74:H80" si="23">AVERAGE(D74:F74)</f>
        <v>0.5</v>
      </c>
      <c r="I74" s="7">
        <v>22</v>
      </c>
      <c r="J74" s="53">
        <v>0.48</v>
      </c>
      <c r="K74" s="56">
        <v>0.51</v>
      </c>
      <c r="L74" s="56">
        <v>0.5</v>
      </c>
      <c r="M74" s="42">
        <f t="shared" ref="M74:M80" si="24">AVERAGE(K74,L74)-0.5</f>
        <v>0.005</v>
      </c>
      <c r="N74" s="55">
        <f>(M80-M74)/M80*100</f>
        <v>99.9295774647887</v>
      </c>
      <c r="O74" s="55">
        <f t="shared" ref="O74:O79" si="25">NORMINV(N74/100,5,1)</f>
        <v>8.19291362289962</v>
      </c>
      <c r="P74" s="52">
        <f t="shared" ref="P74:P79" si="26">LOG(J74)</f>
        <v>-0.318758762624413</v>
      </c>
      <c r="Q74" s="52">
        <f>INTERCEPT(O74:O79,P74:P79)</f>
        <v>8.46949718813662</v>
      </c>
      <c r="R74" s="52">
        <f>LINEST(O74:O79,P74:P79)</f>
        <v>2.29244690723219</v>
      </c>
      <c r="S74" s="52">
        <f>(5-Q74)/R74</f>
        <v>-1.51344712812807</v>
      </c>
      <c r="T74" s="51">
        <f>10^S74</f>
        <v>0.030658639010614</v>
      </c>
      <c r="U74" s="52">
        <f>CORREL(O74:O79,P74:P79)</f>
        <v>0.968131399699191</v>
      </c>
      <c r="V74" s="35">
        <f>U74*U74</f>
        <v>0.937278407083516</v>
      </c>
    </row>
    <row r="75" spans="1:21">
      <c r="A75" s="1">
        <v>0.8</v>
      </c>
      <c r="B75" s="1">
        <v>0.8</v>
      </c>
      <c r="C75" s="1">
        <v>0.6</v>
      </c>
      <c r="D75" s="1">
        <v>0.7</v>
      </c>
      <c r="E75" s="1">
        <v>0.6</v>
      </c>
      <c r="F75" s="7">
        <v>0.8</v>
      </c>
      <c r="G75" s="39">
        <f t="shared" si="22"/>
        <v>0.733333333333333</v>
      </c>
      <c r="H75" s="39">
        <f t="shared" si="23"/>
        <v>0.7</v>
      </c>
      <c r="I75" s="7"/>
      <c r="J75" s="53">
        <v>0.24</v>
      </c>
      <c r="K75" s="22">
        <v>0.7</v>
      </c>
      <c r="L75" s="22">
        <v>0.7</v>
      </c>
      <c r="M75" s="42">
        <f t="shared" si="24"/>
        <v>0.2</v>
      </c>
      <c r="N75" s="52">
        <f>(M80-M75)/M80*100</f>
        <v>97.1830985915493</v>
      </c>
      <c r="O75" s="52">
        <f t="shared" si="25"/>
        <v>6.90841168188847</v>
      </c>
      <c r="P75" s="52">
        <f t="shared" si="26"/>
        <v>-0.619788758288394</v>
      </c>
      <c r="Q75" s="42"/>
      <c r="R75" s="42"/>
      <c r="S75" s="42"/>
      <c r="T75" s="51"/>
      <c r="U75" s="52"/>
    </row>
    <row r="76" spans="1:21">
      <c r="A76" s="1">
        <v>1.8</v>
      </c>
      <c r="B76" s="1">
        <v>1.9</v>
      </c>
      <c r="C76" s="1">
        <v>1.8</v>
      </c>
      <c r="D76" s="1">
        <v>1.8</v>
      </c>
      <c r="E76" s="1">
        <v>1.8</v>
      </c>
      <c r="F76" s="7">
        <v>1.7</v>
      </c>
      <c r="G76" s="39">
        <f t="shared" si="22"/>
        <v>1.83333333333333</v>
      </c>
      <c r="H76" s="39">
        <f t="shared" si="23"/>
        <v>1.76666666666667</v>
      </c>
      <c r="I76" s="7"/>
      <c r="J76" s="53">
        <v>0.12</v>
      </c>
      <c r="K76" s="22">
        <v>1.8</v>
      </c>
      <c r="L76" s="22">
        <v>1.8</v>
      </c>
      <c r="M76" s="42">
        <f t="shared" si="24"/>
        <v>1.3</v>
      </c>
      <c r="N76" s="52">
        <f>(M80-M76)/M80*100</f>
        <v>81.6901408450704</v>
      </c>
      <c r="O76" s="52">
        <f t="shared" si="25"/>
        <v>5.90361952751406</v>
      </c>
      <c r="P76" s="52">
        <f t="shared" si="26"/>
        <v>-0.920818753952375</v>
      </c>
      <c r="Q76" s="42"/>
      <c r="R76" s="42"/>
      <c r="S76" s="42"/>
      <c r="T76" s="51"/>
      <c r="U76" s="52"/>
    </row>
    <row r="77" spans="1:21">
      <c r="A77" s="1">
        <v>2.7</v>
      </c>
      <c r="B77" s="1">
        <v>2.7</v>
      </c>
      <c r="C77" s="1">
        <v>2.7</v>
      </c>
      <c r="D77" s="1">
        <v>2.7</v>
      </c>
      <c r="E77" s="1">
        <v>2.9</v>
      </c>
      <c r="F77" s="7">
        <v>2.7</v>
      </c>
      <c r="G77" s="39">
        <f t="shared" si="22"/>
        <v>2.7</v>
      </c>
      <c r="H77" s="39">
        <f t="shared" si="23"/>
        <v>2.76666666666667</v>
      </c>
      <c r="I77" s="7"/>
      <c r="J77" s="53">
        <v>0.06</v>
      </c>
      <c r="K77" s="22">
        <v>2.7</v>
      </c>
      <c r="L77" s="22">
        <v>2.8</v>
      </c>
      <c r="M77" s="42">
        <f t="shared" si="24"/>
        <v>2.25</v>
      </c>
      <c r="N77" s="52">
        <f>(M80-M77)/M80*100</f>
        <v>68.3098591549296</v>
      </c>
      <c r="O77" s="52">
        <f t="shared" si="25"/>
        <v>5.47638121247696</v>
      </c>
      <c r="P77" s="52">
        <f t="shared" si="26"/>
        <v>-1.22184874961636</v>
      </c>
      <c r="Q77" s="42"/>
      <c r="R77" s="42"/>
      <c r="S77" s="42"/>
      <c r="T77" s="51"/>
      <c r="U77" s="52"/>
    </row>
    <row r="78" spans="1:21">
      <c r="A78" s="1">
        <v>3.9</v>
      </c>
      <c r="B78" s="1">
        <v>4</v>
      </c>
      <c r="C78" s="1">
        <v>4</v>
      </c>
      <c r="D78" s="1">
        <v>4.1</v>
      </c>
      <c r="E78" s="1">
        <v>4</v>
      </c>
      <c r="F78" s="7">
        <v>4</v>
      </c>
      <c r="G78" s="39">
        <f t="shared" si="22"/>
        <v>3.96666666666667</v>
      </c>
      <c r="H78" s="39">
        <f t="shared" si="23"/>
        <v>4.03333333333333</v>
      </c>
      <c r="I78" s="7"/>
      <c r="J78" s="53">
        <v>0.03</v>
      </c>
      <c r="K78" s="22">
        <v>4</v>
      </c>
      <c r="L78" s="22">
        <v>4</v>
      </c>
      <c r="M78" s="42">
        <f t="shared" si="24"/>
        <v>3.5</v>
      </c>
      <c r="N78" s="52">
        <f>(M80-M78)/M80*100</f>
        <v>50.7042253521127</v>
      </c>
      <c r="O78" s="52">
        <f t="shared" si="25"/>
        <v>5.01765322864866</v>
      </c>
      <c r="P78" s="52">
        <f t="shared" si="26"/>
        <v>-1.52287874528034</v>
      </c>
      <c r="Q78" s="42"/>
      <c r="R78" s="42"/>
      <c r="S78" s="42"/>
      <c r="T78" s="51"/>
      <c r="U78" s="52"/>
    </row>
    <row r="79" spans="1:21">
      <c r="A79" s="1">
        <v>5</v>
      </c>
      <c r="B79" s="1">
        <v>5</v>
      </c>
      <c r="C79" s="1">
        <v>5.2</v>
      </c>
      <c r="D79" s="1">
        <v>5.2</v>
      </c>
      <c r="E79" s="1">
        <v>5.3</v>
      </c>
      <c r="F79" s="7">
        <v>5.3</v>
      </c>
      <c r="G79" s="39">
        <f t="shared" si="22"/>
        <v>5.06666666666667</v>
      </c>
      <c r="H79" s="39">
        <f t="shared" si="23"/>
        <v>5.26666666666667</v>
      </c>
      <c r="I79" s="7"/>
      <c r="J79" s="53">
        <v>0.015</v>
      </c>
      <c r="K79" s="22">
        <v>5.1</v>
      </c>
      <c r="L79" s="22">
        <v>5.3</v>
      </c>
      <c r="M79" s="42">
        <f t="shared" si="24"/>
        <v>4.7</v>
      </c>
      <c r="N79" s="52">
        <f>(M80-M79)/M80*100</f>
        <v>33.8028169014085</v>
      </c>
      <c r="O79" s="52">
        <f t="shared" si="25"/>
        <v>4.58214938004284</v>
      </c>
      <c r="P79" s="52">
        <f t="shared" si="26"/>
        <v>-1.82390874094432</v>
      </c>
      <c r="Q79" s="42"/>
      <c r="R79" s="42"/>
      <c r="S79" s="42"/>
      <c r="T79" s="51"/>
      <c r="U79" s="52"/>
    </row>
    <row r="80" ht="13.9" spans="1:21">
      <c r="A80" s="1">
        <v>7.6</v>
      </c>
      <c r="B80" s="1">
        <v>7.6</v>
      </c>
      <c r="C80" s="1">
        <v>7.4</v>
      </c>
      <c r="D80" s="1">
        <v>7.7</v>
      </c>
      <c r="E80" s="1">
        <v>7.7</v>
      </c>
      <c r="F80" s="7">
        <v>7.8</v>
      </c>
      <c r="G80" s="39">
        <f t="shared" si="22"/>
        <v>7.53333333333333</v>
      </c>
      <c r="H80" s="39">
        <f t="shared" si="23"/>
        <v>7.73333333333333</v>
      </c>
      <c r="I80" s="7"/>
      <c r="J80" s="53" t="s">
        <v>20</v>
      </c>
      <c r="K80" s="22">
        <v>7.5</v>
      </c>
      <c r="L80" s="22">
        <v>7.7</v>
      </c>
      <c r="M80" s="42">
        <f t="shared" si="24"/>
        <v>7.1</v>
      </c>
      <c r="N80" s="52">
        <f>(M80-M80)/M80*100</f>
        <v>0</v>
      </c>
      <c r="O80" s="42"/>
      <c r="P80" s="42"/>
      <c r="Q80" s="42"/>
      <c r="R80" s="42"/>
      <c r="S80" s="42"/>
      <c r="T80" s="51"/>
      <c r="U80" s="52"/>
    </row>
    <row r="81" spans="6:21">
      <c r="F81" s="7"/>
      <c r="G81" s="38"/>
      <c r="H81" s="38"/>
      <c r="I81" s="7"/>
      <c r="J81" s="46"/>
      <c r="K81" s="43"/>
      <c r="L81" s="43"/>
      <c r="M81" s="42"/>
      <c r="N81" s="45"/>
      <c r="O81" s="42"/>
      <c r="P81" s="42"/>
      <c r="Q81" s="42"/>
      <c r="R81" s="42"/>
      <c r="S81" s="42"/>
      <c r="T81" s="51"/>
      <c r="U81" s="52"/>
    </row>
    <row r="82" spans="1:22">
      <c r="A82" s="1">
        <v>1.6</v>
      </c>
      <c r="B82" s="1">
        <v>1.7</v>
      </c>
      <c r="C82" s="1">
        <v>1.7</v>
      </c>
      <c r="D82" s="1">
        <v>1.1</v>
      </c>
      <c r="E82" s="1">
        <v>1.2</v>
      </c>
      <c r="F82" s="7">
        <v>1.2</v>
      </c>
      <c r="G82" s="39">
        <f t="shared" ref="G82:G88" si="27">AVERAGE(A82:C82)</f>
        <v>1.66666666666667</v>
      </c>
      <c r="H82" s="39">
        <f t="shared" ref="H82:H88" si="28">AVERAGE(D82:F82)</f>
        <v>1.16666666666667</v>
      </c>
      <c r="I82" s="7">
        <v>23</v>
      </c>
      <c r="J82" s="42">
        <v>2</v>
      </c>
      <c r="K82" s="43">
        <v>1.7</v>
      </c>
      <c r="L82" s="43">
        <v>1.2</v>
      </c>
      <c r="M82" s="42">
        <f t="shared" ref="M82:M88" si="29">AVERAGE(K82,L82)-0.7</f>
        <v>0.75</v>
      </c>
      <c r="N82" s="45">
        <f>(M88-M82)/M88*100</f>
        <v>90.3846153846154</v>
      </c>
      <c r="O82" s="42">
        <f t="shared" ref="O82:O95" si="30">NORMINV(N82/100,5,1)</f>
        <v>6.30378267210349</v>
      </c>
      <c r="P82" s="42">
        <f t="shared" ref="P82:P95" si="31">LOG(J82)</f>
        <v>0.301029995663981</v>
      </c>
      <c r="Q82" s="42">
        <f>INTERCEPT(O82:O87,P82:P87)</f>
        <v>6.11414606475006</v>
      </c>
      <c r="R82" s="42">
        <f>LINEST(O82:O87,P82:P87)</f>
        <v>0.757422720729189</v>
      </c>
      <c r="S82" s="42">
        <f>(5-Q82)/R82</f>
        <v>-1.47096995410627</v>
      </c>
      <c r="T82" s="51">
        <f>10^S82</f>
        <v>0.0338088225431349</v>
      </c>
      <c r="U82" s="52">
        <f>CORREL(O82:O87,P82:P87)</f>
        <v>0.980363752241653</v>
      </c>
      <c r="V82" s="35">
        <f>U82*U82</f>
        <v>0.961113086709332</v>
      </c>
    </row>
    <row r="83" spans="1:21">
      <c r="A83" s="1">
        <v>1.7</v>
      </c>
      <c r="B83" s="1">
        <v>1.7</v>
      </c>
      <c r="C83" s="1">
        <v>1.8</v>
      </c>
      <c r="D83" s="1">
        <v>1.9</v>
      </c>
      <c r="E83" s="1">
        <v>1.6</v>
      </c>
      <c r="F83" s="7">
        <v>1.8</v>
      </c>
      <c r="G83" s="39">
        <f t="shared" si="27"/>
        <v>1.73333333333333</v>
      </c>
      <c r="H83" s="39">
        <f t="shared" si="28"/>
        <v>1.76666666666667</v>
      </c>
      <c r="I83" s="7"/>
      <c r="J83" s="42">
        <v>1</v>
      </c>
      <c r="K83" s="43">
        <v>1.7</v>
      </c>
      <c r="L83" s="43">
        <v>1.8</v>
      </c>
      <c r="M83" s="42">
        <f t="shared" si="29"/>
        <v>1.05</v>
      </c>
      <c r="N83" s="45">
        <f>(M88-M83)/M88*100</f>
        <v>86.5384615384615</v>
      </c>
      <c r="O83" s="42">
        <f t="shared" si="30"/>
        <v>6.10483574396211</v>
      </c>
      <c r="P83" s="42">
        <f t="shared" si="31"/>
        <v>0</v>
      </c>
      <c r="Q83" s="42"/>
      <c r="R83" s="42"/>
      <c r="S83" s="42"/>
      <c r="T83" s="51"/>
      <c r="U83" s="52"/>
    </row>
    <row r="84" spans="1:21">
      <c r="A84" s="1">
        <v>2.2</v>
      </c>
      <c r="B84" s="1">
        <v>2.1</v>
      </c>
      <c r="C84" s="1">
        <v>2.2</v>
      </c>
      <c r="D84" s="1">
        <v>2.2</v>
      </c>
      <c r="E84" s="1">
        <v>2.3</v>
      </c>
      <c r="F84" s="7">
        <v>2.3</v>
      </c>
      <c r="G84" s="39">
        <f t="shared" si="27"/>
        <v>2.16666666666667</v>
      </c>
      <c r="H84" s="39">
        <f t="shared" si="28"/>
        <v>2.26666666666667</v>
      </c>
      <c r="I84" s="7"/>
      <c r="J84" s="42">
        <v>0.48</v>
      </c>
      <c r="K84" s="43">
        <v>2.2</v>
      </c>
      <c r="L84" s="43">
        <v>2.3</v>
      </c>
      <c r="M84" s="42">
        <f t="shared" si="29"/>
        <v>1.55</v>
      </c>
      <c r="N84" s="45">
        <f>(M88-M84)/M88*100</f>
        <v>80.1282051282051</v>
      </c>
      <c r="O84" s="42">
        <f t="shared" si="30"/>
        <v>5.84620947448628</v>
      </c>
      <c r="P84" s="42">
        <f t="shared" si="31"/>
        <v>-0.318758762624413</v>
      </c>
      <c r="Q84" s="42"/>
      <c r="R84" s="42"/>
      <c r="S84" s="42"/>
      <c r="T84" s="51"/>
      <c r="U84" s="52"/>
    </row>
    <row r="85" spans="1:21">
      <c r="A85" s="1">
        <v>2.6</v>
      </c>
      <c r="B85" s="1">
        <v>2.8</v>
      </c>
      <c r="C85" s="1">
        <v>2.8</v>
      </c>
      <c r="D85" s="1">
        <v>2.1</v>
      </c>
      <c r="E85" s="1">
        <v>2.3</v>
      </c>
      <c r="F85" s="7">
        <v>2.1</v>
      </c>
      <c r="G85" s="39">
        <f t="shared" si="27"/>
        <v>2.73333333333333</v>
      </c>
      <c r="H85" s="39">
        <f t="shared" si="28"/>
        <v>2.16666666666667</v>
      </c>
      <c r="I85" s="7"/>
      <c r="J85" s="42">
        <v>0.24</v>
      </c>
      <c r="K85" s="43">
        <v>2.7</v>
      </c>
      <c r="L85" s="43">
        <v>2.2</v>
      </c>
      <c r="M85" s="42">
        <f t="shared" si="29"/>
        <v>1.75</v>
      </c>
      <c r="N85" s="45">
        <f>(M88-M85)/M88*100</f>
        <v>77.5641025641026</v>
      </c>
      <c r="O85" s="42">
        <f t="shared" si="30"/>
        <v>5.75755413079372</v>
      </c>
      <c r="P85" s="42">
        <f t="shared" si="31"/>
        <v>-0.619788758288394</v>
      </c>
      <c r="Q85" s="42"/>
      <c r="R85" s="42"/>
      <c r="S85" s="42"/>
      <c r="T85" s="51"/>
      <c r="U85" s="52"/>
    </row>
    <row r="86" spans="1:21">
      <c r="A86" s="1">
        <v>3.3</v>
      </c>
      <c r="B86" s="1">
        <v>3.3</v>
      </c>
      <c r="C86" s="1">
        <v>3.4</v>
      </c>
      <c r="D86" s="1">
        <v>3</v>
      </c>
      <c r="E86" s="1">
        <v>2.8</v>
      </c>
      <c r="F86" s="1">
        <v>3</v>
      </c>
      <c r="G86" s="36">
        <f t="shared" si="27"/>
        <v>3.33333333333333</v>
      </c>
      <c r="H86" s="41">
        <f t="shared" si="28"/>
        <v>2.93333333333333</v>
      </c>
      <c r="J86" s="42">
        <v>0.12</v>
      </c>
      <c r="K86" s="43">
        <v>3.3</v>
      </c>
      <c r="L86" s="43">
        <v>2.9</v>
      </c>
      <c r="M86" s="42">
        <f t="shared" si="29"/>
        <v>2.4</v>
      </c>
      <c r="N86" s="45">
        <f>(M88-M86)/M88*100</f>
        <v>69.2307692307692</v>
      </c>
      <c r="O86" s="42">
        <f t="shared" si="30"/>
        <v>5.50240222337336</v>
      </c>
      <c r="P86" s="42">
        <f t="shared" si="31"/>
        <v>-0.920818753952375</v>
      </c>
      <c r="Q86" s="42"/>
      <c r="R86" s="42"/>
      <c r="S86" s="42"/>
      <c r="T86" s="51"/>
      <c r="U86" s="52"/>
    </row>
    <row r="87" spans="1:21">
      <c r="A87" s="1">
        <v>4.5</v>
      </c>
      <c r="B87" s="1">
        <v>4.6</v>
      </c>
      <c r="C87" s="1">
        <v>4.7</v>
      </c>
      <c r="D87" s="1">
        <v>4.2</v>
      </c>
      <c r="E87" s="1">
        <v>4.2</v>
      </c>
      <c r="F87" s="1">
        <v>4.3</v>
      </c>
      <c r="G87" s="36">
        <f t="shared" si="27"/>
        <v>4.6</v>
      </c>
      <c r="H87" s="36">
        <f t="shared" si="28"/>
        <v>4.23333333333333</v>
      </c>
      <c r="J87" s="42">
        <v>0.06</v>
      </c>
      <c r="K87" s="43">
        <v>4.6</v>
      </c>
      <c r="L87" s="43">
        <v>4.2</v>
      </c>
      <c r="M87" s="42">
        <f t="shared" si="29"/>
        <v>3.7</v>
      </c>
      <c r="N87" s="45">
        <f>(M88-M87)/M88*100</f>
        <v>52.5641025641026</v>
      </c>
      <c r="O87" s="42">
        <f t="shared" si="30"/>
        <v>5.06431683512387</v>
      </c>
      <c r="P87" s="42">
        <f t="shared" si="31"/>
        <v>-1.22184874961636</v>
      </c>
      <c r="Q87" s="42"/>
      <c r="R87" s="42"/>
      <c r="S87" s="42"/>
      <c r="T87" s="51"/>
      <c r="U87" s="52"/>
    </row>
    <row r="88" ht="13.9" spans="1:21">
      <c r="A88" s="1">
        <v>8.5</v>
      </c>
      <c r="B88" s="1">
        <v>8.6</v>
      </c>
      <c r="C88" s="1">
        <v>8.8</v>
      </c>
      <c r="D88" s="1">
        <v>8.5</v>
      </c>
      <c r="E88" s="1">
        <v>8.4</v>
      </c>
      <c r="F88" s="1">
        <v>8.4</v>
      </c>
      <c r="G88" s="36">
        <f t="shared" si="27"/>
        <v>8.63333333333333</v>
      </c>
      <c r="H88" s="36">
        <f t="shared" si="28"/>
        <v>8.43333333333333</v>
      </c>
      <c r="J88" s="46" t="s">
        <v>20</v>
      </c>
      <c r="K88" s="43">
        <v>8.6</v>
      </c>
      <c r="L88" s="43">
        <v>8.4</v>
      </c>
      <c r="M88" s="42">
        <f t="shared" si="29"/>
        <v>7.8</v>
      </c>
      <c r="N88" s="45">
        <f>(M88-M88)/M88*100</f>
        <v>0</v>
      </c>
      <c r="O88" s="42" t="e">
        <f t="shared" si="30"/>
        <v>#NUM!</v>
      </c>
      <c r="P88" s="42" t="e">
        <f t="shared" si="31"/>
        <v>#VALUE!</v>
      </c>
      <c r="Q88" s="42"/>
      <c r="R88" s="42"/>
      <c r="S88" s="42"/>
      <c r="T88" s="51"/>
      <c r="U88" s="52"/>
    </row>
    <row r="89" spans="6:21">
      <c r="F89" s="7"/>
      <c r="G89" s="38"/>
      <c r="H89" s="38"/>
      <c r="J89" s="46"/>
      <c r="K89" s="43"/>
      <c r="L89" s="43"/>
      <c r="M89" s="42"/>
      <c r="N89" s="45"/>
      <c r="O89" s="42"/>
      <c r="P89" s="42"/>
      <c r="Q89" s="42"/>
      <c r="R89" s="42"/>
      <c r="S89" s="42"/>
      <c r="T89" s="51"/>
      <c r="U89" s="52"/>
    </row>
    <row r="90" spans="1:22">
      <c r="A90" s="1">
        <v>0.9</v>
      </c>
      <c r="B90" s="1">
        <v>0.8</v>
      </c>
      <c r="C90" s="1">
        <v>0.8</v>
      </c>
      <c r="D90" s="1">
        <v>0.82</v>
      </c>
      <c r="E90" s="1">
        <v>0.8</v>
      </c>
      <c r="F90" s="7">
        <v>0.81</v>
      </c>
      <c r="G90" s="39">
        <f t="shared" ref="G90:G96" si="32">AVERAGE(A90:C90)</f>
        <v>0.833333333333333</v>
      </c>
      <c r="H90" s="39">
        <f t="shared" ref="H90:H96" si="33">AVERAGE(D90:F90)</f>
        <v>0.81</v>
      </c>
      <c r="I90" s="7">
        <v>24</v>
      </c>
      <c r="J90" s="7">
        <v>0.48</v>
      </c>
      <c r="K90" s="38">
        <v>0.8</v>
      </c>
      <c r="L90" s="38">
        <v>0.8</v>
      </c>
      <c r="M90" s="45">
        <f t="shared" ref="M90:M96" si="34">AVERAGE(K90,L90)-0.5</f>
        <v>0.3</v>
      </c>
      <c r="N90" s="45">
        <f>(M96-M90)/M96*100</f>
        <v>95.9183673469388</v>
      </c>
      <c r="O90" s="45">
        <f t="shared" si="30"/>
        <v>6.7412906000252</v>
      </c>
      <c r="P90" s="45">
        <f t="shared" si="31"/>
        <v>-0.318758762624413</v>
      </c>
      <c r="Q90" s="45">
        <f>INTERCEPT(O90:O95,P90:P95)</f>
        <v>7.32635433430473</v>
      </c>
      <c r="R90" s="45">
        <f>LINEST(O90:O95,P90:P95)</f>
        <v>1.67645035769226</v>
      </c>
      <c r="S90" s="45">
        <f>(5-Q90)/R90</f>
        <v>-1.38766669924369</v>
      </c>
      <c r="T90" s="51">
        <f>10^S90</f>
        <v>0.0409574868750518</v>
      </c>
      <c r="U90" s="55">
        <f>CORREL(O90:O95,P90:P95)</f>
        <v>0.996510580617458</v>
      </c>
      <c r="V90" s="35">
        <f>U90*U90</f>
        <v>0.993033337282543</v>
      </c>
    </row>
    <row r="91" spans="1:21">
      <c r="A91" s="1">
        <v>1.3</v>
      </c>
      <c r="B91" s="1">
        <v>1.3</v>
      </c>
      <c r="C91" s="1">
        <v>1.2</v>
      </c>
      <c r="D91" s="1">
        <v>1.3</v>
      </c>
      <c r="E91" s="1">
        <v>1.2</v>
      </c>
      <c r="F91" s="7">
        <v>1.2</v>
      </c>
      <c r="G91" s="39">
        <f t="shared" si="32"/>
        <v>1.26666666666667</v>
      </c>
      <c r="H91" s="39">
        <f t="shared" si="33"/>
        <v>1.23333333333333</v>
      </c>
      <c r="I91" s="7"/>
      <c r="J91" s="7">
        <v>0.24</v>
      </c>
      <c r="K91" s="38">
        <v>1.3</v>
      </c>
      <c r="L91" s="38">
        <v>1.2</v>
      </c>
      <c r="M91" s="45">
        <f t="shared" si="34"/>
        <v>0.75</v>
      </c>
      <c r="N91" s="45">
        <f>(M96-M91)/M96*100</f>
        <v>89.7959183673469</v>
      </c>
      <c r="O91" s="45">
        <f t="shared" si="30"/>
        <v>6.27000841507014</v>
      </c>
      <c r="P91" s="45">
        <f t="shared" si="31"/>
        <v>-0.619788758288394</v>
      </c>
      <c r="Q91" s="7"/>
      <c r="R91" s="7"/>
      <c r="S91" s="7"/>
      <c r="T91" s="49"/>
      <c r="U91" s="58"/>
    </row>
    <row r="92" spans="1:21">
      <c r="A92" s="1">
        <v>2</v>
      </c>
      <c r="B92" s="1">
        <v>1.9</v>
      </c>
      <c r="C92" s="1">
        <v>1.9</v>
      </c>
      <c r="D92" s="1">
        <v>1.9</v>
      </c>
      <c r="E92" s="1">
        <v>1.8</v>
      </c>
      <c r="F92" s="7">
        <v>2</v>
      </c>
      <c r="G92" s="39">
        <f t="shared" si="32"/>
        <v>1.93333333333333</v>
      </c>
      <c r="H92" s="39">
        <f t="shared" si="33"/>
        <v>1.9</v>
      </c>
      <c r="I92" s="7"/>
      <c r="J92" s="7">
        <v>0.12</v>
      </c>
      <c r="K92" s="38">
        <v>1.9</v>
      </c>
      <c r="L92" s="38">
        <v>1.9</v>
      </c>
      <c r="M92" s="45">
        <f t="shared" si="34"/>
        <v>1.4</v>
      </c>
      <c r="N92" s="45">
        <f>(M96-M92)/M96*100</f>
        <v>80.9523809523809</v>
      </c>
      <c r="O92" s="45">
        <f t="shared" si="30"/>
        <v>5.87614284924684</v>
      </c>
      <c r="P92" s="45">
        <f t="shared" si="31"/>
        <v>-0.920818753952375</v>
      </c>
      <c r="Q92" s="7"/>
      <c r="R92" s="7"/>
      <c r="S92" s="7"/>
      <c r="T92" s="49"/>
      <c r="U92" s="58"/>
    </row>
    <row r="93" spans="1:21">
      <c r="A93" s="1">
        <v>3.5</v>
      </c>
      <c r="B93" s="1">
        <v>3.5</v>
      </c>
      <c r="C93" s="1">
        <v>3.5</v>
      </c>
      <c r="D93" s="1">
        <v>3.5</v>
      </c>
      <c r="E93" s="1">
        <v>3.5</v>
      </c>
      <c r="F93" s="7">
        <v>3.2</v>
      </c>
      <c r="G93" s="39">
        <f t="shared" si="32"/>
        <v>3.5</v>
      </c>
      <c r="H93" s="39">
        <f t="shared" si="33"/>
        <v>3.4</v>
      </c>
      <c r="I93" s="7"/>
      <c r="J93" s="7">
        <v>0.06</v>
      </c>
      <c r="K93" s="38">
        <v>3.5</v>
      </c>
      <c r="L93" s="38">
        <v>3.4</v>
      </c>
      <c r="M93" s="45">
        <f t="shared" si="34"/>
        <v>2.95</v>
      </c>
      <c r="N93" s="45">
        <f>(M96-M93)/M96*100</f>
        <v>59.8639455782313</v>
      </c>
      <c r="O93" s="45">
        <f t="shared" si="30"/>
        <v>5.24982706498796</v>
      </c>
      <c r="P93" s="45">
        <f t="shared" si="31"/>
        <v>-1.22184874961636</v>
      </c>
      <c r="Q93" s="7"/>
      <c r="R93" s="7"/>
      <c r="S93" s="7"/>
      <c r="T93" s="49"/>
      <c r="U93" s="58"/>
    </row>
    <row r="94" spans="1:21">
      <c r="A94" s="1">
        <v>4.7</v>
      </c>
      <c r="B94" s="1">
        <v>4.5</v>
      </c>
      <c r="C94" s="1">
        <v>4.4</v>
      </c>
      <c r="D94" s="1">
        <v>4.5</v>
      </c>
      <c r="E94" s="1">
        <v>4.5</v>
      </c>
      <c r="F94" s="7">
        <v>4.7</v>
      </c>
      <c r="G94" s="39">
        <f t="shared" si="32"/>
        <v>4.53333333333333</v>
      </c>
      <c r="H94" s="39">
        <f t="shared" si="33"/>
        <v>4.56666666666667</v>
      </c>
      <c r="I94" s="7"/>
      <c r="J94" s="7">
        <v>0.03</v>
      </c>
      <c r="K94" s="38">
        <v>4.5</v>
      </c>
      <c r="L94" s="38">
        <v>4.6</v>
      </c>
      <c r="M94" s="45">
        <f t="shared" si="34"/>
        <v>4.05</v>
      </c>
      <c r="N94" s="45">
        <f>(M96-M94)/M96*100</f>
        <v>44.8979591836735</v>
      </c>
      <c r="O94" s="45">
        <f t="shared" si="30"/>
        <v>4.87176017401969</v>
      </c>
      <c r="P94" s="45">
        <f t="shared" si="31"/>
        <v>-1.52287874528034</v>
      </c>
      <c r="Q94" s="7"/>
      <c r="R94" s="7"/>
      <c r="S94" s="7"/>
      <c r="T94" s="49"/>
      <c r="U94" s="58"/>
    </row>
    <row r="95" spans="1:21">
      <c r="A95" s="1">
        <v>6.2</v>
      </c>
      <c r="B95" s="1">
        <v>6.3</v>
      </c>
      <c r="C95" s="1">
        <v>6.3</v>
      </c>
      <c r="D95" s="1">
        <v>6.3</v>
      </c>
      <c r="E95" s="1">
        <v>6.4</v>
      </c>
      <c r="F95" s="7">
        <v>6.5</v>
      </c>
      <c r="G95" s="39">
        <f t="shared" si="32"/>
        <v>6.26666666666667</v>
      </c>
      <c r="H95" s="39">
        <f t="shared" si="33"/>
        <v>6.4</v>
      </c>
      <c r="I95" s="7"/>
      <c r="J95" s="7">
        <v>0.015</v>
      </c>
      <c r="K95" s="38">
        <v>6.3</v>
      </c>
      <c r="L95" s="38">
        <v>6.4</v>
      </c>
      <c r="M95" s="45">
        <f t="shared" si="34"/>
        <v>5.85</v>
      </c>
      <c r="N95" s="45">
        <f>(M96-M95)/M96*100</f>
        <v>20.4081632653061</v>
      </c>
      <c r="O95" s="45">
        <f t="shared" si="30"/>
        <v>4.17286979415837</v>
      </c>
      <c r="P95" s="45">
        <f t="shared" si="31"/>
        <v>-1.82390874094432</v>
      </c>
      <c r="Q95" s="7"/>
      <c r="R95" s="7"/>
      <c r="S95" s="7"/>
      <c r="T95" s="49"/>
      <c r="U95" s="58"/>
    </row>
    <row r="96" spans="1:21">
      <c r="A96" s="1">
        <v>7.9</v>
      </c>
      <c r="B96" s="1">
        <v>7.9</v>
      </c>
      <c r="C96" s="1">
        <v>7.5</v>
      </c>
      <c r="D96" s="1">
        <v>8</v>
      </c>
      <c r="E96" s="1">
        <v>7.7</v>
      </c>
      <c r="F96" s="7">
        <v>7.9</v>
      </c>
      <c r="G96" s="39">
        <f t="shared" si="32"/>
        <v>7.76666666666667</v>
      </c>
      <c r="H96" s="39">
        <f t="shared" si="33"/>
        <v>7.86666666666667</v>
      </c>
      <c r="I96" s="28" t="s">
        <v>23</v>
      </c>
      <c r="J96" s="7" t="s">
        <v>20</v>
      </c>
      <c r="K96" s="38">
        <v>7.8</v>
      </c>
      <c r="L96" s="38">
        <v>7.9</v>
      </c>
      <c r="M96" s="45">
        <f t="shared" si="34"/>
        <v>7.35</v>
      </c>
      <c r="N96" s="45">
        <f>(M96-M96)/M96*100</f>
        <v>0</v>
      </c>
      <c r="O96" s="7"/>
      <c r="P96" s="7"/>
      <c r="Q96" s="7"/>
      <c r="R96" s="7"/>
      <c r="S96" s="7"/>
      <c r="T96" s="49"/>
      <c r="U96" s="58"/>
    </row>
    <row r="97" spans="6:21">
      <c r="F97" s="7"/>
      <c r="G97" s="38"/>
      <c r="H97" s="38"/>
      <c r="I97" s="28"/>
      <c r="J97" s="7"/>
      <c r="K97" s="38"/>
      <c r="L97" s="38"/>
      <c r="M97" s="7"/>
      <c r="N97" s="7"/>
      <c r="O97" s="7"/>
      <c r="P97" s="7"/>
      <c r="Q97" s="7"/>
      <c r="R97" s="7"/>
      <c r="S97" s="7"/>
      <c r="T97" s="49"/>
      <c r="U97" s="58"/>
    </row>
    <row r="98" spans="6:21">
      <c r="F98" s="7"/>
      <c r="G98" s="38"/>
      <c r="H98" s="38"/>
      <c r="I98" s="28"/>
      <c r="J98" s="7"/>
      <c r="K98" s="38"/>
      <c r="L98" s="38"/>
      <c r="M98" s="7"/>
      <c r="N98" s="7"/>
      <c r="O98" s="7"/>
      <c r="P98" s="7"/>
      <c r="Q98" s="7"/>
      <c r="R98" s="7"/>
      <c r="S98" s="7"/>
      <c r="T98" s="49"/>
      <c r="U98" s="58"/>
    </row>
    <row r="99" spans="1:22">
      <c r="A99" s="1">
        <v>1</v>
      </c>
      <c r="B99" s="1">
        <v>1</v>
      </c>
      <c r="C99" s="1">
        <v>1</v>
      </c>
      <c r="D99" s="1">
        <v>1</v>
      </c>
      <c r="E99" s="1">
        <v>1.2</v>
      </c>
      <c r="F99" s="7">
        <v>1</v>
      </c>
      <c r="G99" s="39">
        <f t="shared" ref="G99:G105" si="35">AVERAGE(A99:C99)</f>
        <v>1</v>
      </c>
      <c r="H99" s="39">
        <f t="shared" ref="H99:H105" si="36">AVERAGE(D99:F99)</f>
        <v>1.06666666666667</v>
      </c>
      <c r="I99" s="57">
        <v>26</v>
      </c>
      <c r="J99" s="53">
        <v>0.48</v>
      </c>
      <c r="K99" s="43">
        <v>1</v>
      </c>
      <c r="L99" s="43">
        <v>1.1</v>
      </c>
      <c r="M99" s="42">
        <f t="shared" ref="M99:M105" si="37">AVERAGE(K99,L99)-0.5</f>
        <v>0.55</v>
      </c>
      <c r="N99" s="52">
        <f>(M105-M99)/M105*100</f>
        <v>92.948717948718</v>
      </c>
      <c r="O99" s="52">
        <f t="shared" ref="O99:O105" si="38">NORMINV(N99/100,5,1)</f>
        <v>6.47198236046791</v>
      </c>
      <c r="P99" s="52">
        <f t="shared" ref="P99:P105" si="39">LOG(J99)</f>
        <v>-0.318758762624413</v>
      </c>
      <c r="Q99" s="52">
        <f>INTERCEPT(O99:O104,P99:P104)</f>
        <v>6.91284002778686</v>
      </c>
      <c r="R99" s="52">
        <f>LINEST(O99:O104,P99:P104)</f>
        <v>1.3405862569329</v>
      </c>
      <c r="S99" s="52">
        <f>(5-Q99)/R99</f>
        <v>-1.42686829578814</v>
      </c>
      <c r="T99" s="51">
        <f>10^S99</f>
        <v>0.0374224058311606</v>
      </c>
      <c r="U99" s="52">
        <f>CORREL(O99:O104,P99:P104)</f>
        <v>0.994070405394185</v>
      </c>
      <c r="V99" s="35">
        <f>U99*U99</f>
        <v>0.98817597088056</v>
      </c>
    </row>
    <row r="100" spans="1:21">
      <c r="A100" s="1">
        <v>1.6</v>
      </c>
      <c r="B100" s="1">
        <v>1.7</v>
      </c>
      <c r="C100" s="1">
        <v>1.6</v>
      </c>
      <c r="D100" s="1">
        <v>1.6</v>
      </c>
      <c r="E100" s="1">
        <v>1.8</v>
      </c>
      <c r="F100" s="7">
        <v>1.7</v>
      </c>
      <c r="G100" s="39">
        <f t="shared" si="35"/>
        <v>1.63333333333333</v>
      </c>
      <c r="H100" s="39">
        <f t="shared" si="36"/>
        <v>1.7</v>
      </c>
      <c r="I100" s="22"/>
      <c r="J100" s="53">
        <v>0.24</v>
      </c>
      <c r="K100" s="43">
        <v>1.6</v>
      </c>
      <c r="L100" s="43">
        <v>1.7</v>
      </c>
      <c r="M100" s="42">
        <f t="shared" si="37"/>
        <v>1.15</v>
      </c>
      <c r="N100" s="52">
        <f>(M105-M100)/M105*100</f>
        <v>85.2564102564102</v>
      </c>
      <c r="O100" s="52">
        <f t="shared" si="38"/>
        <v>6.04749400681759</v>
      </c>
      <c r="P100" s="52">
        <f t="shared" si="39"/>
        <v>-0.619788758288394</v>
      </c>
      <c r="Q100" s="42"/>
      <c r="R100" s="42"/>
      <c r="S100" s="42"/>
      <c r="T100" s="51"/>
      <c r="U100" s="52"/>
    </row>
    <row r="101" spans="1:21">
      <c r="A101" s="1">
        <v>2</v>
      </c>
      <c r="B101" s="1">
        <v>2.1</v>
      </c>
      <c r="C101" s="1">
        <v>2</v>
      </c>
      <c r="D101" s="1">
        <v>2.2</v>
      </c>
      <c r="E101" s="1">
        <v>2.2</v>
      </c>
      <c r="F101" s="7">
        <v>2.4</v>
      </c>
      <c r="G101" s="39">
        <f t="shared" si="35"/>
        <v>2.03333333333333</v>
      </c>
      <c r="H101" s="39">
        <f t="shared" si="36"/>
        <v>2.26666666666667</v>
      </c>
      <c r="I101" s="22"/>
      <c r="J101" s="53">
        <v>0.12</v>
      </c>
      <c r="K101" s="43">
        <v>2</v>
      </c>
      <c r="L101" s="43">
        <v>2.3</v>
      </c>
      <c r="M101" s="42">
        <f t="shared" si="37"/>
        <v>1.65</v>
      </c>
      <c r="N101" s="52">
        <f>(M105-M101)/M105*100</f>
        <v>78.8461538461538</v>
      </c>
      <c r="O101" s="52">
        <f t="shared" si="38"/>
        <v>5.80109452928195</v>
      </c>
      <c r="P101" s="52">
        <f t="shared" si="39"/>
        <v>-0.920818753952375</v>
      </c>
      <c r="Q101" s="42"/>
      <c r="R101" s="42"/>
      <c r="S101" s="42"/>
      <c r="T101" s="51"/>
      <c r="U101" s="52"/>
    </row>
    <row r="102" spans="1:21">
      <c r="A102" s="1">
        <v>3.9</v>
      </c>
      <c r="B102" s="1">
        <v>4.1</v>
      </c>
      <c r="C102" s="1">
        <v>4.2</v>
      </c>
      <c r="D102" s="1">
        <v>4</v>
      </c>
      <c r="E102" s="1">
        <v>3.8</v>
      </c>
      <c r="F102" s="7">
        <v>3.6</v>
      </c>
      <c r="G102" s="39">
        <f t="shared" si="35"/>
        <v>4.06666666666667</v>
      </c>
      <c r="H102" s="39">
        <f t="shared" si="36"/>
        <v>3.8</v>
      </c>
      <c r="I102" s="22"/>
      <c r="J102" s="53">
        <v>0.06</v>
      </c>
      <c r="K102" s="43">
        <v>4</v>
      </c>
      <c r="L102" s="43">
        <v>3.8</v>
      </c>
      <c r="M102" s="42">
        <f t="shared" si="37"/>
        <v>3.4</v>
      </c>
      <c r="N102" s="52">
        <f>(M105-M102)/M105*100</f>
        <v>56.4102564102564</v>
      </c>
      <c r="O102" s="52">
        <f t="shared" si="38"/>
        <v>5.16137904273424</v>
      </c>
      <c r="P102" s="52">
        <f t="shared" si="39"/>
        <v>-1.22184874961636</v>
      </c>
      <c r="Q102" s="42"/>
      <c r="R102" s="42"/>
      <c r="S102" s="42"/>
      <c r="T102" s="51"/>
      <c r="U102" s="52"/>
    </row>
    <row r="103" spans="1:21">
      <c r="A103" s="1">
        <v>4.5</v>
      </c>
      <c r="B103" s="1">
        <v>4.6</v>
      </c>
      <c r="C103" s="1">
        <v>4.3</v>
      </c>
      <c r="D103" s="1">
        <v>4.6</v>
      </c>
      <c r="E103" s="1">
        <v>4.6</v>
      </c>
      <c r="F103" s="7">
        <v>4.9</v>
      </c>
      <c r="G103" s="39">
        <f t="shared" si="35"/>
        <v>4.46666666666667</v>
      </c>
      <c r="H103" s="39">
        <f t="shared" si="36"/>
        <v>4.7</v>
      </c>
      <c r="I103" s="22"/>
      <c r="J103" s="53">
        <v>0.03</v>
      </c>
      <c r="K103" s="43">
        <v>4.5</v>
      </c>
      <c r="L103" s="43">
        <v>4.7</v>
      </c>
      <c r="M103" s="42">
        <f t="shared" si="37"/>
        <v>4.1</v>
      </c>
      <c r="N103" s="52">
        <f>(M105-M103)/M105*100</f>
        <v>47.4358974358974</v>
      </c>
      <c r="O103" s="52">
        <f t="shared" si="38"/>
        <v>4.93568316487613</v>
      </c>
      <c r="P103" s="52">
        <f t="shared" si="39"/>
        <v>-1.52287874528034</v>
      </c>
      <c r="Q103" s="42"/>
      <c r="R103" s="42"/>
      <c r="S103" s="42"/>
      <c r="T103" s="51"/>
      <c r="U103" s="52"/>
    </row>
    <row r="104" spans="1:21">
      <c r="A104" s="1">
        <v>6</v>
      </c>
      <c r="B104" s="1">
        <v>6.1</v>
      </c>
      <c r="C104" s="1">
        <v>6</v>
      </c>
      <c r="D104" s="1">
        <v>6.1</v>
      </c>
      <c r="E104" s="1">
        <v>6.1</v>
      </c>
      <c r="F104" s="7">
        <v>6.1</v>
      </c>
      <c r="G104" s="39">
        <f t="shared" si="35"/>
        <v>6.03333333333333</v>
      </c>
      <c r="H104" s="39">
        <f t="shared" si="36"/>
        <v>6.1</v>
      </c>
      <c r="I104" s="22"/>
      <c r="J104" s="53">
        <v>0.015</v>
      </c>
      <c r="K104" s="43">
        <v>6</v>
      </c>
      <c r="L104" s="43">
        <v>6.1</v>
      </c>
      <c r="M104" s="42">
        <f t="shared" si="37"/>
        <v>5.55</v>
      </c>
      <c r="N104" s="52">
        <f>(M105-M104)/M105*100</f>
        <v>28.8461538461539</v>
      </c>
      <c r="O104" s="52">
        <f t="shared" si="38"/>
        <v>4.4421152371604</v>
      </c>
      <c r="P104" s="52">
        <f t="shared" si="39"/>
        <v>-1.82390874094432</v>
      </c>
      <c r="Q104" s="42"/>
      <c r="R104" s="42"/>
      <c r="S104" s="42"/>
      <c r="T104" s="51"/>
      <c r="U104" s="52"/>
    </row>
    <row r="105" ht="13.9" spans="1:21">
      <c r="A105" s="1">
        <v>8.3</v>
      </c>
      <c r="B105" s="1">
        <v>8.3</v>
      </c>
      <c r="C105" s="1">
        <v>8.3</v>
      </c>
      <c r="D105" s="1">
        <v>8.4</v>
      </c>
      <c r="E105" s="1">
        <v>8.3</v>
      </c>
      <c r="F105" s="7">
        <v>8.3</v>
      </c>
      <c r="G105" s="39">
        <f t="shared" si="35"/>
        <v>8.3</v>
      </c>
      <c r="H105" s="39">
        <f t="shared" si="36"/>
        <v>8.33333333333333</v>
      </c>
      <c r="I105" s="22"/>
      <c r="J105" s="53" t="s">
        <v>20</v>
      </c>
      <c r="K105" s="43">
        <v>8.3</v>
      </c>
      <c r="L105" s="43">
        <v>8.3</v>
      </c>
      <c r="M105" s="42">
        <f t="shared" si="37"/>
        <v>7.8</v>
      </c>
      <c r="N105" s="52">
        <f>(M105-M105)/M105*100</f>
        <v>0</v>
      </c>
      <c r="O105" s="42" t="e">
        <f t="shared" si="38"/>
        <v>#NUM!</v>
      </c>
      <c r="P105" s="42" t="e">
        <f t="shared" si="39"/>
        <v>#VALUE!</v>
      </c>
      <c r="Q105" s="42"/>
      <c r="R105" s="42"/>
      <c r="S105" s="42"/>
      <c r="T105" s="51"/>
      <c r="U105" s="52"/>
    </row>
    <row r="106" spans="6:21">
      <c r="F106" s="7"/>
      <c r="G106" s="38"/>
      <c r="H106" s="38"/>
      <c r="I106" s="22"/>
      <c r="J106" s="53"/>
      <c r="K106" s="43"/>
      <c r="L106" s="43"/>
      <c r="M106" s="42"/>
      <c r="N106" s="52"/>
      <c r="O106" s="42"/>
      <c r="P106" s="42"/>
      <c r="Q106" s="42"/>
      <c r="R106" s="42"/>
      <c r="S106" s="42"/>
      <c r="T106" s="51"/>
      <c r="U106" s="52"/>
    </row>
    <row r="107" spans="1:22">
      <c r="A107" s="1">
        <v>1.8</v>
      </c>
      <c r="B107" s="1">
        <v>1.6</v>
      </c>
      <c r="C107" s="1">
        <v>1.7</v>
      </c>
      <c r="D107" s="1">
        <v>1.6</v>
      </c>
      <c r="E107" s="1">
        <v>1.6</v>
      </c>
      <c r="F107" s="7">
        <v>1.7</v>
      </c>
      <c r="G107" s="39">
        <f t="shared" ref="G107:G113" si="40">AVERAGE(A107:C107)</f>
        <v>1.7</v>
      </c>
      <c r="H107" s="39">
        <f t="shared" ref="H107:H113" si="41">AVERAGE(D107:F107)</f>
        <v>1.63333333333333</v>
      </c>
      <c r="I107" s="1">
        <v>27</v>
      </c>
      <c r="J107" s="53">
        <v>0.48</v>
      </c>
      <c r="K107" s="43">
        <v>1.7</v>
      </c>
      <c r="L107" s="43">
        <v>1.6</v>
      </c>
      <c r="M107" s="42">
        <f>AVERAGE(K107,L107)-0.7</f>
        <v>0.95</v>
      </c>
      <c r="N107" s="52">
        <f>(M113-M107)/M113*100</f>
        <v>84.1666666666667</v>
      </c>
      <c r="O107" s="52">
        <f>NORMINV(N107/100,5,1)</f>
        <v>6.00133129752569</v>
      </c>
      <c r="P107" s="52">
        <f>LOG(J107)</f>
        <v>-0.318758762624413</v>
      </c>
      <c r="Q107" s="52">
        <f>INTERCEPT(O107:O112,P107:P112)</f>
        <v>6.37439098130242</v>
      </c>
      <c r="R107" s="52">
        <f>LINEST(O107:O112,P107:P112)</f>
        <v>1.23701912606381</v>
      </c>
      <c r="S107" s="52">
        <f>(5-Q107)/R107</f>
        <v>-1.11105071242975</v>
      </c>
      <c r="T107" s="51">
        <f>10^S107</f>
        <v>0.0774371369422275</v>
      </c>
      <c r="U107" s="52">
        <f>CORREL(O107:O112,P107:P112)</f>
        <v>0.968419821288361</v>
      </c>
      <c r="V107" s="35">
        <f>U107*U107</f>
        <v>0.937836950264181</v>
      </c>
    </row>
    <row r="108" spans="1:21">
      <c r="A108" s="1">
        <v>2.7</v>
      </c>
      <c r="B108" s="1">
        <v>2.5</v>
      </c>
      <c r="C108" s="1">
        <v>2.4</v>
      </c>
      <c r="D108" s="1">
        <v>2.5</v>
      </c>
      <c r="E108" s="1">
        <v>2.6</v>
      </c>
      <c r="F108" s="7">
        <v>2.5</v>
      </c>
      <c r="G108" s="39">
        <f t="shared" si="40"/>
        <v>2.53333333333333</v>
      </c>
      <c r="H108" s="39">
        <f t="shared" si="41"/>
        <v>2.53333333333333</v>
      </c>
      <c r="J108" s="53">
        <v>0.24</v>
      </c>
      <c r="K108" s="43">
        <v>2.5</v>
      </c>
      <c r="L108" s="43">
        <v>2.5</v>
      </c>
      <c r="M108" s="42">
        <f>AVERAGE(K108,L108)-0.7</f>
        <v>1.8</v>
      </c>
      <c r="N108" s="52">
        <f>(M113-M108)/M113*100</f>
        <v>70</v>
      </c>
      <c r="O108" s="52">
        <f>NORMINV(N108/100,5,1)</f>
        <v>5.52440051270804</v>
      </c>
      <c r="P108" s="52">
        <f>LOG(J108)</f>
        <v>-0.619788758288394</v>
      </c>
      <c r="Q108" s="42"/>
      <c r="R108" s="42"/>
      <c r="S108" s="42"/>
      <c r="T108" s="51"/>
      <c r="U108" s="52"/>
    </row>
    <row r="109" spans="1:21">
      <c r="A109" s="1">
        <v>3.6</v>
      </c>
      <c r="B109" s="1">
        <v>3.4</v>
      </c>
      <c r="C109" s="1">
        <v>3.5</v>
      </c>
      <c r="D109" s="1">
        <v>3.1</v>
      </c>
      <c r="E109" s="1">
        <v>3.4</v>
      </c>
      <c r="F109" s="7">
        <v>3.3</v>
      </c>
      <c r="G109" s="39">
        <f t="shared" si="40"/>
        <v>3.5</v>
      </c>
      <c r="H109" s="39">
        <f t="shared" si="41"/>
        <v>3.26666666666667</v>
      </c>
      <c r="J109" s="53">
        <v>0.12</v>
      </c>
      <c r="K109" s="43">
        <v>3.5</v>
      </c>
      <c r="L109" s="43">
        <v>3.3</v>
      </c>
      <c r="M109" s="42">
        <f>AVERAGE(K109,L109)-0.7</f>
        <v>2.7</v>
      </c>
      <c r="N109" s="52">
        <f>(M113-M109)/M113*100</f>
        <v>55</v>
      </c>
      <c r="O109" s="52">
        <f>NORMINV(N109/100,5,1)</f>
        <v>5.12566134685507</v>
      </c>
      <c r="P109" s="52">
        <f>LOG(J109)</f>
        <v>-0.920818753952375</v>
      </c>
      <c r="Q109" s="42"/>
      <c r="R109" s="42"/>
      <c r="S109" s="42"/>
      <c r="T109" s="51"/>
      <c r="U109" s="52"/>
    </row>
    <row r="110" spans="1:21">
      <c r="A110" s="1">
        <v>3.1</v>
      </c>
      <c r="B110" s="1">
        <v>3.4</v>
      </c>
      <c r="C110" s="1">
        <v>3.2</v>
      </c>
      <c r="D110" s="1">
        <v>3.2</v>
      </c>
      <c r="E110" s="1">
        <v>3.1</v>
      </c>
      <c r="F110" s="7">
        <v>3.2</v>
      </c>
      <c r="G110" s="39">
        <f t="shared" si="40"/>
        <v>3.23333333333333</v>
      </c>
      <c r="H110" s="39">
        <f t="shared" si="41"/>
        <v>3.16666666666667</v>
      </c>
      <c r="J110" s="53">
        <v>0.06</v>
      </c>
      <c r="K110" s="43">
        <v>3.2</v>
      </c>
      <c r="L110" s="43">
        <v>3.2</v>
      </c>
      <c r="M110" s="42">
        <f>AVERAGE(K110,L110)-0.7</f>
        <v>2.5</v>
      </c>
      <c r="N110" s="52">
        <f>(M113-M110)/M113*100</f>
        <v>58.3333333333333</v>
      </c>
      <c r="O110" s="52">
        <f>NORMINV(N110/100,5,1)</f>
        <v>5.21042839424792</v>
      </c>
      <c r="P110" s="52">
        <f>LOG(J110)</f>
        <v>-1.22184874961636</v>
      </c>
      <c r="Q110" s="42"/>
      <c r="R110" s="42"/>
      <c r="S110" s="42"/>
      <c r="T110" s="51"/>
      <c r="U110" s="52"/>
    </row>
    <row r="111" spans="1:21">
      <c r="A111" s="1">
        <v>5</v>
      </c>
      <c r="B111" s="1">
        <v>5</v>
      </c>
      <c r="C111" s="1">
        <v>5.2</v>
      </c>
      <c r="D111" s="1">
        <v>5.1</v>
      </c>
      <c r="E111" s="1">
        <v>5.2</v>
      </c>
      <c r="F111" s="7">
        <v>5.2</v>
      </c>
      <c r="G111" s="39">
        <f t="shared" si="40"/>
        <v>5.06666666666667</v>
      </c>
      <c r="H111" s="39">
        <f t="shared" si="41"/>
        <v>5.16666666666667</v>
      </c>
      <c r="J111" s="53">
        <v>0.03</v>
      </c>
      <c r="K111" s="43">
        <v>5.1</v>
      </c>
      <c r="L111" s="43">
        <v>5.2</v>
      </c>
      <c r="M111" s="42">
        <f>AVERAGE(K111,L111)-0.7</f>
        <v>4.45</v>
      </c>
      <c r="N111" s="52">
        <f>(M113-M111)/M113*100</f>
        <v>25.8333333333333</v>
      </c>
      <c r="O111" s="52">
        <f>NORMINV(N111/100,5,1)</f>
        <v>4.35150781940714</v>
      </c>
      <c r="P111" s="52">
        <f>LOG(J111)</f>
        <v>-1.52287874528034</v>
      </c>
      <c r="Q111" s="42"/>
      <c r="R111" s="42"/>
      <c r="S111" s="42"/>
      <c r="T111" s="51"/>
      <c r="U111" s="52"/>
    </row>
    <row r="112" spans="1:21">
      <c r="A112" s="1">
        <v>5.5</v>
      </c>
      <c r="B112" s="1">
        <v>5.6</v>
      </c>
      <c r="C112" s="1">
        <v>5.6</v>
      </c>
      <c r="D112" s="1">
        <v>5.8</v>
      </c>
      <c r="E112" s="1">
        <v>5.7</v>
      </c>
      <c r="F112" s="7">
        <v>5.6</v>
      </c>
      <c r="G112" s="39">
        <f t="shared" si="40"/>
        <v>5.56666666666667</v>
      </c>
      <c r="H112" s="39">
        <f t="shared" si="41"/>
        <v>5.7</v>
      </c>
      <c r="J112" s="53">
        <v>0.015</v>
      </c>
      <c r="K112" s="43">
        <v>5.6</v>
      </c>
      <c r="L112" s="47">
        <v>5.65</v>
      </c>
      <c r="M112" s="42">
        <f t="shared" ref="M112:M113" si="42">AVERAGE(K112,L112)-0.7</f>
        <v>4.925</v>
      </c>
      <c r="N112" s="52">
        <f>(M113-M112)/M113*100</f>
        <v>17.9166666666667</v>
      </c>
      <c r="O112" s="52">
        <f t="shared" ref="O112:O113" si="43">NORMINV(N112/100,5,1)</f>
        <v>4.0814544689409</v>
      </c>
      <c r="P112" s="52">
        <f t="shared" ref="P112:P113" si="44">LOG(J112)</f>
        <v>-1.82390874094432</v>
      </c>
      <c r="Q112" s="42"/>
      <c r="R112" s="42"/>
      <c r="S112" s="42"/>
      <c r="T112" s="51"/>
      <c r="U112" s="52"/>
    </row>
    <row r="113" ht="13.9" spans="1:21">
      <c r="A113" s="1">
        <v>6.8</v>
      </c>
      <c r="B113" s="1">
        <v>6.8</v>
      </c>
      <c r="C113" s="1">
        <v>6.7</v>
      </c>
      <c r="D113" s="1">
        <v>6.5</v>
      </c>
      <c r="E113" s="1">
        <v>6.6</v>
      </c>
      <c r="F113" s="7">
        <v>6.7</v>
      </c>
      <c r="G113" s="39">
        <f t="shared" si="40"/>
        <v>6.76666666666667</v>
      </c>
      <c r="H113" s="39">
        <f t="shared" si="41"/>
        <v>6.6</v>
      </c>
      <c r="J113" s="53" t="s">
        <v>20</v>
      </c>
      <c r="K113" s="43">
        <v>6.8</v>
      </c>
      <c r="L113" s="43">
        <v>6.6</v>
      </c>
      <c r="M113" s="42">
        <f t="shared" si="42"/>
        <v>6</v>
      </c>
      <c r="N113" s="52">
        <f>(M113-M113)/M113*100</f>
        <v>0</v>
      </c>
      <c r="O113" s="42" t="e">
        <f t="shared" si="43"/>
        <v>#NUM!</v>
      </c>
      <c r="P113" s="42" t="e">
        <f t="shared" si="44"/>
        <v>#VALUE!</v>
      </c>
      <c r="Q113" s="42"/>
      <c r="R113" s="42"/>
      <c r="S113" s="42"/>
      <c r="T113" s="51"/>
      <c r="U113" s="52"/>
    </row>
    <row r="114" spans="6:21">
      <c r="F114" s="7"/>
      <c r="G114" s="38"/>
      <c r="H114" s="38"/>
      <c r="J114" s="53"/>
      <c r="K114" s="43"/>
      <c r="L114" s="43"/>
      <c r="M114" s="42"/>
      <c r="N114" s="52"/>
      <c r="O114" s="42"/>
      <c r="P114" s="42"/>
      <c r="Q114" s="42"/>
      <c r="R114" s="42"/>
      <c r="S114" s="42"/>
      <c r="T114" s="51"/>
      <c r="U114" s="52"/>
    </row>
    <row r="115" spans="1:22">
      <c r="A115" s="1">
        <v>1.4</v>
      </c>
      <c r="B115" s="1">
        <v>1.4</v>
      </c>
      <c r="C115" s="1">
        <v>1.3</v>
      </c>
      <c r="D115" s="1">
        <v>1.3</v>
      </c>
      <c r="E115" s="1">
        <v>1.3</v>
      </c>
      <c r="F115" s="7">
        <v>1.3</v>
      </c>
      <c r="G115" s="39">
        <f t="shared" ref="G115:G121" si="45">AVERAGE(A115:C115)</f>
        <v>1.36666666666667</v>
      </c>
      <c r="H115" s="39">
        <f t="shared" ref="H115:H121" si="46">AVERAGE(D115:F115)</f>
        <v>1.3</v>
      </c>
      <c r="I115" s="7">
        <v>29</v>
      </c>
      <c r="J115" s="7">
        <v>0.48</v>
      </c>
      <c r="K115" s="38">
        <v>1.4</v>
      </c>
      <c r="L115" s="38">
        <v>1.3</v>
      </c>
      <c r="M115" s="45">
        <f t="shared" ref="M115:M121" si="47">AVERAGE(K115,L115)-0.5</f>
        <v>0.85</v>
      </c>
      <c r="N115" s="55">
        <f>(M121-M115)/M121*100</f>
        <v>87.6811594202899</v>
      </c>
      <c r="O115" s="55">
        <f t="shared" ref="O115:O120" si="48">NORMINV(N115/100,5,1)</f>
        <v>6.15919474843706</v>
      </c>
      <c r="P115" s="55">
        <f t="shared" ref="P115:P120" si="49">LOG(J115)</f>
        <v>-0.318758762624413</v>
      </c>
      <c r="Q115" s="55">
        <f>INTERCEPT(O115:O120,P115:P120)</f>
        <v>6.83799488419506</v>
      </c>
      <c r="R115" s="55">
        <f>LINEST(O115:O120,P115:P120)</f>
        <v>1.41305025797204</v>
      </c>
      <c r="S115" s="55">
        <f>(5-Q115)/R115</f>
        <v>-1.3007286002926</v>
      </c>
      <c r="T115" s="51">
        <f>10^S115</f>
        <v>0.0500347114677484</v>
      </c>
      <c r="U115" s="55">
        <f>CORREL(O115:O120,P115:P120)</f>
        <v>0.974762476865064</v>
      </c>
      <c r="V115" s="35">
        <f>U115*U115</f>
        <v>0.950161886304114</v>
      </c>
    </row>
    <row r="116" spans="1:21">
      <c r="A116" s="1">
        <v>1.6</v>
      </c>
      <c r="B116" s="1">
        <v>1.5</v>
      </c>
      <c r="C116" s="1">
        <v>1.5</v>
      </c>
      <c r="D116" s="1">
        <v>1.8</v>
      </c>
      <c r="E116" s="1">
        <v>1.8</v>
      </c>
      <c r="F116" s="7">
        <v>1.6</v>
      </c>
      <c r="G116" s="39">
        <f t="shared" si="45"/>
        <v>1.53333333333333</v>
      </c>
      <c r="H116" s="39">
        <f t="shared" si="46"/>
        <v>1.73333333333333</v>
      </c>
      <c r="I116" s="7"/>
      <c r="J116" s="7">
        <v>0.24</v>
      </c>
      <c r="K116" s="38">
        <v>1.5</v>
      </c>
      <c r="L116" s="38">
        <v>1.7</v>
      </c>
      <c r="M116" s="45">
        <f t="shared" si="47"/>
        <v>1.1</v>
      </c>
      <c r="N116" s="55">
        <f>(M121-M116)/M121*100</f>
        <v>84.0579710144928</v>
      </c>
      <c r="O116" s="55">
        <f t="shared" si="48"/>
        <v>5.99684329443817</v>
      </c>
      <c r="P116" s="55">
        <f t="shared" si="49"/>
        <v>-0.619788758288394</v>
      </c>
      <c r="Q116" s="7"/>
      <c r="R116" s="7"/>
      <c r="S116" s="7"/>
      <c r="T116" s="49"/>
      <c r="U116" s="58"/>
    </row>
    <row r="117" spans="1:21">
      <c r="A117" s="1">
        <v>2.1</v>
      </c>
      <c r="B117" s="1">
        <v>2</v>
      </c>
      <c r="C117" s="1">
        <v>2</v>
      </c>
      <c r="D117" s="1">
        <v>2</v>
      </c>
      <c r="E117" s="1">
        <v>1.9</v>
      </c>
      <c r="F117" s="7">
        <v>1.9</v>
      </c>
      <c r="G117" s="39">
        <f t="shared" si="45"/>
        <v>2.03333333333333</v>
      </c>
      <c r="H117" s="39">
        <f t="shared" si="46"/>
        <v>1.93333333333333</v>
      </c>
      <c r="I117" s="7"/>
      <c r="J117" s="7">
        <v>0.12</v>
      </c>
      <c r="K117" s="38">
        <v>2</v>
      </c>
      <c r="L117" s="38">
        <v>1.9</v>
      </c>
      <c r="M117" s="45">
        <f t="shared" si="47"/>
        <v>1.45</v>
      </c>
      <c r="N117" s="55">
        <f>(M121-M117)/M121*100</f>
        <v>78.9855072463768</v>
      </c>
      <c r="O117" s="55">
        <f t="shared" si="48"/>
        <v>5.80591847977365</v>
      </c>
      <c r="P117" s="55">
        <f t="shared" si="49"/>
        <v>-0.920818753952375</v>
      </c>
      <c r="Q117" s="7"/>
      <c r="R117" s="7"/>
      <c r="S117" s="7"/>
      <c r="T117" s="49"/>
      <c r="U117" s="58"/>
    </row>
    <row r="118" spans="1:21">
      <c r="A118" s="1">
        <v>3.1</v>
      </c>
      <c r="B118" s="1">
        <v>3.2</v>
      </c>
      <c r="C118" s="1">
        <v>3.3</v>
      </c>
      <c r="D118" s="1">
        <v>3.4</v>
      </c>
      <c r="E118" s="1">
        <v>3.4</v>
      </c>
      <c r="F118" s="1">
        <v>3.3</v>
      </c>
      <c r="G118" s="36">
        <f t="shared" si="45"/>
        <v>3.2</v>
      </c>
      <c r="H118" s="36">
        <f t="shared" si="46"/>
        <v>3.36666666666667</v>
      </c>
      <c r="I118" s="7"/>
      <c r="J118" s="7">
        <v>0.06</v>
      </c>
      <c r="K118" s="38">
        <v>3.2</v>
      </c>
      <c r="L118" s="38">
        <v>3.4</v>
      </c>
      <c r="M118" s="45">
        <f t="shared" si="47"/>
        <v>2.8</v>
      </c>
      <c r="N118" s="55">
        <f>(M121-M118)/M121*100</f>
        <v>59.4202898550725</v>
      </c>
      <c r="O118" s="55">
        <f t="shared" si="48"/>
        <v>5.23836991039706</v>
      </c>
      <c r="P118" s="55">
        <f t="shared" si="49"/>
        <v>-1.22184874961636</v>
      </c>
      <c r="Q118" s="7"/>
      <c r="R118" s="7"/>
      <c r="S118" s="7"/>
      <c r="T118" s="49"/>
      <c r="U118" s="58"/>
    </row>
    <row r="119" spans="1:21">
      <c r="A119" s="1">
        <v>5</v>
      </c>
      <c r="B119" s="1">
        <v>4.9</v>
      </c>
      <c r="C119" s="1">
        <v>4.8</v>
      </c>
      <c r="D119" s="1">
        <v>5.1</v>
      </c>
      <c r="E119" s="1">
        <v>4.9</v>
      </c>
      <c r="F119" s="1">
        <v>5</v>
      </c>
      <c r="G119" s="36">
        <f t="shared" si="45"/>
        <v>4.9</v>
      </c>
      <c r="H119" s="36">
        <f t="shared" si="46"/>
        <v>5</v>
      </c>
      <c r="I119" s="7"/>
      <c r="J119" s="7">
        <v>0.03</v>
      </c>
      <c r="K119" s="38">
        <v>4.9</v>
      </c>
      <c r="L119" s="38">
        <v>5</v>
      </c>
      <c r="M119" s="45">
        <f t="shared" si="47"/>
        <v>4.45</v>
      </c>
      <c r="N119" s="55">
        <f>(M121-M119)/M121*100</f>
        <v>35.5072463768116</v>
      </c>
      <c r="O119" s="55">
        <f t="shared" si="48"/>
        <v>4.62833854590763</v>
      </c>
      <c r="P119" s="55">
        <f t="shared" si="49"/>
        <v>-1.52287874528034</v>
      </c>
      <c r="Q119" s="7"/>
      <c r="R119" s="7"/>
      <c r="S119" s="7"/>
      <c r="T119" s="49"/>
      <c r="U119" s="58"/>
    </row>
    <row r="120" spans="1:21">
      <c r="A120" s="1">
        <v>6</v>
      </c>
      <c r="B120" s="1">
        <v>6.1</v>
      </c>
      <c r="C120" s="1">
        <v>6.1</v>
      </c>
      <c r="D120" s="1">
        <v>6.2</v>
      </c>
      <c r="E120" s="1">
        <v>6</v>
      </c>
      <c r="F120" s="1">
        <v>6.1</v>
      </c>
      <c r="G120" s="36">
        <f t="shared" si="45"/>
        <v>6.06666666666667</v>
      </c>
      <c r="H120" s="36">
        <f t="shared" si="46"/>
        <v>6.1</v>
      </c>
      <c r="I120" s="7"/>
      <c r="J120" s="7">
        <v>0.015</v>
      </c>
      <c r="K120" s="38">
        <v>6.1</v>
      </c>
      <c r="L120" s="38">
        <v>6.1</v>
      </c>
      <c r="M120" s="45">
        <f t="shared" si="47"/>
        <v>5.6</v>
      </c>
      <c r="N120" s="55">
        <f>(M121-M120)/M121*100</f>
        <v>18.8405797101449</v>
      </c>
      <c r="O120" s="55">
        <f t="shared" si="48"/>
        <v>4.11621372021853</v>
      </c>
      <c r="P120" s="55">
        <f t="shared" si="49"/>
        <v>-1.82390874094432</v>
      </c>
      <c r="Q120" s="7"/>
      <c r="R120" s="7"/>
      <c r="S120" s="7"/>
      <c r="T120" s="49"/>
      <c r="U120" s="58"/>
    </row>
    <row r="121" spans="1:21">
      <c r="A121" s="1">
        <v>7.3</v>
      </c>
      <c r="B121" s="1">
        <v>7.2</v>
      </c>
      <c r="C121" s="1">
        <v>7.3</v>
      </c>
      <c r="D121" s="1">
        <v>7.5</v>
      </c>
      <c r="E121" s="1">
        <v>7.5</v>
      </c>
      <c r="F121" s="1">
        <v>7.4</v>
      </c>
      <c r="G121" s="36">
        <f t="shared" si="45"/>
        <v>7.26666666666667</v>
      </c>
      <c r="H121" s="36">
        <f t="shared" si="46"/>
        <v>7.46666666666667</v>
      </c>
      <c r="I121" s="7"/>
      <c r="J121" s="7" t="s">
        <v>20</v>
      </c>
      <c r="K121" s="38">
        <v>7.3</v>
      </c>
      <c r="L121" s="38">
        <v>7.5</v>
      </c>
      <c r="M121" s="45">
        <f t="shared" si="47"/>
        <v>6.9</v>
      </c>
      <c r="N121" s="55">
        <f>(M121-M121)/M121*100</f>
        <v>0</v>
      </c>
      <c r="O121" s="7"/>
      <c r="P121" s="7"/>
      <c r="Q121" s="7"/>
      <c r="R121" s="7"/>
      <c r="S121" s="7"/>
      <c r="T121" s="49"/>
      <c r="U121" s="58"/>
    </row>
    <row r="122" spans="5:21">
      <c r="E122" s="7"/>
      <c r="F122" s="7"/>
      <c r="G122" s="38"/>
      <c r="H122" s="38"/>
      <c r="I122" s="7"/>
      <c r="J122" s="7"/>
      <c r="K122" s="38"/>
      <c r="L122" s="38"/>
      <c r="M122" s="7"/>
      <c r="N122" s="7"/>
      <c r="O122" s="7"/>
      <c r="P122" s="7"/>
      <c r="Q122" s="7"/>
      <c r="R122" s="7"/>
      <c r="S122" s="7"/>
      <c r="T122" s="49"/>
      <c r="U122" s="58"/>
    </row>
    <row r="123" spans="1:22">
      <c r="A123" s="1">
        <v>0.7</v>
      </c>
      <c r="B123" s="1">
        <v>0.7</v>
      </c>
      <c r="C123" s="1">
        <v>0.8</v>
      </c>
      <c r="D123" s="1">
        <v>0.8</v>
      </c>
      <c r="E123" s="7">
        <v>0.6</v>
      </c>
      <c r="F123" s="7">
        <v>0.7</v>
      </c>
      <c r="G123" s="39">
        <f t="shared" ref="G123:G129" si="50">AVERAGE(A123:C123)</f>
        <v>0.733333333333333</v>
      </c>
      <c r="H123" s="39">
        <f t="shared" ref="H123:H129" si="51">AVERAGE(D123:F123)</f>
        <v>0.7</v>
      </c>
      <c r="I123" s="7">
        <v>31</v>
      </c>
      <c r="J123" s="42">
        <v>2</v>
      </c>
      <c r="K123" s="47">
        <v>0.71</v>
      </c>
      <c r="L123" s="47">
        <v>0.71</v>
      </c>
      <c r="M123" s="42">
        <f t="shared" ref="M123:M129" si="52">AVERAGE(K123,L123)-0.7</f>
        <v>0.01</v>
      </c>
      <c r="N123" s="42">
        <f>(M129-M123)/M129*100</f>
        <v>99.7604790419162</v>
      </c>
      <c r="O123" s="42">
        <f t="shared" ref="O123:O129" si="53">NORMINV(N123/100,5,1)</f>
        <v>7.82079910841846</v>
      </c>
      <c r="P123" s="42">
        <f t="shared" ref="P123:P129" si="54">LOG(J123)</f>
        <v>0.301029995663981</v>
      </c>
      <c r="Q123" s="42">
        <f>INTERCEPT(O123:O128,P123:P128)</f>
        <v>6.68322857347889</v>
      </c>
      <c r="R123" s="42">
        <f>LINEST(O123:O128,P123:P128)</f>
        <v>2.25185729580071</v>
      </c>
      <c r="S123" s="42">
        <f>(5-Q123)/R123</f>
        <v>-0.747484566014815</v>
      </c>
      <c r="T123" s="51">
        <f>10^S123</f>
        <v>0.178860909168307</v>
      </c>
      <c r="U123" s="52">
        <f>CORREL(O123:O128,P123:P128)</f>
        <v>0.971593368352585</v>
      </c>
      <c r="V123" s="35">
        <f>U123*U123</f>
        <v>0.943993673426722</v>
      </c>
    </row>
    <row r="124" spans="1:21">
      <c r="A124" s="1">
        <v>1.3</v>
      </c>
      <c r="B124" s="1">
        <v>1.3</v>
      </c>
      <c r="C124" s="1">
        <v>1.3</v>
      </c>
      <c r="D124" s="1">
        <v>1</v>
      </c>
      <c r="E124" s="7">
        <v>1.1</v>
      </c>
      <c r="F124" s="7">
        <v>1</v>
      </c>
      <c r="G124" s="39">
        <f t="shared" si="50"/>
        <v>1.3</v>
      </c>
      <c r="H124" s="39">
        <f t="shared" si="51"/>
        <v>1.03333333333333</v>
      </c>
      <c r="I124" s="7"/>
      <c r="J124" s="42">
        <v>1</v>
      </c>
      <c r="K124" s="43">
        <v>1.3</v>
      </c>
      <c r="L124" s="43">
        <v>1</v>
      </c>
      <c r="M124" s="42">
        <f t="shared" si="52"/>
        <v>0.45</v>
      </c>
      <c r="N124" s="42">
        <f>(M129-M124)/M129*100</f>
        <v>89.2215568862275</v>
      </c>
      <c r="O124" s="42">
        <f t="shared" si="53"/>
        <v>6.23839708149073</v>
      </c>
      <c r="P124" s="42">
        <f t="shared" si="54"/>
        <v>0</v>
      </c>
      <c r="Q124" s="42"/>
      <c r="R124" s="42"/>
      <c r="S124" s="42"/>
      <c r="T124" s="51"/>
      <c r="U124" s="52"/>
    </row>
    <row r="125" spans="1:21">
      <c r="A125" s="1">
        <v>1.8</v>
      </c>
      <c r="B125" s="1">
        <v>1.7</v>
      </c>
      <c r="C125" s="1">
        <v>1.8</v>
      </c>
      <c r="D125" s="1">
        <v>1.2</v>
      </c>
      <c r="E125" s="7">
        <v>1.3</v>
      </c>
      <c r="F125" s="7">
        <v>1.3</v>
      </c>
      <c r="G125" s="39">
        <f t="shared" si="50"/>
        <v>1.76666666666667</v>
      </c>
      <c r="H125" s="39">
        <f t="shared" si="51"/>
        <v>1.26666666666667</v>
      </c>
      <c r="I125" s="7"/>
      <c r="J125" s="42">
        <v>0.48</v>
      </c>
      <c r="K125" s="47">
        <v>1.75</v>
      </c>
      <c r="L125" s="47">
        <v>1.25</v>
      </c>
      <c r="M125" s="42">
        <f t="shared" si="52"/>
        <v>0.8</v>
      </c>
      <c r="N125" s="42">
        <f>(M129-M125)/M129*100</f>
        <v>80.8383233532934</v>
      </c>
      <c r="O125" s="42">
        <f t="shared" si="53"/>
        <v>5.87195388975472</v>
      </c>
      <c r="P125" s="42">
        <f t="shared" si="54"/>
        <v>-0.318758762624413</v>
      </c>
      <c r="Q125" s="42"/>
      <c r="R125" s="42"/>
      <c r="S125" s="42"/>
      <c r="T125" s="51"/>
      <c r="U125" s="52"/>
    </row>
    <row r="126" spans="1:21">
      <c r="A126" s="1">
        <v>2.8</v>
      </c>
      <c r="B126" s="1">
        <v>2.9</v>
      </c>
      <c r="C126" s="1">
        <v>2.6</v>
      </c>
      <c r="D126" s="1">
        <v>2.5</v>
      </c>
      <c r="E126" s="7">
        <v>2.4</v>
      </c>
      <c r="F126" s="7">
        <v>2.5</v>
      </c>
      <c r="G126" s="39">
        <f t="shared" si="50"/>
        <v>2.76666666666667</v>
      </c>
      <c r="H126" s="39">
        <f t="shared" si="51"/>
        <v>2.46666666666667</v>
      </c>
      <c r="I126" s="7"/>
      <c r="J126" s="42">
        <v>0.24</v>
      </c>
      <c r="K126" s="47">
        <v>2.75</v>
      </c>
      <c r="L126" s="47">
        <v>2.5</v>
      </c>
      <c r="M126" s="42">
        <f t="shared" si="52"/>
        <v>1.925</v>
      </c>
      <c r="N126" s="42">
        <f>(M129-M126)/M129*100</f>
        <v>53.8922155688623</v>
      </c>
      <c r="O126" s="42">
        <f t="shared" si="53"/>
        <v>5.0977186717259</v>
      </c>
      <c r="P126" s="42">
        <f t="shared" si="54"/>
        <v>-0.619788758288394</v>
      </c>
      <c r="Q126" s="42"/>
      <c r="R126" s="42"/>
      <c r="S126" s="42"/>
      <c r="T126" s="51"/>
      <c r="U126" s="52"/>
    </row>
    <row r="127" spans="1:21">
      <c r="A127" s="1">
        <v>3.4</v>
      </c>
      <c r="B127" s="1">
        <v>3.4</v>
      </c>
      <c r="C127" s="1">
        <v>3.5</v>
      </c>
      <c r="D127" s="1">
        <v>3.1</v>
      </c>
      <c r="E127" s="7">
        <v>3</v>
      </c>
      <c r="F127" s="7">
        <v>3</v>
      </c>
      <c r="G127" s="39">
        <f t="shared" si="50"/>
        <v>3.43333333333333</v>
      </c>
      <c r="H127" s="39">
        <f t="shared" si="51"/>
        <v>3.03333333333333</v>
      </c>
      <c r="I127" s="7"/>
      <c r="J127" s="42">
        <v>0.12</v>
      </c>
      <c r="K127" s="43">
        <v>3.4</v>
      </c>
      <c r="L127" s="43">
        <v>3</v>
      </c>
      <c r="M127" s="42">
        <f t="shared" si="52"/>
        <v>2.5</v>
      </c>
      <c r="N127" s="42">
        <f>(M129-M127)/M129*100</f>
        <v>40.1197604790419</v>
      </c>
      <c r="O127" s="42">
        <f t="shared" si="53"/>
        <v>4.74975153754031</v>
      </c>
      <c r="P127" s="42">
        <f t="shared" si="54"/>
        <v>-0.920818753952375</v>
      </c>
      <c r="Q127" s="42"/>
      <c r="R127" s="42"/>
      <c r="S127" s="42"/>
      <c r="T127" s="51"/>
      <c r="U127" s="52"/>
    </row>
    <row r="128" spans="1:21">
      <c r="A128" s="1">
        <v>4.2</v>
      </c>
      <c r="B128" s="1">
        <v>4.2</v>
      </c>
      <c r="C128" s="1">
        <v>4.2</v>
      </c>
      <c r="D128" s="1">
        <v>4</v>
      </c>
      <c r="E128" s="7">
        <v>4.1</v>
      </c>
      <c r="F128" s="7">
        <v>4.1</v>
      </c>
      <c r="G128" s="39">
        <f t="shared" si="50"/>
        <v>4.2</v>
      </c>
      <c r="H128" s="39">
        <f t="shared" si="51"/>
        <v>4.06666666666667</v>
      </c>
      <c r="I128" s="7"/>
      <c r="J128" s="42">
        <v>0.06</v>
      </c>
      <c r="K128" s="43">
        <v>4.2</v>
      </c>
      <c r="L128" s="43">
        <v>4.1</v>
      </c>
      <c r="M128" s="42">
        <f t="shared" si="52"/>
        <v>3.45</v>
      </c>
      <c r="N128" s="42">
        <f>(M129-M128)/M129*100</f>
        <v>17.3652694610778</v>
      </c>
      <c r="O128" s="42">
        <f t="shared" si="53"/>
        <v>4.06017121112448</v>
      </c>
      <c r="P128" s="42">
        <f t="shared" si="54"/>
        <v>-1.22184874961636</v>
      </c>
      <c r="Q128" s="42"/>
      <c r="R128" s="42"/>
      <c r="S128" s="42"/>
      <c r="T128" s="51"/>
      <c r="U128" s="52"/>
    </row>
    <row r="129" ht="13.9" spans="1:21">
      <c r="A129" s="1">
        <v>7.4</v>
      </c>
      <c r="B129" s="1">
        <v>7.3</v>
      </c>
      <c r="C129" s="1">
        <v>7.5</v>
      </c>
      <c r="D129" s="1">
        <v>2.4</v>
      </c>
      <c r="E129" s="7">
        <v>2.4</v>
      </c>
      <c r="F129" s="7">
        <v>2.3</v>
      </c>
      <c r="G129" s="39">
        <f t="shared" si="50"/>
        <v>7.4</v>
      </c>
      <c r="H129" s="39">
        <f t="shared" si="51"/>
        <v>2.36666666666667</v>
      </c>
      <c r="I129" s="7"/>
      <c r="J129" s="46" t="s">
        <v>20</v>
      </c>
      <c r="K129" s="47">
        <v>7.35</v>
      </c>
      <c r="L129" s="47">
        <v>2.4</v>
      </c>
      <c r="M129" s="42">
        <f t="shared" si="52"/>
        <v>4.175</v>
      </c>
      <c r="N129" s="42">
        <f>(M129-M129)/M129*100</f>
        <v>0</v>
      </c>
      <c r="O129" s="42" t="e">
        <f t="shared" si="53"/>
        <v>#NUM!</v>
      </c>
      <c r="P129" s="42" t="e">
        <f t="shared" si="54"/>
        <v>#VALUE!</v>
      </c>
      <c r="Q129" s="42"/>
      <c r="R129" s="42"/>
      <c r="S129" s="42"/>
      <c r="T129" s="51"/>
      <c r="U129" s="52"/>
    </row>
    <row r="130" spans="5:21">
      <c r="E130" s="7"/>
      <c r="F130" s="7"/>
      <c r="G130" s="38"/>
      <c r="H130" s="38"/>
      <c r="I130" s="7"/>
      <c r="J130" s="46"/>
      <c r="K130" s="43"/>
      <c r="L130" s="43"/>
      <c r="M130" s="42"/>
      <c r="N130" s="42"/>
      <c r="O130" s="42"/>
      <c r="P130" s="42"/>
      <c r="Q130" s="42"/>
      <c r="R130" s="42"/>
      <c r="S130" s="42"/>
      <c r="T130" s="51"/>
      <c r="U130" s="52"/>
    </row>
    <row r="131" spans="1:22">
      <c r="A131" s="1">
        <v>1.5</v>
      </c>
      <c r="B131" s="1">
        <v>1.5</v>
      </c>
      <c r="C131" s="1">
        <v>1.5</v>
      </c>
      <c r="D131" s="1">
        <v>1</v>
      </c>
      <c r="E131" s="7">
        <v>0.9</v>
      </c>
      <c r="F131" s="7">
        <v>0.9</v>
      </c>
      <c r="G131" s="39">
        <f t="shared" ref="G131:G137" si="55">AVERAGE(A131:C131)</f>
        <v>1.5</v>
      </c>
      <c r="H131" s="39">
        <f t="shared" ref="H131:H137" si="56">AVERAGE(D131:F131)</f>
        <v>0.933333333333333</v>
      </c>
      <c r="I131" s="7">
        <v>32</v>
      </c>
      <c r="J131" s="53">
        <v>0.48</v>
      </c>
      <c r="K131" s="43">
        <v>1.5</v>
      </c>
      <c r="L131" s="43">
        <v>0.9</v>
      </c>
      <c r="M131" s="42">
        <f>AVERAGE(K131,L131)-0.7</f>
        <v>0.5</v>
      </c>
      <c r="N131" s="52">
        <f>(M137-M131)/M137*100</f>
        <v>91.9354838709677</v>
      </c>
      <c r="O131" s="52">
        <f>NORMINV(N131/100,5,1)</f>
        <v>6.40074506113058</v>
      </c>
      <c r="P131" s="52">
        <f>LOG(J131)</f>
        <v>-0.318758762624413</v>
      </c>
      <c r="Q131" s="52">
        <f>INTERCEPT(O131:O136,P131:P136)</f>
        <v>6.85730601589162</v>
      </c>
      <c r="R131" s="52">
        <f>LINEST(O131:O136,P131:P136)</f>
        <v>1.43914622647197</v>
      </c>
      <c r="S131" s="52">
        <f>(5-Q131)/R131</f>
        <v>-1.29056101578</v>
      </c>
      <c r="T131" s="51">
        <f>10^S131</f>
        <v>0.0512199304267159</v>
      </c>
      <c r="U131" s="52">
        <f>CORREL(O131:O136,P131:P136)</f>
        <v>0.994299829715289</v>
      </c>
      <c r="V131" s="35">
        <f>U131*U131</f>
        <v>0.988632151371853</v>
      </c>
    </row>
    <row r="132" spans="1:21">
      <c r="A132" s="1">
        <v>1.9</v>
      </c>
      <c r="B132" s="1">
        <v>1.9</v>
      </c>
      <c r="C132" s="1">
        <v>1.8</v>
      </c>
      <c r="D132" s="1">
        <v>1.9</v>
      </c>
      <c r="E132" s="7">
        <v>2</v>
      </c>
      <c r="F132" s="7">
        <v>1.9</v>
      </c>
      <c r="G132" s="39">
        <f t="shared" si="55"/>
        <v>1.86666666666667</v>
      </c>
      <c r="H132" s="39">
        <f t="shared" si="56"/>
        <v>1.93333333333333</v>
      </c>
      <c r="I132" s="7"/>
      <c r="J132" s="53">
        <v>0.24</v>
      </c>
      <c r="K132" s="43">
        <v>1.9</v>
      </c>
      <c r="L132" s="43">
        <v>1.9</v>
      </c>
      <c r="M132" s="42">
        <f>AVERAGE(K132,L132)-0.7</f>
        <v>1.2</v>
      </c>
      <c r="N132" s="52">
        <f>(M137-M132)/M137*100</f>
        <v>80.6451612903226</v>
      </c>
      <c r="O132" s="52">
        <f>NORMINV(N132/100,5,1)</f>
        <v>5.86489435868528</v>
      </c>
      <c r="P132" s="52">
        <f>LOG(J132)</f>
        <v>-0.619788758288394</v>
      </c>
      <c r="Q132" s="42"/>
      <c r="R132" s="42"/>
      <c r="S132" s="42"/>
      <c r="T132" s="51"/>
      <c r="U132" s="52"/>
    </row>
    <row r="133" spans="1:21">
      <c r="A133" s="1">
        <v>2.2</v>
      </c>
      <c r="B133" s="1">
        <v>2.1</v>
      </c>
      <c r="C133" s="1">
        <v>2.2</v>
      </c>
      <c r="D133" s="1">
        <v>2.2</v>
      </c>
      <c r="E133" s="7">
        <v>2.3</v>
      </c>
      <c r="F133" s="7">
        <v>2.3</v>
      </c>
      <c r="G133" s="39">
        <f t="shared" si="55"/>
        <v>2.16666666666667</v>
      </c>
      <c r="H133" s="39">
        <f t="shared" si="56"/>
        <v>2.26666666666667</v>
      </c>
      <c r="I133" s="7"/>
      <c r="J133" s="53">
        <v>0.12</v>
      </c>
      <c r="K133" s="43">
        <v>2.2</v>
      </c>
      <c r="L133" s="43">
        <v>2.3</v>
      </c>
      <c r="M133" s="42">
        <f>AVERAGE(K133,L133)-0.7</f>
        <v>1.55</v>
      </c>
      <c r="N133" s="52">
        <f>(M137-M133)/M137*100</f>
        <v>75</v>
      </c>
      <c r="O133" s="52">
        <f>NORMINV(N133/100,5,1)</f>
        <v>5.67448975019608</v>
      </c>
      <c r="P133" s="52">
        <f>LOG(J133)</f>
        <v>-0.920818753952375</v>
      </c>
      <c r="Q133" s="42"/>
      <c r="R133" s="42"/>
      <c r="S133" s="42"/>
      <c r="T133" s="51"/>
      <c r="U133" s="52"/>
    </row>
    <row r="134" spans="1:21">
      <c r="A134" s="1">
        <v>3.7</v>
      </c>
      <c r="B134" s="1">
        <v>3.4</v>
      </c>
      <c r="C134" s="1">
        <v>3.4</v>
      </c>
      <c r="D134" s="1">
        <v>3.5</v>
      </c>
      <c r="E134" s="7">
        <v>3.5</v>
      </c>
      <c r="F134" s="7">
        <v>3.4</v>
      </c>
      <c r="G134" s="39">
        <f t="shared" si="55"/>
        <v>3.5</v>
      </c>
      <c r="H134" s="39">
        <f t="shared" si="56"/>
        <v>3.46666666666667</v>
      </c>
      <c r="I134" s="7"/>
      <c r="J134" s="53">
        <v>0.06</v>
      </c>
      <c r="K134" s="43">
        <v>3.5</v>
      </c>
      <c r="L134" s="43">
        <v>3.5</v>
      </c>
      <c r="M134" s="42">
        <f>AVERAGE(K134,L134)-0.7</f>
        <v>2.8</v>
      </c>
      <c r="N134" s="52">
        <f>(M137-M134)/M137*100</f>
        <v>54.8387096774194</v>
      </c>
      <c r="O134" s="52">
        <f>NORMINV(N134/100,5,1)</f>
        <v>5.12158738275048</v>
      </c>
      <c r="P134" s="52">
        <f>LOG(J134)</f>
        <v>-1.22184874961636</v>
      </c>
      <c r="Q134" s="42"/>
      <c r="R134" s="42"/>
      <c r="S134" s="42"/>
      <c r="T134" s="51"/>
      <c r="U134" s="52"/>
    </row>
    <row r="135" spans="1:21">
      <c r="A135" s="1">
        <v>4.9</v>
      </c>
      <c r="B135" s="1">
        <v>4.8</v>
      </c>
      <c r="C135" s="1">
        <v>4.7</v>
      </c>
      <c r="D135" s="1">
        <v>4.8</v>
      </c>
      <c r="E135" s="7">
        <v>4.8</v>
      </c>
      <c r="F135" s="7">
        <v>4.8</v>
      </c>
      <c r="G135" s="39">
        <f t="shared" si="55"/>
        <v>4.8</v>
      </c>
      <c r="H135" s="39">
        <f t="shared" si="56"/>
        <v>4.8</v>
      </c>
      <c r="I135" s="7"/>
      <c r="J135" s="53">
        <v>0.03</v>
      </c>
      <c r="K135" s="43">
        <v>4.8</v>
      </c>
      <c r="L135" s="43">
        <v>4.8</v>
      </c>
      <c r="M135" s="42">
        <f>AVERAGE(K135,L135)-0.7</f>
        <v>4.1</v>
      </c>
      <c r="N135" s="52">
        <f>(M137-M135)/M137*100</f>
        <v>33.8709677419355</v>
      </c>
      <c r="O135" s="52">
        <f>NORMINV(N135/100,5,1)</f>
        <v>4.58401277981033</v>
      </c>
      <c r="P135" s="52">
        <f>LOG(J135)</f>
        <v>-1.52287874528034</v>
      </c>
      <c r="Q135" s="42"/>
      <c r="R135" s="42"/>
      <c r="S135" s="42"/>
      <c r="T135" s="51"/>
      <c r="U135" s="52"/>
    </row>
    <row r="136" spans="1:21">
      <c r="A136" s="1">
        <v>5.6</v>
      </c>
      <c r="B136" s="1">
        <v>5.3</v>
      </c>
      <c r="C136" s="1">
        <v>5.4</v>
      </c>
      <c r="D136" s="1">
        <v>5.6</v>
      </c>
      <c r="E136" s="7">
        <v>5.6</v>
      </c>
      <c r="F136" s="7">
        <v>5.7</v>
      </c>
      <c r="G136" s="39">
        <f t="shared" si="55"/>
        <v>5.43333333333333</v>
      </c>
      <c r="H136" s="39">
        <f t="shared" si="56"/>
        <v>5.63333333333333</v>
      </c>
      <c r="I136" s="7"/>
      <c r="J136" s="53">
        <v>0.015</v>
      </c>
      <c r="K136" s="43">
        <v>5.4</v>
      </c>
      <c r="L136" s="43">
        <v>5.6</v>
      </c>
      <c r="M136" s="42">
        <f t="shared" ref="M136:M153" si="57">AVERAGE(K136,L136)-0.7</f>
        <v>4.8</v>
      </c>
      <c r="N136" s="52">
        <f>(M137-M136)/M137*100</f>
        <v>22.5806451612903</v>
      </c>
      <c r="O136" s="52">
        <f t="shared" ref="O136:O153" si="58">NORMINV(N136/100,5,1)</f>
        <v>4.24727120574183</v>
      </c>
      <c r="P136" s="52">
        <f t="shared" ref="P136:P153" si="59">LOG(J136)</f>
        <v>-1.82390874094432</v>
      </c>
      <c r="Q136" s="42"/>
      <c r="R136" s="42"/>
      <c r="S136" s="42"/>
      <c r="T136" s="51"/>
      <c r="U136" s="52"/>
    </row>
    <row r="137" ht="13.9" spans="1:21">
      <c r="A137" s="1">
        <v>6.9</v>
      </c>
      <c r="B137" s="1">
        <v>7</v>
      </c>
      <c r="C137" s="1">
        <v>7</v>
      </c>
      <c r="D137" s="1">
        <v>7</v>
      </c>
      <c r="E137" s="7">
        <v>6.6</v>
      </c>
      <c r="F137" s="7">
        <v>6.7</v>
      </c>
      <c r="G137" s="39">
        <f t="shared" si="55"/>
        <v>6.96666666666667</v>
      </c>
      <c r="H137" s="39">
        <f t="shared" si="56"/>
        <v>6.76666666666667</v>
      </c>
      <c r="I137" s="7"/>
      <c r="J137" s="53" t="s">
        <v>20</v>
      </c>
      <c r="K137" s="43">
        <v>7</v>
      </c>
      <c r="L137" s="43">
        <v>6.8</v>
      </c>
      <c r="M137" s="42">
        <f t="shared" si="57"/>
        <v>6.2</v>
      </c>
      <c r="N137" s="52">
        <f>(M137-M137)/M137*100</f>
        <v>0</v>
      </c>
      <c r="O137" s="42" t="e">
        <f t="shared" si="58"/>
        <v>#NUM!</v>
      </c>
      <c r="P137" s="42" t="e">
        <f t="shared" si="59"/>
        <v>#VALUE!</v>
      </c>
      <c r="Q137" s="42"/>
      <c r="R137" s="42"/>
      <c r="S137" s="42"/>
      <c r="T137" s="51"/>
      <c r="U137" s="52"/>
    </row>
    <row r="138" spans="5:21">
      <c r="E138" s="7"/>
      <c r="F138" s="7"/>
      <c r="G138" s="38"/>
      <c r="H138" s="38"/>
      <c r="I138" s="7"/>
      <c r="J138" s="53"/>
      <c r="K138" s="43"/>
      <c r="L138" s="43"/>
      <c r="M138" s="42"/>
      <c r="N138" s="52"/>
      <c r="O138" s="42"/>
      <c r="P138" s="42"/>
      <c r="Q138" s="42"/>
      <c r="R138" s="42"/>
      <c r="S138" s="42"/>
      <c r="T138" s="51"/>
      <c r="U138" s="52"/>
    </row>
    <row r="139" spans="1:22">
      <c r="A139" s="1">
        <v>1</v>
      </c>
      <c r="B139" s="1">
        <v>1</v>
      </c>
      <c r="C139" s="1">
        <v>0.7</v>
      </c>
      <c r="D139" s="1">
        <v>0.8</v>
      </c>
      <c r="E139" s="7">
        <v>0.8</v>
      </c>
      <c r="F139" s="7">
        <v>0.8</v>
      </c>
      <c r="G139" s="39">
        <f t="shared" ref="G139:G145" si="60">AVERAGE(A139:C139)</f>
        <v>0.9</v>
      </c>
      <c r="H139" s="39">
        <f t="shared" ref="H139:H145" si="61">AVERAGE(D139:F139)</f>
        <v>0.8</v>
      </c>
      <c r="I139" s="7">
        <v>33</v>
      </c>
      <c r="J139" s="42">
        <v>2</v>
      </c>
      <c r="K139" s="43">
        <v>0.9</v>
      </c>
      <c r="L139" s="43">
        <v>0.8</v>
      </c>
      <c r="M139" s="42">
        <f t="shared" si="57"/>
        <v>0.15</v>
      </c>
      <c r="N139" s="45">
        <f>(M145-M139)/M145*100</f>
        <v>97.65625</v>
      </c>
      <c r="O139" s="42">
        <f t="shared" si="58"/>
        <v>6.98742788592989</v>
      </c>
      <c r="P139" s="42">
        <f t="shared" si="59"/>
        <v>0.301029995663981</v>
      </c>
      <c r="Q139" s="42">
        <f>INTERCEPT(O139:O144,P139:P144)</f>
        <v>6.69230364338263</v>
      </c>
      <c r="R139" s="42">
        <f>LINEST(O139:O144,P139:P144)</f>
        <v>1.22480015903389</v>
      </c>
      <c r="S139" s="42">
        <f>(5-Q139)/R139</f>
        <v>-1.38169776587676</v>
      </c>
      <c r="T139" s="51">
        <f>10^S139</f>
        <v>0.041524291786857</v>
      </c>
      <c r="U139" s="52">
        <f>CORREL(O139:O144,P139:P144)</f>
        <v>0.961406174972893</v>
      </c>
      <c r="V139" s="35">
        <f>U139*U139</f>
        <v>0.92430183327601</v>
      </c>
    </row>
    <row r="140" spans="1:21">
      <c r="A140" s="1">
        <v>1.1</v>
      </c>
      <c r="B140" s="1">
        <v>1.2</v>
      </c>
      <c r="C140" s="1">
        <v>1.2</v>
      </c>
      <c r="D140" s="1">
        <v>1</v>
      </c>
      <c r="E140" s="7">
        <v>0.9</v>
      </c>
      <c r="F140" s="7">
        <v>0.9</v>
      </c>
      <c r="G140" s="39">
        <f t="shared" si="60"/>
        <v>1.16666666666667</v>
      </c>
      <c r="H140" s="39">
        <f t="shared" si="61"/>
        <v>0.933333333333333</v>
      </c>
      <c r="I140" s="7"/>
      <c r="J140" s="42">
        <v>1</v>
      </c>
      <c r="K140" s="43">
        <v>1.2</v>
      </c>
      <c r="L140" s="43">
        <v>0.9</v>
      </c>
      <c r="M140" s="42">
        <f t="shared" si="57"/>
        <v>0.35</v>
      </c>
      <c r="N140" s="45">
        <f>(M145-M140)/M145*100</f>
        <v>94.53125</v>
      </c>
      <c r="O140" s="42">
        <f t="shared" si="58"/>
        <v>6.60100866488607</v>
      </c>
      <c r="P140" s="42">
        <f t="shared" si="59"/>
        <v>0</v>
      </c>
      <c r="Q140" s="42"/>
      <c r="R140" s="42"/>
      <c r="S140" s="42"/>
      <c r="T140" s="51"/>
      <c r="U140" s="52"/>
    </row>
    <row r="141" spans="1:21">
      <c r="A141" s="1">
        <v>1.2</v>
      </c>
      <c r="B141" s="1">
        <v>1.2</v>
      </c>
      <c r="C141" s="1">
        <v>1.1</v>
      </c>
      <c r="D141" s="1">
        <v>0.9</v>
      </c>
      <c r="E141" s="7">
        <v>0.7</v>
      </c>
      <c r="F141" s="7">
        <v>0.9</v>
      </c>
      <c r="G141" s="39">
        <f t="shared" si="60"/>
        <v>1.16666666666667</v>
      </c>
      <c r="H141" s="39">
        <f t="shared" si="61"/>
        <v>0.833333333333333</v>
      </c>
      <c r="I141" s="7"/>
      <c r="J141" s="42">
        <v>0.48</v>
      </c>
      <c r="K141" s="43">
        <v>1.2</v>
      </c>
      <c r="L141" s="43">
        <v>0.8</v>
      </c>
      <c r="M141" s="42">
        <f t="shared" si="57"/>
        <v>0.3</v>
      </c>
      <c r="N141" s="45">
        <f>(M145-M141)/M145*100</f>
        <v>95.3125</v>
      </c>
      <c r="O141" s="42">
        <f t="shared" si="58"/>
        <v>6.67593972277344</v>
      </c>
      <c r="P141" s="42">
        <f t="shared" si="59"/>
        <v>-0.318758762624413</v>
      </c>
      <c r="Q141" s="42"/>
      <c r="R141" s="42"/>
      <c r="S141" s="42"/>
      <c r="T141" s="51"/>
      <c r="U141" s="52"/>
    </row>
    <row r="142" spans="1:21">
      <c r="A142" s="1">
        <v>2.3</v>
      </c>
      <c r="B142" s="1">
        <v>2.3</v>
      </c>
      <c r="C142" s="1">
        <v>2.2</v>
      </c>
      <c r="D142" s="1">
        <v>2.1</v>
      </c>
      <c r="E142" s="7">
        <v>2</v>
      </c>
      <c r="F142" s="7">
        <v>2.1</v>
      </c>
      <c r="G142" s="39">
        <f t="shared" si="60"/>
        <v>2.26666666666667</v>
      </c>
      <c r="H142" s="39">
        <f t="shared" si="61"/>
        <v>2.06666666666667</v>
      </c>
      <c r="I142" s="7"/>
      <c r="J142" s="42">
        <v>0.24</v>
      </c>
      <c r="K142" s="43">
        <v>2.3</v>
      </c>
      <c r="L142" s="43">
        <v>2.1</v>
      </c>
      <c r="M142" s="42">
        <f t="shared" si="57"/>
        <v>1.5</v>
      </c>
      <c r="N142" s="45">
        <f>(M145-M142)/M145*100</f>
        <v>76.5625</v>
      </c>
      <c r="O142" s="42">
        <f t="shared" si="58"/>
        <v>5.72451438349237</v>
      </c>
      <c r="P142" s="42">
        <f t="shared" si="59"/>
        <v>-0.619788758288394</v>
      </c>
      <c r="Q142" s="42"/>
      <c r="R142" s="42"/>
      <c r="S142" s="42"/>
      <c r="T142" s="51"/>
      <c r="U142" s="52"/>
    </row>
    <row r="143" spans="1:21">
      <c r="A143" s="1">
        <v>2.3</v>
      </c>
      <c r="B143" s="1">
        <v>2.3</v>
      </c>
      <c r="C143" s="1">
        <v>2.4</v>
      </c>
      <c r="D143" s="1">
        <v>2.7</v>
      </c>
      <c r="E143" s="1">
        <v>2.5</v>
      </c>
      <c r="F143" s="7">
        <v>2.7</v>
      </c>
      <c r="G143" s="39">
        <f t="shared" si="60"/>
        <v>2.33333333333333</v>
      </c>
      <c r="H143" s="39">
        <f t="shared" si="61"/>
        <v>2.63333333333333</v>
      </c>
      <c r="J143" s="42">
        <v>0.12</v>
      </c>
      <c r="K143" s="43">
        <v>2.3</v>
      </c>
      <c r="L143" s="43">
        <v>2.6</v>
      </c>
      <c r="M143" s="42">
        <f t="shared" si="57"/>
        <v>1.75</v>
      </c>
      <c r="N143" s="45">
        <f>(M145-M143)/M145*100</f>
        <v>72.65625</v>
      </c>
      <c r="O143" s="42">
        <f t="shared" si="58"/>
        <v>5.60244945316442</v>
      </c>
      <c r="P143" s="42">
        <f t="shared" si="59"/>
        <v>-0.920818753952375</v>
      </c>
      <c r="Q143" s="42"/>
      <c r="R143" s="42"/>
      <c r="S143" s="42"/>
      <c r="T143" s="51"/>
      <c r="U143" s="52"/>
    </row>
    <row r="144" spans="1:21">
      <c r="A144" s="1">
        <v>3.5</v>
      </c>
      <c r="B144" s="1">
        <v>3.7</v>
      </c>
      <c r="C144" s="1">
        <v>3.4</v>
      </c>
      <c r="D144" s="1">
        <v>3.5</v>
      </c>
      <c r="E144" s="1">
        <v>3.6</v>
      </c>
      <c r="F144" s="7">
        <v>3.5</v>
      </c>
      <c r="G144" s="39">
        <f t="shared" si="60"/>
        <v>3.53333333333333</v>
      </c>
      <c r="H144" s="39">
        <f t="shared" si="61"/>
        <v>3.53333333333333</v>
      </c>
      <c r="J144" s="42">
        <v>0.06</v>
      </c>
      <c r="K144" s="43">
        <v>3.5</v>
      </c>
      <c r="L144" s="43">
        <v>3.5</v>
      </c>
      <c r="M144" s="42">
        <f t="shared" si="57"/>
        <v>2.8</v>
      </c>
      <c r="N144" s="45">
        <f>(M145-M144)/M145*100</f>
        <v>56.25</v>
      </c>
      <c r="O144" s="42">
        <f t="shared" si="58"/>
        <v>5.15731068461017</v>
      </c>
      <c r="P144" s="42">
        <f t="shared" si="59"/>
        <v>-1.22184874961636</v>
      </c>
      <c r="Q144" s="42"/>
      <c r="R144" s="42"/>
      <c r="S144" s="42"/>
      <c r="T144" s="51"/>
      <c r="U144" s="52"/>
    </row>
    <row r="145" ht="13.9" spans="1:21">
      <c r="A145" s="1">
        <v>7.1</v>
      </c>
      <c r="B145" s="1">
        <v>7.1</v>
      </c>
      <c r="C145" s="1">
        <v>7.3</v>
      </c>
      <c r="D145" s="1">
        <v>7.1</v>
      </c>
      <c r="E145" s="1">
        <v>7</v>
      </c>
      <c r="F145" s="7">
        <v>7</v>
      </c>
      <c r="G145" s="39">
        <f t="shared" si="60"/>
        <v>7.16666666666667</v>
      </c>
      <c r="H145" s="39">
        <f t="shared" si="61"/>
        <v>7.03333333333333</v>
      </c>
      <c r="J145" s="46" t="s">
        <v>20</v>
      </c>
      <c r="K145" s="43">
        <v>7.2</v>
      </c>
      <c r="L145" s="43">
        <v>7</v>
      </c>
      <c r="M145" s="42">
        <f t="shared" si="57"/>
        <v>6.4</v>
      </c>
      <c r="N145" s="45">
        <f>(M145-M145)/M145*100</f>
        <v>0</v>
      </c>
      <c r="O145" s="42" t="e">
        <f t="shared" si="58"/>
        <v>#NUM!</v>
      </c>
      <c r="P145" s="42" t="e">
        <f t="shared" si="59"/>
        <v>#VALUE!</v>
      </c>
      <c r="Q145" s="42"/>
      <c r="R145" s="42"/>
      <c r="S145" s="42"/>
      <c r="T145" s="51"/>
      <c r="U145" s="52"/>
    </row>
    <row r="146" spans="6:21">
      <c r="F146" s="7"/>
      <c r="G146" s="38"/>
      <c r="H146" s="38"/>
      <c r="J146" s="46"/>
      <c r="K146" s="43"/>
      <c r="L146" s="43"/>
      <c r="M146" s="42"/>
      <c r="N146" s="45"/>
      <c r="O146" s="42"/>
      <c r="P146" s="42"/>
      <c r="Q146" s="42"/>
      <c r="R146" s="42"/>
      <c r="S146" s="42"/>
      <c r="T146" s="51"/>
      <c r="U146" s="52"/>
    </row>
    <row r="147" spans="1:22">
      <c r="A147" s="1">
        <v>1.1</v>
      </c>
      <c r="B147" s="1">
        <v>1.2</v>
      </c>
      <c r="C147" s="1">
        <v>1.3</v>
      </c>
      <c r="D147" s="1">
        <v>1</v>
      </c>
      <c r="E147" s="1">
        <v>1.1</v>
      </c>
      <c r="F147" s="7">
        <v>1.1</v>
      </c>
      <c r="G147" s="39">
        <f t="shared" ref="G147:G153" si="62">AVERAGE(A147:C147)</f>
        <v>1.2</v>
      </c>
      <c r="H147" s="39">
        <f t="shared" ref="H147:H153" si="63">AVERAGE(D147:F147)</f>
        <v>1.06666666666667</v>
      </c>
      <c r="I147" s="1">
        <v>34</v>
      </c>
      <c r="J147" s="42">
        <v>2</v>
      </c>
      <c r="K147" s="47">
        <v>1.15</v>
      </c>
      <c r="L147" s="47">
        <v>1.05</v>
      </c>
      <c r="M147" s="42">
        <f t="shared" si="57"/>
        <v>0.4</v>
      </c>
      <c r="N147" s="42">
        <f>(M153-M147)/M153*100</f>
        <v>93.9622641509434</v>
      </c>
      <c r="O147" s="42">
        <f t="shared" si="58"/>
        <v>6.5516135585061</v>
      </c>
      <c r="P147" s="42">
        <f t="shared" si="59"/>
        <v>0.301029995663981</v>
      </c>
      <c r="Q147" s="42">
        <f>INTERCEPT(O147:O152,P147:P152)</f>
        <v>6.36681756865005</v>
      </c>
      <c r="R147" s="42">
        <f>LINEST(O147:O152,P147:P152)</f>
        <v>1.01614712587877</v>
      </c>
      <c r="S147" s="42">
        <f>(5-Q147)/R147</f>
        <v>-1.34509810030513</v>
      </c>
      <c r="T147" s="51">
        <f>10^S147</f>
        <v>0.0451753888737949</v>
      </c>
      <c r="U147" s="52">
        <f>CORREL(O147:O152,P147:P152)</f>
        <v>0.957292659604387</v>
      </c>
      <c r="V147" s="35">
        <f>U147*U147</f>
        <v>0.916409236132442</v>
      </c>
    </row>
    <row r="148" spans="1:21">
      <c r="A148" s="1">
        <v>1.4</v>
      </c>
      <c r="B148" s="1">
        <v>1.4</v>
      </c>
      <c r="C148" s="1">
        <v>1.3</v>
      </c>
      <c r="D148" s="1">
        <v>1.3</v>
      </c>
      <c r="E148" s="1">
        <v>1.3</v>
      </c>
      <c r="F148" s="7">
        <v>1.3</v>
      </c>
      <c r="G148" s="39">
        <f t="shared" si="62"/>
        <v>1.36666666666667</v>
      </c>
      <c r="H148" s="39">
        <f t="shared" si="63"/>
        <v>1.3</v>
      </c>
      <c r="J148" s="42">
        <v>1</v>
      </c>
      <c r="K148" s="47">
        <v>1.35</v>
      </c>
      <c r="L148" s="47">
        <v>1.3</v>
      </c>
      <c r="M148" s="42">
        <f t="shared" si="57"/>
        <v>0.625</v>
      </c>
      <c r="N148" s="42">
        <f>(M153-M148)/M153*100</f>
        <v>90.5660377358491</v>
      </c>
      <c r="O148" s="42">
        <f t="shared" si="58"/>
        <v>6.31449629146788</v>
      </c>
      <c r="P148" s="42">
        <f t="shared" si="59"/>
        <v>0</v>
      </c>
      <c r="Q148" s="42"/>
      <c r="R148" s="42"/>
      <c r="S148" s="42"/>
      <c r="T148" s="51"/>
      <c r="U148" s="52"/>
    </row>
    <row r="149" spans="1:21">
      <c r="A149" s="1">
        <v>2.2</v>
      </c>
      <c r="B149" s="1">
        <v>2.1</v>
      </c>
      <c r="C149" s="1">
        <v>2.1</v>
      </c>
      <c r="D149" s="1">
        <v>1</v>
      </c>
      <c r="E149" s="1">
        <v>1</v>
      </c>
      <c r="F149" s="7">
        <v>0.9</v>
      </c>
      <c r="G149" s="39">
        <f t="shared" si="62"/>
        <v>2.13333333333333</v>
      </c>
      <c r="H149" s="39">
        <f t="shared" si="63"/>
        <v>0.966666666666667</v>
      </c>
      <c r="J149" s="42">
        <v>0.48</v>
      </c>
      <c r="K149" s="47">
        <v>2.15</v>
      </c>
      <c r="L149" s="43">
        <v>1</v>
      </c>
      <c r="M149" s="42">
        <f t="shared" si="57"/>
        <v>0.875</v>
      </c>
      <c r="N149" s="42">
        <f>(M153-M149)/M153*100</f>
        <v>86.7924528301887</v>
      </c>
      <c r="O149" s="42">
        <f t="shared" si="58"/>
        <v>6.11663377702084</v>
      </c>
      <c r="P149" s="42">
        <f t="shared" si="59"/>
        <v>-0.318758762624413</v>
      </c>
      <c r="Q149" s="42"/>
      <c r="R149" s="42"/>
      <c r="S149" s="42"/>
      <c r="T149" s="51"/>
      <c r="U149" s="52"/>
    </row>
    <row r="150" spans="1:21">
      <c r="A150" s="1">
        <v>1.9</v>
      </c>
      <c r="B150" s="1">
        <v>2</v>
      </c>
      <c r="C150" s="1">
        <v>1.9</v>
      </c>
      <c r="D150" s="1">
        <v>1.7</v>
      </c>
      <c r="E150" s="1">
        <v>1.6</v>
      </c>
      <c r="F150" s="7">
        <v>1.5</v>
      </c>
      <c r="G150" s="39">
        <f t="shared" si="62"/>
        <v>1.93333333333333</v>
      </c>
      <c r="H150" s="39">
        <f t="shared" si="63"/>
        <v>1.6</v>
      </c>
      <c r="J150" s="42">
        <v>0.24</v>
      </c>
      <c r="K150" s="47">
        <v>1.85</v>
      </c>
      <c r="L150" s="43">
        <v>1.6</v>
      </c>
      <c r="M150" s="42">
        <f t="shared" si="57"/>
        <v>1.025</v>
      </c>
      <c r="N150" s="42">
        <f>(M153-M150)/M153*100</f>
        <v>84.5283018867924</v>
      </c>
      <c r="O150" s="42">
        <f t="shared" si="58"/>
        <v>6.01641046920516</v>
      </c>
      <c r="P150" s="42">
        <f t="shared" si="59"/>
        <v>-0.619788758288394</v>
      </c>
      <c r="Q150" s="42"/>
      <c r="R150" s="42"/>
      <c r="S150" s="42"/>
      <c r="T150" s="51"/>
      <c r="U150" s="52"/>
    </row>
    <row r="151" spans="1:21">
      <c r="A151" s="1">
        <v>3</v>
      </c>
      <c r="B151" s="1">
        <v>2.7</v>
      </c>
      <c r="C151" s="1">
        <v>2.8</v>
      </c>
      <c r="D151" s="1">
        <v>2.8</v>
      </c>
      <c r="E151" s="1">
        <v>2.8</v>
      </c>
      <c r="F151" s="7">
        <v>2.9</v>
      </c>
      <c r="G151" s="39">
        <f t="shared" si="62"/>
        <v>2.83333333333333</v>
      </c>
      <c r="H151" s="39">
        <f t="shared" si="63"/>
        <v>2.83333333333333</v>
      </c>
      <c r="J151" s="42">
        <v>0.12</v>
      </c>
      <c r="K151" s="43">
        <v>2.8</v>
      </c>
      <c r="L151" s="43">
        <v>2.8</v>
      </c>
      <c r="M151" s="42">
        <f t="shared" si="57"/>
        <v>2.1</v>
      </c>
      <c r="N151" s="42">
        <f>(M153-M151)/M153*100</f>
        <v>68.3018867924528</v>
      </c>
      <c r="O151" s="42">
        <f t="shared" si="58"/>
        <v>5.47615737489285</v>
      </c>
      <c r="P151" s="42">
        <f t="shared" si="59"/>
        <v>-0.920818753952375</v>
      </c>
      <c r="Q151" s="42"/>
      <c r="R151" s="42"/>
      <c r="S151" s="42"/>
      <c r="T151" s="51"/>
      <c r="U151" s="52"/>
    </row>
    <row r="152" spans="1:21">
      <c r="A152" s="1">
        <v>4.2</v>
      </c>
      <c r="B152" s="1">
        <v>4.1</v>
      </c>
      <c r="C152" s="1">
        <v>4.2</v>
      </c>
      <c r="D152" s="1">
        <v>4.4</v>
      </c>
      <c r="E152" s="1">
        <v>4.4</v>
      </c>
      <c r="F152" s="7">
        <v>4.5</v>
      </c>
      <c r="G152" s="39">
        <f t="shared" si="62"/>
        <v>4.16666666666667</v>
      </c>
      <c r="H152" s="39">
        <f t="shared" si="63"/>
        <v>4.43333333333333</v>
      </c>
      <c r="J152" s="42">
        <v>0.06</v>
      </c>
      <c r="K152" s="47">
        <v>4.15</v>
      </c>
      <c r="L152" s="43">
        <v>4.4</v>
      </c>
      <c r="M152" s="42">
        <f t="shared" si="57"/>
        <v>3.575</v>
      </c>
      <c r="N152" s="42">
        <f>(M153-M152)/M153*100</f>
        <v>46.0377358490566</v>
      </c>
      <c r="O152" s="42">
        <f t="shared" si="58"/>
        <v>4.90051691436332</v>
      </c>
      <c r="P152" s="42">
        <f t="shared" si="59"/>
        <v>-1.22184874961636</v>
      </c>
      <c r="Q152" s="42"/>
      <c r="R152" s="42"/>
      <c r="S152" s="42"/>
      <c r="T152" s="51"/>
      <c r="U152" s="52"/>
    </row>
    <row r="153" ht="13.9" spans="1:21">
      <c r="A153" s="1">
        <v>7.5</v>
      </c>
      <c r="B153" s="1">
        <v>7.3</v>
      </c>
      <c r="C153" s="1">
        <v>7.4</v>
      </c>
      <c r="D153" s="1">
        <v>7.3</v>
      </c>
      <c r="E153" s="1">
        <v>7.5</v>
      </c>
      <c r="F153" s="7">
        <v>7.1</v>
      </c>
      <c r="G153" s="39">
        <f t="shared" si="62"/>
        <v>7.4</v>
      </c>
      <c r="H153" s="39">
        <f t="shared" si="63"/>
        <v>7.3</v>
      </c>
      <c r="J153" s="46" t="s">
        <v>20</v>
      </c>
      <c r="K153" s="43">
        <v>7.4</v>
      </c>
      <c r="L153" s="47">
        <v>7.25</v>
      </c>
      <c r="M153" s="42">
        <f t="shared" si="57"/>
        <v>6.625</v>
      </c>
      <c r="N153" s="42">
        <f>(M153-M153)/M153*100</f>
        <v>0</v>
      </c>
      <c r="O153" s="42" t="e">
        <f t="shared" si="58"/>
        <v>#NUM!</v>
      </c>
      <c r="P153" s="42" t="e">
        <f t="shared" si="59"/>
        <v>#VALUE!</v>
      </c>
      <c r="Q153" s="42"/>
      <c r="R153" s="42"/>
      <c r="S153" s="42"/>
      <c r="T153" s="51"/>
      <c r="U153" s="52"/>
    </row>
    <row r="154" spans="6:21">
      <c r="F154" s="7"/>
      <c r="G154" s="38"/>
      <c r="H154" s="38"/>
      <c r="J154" s="46"/>
      <c r="K154" s="43"/>
      <c r="L154" s="43"/>
      <c r="M154" s="42"/>
      <c r="N154" s="42"/>
      <c r="O154" s="42"/>
      <c r="P154" s="42"/>
      <c r="Q154" s="42"/>
      <c r="R154" s="42"/>
      <c r="S154" s="42"/>
      <c r="T154" s="51"/>
      <c r="U154" s="52"/>
    </row>
    <row r="155" spans="1:22">
      <c r="A155" s="1">
        <v>0.8</v>
      </c>
      <c r="B155" s="1">
        <v>0.6</v>
      </c>
      <c r="C155" s="1">
        <v>0.7</v>
      </c>
      <c r="D155" s="1">
        <v>0.8</v>
      </c>
      <c r="E155" s="1">
        <v>0.6</v>
      </c>
      <c r="F155" s="7">
        <v>0.9</v>
      </c>
      <c r="G155" s="39">
        <f t="shared" ref="G155:G161" si="64">AVERAGE(A155:C155)</f>
        <v>0.7</v>
      </c>
      <c r="H155" s="39">
        <f t="shared" ref="H155:H161" si="65">AVERAGE(D155:F155)</f>
        <v>0.766666666666667</v>
      </c>
      <c r="I155" s="60">
        <v>37</v>
      </c>
      <c r="J155" s="53">
        <v>0.48</v>
      </c>
      <c r="K155" s="42">
        <v>0.7</v>
      </c>
      <c r="L155" s="42">
        <v>0.8</v>
      </c>
      <c r="M155" s="42">
        <f t="shared" ref="M155:M169" si="66">AVERAGE(K155,L155)-0.5</f>
        <v>0.25</v>
      </c>
      <c r="N155" s="52">
        <f>(M161-M155)/M161*100</f>
        <v>96.7948717948718</v>
      </c>
      <c r="O155" s="52">
        <f t="shared" ref="O155:O168" si="67">NORMINV(N155/100,5,1)</f>
        <v>6.85146584429655</v>
      </c>
      <c r="P155" s="52">
        <f t="shared" ref="P155:P168" si="68">LOG(J155)</f>
        <v>-0.318758762624413</v>
      </c>
      <c r="Q155" s="52">
        <f>INTERCEPT(O155:O160,P155:P160)</f>
        <v>7.3958053183236</v>
      </c>
      <c r="R155" s="52">
        <f>LINEST(O155:O160,P155:P160)</f>
        <v>1.61126458092271</v>
      </c>
      <c r="S155" s="52">
        <f>(5-Q155)/R155</f>
        <v>-1.4869099381255</v>
      </c>
      <c r="T155" s="51">
        <f>10^S155</f>
        <v>0.0325904278436826</v>
      </c>
      <c r="U155" s="52">
        <f>CORREL(O155:O160,P155:P160)</f>
        <v>0.985760285898366</v>
      </c>
      <c r="V155" s="35">
        <f>U155*U155</f>
        <v>0.971723341254427</v>
      </c>
    </row>
    <row r="156" spans="1:21">
      <c r="A156" s="1">
        <v>1</v>
      </c>
      <c r="B156" s="1">
        <v>1</v>
      </c>
      <c r="C156" s="1">
        <v>1</v>
      </c>
      <c r="D156" s="1">
        <v>0.9</v>
      </c>
      <c r="E156" s="1">
        <v>1</v>
      </c>
      <c r="F156" s="7">
        <v>1</v>
      </c>
      <c r="G156" s="39">
        <f t="shared" si="64"/>
        <v>1</v>
      </c>
      <c r="H156" s="39">
        <f t="shared" si="65"/>
        <v>0.966666666666667</v>
      </c>
      <c r="I156" s="22"/>
      <c r="J156" s="53">
        <v>0.24</v>
      </c>
      <c r="K156" s="42">
        <v>1</v>
      </c>
      <c r="L156" s="42">
        <v>1</v>
      </c>
      <c r="M156" s="42">
        <f t="shared" si="66"/>
        <v>0.5</v>
      </c>
      <c r="N156" s="52">
        <f>(M161-M156)/M161*100</f>
        <v>93.5897435897436</v>
      </c>
      <c r="O156" s="52">
        <f t="shared" si="67"/>
        <v>6.52121804642593</v>
      </c>
      <c r="P156" s="52">
        <f t="shared" si="68"/>
        <v>-0.619788758288394</v>
      </c>
      <c r="Q156" s="42"/>
      <c r="R156" s="42"/>
      <c r="S156" s="42"/>
      <c r="T156" s="48"/>
      <c r="U156" s="42"/>
    </row>
    <row r="157" spans="1:21">
      <c r="A157" s="1">
        <v>1.9</v>
      </c>
      <c r="B157" s="1">
        <v>1.8</v>
      </c>
      <c r="C157" s="1">
        <v>1.6</v>
      </c>
      <c r="D157" s="1">
        <v>1.7</v>
      </c>
      <c r="E157" s="1">
        <v>1.7</v>
      </c>
      <c r="F157" s="7">
        <v>1.8</v>
      </c>
      <c r="G157" s="39">
        <f t="shared" si="64"/>
        <v>1.76666666666667</v>
      </c>
      <c r="H157" s="39">
        <f t="shared" si="65"/>
        <v>1.73333333333333</v>
      </c>
      <c r="I157" s="22"/>
      <c r="J157" s="53">
        <v>0.12</v>
      </c>
      <c r="K157" s="42">
        <v>1.8</v>
      </c>
      <c r="L157" s="42">
        <v>1.7</v>
      </c>
      <c r="M157" s="42">
        <f t="shared" si="66"/>
        <v>1.25</v>
      </c>
      <c r="N157" s="52">
        <f>(M161-M157)/M161*100</f>
        <v>83.974358974359</v>
      </c>
      <c r="O157" s="52">
        <f t="shared" si="67"/>
        <v>5.99340460054213</v>
      </c>
      <c r="P157" s="52">
        <f t="shared" si="68"/>
        <v>-0.920818753952375</v>
      </c>
      <c r="Q157" s="42"/>
      <c r="R157" s="42"/>
      <c r="S157" s="42"/>
      <c r="T157" s="48"/>
      <c r="U157" s="42"/>
    </row>
    <row r="158" spans="1:21">
      <c r="A158" s="1">
        <v>3.9</v>
      </c>
      <c r="B158" s="1">
        <v>4</v>
      </c>
      <c r="C158" s="1">
        <v>4.2</v>
      </c>
      <c r="D158" s="1">
        <v>3.8</v>
      </c>
      <c r="E158" s="1">
        <v>3.9</v>
      </c>
      <c r="F158" s="7">
        <v>4</v>
      </c>
      <c r="G158" s="39">
        <f t="shared" si="64"/>
        <v>4.03333333333333</v>
      </c>
      <c r="H158" s="39">
        <f t="shared" si="65"/>
        <v>3.9</v>
      </c>
      <c r="I158" s="22"/>
      <c r="J158" s="53">
        <v>0.06</v>
      </c>
      <c r="K158" s="42">
        <v>4</v>
      </c>
      <c r="L158" s="42">
        <v>3.9</v>
      </c>
      <c r="M158" s="42">
        <f t="shared" si="66"/>
        <v>3.45</v>
      </c>
      <c r="N158" s="52">
        <f>(M161-M158)/M161*100</f>
        <v>55.7692307692308</v>
      </c>
      <c r="O158" s="52">
        <f t="shared" si="67"/>
        <v>5.14512094121077</v>
      </c>
      <c r="P158" s="52">
        <f t="shared" si="68"/>
        <v>-1.22184874961636</v>
      </c>
      <c r="Q158" s="42"/>
      <c r="R158" s="42"/>
      <c r="S158" s="42"/>
      <c r="T158" s="48"/>
      <c r="U158" s="42"/>
    </row>
    <row r="159" spans="1:21">
      <c r="A159" s="1">
        <v>4.8</v>
      </c>
      <c r="B159" s="59">
        <v>4.8</v>
      </c>
      <c r="C159" s="1">
        <v>4.5</v>
      </c>
      <c r="D159" s="1">
        <v>4.6</v>
      </c>
      <c r="E159" s="1">
        <v>4.8</v>
      </c>
      <c r="F159" s="7">
        <v>4.5</v>
      </c>
      <c r="G159" s="39">
        <f t="shared" si="64"/>
        <v>4.7</v>
      </c>
      <c r="H159" s="39">
        <f t="shared" si="65"/>
        <v>4.63333333333333</v>
      </c>
      <c r="I159" s="22"/>
      <c r="J159" s="53">
        <v>0.03</v>
      </c>
      <c r="K159" s="42">
        <v>4.7</v>
      </c>
      <c r="L159" s="42">
        <v>4.6</v>
      </c>
      <c r="M159" s="42">
        <f t="shared" si="66"/>
        <v>4.15</v>
      </c>
      <c r="N159" s="52">
        <f>(M161-M159)/M161*100</f>
        <v>46.7948717948718</v>
      </c>
      <c r="O159" s="52">
        <f t="shared" si="67"/>
        <v>4.91957272631383</v>
      </c>
      <c r="P159" s="52">
        <f t="shared" si="68"/>
        <v>-1.52287874528034</v>
      </c>
      <c r="Q159" s="42"/>
      <c r="R159" s="42"/>
      <c r="S159" s="42"/>
      <c r="T159" s="48"/>
      <c r="U159" s="42"/>
    </row>
    <row r="160" spans="1:21">
      <c r="A160" s="1">
        <v>5.5</v>
      </c>
      <c r="B160" s="1">
        <v>5.9</v>
      </c>
      <c r="C160" s="1">
        <v>5.7</v>
      </c>
      <c r="D160" s="1">
        <v>5.6</v>
      </c>
      <c r="E160" s="1">
        <v>5.6</v>
      </c>
      <c r="F160" s="7">
        <v>5.6</v>
      </c>
      <c r="G160" s="39">
        <f t="shared" si="64"/>
        <v>5.7</v>
      </c>
      <c r="H160" s="39">
        <f t="shared" si="65"/>
        <v>5.6</v>
      </c>
      <c r="I160" s="22"/>
      <c r="J160" s="53">
        <v>0.015</v>
      </c>
      <c r="K160" s="42">
        <v>5.7</v>
      </c>
      <c r="L160" s="42">
        <v>5.6</v>
      </c>
      <c r="M160" s="42">
        <f t="shared" si="66"/>
        <v>5.15</v>
      </c>
      <c r="N160" s="52">
        <f>(M161-M160)/M161*100</f>
        <v>33.974358974359</v>
      </c>
      <c r="O160" s="52">
        <f t="shared" si="67"/>
        <v>4.58683697956925</v>
      </c>
      <c r="P160" s="52">
        <f t="shared" si="68"/>
        <v>-1.82390874094432</v>
      </c>
      <c r="Q160" s="42"/>
      <c r="R160" s="42"/>
      <c r="S160" s="42"/>
      <c r="T160" s="48"/>
      <c r="U160" s="42"/>
    </row>
    <row r="161" ht="13.9" spans="1:21">
      <c r="A161" s="1">
        <v>8.4</v>
      </c>
      <c r="B161" s="1">
        <v>8.1</v>
      </c>
      <c r="C161" s="1">
        <v>8.3</v>
      </c>
      <c r="D161" s="1">
        <v>8.4</v>
      </c>
      <c r="E161" s="1">
        <v>8.4</v>
      </c>
      <c r="F161" s="7">
        <v>8</v>
      </c>
      <c r="G161" s="39">
        <f t="shared" si="64"/>
        <v>8.26666666666667</v>
      </c>
      <c r="H161" s="39">
        <f t="shared" si="65"/>
        <v>8.26666666666667</v>
      </c>
      <c r="I161" s="22"/>
      <c r="J161" s="53" t="s">
        <v>20</v>
      </c>
      <c r="K161" s="42">
        <v>8.3</v>
      </c>
      <c r="L161" s="42">
        <v>8.3</v>
      </c>
      <c r="M161" s="42">
        <f t="shared" si="66"/>
        <v>7.8</v>
      </c>
      <c r="N161" s="52">
        <f>(M161-M161)/M161*100</f>
        <v>0</v>
      </c>
      <c r="O161" s="42" t="e">
        <f t="shared" si="67"/>
        <v>#NUM!</v>
      </c>
      <c r="P161" s="42" t="e">
        <f t="shared" si="68"/>
        <v>#VALUE!</v>
      </c>
      <c r="Q161" s="42"/>
      <c r="R161" s="42"/>
      <c r="S161" s="42"/>
      <c r="T161" s="48"/>
      <c r="U161" s="42"/>
    </row>
    <row r="162" spans="6:21">
      <c r="F162" s="7"/>
      <c r="G162" s="38"/>
      <c r="H162" s="38"/>
      <c r="J162" s="46"/>
      <c r="K162" s="43"/>
      <c r="L162" s="43"/>
      <c r="M162" s="42"/>
      <c r="N162" s="42"/>
      <c r="O162" s="42"/>
      <c r="P162" s="42"/>
      <c r="Q162" s="42"/>
      <c r="R162" s="42"/>
      <c r="S162" s="42"/>
      <c r="T162" s="51"/>
      <c r="U162" s="52"/>
    </row>
    <row r="163" spans="1:22">
      <c r="A163" s="1">
        <v>0.9</v>
      </c>
      <c r="B163" s="1">
        <v>0.9</v>
      </c>
      <c r="C163" s="1">
        <v>0.9</v>
      </c>
      <c r="D163" s="1">
        <v>1</v>
      </c>
      <c r="E163" s="1">
        <v>0.7</v>
      </c>
      <c r="F163" s="7">
        <v>0.7</v>
      </c>
      <c r="G163" s="39">
        <f t="shared" ref="G163:G169" si="69">AVERAGE(A163:C163)</f>
        <v>0.9</v>
      </c>
      <c r="H163" s="39">
        <f t="shared" ref="H163:H169" si="70">AVERAGE(D163:F163)</f>
        <v>0.8</v>
      </c>
      <c r="I163" s="7">
        <v>35</v>
      </c>
      <c r="J163" s="7">
        <v>0.48</v>
      </c>
      <c r="K163" s="38">
        <v>0.9</v>
      </c>
      <c r="L163" s="38">
        <v>0.8</v>
      </c>
      <c r="M163" s="45">
        <f t="shared" si="66"/>
        <v>0.35</v>
      </c>
      <c r="N163" s="55">
        <f>(M169-M163)/M169*100</f>
        <v>94.6564885496183</v>
      </c>
      <c r="O163" s="55">
        <f t="shared" si="67"/>
        <v>6.61242159385567</v>
      </c>
      <c r="P163" s="55">
        <f t="shared" si="68"/>
        <v>-0.318758762624413</v>
      </c>
      <c r="Q163" s="55">
        <f>INTERCEPT(O163:O168,P163:P168)</f>
        <v>6.95041871107291</v>
      </c>
      <c r="R163" s="55">
        <f>LINEST(O163:O168,P163:P168)</f>
        <v>1.25722840904118</v>
      </c>
      <c r="S163" s="55">
        <f>(5-Q163)/R163</f>
        <v>-1.5513638548467</v>
      </c>
      <c r="T163" s="51">
        <f>10^S163</f>
        <v>0.0280954598750348</v>
      </c>
      <c r="U163" s="55">
        <f>CORREL(O163:O168,P163:P168)</f>
        <v>0.973698026557221</v>
      </c>
      <c r="V163" s="35">
        <f>U163*U163</f>
        <v>0.948087846921427</v>
      </c>
    </row>
    <row r="164" spans="1:21">
      <c r="A164" s="1">
        <v>1.5</v>
      </c>
      <c r="B164" s="1">
        <v>1.7</v>
      </c>
      <c r="C164" s="1">
        <v>1.7</v>
      </c>
      <c r="D164" s="1">
        <v>1.4</v>
      </c>
      <c r="E164" s="1">
        <v>1.5</v>
      </c>
      <c r="F164" s="7">
        <v>1.3</v>
      </c>
      <c r="G164" s="39">
        <f t="shared" si="69"/>
        <v>1.63333333333333</v>
      </c>
      <c r="H164" s="39">
        <f t="shared" si="70"/>
        <v>1.4</v>
      </c>
      <c r="J164" s="7">
        <v>0.24</v>
      </c>
      <c r="K164" s="38">
        <v>1.6</v>
      </c>
      <c r="L164" s="38">
        <v>1.4</v>
      </c>
      <c r="M164" s="45">
        <f t="shared" si="66"/>
        <v>1</v>
      </c>
      <c r="N164" s="55">
        <f>(M169-M164)/M169*100</f>
        <v>84.7328244274809</v>
      </c>
      <c r="O164" s="55">
        <f t="shared" si="67"/>
        <v>6.02504170144637</v>
      </c>
      <c r="P164" s="55">
        <f t="shared" si="68"/>
        <v>-0.619788758288394</v>
      </c>
      <c r="Q164" s="7"/>
      <c r="R164" s="7"/>
      <c r="S164" s="7"/>
      <c r="T164" s="49"/>
      <c r="U164" s="58"/>
    </row>
    <row r="165" spans="1:21">
      <c r="A165" s="1">
        <v>1.6</v>
      </c>
      <c r="B165" s="1">
        <v>1.6</v>
      </c>
      <c r="C165" s="1">
        <v>1.6</v>
      </c>
      <c r="D165" s="1">
        <v>1.7</v>
      </c>
      <c r="E165" s="1">
        <v>1.6</v>
      </c>
      <c r="F165" s="7">
        <v>1.5</v>
      </c>
      <c r="G165" s="39">
        <f t="shared" si="69"/>
        <v>1.6</v>
      </c>
      <c r="H165" s="39">
        <f t="shared" si="70"/>
        <v>1.6</v>
      </c>
      <c r="I165" s="7"/>
      <c r="J165" s="7">
        <v>0.12</v>
      </c>
      <c r="K165" s="38">
        <v>1.6</v>
      </c>
      <c r="L165" s="38">
        <v>1.6</v>
      </c>
      <c r="M165" s="45">
        <f t="shared" si="66"/>
        <v>1.1</v>
      </c>
      <c r="N165" s="55">
        <f>(M169-M165)/M169*100</f>
        <v>83.206106870229</v>
      </c>
      <c r="O165" s="55">
        <f t="shared" si="67"/>
        <v>5.96234195096657</v>
      </c>
      <c r="P165" s="55">
        <f t="shared" si="68"/>
        <v>-0.920818753952375</v>
      </c>
      <c r="Q165" s="7"/>
      <c r="R165" s="7"/>
      <c r="S165" s="7"/>
      <c r="T165" s="49"/>
      <c r="U165" s="58"/>
    </row>
    <row r="166" spans="1:21">
      <c r="A166" s="1">
        <v>3.1</v>
      </c>
      <c r="B166" s="1">
        <v>3</v>
      </c>
      <c r="C166" s="1">
        <v>3.4</v>
      </c>
      <c r="D166" s="1">
        <v>3.3</v>
      </c>
      <c r="E166" s="1">
        <v>3.2</v>
      </c>
      <c r="F166" s="7">
        <v>3.5</v>
      </c>
      <c r="G166" s="39">
        <f t="shared" si="69"/>
        <v>3.16666666666667</v>
      </c>
      <c r="H166" s="39">
        <f t="shared" si="70"/>
        <v>3.33333333333333</v>
      </c>
      <c r="I166" s="7"/>
      <c r="J166" s="7">
        <v>0.06</v>
      </c>
      <c r="K166" s="38">
        <v>3.2</v>
      </c>
      <c r="L166" s="38">
        <v>3.3</v>
      </c>
      <c r="M166" s="45">
        <f t="shared" si="66"/>
        <v>2.75</v>
      </c>
      <c r="N166" s="55">
        <f>(M169-M166)/M169*100</f>
        <v>58.0152671755725</v>
      </c>
      <c r="O166" s="55">
        <f t="shared" si="67"/>
        <v>5.2022840653485</v>
      </c>
      <c r="P166" s="55">
        <f t="shared" si="68"/>
        <v>-1.22184874961636</v>
      </c>
      <c r="Q166" s="7"/>
      <c r="R166" s="7"/>
      <c r="S166" s="7"/>
      <c r="T166" s="49"/>
      <c r="U166" s="58"/>
    </row>
    <row r="167" spans="1:21">
      <c r="A167" s="1">
        <v>3.2</v>
      </c>
      <c r="B167" s="1">
        <v>3.3</v>
      </c>
      <c r="C167" s="1">
        <v>3.1</v>
      </c>
      <c r="D167" s="1">
        <v>3.1</v>
      </c>
      <c r="E167" s="1">
        <v>3</v>
      </c>
      <c r="F167" s="7">
        <v>3.4</v>
      </c>
      <c r="G167" s="39">
        <f t="shared" si="69"/>
        <v>3.2</v>
      </c>
      <c r="H167" s="39">
        <f t="shared" si="70"/>
        <v>3.16666666666667</v>
      </c>
      <c r="I167" s="7"/>
      <c r="J167" s="7">
        <v>0.03</v>
      </c>
      <c r="K167" s="38">
        <v>3.2</v>
      </c>
      <c r="L167" s="38">
        <v>3.2</v>
      </c>
      <c r="M167" s="45">
        <f t="shared" si="66"/>
        <v>2.7</v>
      </c>
      <c r="N167" s="55">
        <f>(M169-M167)/M169*100</f>
        <v>58.7786259541985</v>
      </c>
      <c r="O167" s="55">
        <f t="shared" si="67"/>
        <v>5.22185407695363</v>
      </c>
      <c r="P167" s="55">
        <f t="shared" si="68"/>
        <v>-1.52287874528034</v>
      </c>
      <c r="Q167" s="7"/>
      <c r="R167" s="7"/>
      <c r="S167" s="7"/>
      <c r="T167" s="49"/>
      <c r="U167" s="58"/>
    </row>
    <row r="168" spans="1:21">
      <c r="A168" s="1">
        <v>5</v>
      </c>
      <c r="B168" s="1">
        <v>4.8</v>
      </c>
      <c r="C168" s="1">
        <v>4.7</v>
      </c>
      <c r="D168" s="1">
        <v>4.8</v>
      </c>
      <c r="E168" s="1">
        <v>4.8</v>
      </c>
      <c r="F168" s="7">
        <v>4.9</v>
      </c>
      <c r="G168" s="39">
        <f t="shared" si="69"/>
        <v>4.83333333333333</v>
      </c>
      <c r="H168" s="39">
        <f t="shared" si="70"/>
        <v>4.83333333333333</v>
      </c>
      <c r="I168" s="7"/>
      <c r="J168" s="7">
        <v>0.015</v>
      </c>
      <c r="K168" s="38">
        <v>4.8</v>
      </c>
      <c r="L168" s="38">
        <v>4.8</v>
      </c>
      <c r="M168" s="45">
        <f t="shared" si="66"/>
        <v>4.3</v>
      </c>
      <c r="N168" s="55">
        <f>(M169-M168)/M169*100</f>
        <v>34.3511450381679</v>
      </c>
      <c r="O168" s="55">
        <f t="shared" si="67"/>
        <v>4.59710150801882</v>
      </c>
      <c r="P168" s="55">
        <f t="shared" si="68"/>
        <v>-1.82390874094432</v>
      </c>
      <c r="Q168" s="7"/>
      <c r="R168" s="7"/>
      <c r="S168" s="7"/>
      <c r="T168" s="49"/>
      <c r="U168" s="58"/>
    </row>
    <row r="169" spans="1:21">
      <c r="A169" s="1">
        <v>7</v>
      </c>
      <c r="B169" s="1">
        <v>7.2</v>
      </c>
      <c r="C169" s="1">
        <v>7.2</v>
      </c>
      <c r="D169" s="1">
        <v>7</v>
      </c>
      <c r="E169" s="1">
        <v>7.2</v>
      </c>
      <c r="F169" s="7">
        <v>6.8</v>
      </c>
      <c r="G169" s="39">
        <f t="shared" si="69"/>
        <v>7.13333333333333</v>
      </c>
      <c r="H169" s="39">
        <f t="shared" si="70"/>
        <v>7</v>
      </c>
      <c r="I169" s="7"/>
      <c r="J169" s="7" t="s">
        <v>20</v>
      </c>
      <c r="K169" s="38">
        <v>7.1</v>
      </c>
      <c r="L169" s="38">
        <v>7</v>
      </c>
      <c r="M169" s="45">
        <f t="shared" si="66"/>
        <v>6.55</v>
      </c>
      <c r="N169" s="55">
        <f>(M169-M169)/M169*100</f>
        <v>0</v>
      </c>
      <c r="O169" s="7"/>
      <c r="P169" s="7"/>
      <c r="Q169" s="7"/>
      <c r="R169" s="7"/>
      <c r="S169" s="7"/>
      <c r="T169" s="49"/>
      <c r="U169" s="58"/>
    </row>
    <row r="170" spans="6:21">
      <c r="F170" s="7"/>
      <c r="G170" s="38"/>
      <c r="H170" s="38"/>
      <c r="I170" s="7"/>
      <c r="J170" s="7"/>
      <c r="K170" s="38"/>
      <c r="L170" s="38"/>
      <c r="M170" s="7"/>
      <c r="N170" s="7"/>
      <c r="O170" s="7"/>
      <c r="P170" s="7"/>
      <c r="Q170" s="7"/>
      <c r="R170" s="7"/>
      <c r="S170" s="7"/>
      <c r="T170" s="49"/>
      <c r="U170" s="58"/>
    </row>
    <row r="171" spans="1:22">
      <c r="A171" s="1">
        <v>0.7</v>
      </c>
      <c r="B171" s="1">
        <v>0.8</v>
      </c>
      <c r="C171" s="1">
        <v>0.7</v>
      </c>
      <c r="D171" s="1">
        <v>0.7</v>
      </c>
      <c r="E171" s="1">
        <v>0.9</v>
      </c>
      <c r="F171" s="7">
        <v>0.6</v>
      </c>
      <c r="G171" s="39">
        <f t="shared" ref="G171:G177" si="71">AVERAGE(A171:C171)</f>
        <v>0.733333333333333</v>
      </c>
      <c r="H171" s="39">
        <f t="shared" ref="H171:H177" si="72">AVERAGE(D171:F171)</f>
        <v>0.733333333333333</v>
      </c>
      <c r="I171" s="7">
        <v>36</v>
      </c>
      <c r="J171" s="53">
        <v>0.48</v>
      </c>
      <c r="K171" s="47">
        <v>0.71</v>
      </c>
      <c r="L171" s="47">
        <v>0.71</v>
      </c>
      <c r="M171" s="42">
        <f t="shared" ref="M171:M193" si="73">AVERAGE(K171,L171)-0.7</f>
        <v>0.01</v>
      </c>
      <c r="N171" s="52">
        <f>(M177-M171)/M177*100</f>
        <v>99.8290598290598</v>
      </c>
      <c r="O171" s="52">
        <f t="shared" ref="O171:O201" si="74">NORMINV(N171/100,5,1)</f>
        <v>7.92733506420343</v>
      </c>
      <c r="P171" s="52">
        <f t="shared" ref="P171:P201" si="75">LOG(J171)</f>
        <v>-0.318758762624413</v>
      </c>
      <c r="Q171" s="52">
        <f>INTERCEPT(O171:O176,P171:P176)</f>
        <v>8.03589987092142</v>
      </c>
      <c r="R171" s="52">
        <f>LINEST(O171:O176,P171:P176)</f>
        <v>2.24949798986539</v>
      </c>
      <c r="S171" s="52">
        <f>(5-Q171)/R171</f>
        <v>-1.34958994611197</v>
      </c>
      <c r="T171" s="51">
        <f>10^S171</f>
        <v>0.0447105542806464</v>
      </c>
      <c r="U171" s="52">
        <f>CORREL(O171:O176,P171:P176)</f>
        <v>0.952800245438014</v>
      </c>
      <c r="V171" s="35">
        <f>U171*U171</f>
        <v>0.90782830770674</v>
      </c>
    </row>
    <row r="172" spans="1:21">
      <c r="A172" s="1">
        <v>1.5</v>
      </c>
      <c r="B172" s="1">
        <v>1.4</v>
      </c>
      <c r="C172" s="1">
        <v>1.6</v>
      </c>
      <c r="D172" s="1">
        <v>1.5</v>
      </c>
      <c r="E172" s="1">
        <v>1.7</v>
      </c>
      <c r="F172" s="7">
        <v>1.4</v>
      </c>
      <c r="G172" s="39">
        <f t="shared" si="71"/>
        <v>1.5</v>
      </c>
      <c r="H172" s="39">
        <f t="shared" si="72"/>
        <v>1.53333333333333</v>
      </c>
      <c r="I172" s="7"/>
      <c r="J172" s="53">
        <v>0.24</v>
      </c>
      <c r="K172" s="43">
        <v>1.5</v>
      </c>
      <c r="L172" s="43">
        <v>1.5</v>
      </c>
      <c r="M172" s="42">
        <f t="shared" si="73"/>
        <v>0.8</v>
      </c>
      <c r="N172" s="52">
        <f>(M177-M172)/M177*100</f>
        <v>86.3247863247863</v>
      </c>
      <c r="O172" s="52">
        <f t="shared" si="74"/>
        <v>6.09502821984985</v>
      </c>
      <c r="P172" s="52">
        <f t="shared" si="75"/>
        <v>-0.619788758288394</v>
      </c>
      <c r="Q172" s="42"/>
      <c r="R172" s="42"/>
      <c r="S172" s="42"/>
      <c r="T172" s="51"/>
      <c r="U172" s="52"/>
    </row>
    <row r="173" spans="1:21">
      <c r="A173" s="1">
        <v>2.3</v>
      </c>
      <c r="B173" s="1">
        <v>2.3</v>
      </c>
      <c r="C173" s="1">
        <v>2.3</v>
      </c>
      <c r="D173" s="1">
        <v>2.4</v>
      </c>
      <c r="E173" s="1">
        <v>2.1</v>
      </c>
      <c r="F173" s="7">
        <v>2.1</v>
      </c>
      <c r="G173" s="39">
        <f t="shared" si="71"/>
        <v>2.3</v>
      </c>
      <c r="H173" s="39">
        <f t="shared" si="72"/>
        <v>2.2</v>
      </c>
      <c r="I173" s="7"/>
      <c r="J173" s="53">
        <v>0.12</v>
      </c>
      <c r="K173" s="43">
        <v>2.3</v>
      </c>
      <c r="L173" s="43">
        <v>2.2</v>
      </c>
      <c r="M173" s="42">
        <f t="shared" si="73"/>
        <v>1.55</v>
      </c>
      <c r="N173" s="52">
        <f>(M177-M173)/M177*100</f>
        <v>73.5042735042735</v>
      </c>
      <c r="O173" s="52">
        <f t="shared" si="74"/>
        <v>5.62813649112097</v>
      </c>
      <c r="P173" s="52">
        <f t="shared" si="75"/>
        <v>-0.920818753952375</v>
      </c>
      <c r="Q173" s="42"/>
      <c r="R173" s="42"/>
      <c r="S173" s="42"/>
      <c r="T173" s="51"/>
      <c r="U173" s="52"/>
    </row>
    <row r="174" spans="1:21">
      <c r="A174" s="1">
        <v>3</v>
      </c>
      <c r="B174" s="1">
        <v>3.1</v>
      </c>
      <c r="C174" s="1">
        <v>2.8</v>
      </c>
      <c r="D174" s="1">
        <v>2.8</v>
      </c>
      <c r="E174" s="1">
        <v>3</v>
      </c>
      <c r="F174" s="7">
        <v>2.7</v>
      </c>
      <c r="G174" s="39">
        <f t="shared" si="71"/>
        <v>2.96666666666667</v>
      </c>
      <c r="H174" s="39">
        <f t="shared" si="72"/>
        <v>2.83333333333333</v>
      </c>
      <c r="I174" s="7"/>
      <c r="J174" s="53">
        <v>0.06</v>
      </c>
      <c r="K174" s="43">
        <v>3</v>
      </c>
      <c r="L174" s="43">
        <v>2.8</v>
      </c>
      <c r="M174" s="42">
        <f t="shared" si="73"/>
        <v>2.2</v>
      </c>
      <c r="N174" s="52">
        <f>(M177-M174)/M177*100</f>
        <v>62.3931623931624</v>
      </c>
      <c r="O174" s="52">
        <f t="shared" si="74"/>
        <v>5.31582314141144</v>
      </c>
      <c r="P174" s="52">
        <f t="shared" si="75"/>
        <v>-1.22184874961636</v>
      </c>
      <c r="Q174" s="42"/>
      <c r="R174" s="42"/>
      <c r="S174" s="42"/>
      <c r="T174" s="51"/>
      <c r="U174" s="52"/>
    </row>
    <row r="175" spans="1:21">
      <c r="A175" s="1">
        <v>4.6</v>
      </c>
      <c r="B175" s="1">
        <v>4.2</v>
      </c>
      <c r="C175" s="1">
        <v>4.3</v>
      </c>
      <c r="D175" s="1">
        <v>4.1</v>
      </c>
      <c r="E175" s="1">
        <v>4.1</v>
      </c>
      <c r="F175" s="7">
        <v>4.3</v>
      </c>
      <c r="G175" s="39">
        <f t="shared" si="71"/>
        <v>4.36666666666667</v>
      </c>
      <c r="H175" s="39">
        <f t="shared" si="72"/>
        <v>4.16666666666667</v>
      </c>
      <c r="I175" s="7"/>
      <c r="J175" s="53">
        <v>0.03</v>
      </c>
      <c r="K175" s="43">
        <v>4.4</v>
      </c>
      <c r="L175" s="43">
        <v>4.2</v>
      </c>
      <c r="M175" s="42">
        <f t="shared" si="73"/>
        <v>3.6</v>
      </c>
      <c r="N175" s="52">
        <f>(M177-M175)/M177*100</f>
        <v>38.4615384615385</v>
      </c>
      <c r="O175" s="52">
        <f t="shared" si="74"/>
        <v>4.70661876787881</v>
      </c>
      <c r="P175" s="52">
        <f t="shared" si="75"/>
        <v>-1.52287874528034</v>
      </c>
      <c r="Q175" s="42"/>
      <c r="R175" s="42"/>
      <c r="S175" s="42"/>
      <c r="T175" s="51"/>
      <c r="U175" s="52"/>
    </row>
    <row r="176" spans="1:21">
      <c r="A176" s="1">
        <v>5.8</v>
      </c>
      <c r="B176" s="1">
        <v>5.4</v>
      </c>
      <c r="C176" s="1">
        <v>5.5</v>
      </c>
      <c r="D176" s="1">
        <v>5.4</v>
      </c>
      <c r="E176" s="1">
        <v>5.4</v>
      </c>
      <c r="F176" s="7">
        <v>5.4</v>
      </c>
      <c r="G176" s="39">
        <f t="shared" si="71"/>
        <v>5.56666666666667</v>
      </c>
      <c r="H176" s="39">
        <f t="shared" si="72"/>
        <v>5.4</v>
      </c>
      <c r="I176" s="7"/>
      <c r="J176" s="53">
        <v>0.015</v>
      </c>
      <c r="K176" s="43">
        <v>5.6</v>
      </c>
      <c r="L176" s="43">
        <v>5.4</v>
      </c>
      <c r="M176" s="42">
        <f t="shared" si="73"/>
        <v>4.8</v>
      </c>
      <c r="N176" s="52">
        <f>(M177-M176)/M177*100</f>
        <v>17.948717948718</v>
      </c>
      <c r="O176" s="52">
        <f t="shared" si="74"/>
        <v>4.08267881438077</v>
      </c>
      <c r="P176" s="52">
        <f t="shared" si="75"/>
        <v>-1.82390874094432</v>
      </c>
      <c r="Q176" s="42"/>
      <c r="R176" s="42"/>
      <c r="S176" s="42"/>
      <c r="T176" s="51"/>
      <c r="U176" s="52"/>
    </row>
    <row r="177" ht="13.9" spans="1:21">
      <c r="A177" s="1">
        <v>6.8</v>
      </c>
      <c r="B177" s="1">
        <v>6.5</v>
      </c>
      <c r="C177" s="1">
        <v>6.8</v>
      </c>
      <c r="D177" s="1">
        <v>6.4</v>
      </c>
      <c r="E177" s="1">
        <v>6.2</v>
      </c>
      <c r="F177" s="7">
        <v>6.7</v>
      </c>
      <c r="G177" s="39">
        <f t="shared" si="71"/>
        <v>6.7</v>
      </c>
      <c r="H177" s="39">
        <f t="shared" si="72"/>
        <v>6.43333333333333</v>
      </c>
      <c r="I177" s="7"/>
      <c r="J177" s="53" t="s">
        <v>20</v>
      </c>
      <c r="K177" s="43">
        <v>6.7</v>
      </c>
      <c r="L177" s="43">
        <v>6.4</v>
      </c>
      <c r="M177" s="42">
        <f t="shared" si="73"/>
        <v>5.85</v>
      </c>
      <c r="N177" s="52">
        <f>(M177-M177)/M177*100</f>
        <v>0</v>
      </c>
      <c r="O177" s="42" t="e">
        <f t="shared" si="74"/>
        <v>#NUM!</v>
      </c>
      <c r="P177" s="42" t="e">
        <f t="shared" si="75"/>
        <v>#VALUE!</v>
      </c>
      <c r="Q177" s="42"/>
      <c r="R177" s="42"/>
      <c r="S177" s="42"/>
      <c r="T177" s="51"/>
      <c r="U177" s="52"/>
    </row>
    <row r="178" spans="6:21">
      <c r="F178" s="7"/>
      <c r="G178" s="38"/>
      <c r="H178" s="38"/>
      <c r="I178" s="7"/>
      <c r="J178" s="53"/>
      <c r="K178" s="43"/>
      <c r="L178" s="43"/>
      <c r="M178" s="42"/>
      <c r="N178" s="52"/>
      <c r="O178" s="42"/>
      <c r="P178" s="42"/>
      <c r="Q178" s="42"/>
      <c r="R178" s="42"/>
      <c r="S178" s="42"/>
      <c r="T178" s="51"/>
      <c r="U178" s="52"/>
    </row>
    <row r="179" spans="1:22">
      <c r="A179" s="1">
        <v>0.9</v>
      </c>
      <c r="B179" s="1">
        <v>1.2</v>
      </c>
      <c r="C179" s="1">
        <v>1</v>
      </c>
      <c r="D179" s="1">
        <v>0.8</v>
      </c>
      <c r="E179" s="1">
        <v>0.6</v>
      </c>
      <c r="F179" s="7">
        <v>0.7</v>
      </c>
      <c r="G179" s="39">
        <f t="shared" ref="G179:G185" si="76">AVERAGE(A179:C179)</f>
        <v>1.03333333333333</v>
      </c>
      <c r="H179" s="39">
        <f t="shared" ref="H179:H185" si="77">AVERAGE(D179:F179)</f>
        <v>0.7</v>
      </c>
      <c r="I179" s="7">
        <v>38</v>
      </c>
      <c r="J179" s="42">
        <v>2</v>
      </c>
      <c r="K179" s="43">
        <v>1</v>
      </c>
      <c r="L179" s="43">
        <v>0.7</v>
      </c>
      <c r="M179" s="42">
        <f t="shared" si="73"/>
        <v>0.15</v>
      </c>
      <c r="N179" s="45">
        <f>(M185-M179)/M185*100</f>
        <v>97.8798586572438</v>
      </c>
      <c r="O179" s="42">
        <f t="shared" si="74"/>
        <v>7.02954483826551</v>
      </c>
      <c r="P179" s="42">
        <f t="shared" si="75"/>
        <v>0.301029995663981</v>
      </c>
      <c r="Q179" s="42">
        <f>INTERCEPT(O179:O184,P179:P184)</f>
        <v>6.58176866416783</v>
      </c>
      <c r="R179" s="42">
        <f>LINEST(O179:O184,P179:P184)</f>
        <v>1.19477010555267</v>
      </c>
      <c r="S179" s="42">
        <f>(5-Q179)/R179</f>
        <v>-1.32391048019748</v>
      </c>
      <c r="T179" s="51">
        <f>10^S179</f>
        <v>0.0474339749395869</v>
      </c>
      <c r="U179" s="52">
        <f>CORREL(O179:O184,P179:P184)</f>
        <v>0.981643181627026</v>
      </c>
      <c r="V179" s="35">
        <f>U179*U179</f>
        <v>0.96362333603483</v>
      </c>
    </row>
    <row r="180" spans="1:21">
      <c r="A180" s="1">
        <v>1.3</v>
      </c>
      <c r="B180" s="1">
        <v>1.2</v>
      </c>
      <c r="C180" s="1">
        <v>1.5</v>
      </c>
      <c r="D180" s="1">
        <v>1</v>
      </c>
      <c r="E180" s="1">
        <v>1</v>
      </c>
      <c r="F180" s="7">
        <v>1.1</v>
      </c>
      <c r="G180" s="39">
        <f t="shared" si="76"/>
        <v>1.33333333333333</v>
      </c>
      <c r="H180" s="39">
        <f t="shared" si="77"/>
        <v>1.03333333333333</v>
      </c>
      <c r="I180" s="7"/>
      <c r="J180" s="42">
        <v>1</v>
      </c>
      <c r="K180" s="43">
        <v>1.3</v>
      </c>
      <c r="L180" s="43">
        <v>1</v>
      </c>
      <c r="M180" s="42">
        <f t="shared" si="73"/>
        <v>0.45</v>
      </c>
      <c r="N180" s="45">
        <f>(M185-M180)/M185*100</f>
        <v>93.6395759717314</v>
      </c>
      <c r="O180" s="42">
        <f t="shared" si="74"/>
        <v>6.52520296792022</v>
      </c>
      <c r="P180" s="42">
        <f t="shared" si="75"/>
        <v>0</v>
      </c>
      <c r="Q180" s="42"/>
      <c r="R180" s="42"/>
      <c r="S180" s="42"/>
      <c r="T180" s="51"/>
      <c r="U180" s="52"/>
    </row>
    <row r="181" spans="1:21">
      <c r="A181" s="1">
        <v>2.2</v>
      </c>
      <c r="B181" s="1">
        <v>2</v>
      </c>
      <c r="C181" s="1">
        <v>1.9</v>
      </c>
      <c r="D181" s="1">
        <v>1.3</v>
      </c>
      <c r="E181" s="1">
        <v>1.4</v>
      </c>
      <c r="F181" s="7">
        <v>1.2</v>
      </c>
      <c r="G181" s="39">
        <f t="shared" si="76"/>
        <v>2.03333333333333</v>
      </c>
      <c r="H181" s="39">
        <f t="shared" si="77"/>
        <v>1.3</v>
      </c>
      <c r="I181" s="7"/>
      <c r="J181" s="42">
        <v>0.48</v>
      </c>
      <c r="K181" s="43">
        <v>2</v>
      </c>
      <c r="L181" s="43">
        <v>1.3</v>
      </c>
      <c r="M181" s="42">
        <f t="shared" si="73"/>
        <v>0.95</v>
      </c>
      <c r="N181" s="45">
        <f>(M185-M181)/M185*100</f>
        <v>86.5724381625442</v>
      </c>
      <c r="O181" s="42">
        <f t="shared" si="74"/>
        <v>6.10640505912424</v>
      </c>
      <c r="P181" s="42">
        <f t="shared" si="75"/>
        <v>-0.318758762624413</v>
      </c>
      <c r="Q181" s="42"/>
      <c r="R181" s="42"/>
      <c r="S181" s="42"/>
      <c r="T181" s="51"/>
      <c r="U181" s="52"/>
    </row>
    <row r="182" spans="1:21">
      <c r="A182" s="1">
        <v>1.9</v>
      </c>
      <c r="B182" s="1">
        <v>1.9</v>
      </c>
      <c r="C182" s="1">
        <v>1.9</v>
      </c>
      <c r="D182" s="1">
        <v>2</v>
      </c>
      <c r="E182" s="1">
        <v>1.9</v>
      </c>
      <c r="F182" s="7">
        <v>1.9</v>
      </c>
      <c r="G182" s="39">
        <f t="shared" si="76"/>
        <v>1.9</v>
      </c>
      <c r="H182" s="39">
        <f t="shared" si="77"/>
        <v>1.93333333333333</v>
      </c>
      <c r="I182" s="7"/>
      <c r="J182" s="42">
        <v>0.24</v>
      </c>
      <c r="K182" s="47">
        <v>1.85</v>
      </c>
      <c r="L182" s="43">
        <v>1.9</v>
      </c>
      <c r="M182" s="42">
        <f t="shared" si="73"/>
        <v>1.175</v>
      </c>
      <c r="N182" s="45">
        <f>(M185-M182)/M185*100</f>
        <v>83.3922261484099</v>
      </c>
      <c r="O182" s="42">
        <f t="shared" si="74"/>
        <v>5.9697813778907</v>
      </c>
      <c r="P182" s="42">
        <f t="shared" si="75"/>
        <v>-0.619788758288394</v>
      </c>
      <c r="Q182" s="42"/>
      <c r="R182" s="42"/>
      <c r="S182" s="42"/>
      <c r="T182" s="51"/>
      <c r="U182" s="52"/>
    </row>
    <row r="183" spans="1:21">
      <c r="A183" s="1">
        <v>3.3</v>
      </c>
      <c r="B183" s="1">
        <v>3.4</v>
      </c>
      <c r="C183" s="1">
        <v>3.2</v>
      </c>
      <c r="D183" s="1">
        <v>3.7</v>
      </c>
      <c r="E183" s="1">
        <v>3.7</v>
      </c>
      <c r="F183" s="7">
        <v>3.5</v>
      </c>
      <c r="G183" s="39">
        <f t="shared" si="76"/>
        <v>3.3</v>
      </c>
      <c r="H183" s="39">
        <f t="shared" si="77"/>
        <v>3.63333333333333</v>
      </c>
      <c r="I183" s="7"/>
      <c r="J183" s="42">
        <v>0.12</v>
      </c>
      <c r="K183" s="47">
        <v>3.25</v>
      </c>
      <c r="L183" s="43">
        <v>3.6</v>
      </c>
      <c r="M183" s="42">
        <f t="shared" si="73"/>
        <v>2.725</v>
      </c>
      <c r="N183" s="45">
        <f>(M185-M183)/M185*100</f>
        <v>61.4840989399293</v>
      </c>
      <c r="O183" s="42">
        <f t="shared" si="74"/>
        <v>5.29195893578484</v>
      </c>
      <c r="P183" s="42">
        <f t="shared" si="75"/>
        <v>-0.920818753952375</v>
      </c>
      <c r="Q183" s="42"/>
      <c r="R183" s="42"/>
      <c r="S183" s="42"/>
      <c r="T183" s="51"/>
      <c r="U183" s="52"/>
    </row>
    <row r="184" spans="1:21">
      <c r="A184" s="1">
        <v>3.6</v>
      </c>
      <c r="B184" s="1">
        <v>3.7</v>
      </c>
      <c r="C184" s="1">
        <v>3.4</v>
      </c>
      <c r="D184" s="1">
        <v>3.4</v>
      </c>
      <c r="E184" s="1">
        <v>3.5</v>
      </c>
      <c r="F184" s="7">
        <v>3.6</v>
      </c>
      <c r="G184" s="39">
        <f t="shared" si="76"/>
        <v>3.56666666666667</v>
      </c>
      <c r="H184" s="39">
        <f t="shared" si="77"/>
        <v>3.5</v>
      </c>
      <c r="I184" s="7"/>
      <c r="J184" s="42">
        <v>0.06</v>
      </c>
      <c r="K184" s="43">
        <v>3.6</v>
      </c>
      <c r="L184" s="43">
        <v>3.5</v>
      </c>
      <c r="M184" s="42">
        <f t="shared" si="73"/>
        <v>2.85</v>
      </c>
      <c r="N184" s="45">
        <f>(M185-M184)/M185*100</f>
        <v>59.7173144876325</v>
      </c>
      <c r="O184" s="42">
        <f t="shared" si="74"/>
        <v>5.24603684568516</v>
      </c>
      <c r="P184" s="42">
        <f t="shared" si="75"/>
        <v>-1.22184874961636</v>
      </c>
      <c r="Q184" s="42"/>
      <c r="R184" s="42"/>
      <c r="S184" s="42"/>
      <c r="T184" s="51"/>
      <c r="U184" s="52"/>
    </row>
    <row r="185" ht="13.9" spans="1:21">
      <c r="A185" s="1">
        <v>8</v>
      </c>
      <c r="B185" s="1">
        <v>7.6</v>
      </c>
      <c r="C185" s="1">
        <v>7.7</v>
      </c>
      <c r="D185" s="1">
        <v>7.8</v>
      </c>
      <c r="E185" s="1">
        <v>7.8</v>
      </c>
      <c r="F185" s="7">
        <v>7.7</v>
      </c>
      <c r="G185" s="39">
        <f t="shared" si="76"/>
        <v>7.76666666666667</v>
      </c>
      <c r="H185" s="39">
        <f t="shared" si="77"/>
        <v>7.76666666666667</v>
      </c>
      <c r="I185" s="7"/>
      <c r="J185" s="46" t="s">
        <v>20</v>
      </c>
      <c r="K185" s="47">
        <v>7.75</v>
      </c>
      <c r="L185" s="43">
        <v>7.8</v>
      </c>
      <c r="M185" s="42">
        <f t="shared" si="73"/>
        <v>7.075</v>
      </c>
      <c r="N185" s="45">
        <f>(M185-M185)/M185*100</f>
        <v>0</v>
      </c>
      <c r="O185" s="42" t="e">
        <f t="shared" si="74"/>
        <v>#NUM!</v>
      </c>
      <c r="P185" s="42" t="e">
        <f t="shared" si="75"/>
        <v>#VALUE!</v>
      </c>
      <c r="Q185" s="42"/>
      <c r="R185" s="42"/>
      <c r="S185" s="42"/>
      <c r="T185" s="51"/>
      <c r="U185" s="52"/>
    </row>
    <row r="186" spans="6:21">
      <c r="F186" s="7"/>
      <c r="G186" s="38"/>
      <c r="H186" s="38"/>
      <c r="I186" s="7"/>
      <c r="J186" s="46"/>
      <c r="K186" s="43"/>
      <c r="L186" s="43"/>
      <c r="M186" s="42"/>
      <c r="N186" s="45"/>
      <c r="O186" s="42"/>
      <c r="P186" s="42"/>
      <c r="Q186" s="42"/>
      <c r="R186" s="42"/>
      <c r="S186" s="42"/>
      <c r="T186" s="51"/>
      <c r="U186" s="52"/>
    </row>
    <row r="187" spans="1:22">
      <c r="A187" s="1">
        <v>0.8</v>
      </c>
      <c r="B187" s="1">
        <v>0.8</v>
      </c>
      <c r="C187" s="1">
        <v>1.1</v>
      </c>
      <c r="D187" s="1">
        <v>0.9</v>
      </c>
      <c r="E187" s="1">
        <v>0.9</v>
      </c>
      <c r="F187" s="7">
        <v>0.9</v>
      </c>
      <c r="G187" s="39">
        <f t="shared" ref="G187:G193" si="78">AVERAGE(A187:C187)</f>
        <v>0.9</v>
      </c>
      <c r="H187" s="39">
        <f t="shared" ref="H187:H193" si="79">AVERAGE(D187:F187)</f>
        <v>0.9</v>
      </c>
      <c r="I187" s="7">
        <v>39</v>
      </c>
      <c r="J187" s="42">
        <v>2</v>
      </c>
      <c r="K187" s="43">
        <v>0.9</v>
      </c>
      <c r="L187" s="43">
        <v>0.9</v>
      </c>
      <c r="M187" s="42">
        <f t="shared" si="73"/>
        <v>0.2</v>
      </c>
      <c r="N187" s="45">
        <f>(M193-M187)/M193*100</f>
        <v>94.4444444444444</v>
      </c>
      <c r="O187" s="42">
        <f t="shared" si="74"/>
        <v>6.59321881802305</v>
      </c>
      <c r="P187" s="42">
        <f t="shared" si="75"/>
        <v>0.301029995663981</v>
      </c>
      <c r="Q187" s="42">
        <f>INTERCEPT(O187:O192,P187:P192)</f>
        <v>6.26312895201903</v>
      </c>
      <c r="R187" s="42">
        <f>LINEST(O187:O192,P187:P192)</f>
        <v>1.17706773867093</v>
      </c>
      <c r="S187" s="42">
        <f>(5-Q187)/R187</f>
        <v>-1.0731149198306</v>
      </c>
      <c r="T187" s="51">
        <f>10^S187</f>
        <v>0.0845055203242821</v>
      </c>
      <c r="U187" s="52">
        <f>CORREL(O187:O192,P187:P192)</f>
        <v>0.999597437101158</v>
      </c>
      <c r="V187" s="35">
        <f>U187*U187</f>
        <v>0.999195036259204</v>
      </c>
    </row>
    <row r="188" spans="1:21">
      <c r="A188" s="1">
        <v>1</v>
      </c>
      <c r="B188" s="1">
        <v>1</v>
      </c>
      <c r="C188" s="1">
        <v>1.2</v>
      </c>
      <c r="D188" s="1">
        <v>1</v>
      </c>
      <c r="E188" s="1">
        <v>1</v>
      </c>
      <c r="F188" s="7">
        <v>1</v>
      </c>
      <c r="G188" s="39">
        <f t="shared" si="78"/>
        <v>1.06666666666667</v>
      </c>
      <c r="H188" s="39">
        <f t="shared" si="79"/>
        <v>1</v>
      </c>
      <c r="I188" s="7"/>
      <c r="J188" s="42">
        <v>1</v>
      </c>
      <c r="K188" s="43">
        <v>1.1</v>
      </c>
      <c r="L188" s="43">
        <v>1</v>
      </c>
      <c r="M188" s="42">
        <f t="shared" si="73"/>
        <v>0.35</v>
      </c>
      <c r="N188" s="42">
        <f>(M193-M188)/M193*100</f>
        <v>90.2777777777778</v>
      </c>
      <c r="O188" s="42">
        <f t="shared" si="74"/>
        <v>6.29754292861655</v>
      </c>
      <c r="P188" s="42">
        <f t="shared" si="75"/>
        <v>0</v>
      </c>
      <c r="Q188" s="42"/>
      <c r="R188" s="42"/>
      <c r="S188" s="42"/>
      <c r="T188" s="51"/>
      <c r="U188" s="52"/>
    </row>
    <row r="189" spans="1:21">
      <c r="A189" s="1">
        <v>1.5</v>
      </c>
      <c r="B189" s="1">
        <v>1.3</v>
      </c>
      <c r="C189" s="1">
        <v>1.4</v>
      </c>
      <c r="D189" s="1">
        <v>1.3</v>
      </c>
      <c r="E189" s="1">
        <v>1.4</v>
      </c>
      <c r="F189" s="7">
        <v>1.4</v>
      </c>
      <c r="G189" s="39">
        <f t="shared" si="78"/>
        <v>1.4</v>
      </c>
      <c r="H189" s="39">
        <f t="shared" si="79"/>
        <v>1.36666666666667</v>
      </c>
      <c r="I189" s="7"/>
      <c r="J189" s="42">
        <v>0.48</v>
      </c>
      <c r="K189" s="43">
        <v>1.4</v>
      </c>
      <c r="L189" s="43">
        <v>1.35</v>
      </c>
      <c r="M189" s="42">
        <f t="shared" si="73"/>
        <v>0.675</v>
      </c>
      <c r="N189" s="42">
        <f>(M193-M189)/M193*100</f>
        <v>81.25</v>
      </c>
      <c r="O189" s="42">
        <f t="shared" si="74"/>
        <v>5.88714655901888</v>
      </c>
      <c r="P189" s="42">
        <f t="shared" si="75"/>
        <v>-0.318758762624413</v>
      </c>
      <c r="Q189" s="42"/>
      <c r="R189" s="42"/>
      <c r="S189" s="42"/>
      <c r="T189" s="51"/>
      <c r="U189" s="52"/>
    </row>
    <row r="190" spans="1:21">
      <c r="A190" s="1">
        <v>1.9</v>
      </c>
      <c r="B190" s="1">
        <v>1.7</v>
      </c>
      <c r="C190" s="1">
        <v>1.7</v>
      </c>
      <c r="D190" s="1">
        <v>2</v>
      </c>
      <c r="E190" s="1">
        <v>1.7</v>
      </c>
      <c r="F190" s="7">
        <v>1.6</v>
      </c>
      <c r="G190" s="39">
        <f t="shared" si="78"/>
        <v>1.76666666666667</v>
      </c>
      <c r="H190" s="39">
        <f t="shared" si="79"/>
        <v>1.76666666666667</v>
      </c>
      <c r="I190" s="7"/>
      <c r="J190" s="42">
        <v>0.24</v>
      </c>
      <c r="K190" s="43">
        <v>1.8</v>
      </c>
      <c r="L190" s="43">
        <v>1.75</v>
      </c>
      <c r="M190" s="42">
        <f t="shared" si="73"/>
        <v>1.075</v>
      </c>
      <c r="N190" s="42">
        <f>(M193-M190)/M193*100</f>
        <v>70.1388888888889</v>
      </c>
      <c r="O190" s="42">
        <f t="shared" si="74"/>
        <v>5.52839930149865</v>
      </c>
      <c r="P190" s="42">
        <f t="shared" si="75"/>
        <v>-0.619788758288394</v>
      </c>
      <c r="Q190" s="42"/>
      <c r="R190" s="42"/>
      <c r="S190" s="42"/>
      <c r="T190" s="51"/>
      <c r="U190" s="52"/>
    </row>
    <row r="191" spans="1:21">
      <c r="A191" s="1">
        <v>2.4</v>
      </c>
      <c r="B191" s="1">
        <v>2.2</v>
      </c>
      <c r="C191" s="1">
        <v>2.3</v>
      </c>
      <c r="D191" s="1">
        <v>2.3</v>
      </c>
      <c r="E191" s="1">
        <v>2.1</v>
      </c>
      <c r="F191" s="1">
        <v>2.1</v>
      </c>
      <c r="G191" s="36">
        <f t="shared" si="78"/>
        <v>2.3</v>
      </c>
      <c r="H191" s="36">
        <f t="shared" si="79"/>
        <v>2.16666666666667</v>
      </c>
      <c r="J191" s="42">
        <v>0.12</v>
      </c>
      <c r="K191" s="43">
        <v>2.3</v>
      </c>
      <c r="L191" s="43">
        <v>2.2</v>
      </c>
      <c r="M191" s="42">
        <f t="shared" si="73"/>
        <v>1.55</v>
      </c>
      <c r="N191" s="42">
        <f>(M193-M191)/M193*100</f>
        <v>56.9444444444444</v>
      </c>
      <c r="O191" s="42">
        <f t="shared" si="74"/>
        <v>5.17495994016573</v>
      </c>
      <c r="P191" s="42">
        <f t="shared" si="75"/>
        <v>-0.920818753952375</v>
      </c>
      <c r="Q191" s="42"/>
      <c r="R191" s="42"/>
      <c r="S191" s="42"/>
      <c r="T191" s="51"/>
      <c r="U191" s="52"/>
    </row>
    <row r="192" spans="1:21">
      <c r="A192" s="1">
        <v>3.1</v>
      </c>
      <c r="B192" s="1">
        <v>3</v>
      </c>
      <c r="C192" s="1">
        <v>2.7</v>
      </c>
      <c r="D192" s="1">
        <v>2.7</v>
      </c>
      <c r="E192" s="1">
        <v>2.9</v>
      </c>
      <c r="F192" s="1">
        <v>2.3</v>
      </c>
      <c r="G192" s="36">
        <f t="shared" si="78"/>
        <v>2.93333333333333</v>
      </c>
      <c r="H192" s="36">
        <f t="shared" si="79"/>
        <v>2.63333333333333</v>
      </c>
      <c r="J192" s="42">
        <v>0.06</v>
      </c>
      <c r="K192" s="43">
        <v>2.9</v>
      </c>
      <c r="L192" s="43">
        <v>2.6</v>
      </c>
      <c r="M192" s="42">
        <f t="shared" si="73"/>
        <v>2.05</v>
      </c>
      <c r="N192" s="42">
        <f>(M193-M192)/M193*100</f>
        <v>43.0555555555556</v>
      </c>
      <c r="O192" s="42">
        <f t="shared" si="74"/>
        <v>4.82504005983427</v>
      </c>
      <c r="P192" s="42">
        <f t="shared" si="75"/>
        <v>-1.22184874961636</v>
      </c>
      <c r="Q192" s="42"/>
      <c r="R192" s="42"/>
      <c r="S192" s="42"/>
      <c r="T192" s="51"/>
      <c r="U192" s="52"/>
    </row>
    <row r="193" ht="13.9" spans="1:21">
      <c r="A193" s="1">
        <v>4.7</v>
      </c>
      <c r="B193" s="1">
        <v>4.4</v>
      </c>
      <c r="C193" s="1">
        <v>4.3</v>
      </c>
      <c r="D193" s="1">
        <v>4.1</v>
      </c>
      <c r="E193" s="1">
        <v>4</v>
      </c>
      <c r="F193" s="1">
        <v>4.1</v>
      </c>
      <c r="G193" s="36">
        <f t="shared" si="78"/>
        <v>4.46666666666667</v>
      </c>
      <c r="H193" s="36">
        <f t="shared" si="79"/>
        <v>4.06666666666667</v>
      </c>
      <c r="J193" s="46" t="s">
        <v>20</v>
      </c>
      <c r="K193" s="43">
        <v>4.5</v>
      </c>
      <c r="L193" s="43">
        <v>4.1</v>
      </c>
      <c r="M193" s="42">
        <f t="shared" si="73"/>
        <v>3.6</v>
      </c>
      <c r="N193" s="42">
        <f>(M193-M193)/M193*100</f>
        <v>0</v>
      </c>
      <c r="O193" s="42" t="e">
        <f t="shared" si="74"/>
        <v>#NUM!</v>
      </c>
      <c r="P193" s="42" t="e">
        <f t="shared" si="75"/>
        <v>#VALUE!</v>
      </c>
      <c r="Q193" s="42"/>
      <c r="R193" s="42"/>
      <c r="S193" s="42"/>
      <c r="T193" s="51"/>
      <c r="U193" s="52"/>
    </row>
    <row r="194" spans="6:21">
      <c r="F194" s="7"/>
      <c r="G194" s="38"/>
      <c r="H194" s="38"/>
      <c r="J194" s="46"/>
      <c r="K194" s="43"/>
      <c r="L194" s="43"/>
      <c r="M194" s="42"/>
      <c r="N194" s="42"/>
      <c r="O194" s="42"/>
      <c r="P194" s="42"/>
      <c r="Q194" s="42"/>
      <c r="R194" s="42"/>
      <c r="S194" s="42"/>
      <c r="T194" s="51"/>
      <c r="U194" s="52"/>
    </row>
    <row r="195" spans="1:22">
      <c r="A195" s="1">
        <v>0.8</v>
      </c>
      <c r="B195" s="1">
        <v>0.6</v>
      </c>
      <c r="C195" s="1">
        <v>0.4</v>
      </c>
      <c r="D195" s="1">
        <v>0.6</v>
      </c>
      <c r="E195" s="1">
        <v>0.7</v>
      </c>
      <c r="F195" s="7">
        <v>0.6</v>
      </c>
      <c r="G195" s="39">
        <f>AVERAGE(A195:C195)</f>
        <v>0.6</v>
      </c>
      <c r="H195" s="39">
        <f t="shared" ref="H195:H201" si="80">AVERAGE(D195:F195)</f>
        <v>0.633333333333333</v>
      </c>
      <c r="I195" s="7">
        <v>40</v>
      </c>
      <c r="J195" s="7">
        <v>0.48</v>
      </c>
      <c r="K195" s="38">
        <v>0.6</v>
      </c>
      <c r="L195" s="38">
        <v>0.6</v>
      </c>
      <c r="M195" s="45">
        <f t="shared" ref="M195:M201" si="81">AVERAGE(K195,L195)-0.5</f>
        <v>0.1</v>
      </c>
      <c r="N195" s="45">
        <f>(M201-M195)/M201*100</f>
        <v>98.7179487179487</v>
      </c>
      <c r="O195" s="45">
        <f t="shared" si="74"/>
        <v>7.23160583526093</v>
      </c>
      <c r="P195" s="45">
        <f t="shared" si="75"/>
        <v>-0.318758762624413</v>
      </c>
      <c r="Q195" s="45">
        <f>INTERCEPT(O195:O200,P195:P200)</f>
        <v>7.65665594245829</v>
      </c>
      <c r="R195" s="45">
        <f>LINEST(O195:O200,P195:P200)</f>
        <v>1.80359345796312</v>
      </c>
      <c r="S195" s="45">
        <f>(5-Q195)/R195</f>
        <v>-1.47297936279863</v>
      </c>
      <c r="T195" s="51">
        <f>10^S195</f>
        <v>0.0336527560419159</v>
      </c>
      <c r="U195" s="55">
        <f>CORREL(O195:O200,P195:P200)</f>
        <v>0.982288668690355</v>
      </c>
      <c r="V195" s="35">
        <f>U195*U195</f>
        <v>0.96489102863747</v>
      </c>
    </row>
    <row r="196" spans="1:21">
      <c r="A196" s="1">
        <v>1.3</v>
      </c>
      <c r="B196" s="1">
        <v>1.3</v>
      </c>
      <c r="C196" s="1">
        <v>1.1</v>
      </c>
      <c r="D196" s="1">
        <v>1.3</v>
      </c>
      <c r="E196" s="1">
        <v>1.1</v>
      </c>
      <c r="F196" s="7">
        <v>1</v>
      </c>
      <c r="G196" s="39">
        <f>AVERAGE(A196:C196)</f>
        <v>1.23333333333333</v>
      </c>
      <c r="H196" s="39">
        <f t="shared" si="80"/>
        <v>1.13333333333333</v>
      </c>
      <c r="I196" s="7"/>
      <c r="J196" s="7">
        <v>0.24</v>
      </c>
      <c r="K196" s="38">
        <v>1.2</v>
      </c>
      <c r="L196" s="38">
        <v>1.1</v>
      </c>
      <c r="M196" s="45">
        <f t="shared" si="81"/>
        <v>0.65</v>
      </c>
      <c r="N196" s="45">
        <f>(M201-M196)/M201*100</f>
        <v>91.6666666666667</v>
      </c>
      <c r="O196" s="45">
        <f t="shared" si="74"/>
        <v>6.38299412710064</v>
      </c>
      <c r="P196" s="45">
        <f t="shared" si="75"/>
        <v>-0.619788758288394</v>
      </c>
      <c r="Q196" s="7"/>
      <c r="R196" s="7"/>
      <c r="S196" s="7"/>
      <c r="T196" s="49"/>
      <c r="U196" s="58"/>
    </row>
    <row r="197" spans="1:21">
      <c r="A197" s="1">
        <v>1.8</v>
      </c>
      <c r="B197" s="1">
        <v>1.7</v>
      </c>
      <c r="C197" s="1">
        <v>1.9</v>
      </c>
      <c r="D197" s="1">
        <v>1.7</v>
      </c>
      <c r="E197" s="1">
        <v>1.7</v>
      </c>
      <c r="F197" s="7">
        <v>1.7</v>
      </c>
      <c r="G197" s="39">
        <f>AVERAGE(A197:F197)</f>
        <v>1.75</v>
      </c>
      <c r="H197" s="39">
        <f t="shared" si="80"/>
        <v>1.7</v>
      </c>
      <c r="I197" s="7"/>
      <c r="J197" s="7">
        <v>0.12</v>
      </c>
      <c r="K197" s="38">
        <v>1.8</v>
      </c>
      <c r="L197" s="38">
        <v>1.7</v>
      </c>
      <c r="M197" s="45">
        <f t="shared" si="81"/>
        <v>1.25</v>
      </c>
      <c r="N197" s="45">
        <f>(M201-M197)/M201*100</f>
        <v>83.974358974359</v>
      </c>
      <c r="O197" s="45">
        <f t="shared" si="74"/>
        <v>5.99340460054213</v>
      </c>
      <c r="P197" s="45">
        <f t="shared" si="75"/>
        <v>-0.920818753952375</v>
      </c>
      <c r="Q197" s="7"/>
      <c r="R197" s="7"/>
      <c r="S197" s="7"/>
      <c r="T197" s="49"/>
      <c r="U197" s="58"/>
    </row>
    <row r="198" spans="1:21">
      <c r="A198" s="1">
        <v>3.4</v>
      </c>
      <c r="B198" s="1">
        <v>3.5</v>
      </c>
      <c r="C198" s="1">
        <v>3.8</v>
      </c>
      <c r="D198" s="1">
        <v>3.5</v>
      </c>
      <c r="E198" s="1">
        <v>3.7</v>
      </c>
      <c r="F198" s="7">
        <v>3.8</v>
      </c>
      <c r="G198" s="39">
        <f>AVERAGE(A198:C198)</f>
        <v>3.56666666666667</v>
      </c>
      <c r="H198" s="39">
        <f t="shared" si="80"/>
        <v>3.66666666666667</v>
      </c>
      <c r="I198" s="7"/>
      <c r="J198" s="7">
        <v>0.06</v>
      </c>
      <c r="K198" s="38">
        <v>3.6</v>
      </c>
      <c r="L198" s="38">
        <v>3.7</v>
      </c>
      <c r="M198" s="45">
        <f t="shared" si="81"/>
        <v>3.15</v>
      </c>
      <c r="N198" s="45">
        <f>(M201-M198)/M201*100</f>
        <v>59.6153846153846</v>
      </c>
      <c r="O198" s="45">
        <f t="shared" si="74"/>
        <v>5.24340417781063</v>
      </c>
      <c r="P198" s="45">
        <f t="shared" si="75"/>
        <v>-1.22184874961636</v>
      </c>
      <c r="Q198" s="7"/>
      <c r="R198" s="7"/>
      <c r="S198" s="7"/>
      <c r="T198" s="49"/>
      <c r="U198" s="58"/>
    </row>
    <row r="199" spans="1:21">
      <c r="A199" s="1">
        <v>3.7</v>
      </c>
      <c r="B199" s="1">
        <v>3.5</v>
      </c>
      <c r="C199" s="1">
        <v>3.4</v>
      </c>
      <c r="D199" s="1">
        <v>4.1</v>
      </c>
      <c r="E199" s="1">
        <v>4</v>
      </c>
      <c r="F199" s="7">
        <v>3.9</v>
      </c>
      <c r="G199" s="39">
        <f>AVERAGE(A199:C199)</f>
        <v>3.53333333333333</v>
      </c>
      <c r="H199" s="39">
        <f t="shared" si="80"/>
        <v>4</v>
      </c>
      <c r="I199" s="7"/>
      <c r="J199" s="7">
        <v>0.03</v>
      </c>
      <c r="K199" s="38">
        <v>3.5</v>
      </c>
      <c r="L199" s="38">
        <v>4</v>
      </c>
      <c r="M199" s="45">
        <f t="shared" si="81"/>
        <v>3.25</v>
      </c>
      <c r="N199" s="45">
        <f>(M201-M199)/M201*100</f>
        <v>58.3333333333333</v>
      </c>
      <c r="O199" s="45">
        <f t="shared" si="74"/>
        <v>5.21042839424793</v>
      </c>
      <c r="P199" s="45">
        <f t="shared" si="75"/>
        <v>-1.52287874528034</v>
      </c>
      <c r="Q199" s="7"/>
      <c r="R199" s="7"/>
      <c r="S199" s="7"/>
      <c r="T199" s="49"/>
      <c r="U199" s="58"/>
    </row>
    <row r="200" spans="1:21">
      <c r="A200" s="1">
        <v>6.6</v>
      </c>
      <c r="B200" s="1">
        <v>6.4</v>
      </c>
      <c r="C200" s="1">
        <v>6.3</v>
      </c>
      <c r="D200" s="1">
        <v>6.3</v>
      </c>
      <c r="E200" s="1">
        <v>6.3</v>
      </c>
      <c r="F200" s="7">
        <v>6.9</v>
      </c>
      <c r="G200" s="39">
        <f>AVERAGE(A200:C200)</f>
        <v>6.43333333333333</v>
      </c>
      <c r="H200" s="39">
        <f t="shared" si="80"/>
        <v>6.5</v>
      </c>
      <c r="I200" s="7"/>
      <c r="J200" s="7">
        <v>0.015</v>
      </c>
      <c r="K200" s="38">
        <v>6.4</v>
      </c>
      <c r="L200" s="38">
        <v>6.5</v>
      </c>
      <c r="M200" s="45">
        <f t="shared" si="81"/>
        <v>5.95</v>
      </c>
      <c r="N200" s="45">
        <f>(M201-M200)/M201*100</f>
        <v>23.7179487179487</v>
      </c>
      <c r="O200" s="45">
        <f t="shared" si="74"/>
        <v>4.28459524370729</v>
      </c>
      <c r="P200" s="45">
        <f t="shared" si="75"/>
        <v>-1.82390874094432</v>
      </c>
      <c r="Q200" s="7"/>
      <c r="R200" s="7"/>
      <c r="S200" s="7"/>
      <c r="T200" s="49"/>
      <c r="U200" s="58"/>
    </row>
    <row r="201" spans="1:21">
      <c r="A201" s="1">
        <v>8.6</v>
      </c>
      <c r="B201" s="1">
        <v>8.3</v>
      </c>
      <c r="C201" s="1">
        <v>8.1</v>
      </c>
      <c r="D201" s="1">
        <v>8.4</v>
      </c>
      <c r="E201" s="1">
        <v>8.5</v>
      </c>
      <c r="F201" s="7">
        <v>8.1</v>
      </c>
      <c r="G201" s="39">
        <f>AVERAGE(A201:C201)</f>
        <v>8.33333333333333</v>
      </c>
      <c r="H201" s="39">
        <f t="shared" si="80"/>
        <v>8.33333333333333</v>
      </c>
      <c r="I201" s="7"/>
      <c r="J201" s="7" t="s">
        <v>20</v>
      </c>
      <c r="K201" s="38">
        <v>8.3</v>
      </c>
      <c r="L201" s="38">
        <v>8.3</v>
      </c>
      <c r="M201" s="45">
        <f t="shared" si="81"/>
        <v>7.8</v>
      </c>
      <c r="N201" s="45">
        <f>(M201-M201)/M201*100</f>
        <v>0</v>
      </c>
      <c r="O201" s="45" t="e">
        <f t="shared" si="74"/>
        <v>#NUM!</v>
      </c>
      <c r="P201" s="45" t="e">
        <f t="shared" si="75"/>
        <v>#VALUE!</v>
      </c>
      <c r="Q201" s="7"/>
      <c r="R201" s="7"/>
      <c r="S201" s="7"/>
      <c r="T201" s="49"/>
      <c r="U201" s="58"/>
    </row>
    <row r="202" spans="6:21">
      <c r="F202" s="7"/>
      <c r="G202" s="38"/>
      <c r="H202" s="38"/>
      <c r="I202" s="7"/>
      <c r="J202" s="7"/>
      <c r="K202" s="38"/>
      <c r="L202" s="38"/>
      <c r="M202" s="7"/>
      <c r="N202" s="7"/>
      <c r="O202" s="7"/>
      <c r="P202" s="7"/>
      <c r="Q202" s="7"/>
      <c r="R202" s="7"/>
      <c r="S202" s="7"/>
      <c r="T202" s="49"/>
      <c r="U202" s="58"/>
    </row>
    <row r="203" spans="1:22">
      <c r="A203" s="1">
        <v>0.7</v>
      </c>
      <c r="B203" s="1">
        <v>0.5</v>
      </c>
      <c r="C203" s="1">
        <v>0.8</v>
      </c>
      <c r="D203" s="1">
        <v>0.7</v>
      </c>
      <c r="E203" s="1">
        <v>0.9</v>
      </c>
      <c r="F203" s="7">
        <v>0.6</v>
      </c>
      <c r="G203" s="39">
        <f t="shared" ref="G203:G209" si="82">AVERAGE(A203:C203)</f>
        <v>0.666666666666667</v>
      </c>
      <c r="H203" s="39">
        <f t="shared" ref="H203:H209" si="83">AVERAGE(D203:F203)</f>
        <v>0.733333333333333</v>
      </c>
      <c r="I203" s="60">
        <v>43</v>
      </c>
      <c r="J203" s="53">
        <v>0.48</v>
      </c>
      <c r="K203" s="43">
        <v>0.7</v>
      </c>
      <c r="L203" s="43">
        <v>0.7</v>
      </c>
      <c r="M203" s="42">
        <f t="shared" ref="M203:M209" si="84">AVERAGE(K203,L203)-0.5</f>
        <v>0.2</v>
      </c>
      <c r="N203" s="52">
        <f>(M209-M203)/M209*100</f>
        <v>97.2789115646258</v>
      </c>
      <c r="O203" s="52">
        <f t="shared" ref="O203:O241" si="85">NORMINV(N203/100,5,1)</f>
        <v>6.92346427682523</v>
      </c>
      <c r="P203" s="52">
        <f t="shared" ref="P203:P241" si="86">LOG(J203)</f>
        <v>-0.318758762624413</v>
      </c>
      <c r="Q203" s="52">
        <f>INTERCEPT(O203:O208,P203:P208)</f>
        <v>7.38583558259385</v>
      </c>
      <c r="R203" s="52">
        <f>LINEST(O203:O208,P203:P208)</f>
        <v>1.61482882310332</v>
      </c>
      <c r="S203" s="52">
        <f>(5-Q203)/R203</f>
        <v>-1.47745417251646</v>
      </c>
      <c r="T203" s="51">
        <f>10^S203</f>
        <v>0.0333077907394939</v>
      </c>
      <c r="U203" s="52">
        <f>CORREL(O203:O208,P203:P208)</f>
        <v>0.983295808805998</v>
      </c>
      <c r="V203" s="35">
        <f>U203*U203</f>
        <v>0.966870647615442</v>
      </c>
    </row>
    <row r="204" spans="1:21">
      <c r="A204" s="1">
        <v>1.3</v>
      </c>
      <c r="B204" s="1">
        <v>1.6</v>
      </c>
      <c r="C204" s="1">
        <v>1.1</v>
      </c>
      <c r="D204" s="1">
        <v>1</v>
      </c>
      <c r="E204" s="1">
        <v>1.2</v>
      </c>
      <c r="F204" s="7">
        <v>1.4</v>
      </c>
      <c r="G204" s="39">
        <f t="shared" si="82"/>
        <v>1.33333333333333</v>
      </c>
      <c r="H204" s="39">
        <f t="shared" si="83"/>
        <v>1.2</v>
      </c>
      <c r="I204" s="22"/>
      <c r="J204" s="53">
        <v>0.24</v>
      </c>
      <c r="K204" s="43">
        <v>1.3</v>
      </c>
      <c r="L204" s="43">
        <v>1.2</v>
      </c>
      <c r="M204" s="42">
        <f t="shared" si="84"/>
        <v>0.75</v>
      </c>
      <c r="N204" s="52">
        <f>(M209-M204)/M209*100</f>
        <v>89.7959183673469</v>
      </c>
      <c r="O204" s="52">
        <f t="shared" si="85"/>
        <v>6.27000841507014</v>
      </c>
      <c r="P204" s="52">
        <f t="shared" si="86"/>
        <v>-0.619788758288394</v>
      </c>
      <c r="Q204" s="42"/>
      <c r="R204" s="42"/>
      <c r="S204" s="42"/>
      <c r="T204" s="51"/>
      <c r="U204" s="52"/>
    </row>
    <row r="205" spans="1:21">
      <c r="A205" s="1">
        <v>1.7</v>
      </c>
      <c r="B205" s="1">
        <v>1.4</v>
      </c>
      <c r="C205" s="1">
        <v>1.9</v>
      </c>
      <c r="D205" s="1">
        <v>1.8</v>
      </c>
      <c r="E205" s="1">
        <v>1.6</v>
      </c>
      <c r="F205" s="7">
        <v>1.9</v>
      </c>
      <c r="G205" s="39">
        <f t="shared" si="82"/>
        <v>1.66666666666667</v>
      </c>
      <c r="H205" s="39">
        <f t="shared" si="83"/>
        <v>1.76666666666667</v>
      </c>
      <c r="I205" s="22"/>
      <c r="J205" s="53">
        <v>0.12</v>
      </c>
      <c r="K205" s="43">
        <v>1.7</v>
      </c>
      <c r="L205" s="43">
        <v>1.8</v>
      </c>
      <c r="M205" s="42">
        <f t="shared" si="84"/>
        <v>1.25</v>
      </c>
      <c r="N205" s="52">
        <f>(M209-M205)/M209*100</f>
        <v>82.9931972789116</v>
      </c>
      <c r="O205" s="52">
        <f t="shared" si="85"/>
        <v>5.95389646224526</v>
      </c>
      <c r="P205" s="52">
        <f t="shared" si="86"/>
        <v>-0.920818753952375</v>
      </c>
      <c r="Q205" s="42"/>
      <c r="R205" s="42"/>
      <c r="S205" s="42"/>
      <c r="T205" s="51"/>
      <c r="U205" s="52"/>
    </row>
    <row r="206" spans="1:21">
      <c r="A206" s="1">
        <v>3.1</v>
      </c>
      <c r="B206" s="1">
        <v>3.1</v>
      </c>
      <c r="C206" s="1">
        <v>3.3</v>
      </c>
      <c r="D206" s="1">
        <v>3.2</v>
      </c>
      <c r="E206" s="1">
        <v>3.6</v>
      </c>
      <c r="F206" s="7">
        <v>3.8</v>
      </c>
      <c r="G206" s="39">
        <f t="shared" si="82"/>
        <v>3.16666666666667</v>
      </c>
      <c r="H206" s="39">
        <f t="shared" si="83"/>
        <v>3.53333333333333</v>
      </c>
      <c r="I206" s="22"/>
      <c r="J206" s="53">
        <v>0.06</v>
      </c>
      <c r="K206" s="43">
        <v>3.2</v>
      </c>
      <c r="L206" s="43">
        <v>3.5</v>
      </c>
      <c r="M206" s="42">
        <f t="shared" si="84"/>
        <v>2.85</v>
      </c>
      <c r="N206" s="52">
        <f>(M209-M206)/M209*100</f>
        <v>61.2244897959184</v>
      </c>
      <c r="O206" s="52">
        <f t="shared" si="85"/>
        <v>5.28517482834513</v>
      </c>
      <c r="P206" s="52">
        <f t="shared" si="86"/>
        <v>-1.22184874961636</v>
      </c>
      <c r="Q206" s="42"/>
      <c r="R206" s="42"/>
      <c r="S206" s="42"/>
      <c r="T206" s="51"/>
      <c r="U206" s="52"/>
    </row>
    <row r="207" spans="1:21">
      <c r="A207" s="1">
        <v>3.7</v>
      </c>
      <c r="B207" s="1">
        <v>3.3</v>
      </c>
      <c r="C207" s="1">
        <v>3.2</v>
      </c>
      <c r="D207" s="1">
        <v>3.6</v>
      </c>
      <c r="E207" s="1">
        <v>3.7</v>
      </c>
      <c r="F207" s="7">
        <v>3.8</v>
      </c>
      <c r="G207" s="39">
        <f t="shared" si="82"/>
        <v>3.4</v>
      </c>
      <c r="H207" s="39">
        <f t="shared" si="83"/>
        <v>3.7</v>
      </c>
      <c r="I207" s="22"/>
      <c r="J207" s="53">
        <v>0.03</v>
      </c>
      <c r="K207" s="43">
        <v>3.4</v>
      </c>
      <c r="L207" s="43">
        <v>3.7</v>
      </c>
      <c r="M207" s="42">
        <f t="shared" si="84"/>
        <v>3.05</v>
      </c>
      <c r="N207" s="52">
        <f>(M209-M207)/M209*100</f>
        <v>58.5034013605442</v>
      </c>
      <c r="O207" s="52">
        <f t="shared" si="85"/>
        <v>5.21478881619794</v>
      </c>
      <c r="P207" s="52">
        <f t="shared" si="86"/>
        <v>-1.52287874528034</v>
      </c>
      <c r="Q207" s="42"/>
      <c r="R207" s="42"/>
      <c r="S207" s="42"/>
      <c r="T207" s="51"/>
      <c r="U207" s="52"/>
    </row>
    <row r="208" spans="1:21">
      <c r="A208" s="1">
        <v>6</v>
      </c>
      <c r="B208" s="1">
        <v>5.9</v>
      </c>
      <c r="C208" s="1">
        <v>6.3</v>
      </c>
      <c r="D208" s="1">
        <v>6.1</v>
      </c>
      <c r="E208" s="1">
        <v>6.4</v>
      </c>
      <c r="F208" s="7">
        <v>5.9</v>
      </c>
      <c r="G208" s="39">
        <f t="shared" si="82"/>
        <v>6.06666666666667</v>
      </c>
      <c r="H208" s="39">
        <f t="shared" si="83"/>
        <v>6.13333333333333</v>
      </c>
      <c r="I208" s="22"/>
      <c r="J208" s="53">
        <v>0.015</v>
      </c>
      <c r="K208" s="43">
        <v>6.1</v>
      </c>
      <c r="L208" s="43">
        <v>6.1</v>
      </c>
      <c r="M208" s="42">
        <f t="shared" si="84"/>
        <v>5.6</v>
      </c>
      <c r="N208" s="52">
        <f>(M209-M208)/M209*100</f>
        <v>23.8095238095238</v>
      </c>
      <c r="O208" s="52">
        <f t="shared" si="85"/>
        <v>4.28755696761051</v>
      </c>
      <c r="P208" s="52">
        <f t="shared" si="86"/>
        <v>-1.82390874094432</v>
      </c>
      <c r="Q208" s="42"/>
      <c r="R208" s="42"/>
      <c r="S208" s="42"/>
      <c r="T208" s="51"/>
      <c r="U208" s="52"/>
    </row>
    <row r="209" ht="13.9" spans="1:21">
      <c r="A209" s="1">
        <v>8</v>
      </c>
      <c r="B209" s="1">
        <v>7.4</v>
      </c>
      <c r="C209" s="1">
        <v>7.9</v>
      </c>
      <c r="D209" s="1">
        <v>8</v>
      </c>
      <c r="E209" s="1">
        <v>8.1</v>
      </c>
      <c r="F209" s="7">
        <v>7.6</v>
      </c>
      <c r="G209" s="39">
        <f t="shared" si="82"/>
        <v>7.76666666666667</v>
      </c>
      <c r="H209" s="39">
        <f t="shared" si="83"/>
        <v>7.9</v>
      </c>
      <c r="I209" s="22"/>
      <c r="J209" s="53" t="s">
        <v>20</v>
      </c>
      <c r="K209" s="43">
        <v>7.8</v>
      </c>
      <c r="L209" s="43">
        <v>7.9</v>
      </c>
      <c r="M209" s="42">
        <f t="shared" si="84"/>
        <v>7.35</v>
      </c>
      <c r="N209" s="52">
        <f>(M209-M209)/M209*100</f>
        <v>0</v>
      </c>
      <c r="O209" s="42" t="e">
        <f t="shared" si="85"/>
        <v>#NUM!</v>
      </c>
      <c r="P209" s="42" t="e">
        <f t="shared" si="86"/>
        <v>#VALUE!</v>
      </c>
      <c r="Q209" s="42"/>
      <c r="R209" s="42"/>
      <c r="S209" s="42"/>
      <c r="T209" s="51"/>
      <c r="U209" s="52"/>
    </row>
    <row r="210" spans="6:21">
      <c r="F210" s="7"/>
      <c r="G210" s="38"/>
      <c r="H210" s="38"/>
      <c r="I210" s="22"/>
      <c r="J210" s="53"/>
      <c r="K210" s="43"/>
      <c r="L210" s="43"/>
      <c r="M210" s="42"/>
      <c r="N210" s="52"/>
      <c r="O210" s="42"/>
      <c r="P210" s="42"/>
      <c r="Q210" s="42"/>
      <c r="R210" s="42"/>
      <c r="S210" s="42"/>
      <c r="T210" s="51"/>
      <c r="U210" s="52"/>
    </row>
    <row r="211" spans="1:22">
      <c r="A211" s="1">
        <v>1</v>
      </c>
      <c r="B211" s="1">
        <v>0.6</v>
      </c>
      <c r="C211" s="1">
        <v>0.6</v>
      </c>
      <c r="D211" s="1">
        <v>0.7</v>
      </c>
      <c r="E211" s="1">
        <v>0.9</v>
      </c>
      <c r="F211" s="7">
        <v>0.5</v>
      </c>
      <c r="G211" s="39">
        <f t="shared" ref="G211:G217" si="87">AVERAGE(A211:C211)</f>
        <v>0.733333333333333</v>
      </c>
      <c r="H211" s="39">
        <f t="shared" ref="H211:H217" si="88">AVERAGE(D211:F211)</f>
        <v>0.7</v>
      </c>
      <c r="I211" s="1">
        <v>54</v>
      </c>
      <c r="J211" s="42">
        <v>2</v>
      </c>
      <c r="K211" s="47">
        <v>0.71</v>
      </c>
      <c r="L211" s="43">
        <v>0.7</v>
      </c>
      <c r="M211" s="42">
        <f t="shared" ref="M211:M217" si="89">AVERAGE(K211,L211)-0.7</f>
        <v>0.005</v>
      </c>
      <c r="N211" s="45">
        <f>(M217-M211)/M217*100</f>
        <v>99.9180327868852</v>
      </c>
      <c r="O211" s="42">
        <f t="shared" si="85"/>
        <v>8.14881413173055</v>
      </c>
      <c r="P211" s="42">
        <f t="shared" si="86"/>
        <v>0.301029995663981</v>
      </c>
      <c r="Q211" s="42">
        <f>INTERCEPT(O211:O216,P211:P216)</f>
        <v>7.52620105827981</v>
      </c>
      <c r="R211" s="42">
        <f>LINEST(O211:O216,P211:P216)</f>
        <v>2.15454376099449</v>
      </c>
      <c r="S211" s="42">
        <f>(5-Q211)/R211</f>
        <v>-1.17249930310711</v>
      </c>
      <c r="T211" s="51">
        <f>10^S211</f>
        <v>0.0672203387765347</v>
      </c>
      <c r="U211" s="52">
        <f>CORREL(O211:O216,P211:P216)</f>
        <v>0.941911346016139</v>
      </c>
      <c r="V211" s="35">
        <f>U211*U211</f>
        <v>0.887196983753936</v>
      </c>
    </row>
    <row r="212" spans="1:21">
      <c r="A212" s="1">
        <v>0.8</v>
      </c>
      <c r="B212" s="1">
        <v>0.7</v>
      </c>
      <c r="C212" s="1">
        <v>0.7</v>
      </c>
      <c r="D212" s="1">
        <v>0.6</v>
      </c>
      <c r="E212" s="1">
        <v>0.8</v>
      </c>
      <c r="F212" s="7">
        <v>0.7</v>
      </c>
      <c r="G212" s="39">
        <f t="shared" si="87"/>
        <v>0.733333333333333</v>
      </c>
      <c r="H212" s="39">
        <f t="shared" si="88"/>
        <v>0.7</v>
      </c>
      <c r="J212" s="42">
        <v>1</v>
      </c>
      <c r="K212" s="47">
        <v>0.71</v>
      </c>
      <c r="L212" s="43">
        <v>0.7</v>
      </c>
      <c r="M212" s="42">
        <f t="shared" si="89"/>
        <v>0.005</v>
      </c>
      <c r="N212" s="45">
        <f>(M217-M212)/M217*100</f>
        <v>99.9180327868852</v>
      </c>
      <c r="O212" s="42">
        <f t="shared" si="85"/>
        <v>8.14881413173055</v>
      </c>
      <c r="P212" s="42">
        <f t="shared" si="86"/>
        <v>0</v>
      </c>
      <c r="Q212" s="42"/>
      <c r="R212" s="42"/>
      <c r="S212" s="42"/>
      <c r="T212" s="51"/>
      <c r="U212" s="52"/>
    </row>
    <row r="213" spans="1:21">
      <c r="A213" s="1">
        <v>1.3</v>
      </c>
      <c r="B213" s="1">
        <v>1.2</v>
      </c>
      <c r="C213" s="1">
        <v>1.4</v>
      </c>
      <c r="D213" s="1">
        <v>1.5</v>
      </c>
      <c r="E213" s="1">
        <v>1.2</v>
      </c>
      <c r="F213" s="7">
        <v>1.3</v>
      </c>
      <c r="G213" s="39">
        <f t="shared" si="87"/>
        <v>1.3</v>
      </c>
      <c r="H213" s="39">
        <f t="shared" si="88"/>
        <v>1.33333333333333</v>
      </c>
      <c r="J213" s="42">
        <v>0.48</v>
      </c>
      <c r="K213" s="47">
        <v>1.25</v>
      </c>
      <c r="L213" s="47">
        <v>1.25</v>
      </c>
      <c r="M213" s="42">
        <f t="shared" si="89"/>
        <v>0.55</v>
      </c>
      <c r="N213" s="45">
        <f>(M217-M213)/M217*100</f>
        <v>90.983606557377</v>
      </c>
      <c r="O213" s="42">
        <f t="shared" si="85"/>
        <v>6.3397462093911</v>
      </c>
      <c r="P213" s="42">
        <f t="shared" si="86"/>
        <v>-0.318758762624413</v>
      </c>
      <c r="Q213" s="42"/>
      <c r="R213" s="42"/>
      <c r="S213" s="42"/>
      <c r="T213" s="51"/>
      <c r="U213" s="52"/>
    </row>
    <row r="214" spans="1:21">
      <c r="A214" s="1">
        <v>2.1</v>
      </c>
      <c r="B214" s="1">
        <v>2</v>
      </c>
      <c r="C214" s="1">
        <v>1.9</v>
      </c>
      <c r="D214" s="1">
        <v>2.3</v>
      </c>
      <c r="E214" s="1">
        <v>2.1</v>
      </c>
      <c r="F214" s="7">
        <v>2</v>
      </c>
      <c r="G214" s="39">
        <f t="shared" si="87"/>
        <v>2</v>
      </c>
      <c r="H214" s="39">
        <f t="shared" si="88"/>
        <v>2.13333333333333</v>
      </c>
      <c r="J214" s="42">
        <v>0.24</v>
      </c>
      <c r="K214" s="43">
        <v>2</v>
      </c>
      <c r="L214" s="43">
        <v>2.1</v>
      </c>
      <c r="M214" s="42">
        <f t="shared" si="89"/>
        <v>1.35</v>
      </c>
      <c r="N214" s="45">
        <f>(M217-M214)/M217*100</f>
        <v>77.8688524590164</v>
      </c>
      <c r="O214" s="42">
        <f t="shared" si="85"/>
        <v>5.76777149733342</v>
      </c>
      <c r="P214" s="42">
        <f t="shared" si="86"/>
        <v>-0.619788758288394</v>
      </c>
      <c r="Q214" s="42"/>
      <c r="R214" s="42"/>
      <c r="S214" s="42"/>
      <c r="T214" s="51"/>
      <c r="U214" s="52"/>
    </row>
    <row r="215" spans="1:21">
      <c r="A215" s="1">
        <v>2.8</v>
      </c>
      <c r="B215" s="1">
        <v>2.5</v>
      </c>
      <c r="C215" s="1">
        <v>2.6</v>
      </c>
      <c r="D215" s="1">
        <v>2.4</v>
      </c>
      <c r="E215" s="1">
        <v>2.7</v>
      </c>
      <c r="F215" s="7">
        <v>2.8</v>
      </c>
      <c r="G215" s="39">
        <f t="shared" si="87"/>
        <v>2.63333333333333</v>
      </c>
      <c r="H215" s="40">
        <f t="shared" si="88"/>
        <v>2.63333333333333</v>
      </c>
      <c r="J215" s="42">
        <v>0.12</v>
      </c>
      <c r="K215" s="43">
        <v>2.6</v>
      </c>
      <c r="L215" s="43">
        <v>2.6</v>
      </c>
      <c r="M215" s="42">
        <f t="shared" si="89"/>
        <v>1.9</v>
      </c>
      <c r="N215" s="45">
        <f>(M217-M215)/M217*100</f>
        <v>68.8524590163934</v>
      </c>
      <c r="O215" s="42">
        <f t="shared" si="85"/>
        <v>5.49167258791135</v>
      </c>
      <c r="P215" s="42">
        <f t="shared" si="86"/>
        <v>-0.920818753952375</v>
      </c>
      <c r="Q215" s="42"/>
      <c r="R215" s="42"/>
      <c r="S215" s="42"/>
      <c r="T215" s="51"/>
      <c r="U215" s="52"/>
    </row>
    <row r="216" spans="1:21">
      <c r="A216" s="1">
        <v>3</v>
      </c>
      <c r="B216" s="1">
        <v>3.1</v>
      </c>
      <c r="C216" s="1">
        <v>3.2</v>
      </c>
      <c r="D216" s="1">
        <v>3.1</v>
      </c>
      <c r="E216" s="1">
        <v>3</v>
      </c>
      <c r="F216" s="7">
        <v>3.1</v>
      </c>
      <c r="G216" s="39">
        <f t="shared" si="87"/>
        <v>3.1</v>
      </c>
      <c r="H216" s="39">
        <f t="shared" si="88"/>
        <v>3.06666666666667</v>
      </c>
      <c r="J216" s="42">
        <v>0.06</v>
      </c>
      <c r="K216" s="43">
        <v>3.1</v>
      </c>
      <c r="L216" s="43">
        <v>3.1</v>
      </c>
      <c r="M216" s="42">
        <f t="shared" si="89"/>
        <v>2.4</v>
      </c>
      <c r="N216" s="45">
        <f>(M217-M216)/M217*100</f>
        <v>60.655737704918</v>
      </c>
      <c r="O216" s="42">
        <f t="shared" si="85"/>
        <v>5.27035748333275</v>
      </c>
      <c r="P216" s="42">
        <f t="shared" si="86"/>
        <v>-1.22184874961636</v>
      </c>
      <c r="Q216" s="42"/>
      <c r="R216" s="42"/>
      <c r="S216" s="42"/>
      <c r="T216" s="51"/>
      <c r="U216" s="52"/>
    </row>
    <row r="217" ht="13.9" spans="1:21">
      <c r="A217" s="1">
        <v>6.6</v>
      </c>
      <c r="B217" s="1">
        <v>6.8</v>
      </c>
      <c r="C217" s="1">
        <v>6.9</v>
      </c>
      <c r="D217" s="1">
        <v>6.9</v>
      </c>
      <c r="E217" s="1">
        <v>7</v>
      </c>
      <c r="F217" s="7">
        <v>6.5</v>
      </c>
      <c r="G217" s="39">
        <f t="shared" si="87"/>
        <v>6.76666666666667</v>
      </c>
      <c r="H217" s="39">
        <f t="shared" si="88"/>
        <v>6.8</v>
      </c>
      <c r="J217" s="46" t="s">
        <v>20</v>
      </c>
      <c r="K217" s="43">
        <v>6.8</v>
      </c>
      <c r="L217" s="43">
        <v>6.8</v>
      </c>
      <c r="M217" s="42">
        <f t="shared" si="89"/>
        <v>6.1</v>
      </c>
      <c r="N217" s="45">
        <f>(M217-M217)/M217*100</f>
        <v>0</v>
      </c>
      <c r="O217" s="42" t="e">
        <f t="shared" si="85"/>
        <v>#NUM!</v>
      </c>
      <c r="P217" s="42" t="e">
        <f t="shared" si="86"/>
        <v>#VALUE!</v>
      </c>
      <c r="Q217" s="42"/>
      <c r="R217" s="42"/>
      <c r="S217" s="42"/>
      <c r="T217" s="51"/>
      <c r="U217" s="52"/>
    </row>
    <row r="218" spans="6:21">
      <c r="F218" s="7"/>
      <c r="G218" s="38"/>
      <c r="H218" s="38"/>
      <c r="J218" s="46"/>
      <c r="K218" s="43"/>
      <c r="L218" s="43"/>
      <c r="M218" s="42"/>
      <c r="N218" s="45"/>
      <c r="O218" s="42"/>
      <c r="P218" s="42"/>
      <c r="Q218" s="42"/>
      <c r="R218" s="42"/>
      <c r="S218" s="42"/>
      <c r="T218" s="51"/>
      <c r="U218" s="52"/>
    </row>
    <row r="219" spans="1:22">
      <c r="A219" s="1">
        <v>1</v>
      </c>
      <c r="B219" s="1">
        <v>0.7</v>
      </c>
      <c r="C219" s="1">
        <v>0.6</v>
      </c>
      <c r="D219" s="1">
        <v>0.5</v>
      </c>
      <c r="E219" s="1">
        <v>0.7</v>
      </c>
      <c r="F219" s="7">
        <v>0.8</v>
      </c>
      <c r="G219" s="39">
        <f t="shared" ref="G219:G225" si="90">AVERAGE(A219:C219)</f>
        <v>0.766666666666667</v>
      </c>
      <c r="H219" s="39">
        <f t="shared" ref="H219:H225" si="91">AVERAGE(D219:F219)</f>
        <v>0.666666666666667</v>
      </c>
      <c r="I219" s="60">
        <v>55</v>
      </c>
      <c r="J219" s="53">
        <v>0.48</v>
      </c>
      <c r="K219" s="43">
        <v>0.8</v>
      </c>
      <c r="L219" s="43">
        <v>0.7</v>
      </c>
      <c r="M219" s="42">
        <f t="shared" ref="M219:M225" si="92">AVERAGE(K219,L219)-0.5</f>
        <v>0.25</v>
      </c>
      <c r="N219" s="55">
        <f>(M225-M219)/M225*100</f>
        <v>96.09375</v>
      </c>
      <c r="O219" s="52">
        <f t="shared" si="85"/>
        <v>6.76167041036307</v>
      </c>
      <c r="P219" s="52">
        <f t="shared" si="86"/>
        <v>-0.318758762624413</v>
      </c>
      <c r="Q219" s="52">
        <f>INTERCEPT(O219:O224,P219:P224)</f>
        <v>7.22609688675654</v>
      </c>
      <c r="R219" s="52">
        <f>LINEST(O219:O224,P219:P224)</f>
        <v>1.63320614041036</v>
      </c>
      <c r="S219" s="52">
        <f>(5-Q219)/R219</f>
        <v>-1.36302260423612</v>
      </c>
      <c r="T219" s="51">
        <f>10^S219</f>
        <v>0.043348831552373</v>
      </c>
      <c r="U219" s="52">
        <f>CORREL(O219:O224,P219:P224)</f>
        <v>0.988284753305182</v>
      </c>
      <c r="V219" s="35">
        <f>U219*U219</f>
        <v>0.976706753615484</v>
      </c>
    </row>
    <row r="220" spans="1:21">
      <c r="A220" s="1">
        <v>1.4</v>
      </c>
      <c r="B220" s="1">
        <v>1.4</v>
      </c>
      <c r="C220" s="1">
        <v>1.2</v>
      </c>
      <c r="D220" s="1">
        <v>1.4</v>
      </c>
      <c r="E220" s="1">
        <v>1.3</v>
      </c>
      <c r="F220" s="7">
        <v>1</v>
      </c>
      <c r="G220" s="39">
        <f t="shared" si="90"/>
        <v>1.33333333333333</v>
      </c>
      <c r="H220" s="39">
        <f t="shared" si="91"/>
        <v>1.23333333333333</v>
      </c>
      <c r="I220" s="28"/>
      <c r="J220" s="53">
        <v>0.24</v>
      </c>
      <c r="K220" s="43">
        <v>1.3</v>
      </c>
      <c r="L220" s="43">
        <v>1.2</v>
      </c>
      <c r="M220" s="42">
        <f t="shared" si="92"/>
        <v>0.75</v>
      </c>
      <c r="N220" s="55">
        <f>(M225-M220)/M225*100</f>
        <v>88.28125</v>
      </c>
      <c r="O220" s="52">
        <f t="shared" si="85"/>
        <v>6.18916435019934</v>
      </c>
      <c r="P220" s="52">
        <f t="shared" si="86"/>
        <v>-0.619788758288394</v>
      </c>
      <c r="Q220" s="42"/>
      <c r="R220" s="42"/>
      <c r="S220" s="42"/>
      <c r="T220" s="51"/>
      <c r="U220" s="52"/>
    </row>
    <row r="221" spans="1:21">
      <c r="A221" s="1">
        <v>2.7</v>
      </c>
      <c r="B221" s="1">
        <v>2.4</v>
      </c>
      <c r="C221" s="1">
        <v>2.2</v>
      </c>
      <c r="D221" s="1">
        <v>2.1</v>
      </c>
      <c r="E221" s="1">
        <v>2.4</v>
      </c>
      <c r="F221" s="7">
        <v>2.5</v>
      </c>
      <c r="G221" s="39">
        <f t="shared" si="90"/>
        <v>2.43333333333333</v>
      </c>
      <c r="H221" s="39">
        <f t="shared" si="91"/>
        <v>2.33333333333333</v>
      </c>
      <c r="I221" s="28"/>
      <c r="J221" s="53">
        <v>0.12</v>
      </c>
      <c r="K221" s="43">
        <v>2.4</v>
      </c>
      <c r="L221" s="43">
        <v>2.3</v>
      </c>
      <c r="M221" s="42">
        <f t="shared" si="92"/>
        <v>1.85</v>
      </c>
      <c r="N221" s="55">
        <f>(M225-M221)/M225*100</f>
        <v>71.09375</v>
      </c>
      <c r="O221" s="52">
        <f t="shared" si="85"/>
        <v>5.55612559361869</v>
      </c>
      <c r="P221" s="52">
        <f t="shared" si="86"/>
        <v>-0.920818753952375</v>
      </c>
      <c r="Q221" s="42"/>
      <c r="R221" s="42"/>
      <c r="S221" s="42"/>
      <c r="T221" s="51"/>
      <c r="U221" s="52"/>
    </row>
    <row r="222" spans="1:21">
      <c r="A222" s="1">
        <v>2.9</v>
      </c>
      <c r="B222" s="1">
        <v>2.9</v>
      </c>
      <c r="C222" s="1">
        <v>3.3</v>
      </c>
      <c r="D222" s="1">
        <v>3.1</v>
      </c>
      <c r="E222" s="1">
        <v>3</v>
      </c>
      <c r="F222" s="7">
        <v>2.8</v>
      </c>
      <c r="G222" s="39">
        <f t="shared" si="90"/>
        <v>3.03333333333333</v>
      </c>
      <c r="H222" s="39">
        <f t="shared" si="91"/>
        <v>2.96666666666667</v>
      </c>
      <c r="I222" s="28"/>
      <c r="J222" s="53">
        <v>0.06</v>
      </c>
      <c r="K222" s="43">
        <v>3</v>
      </c>
      <c r="L222" s="43">
        <v>3</v>
      </c>
      <c r="M222" s="42">
        <f t="shared" si="92"/>
        <v>2.5</v>
      </c>
      <c r="N222" s="55">
        <f>(M225-M222)/M225*100</f>
        <v>60.9375</v>
      </c>
      <c r="O222" s="52">
        <f t="shared" si="85"/>
        <v>5.27769043982158</v>
      </c>
      <c r="P222" s="52">
        <f t="shared" si="86"/>
        <v>-1.22184874961636</v>
      </c>
      <c r="Q222" s="42"/>
      <c r="R222" s="42"/>
      <c r="S222" s="42"/>
      <c r="T222" s="51"/>
      <c r="U222" s="52"/>
    </row>
    <row r="223" spans="1:21">
      <c r="A223" s="1">
        <v>4</v>
      </c>
      <c r="B223" s="1">
        <v>3.9</v>
      </c>
      <c r="C223" s="1">
        <v>3.7</v>
      </c>
      <c r="D223" s="1">
        <v>3.5</v>
      </c>
      <c r="E223" s="1">
        <v>3.7</v>
      </c>
      <c r="F223" s="7">
        <v>3.8</v>
      </c>
      <c r="G223" s="39">
        <f t="shared" si="90"/>
        <v>3.86666666666667</v>
      </c>
      <c r="H223" s="61">
        <f t="shared" si="91"/>
        <v>3.66666666666667</v>
      </c>
      <c r="I223" s="28"/>
      <c r="J223" s="53">
        <v>0.03</v>
      </c>
      <c r="K223" s="43">
        <v>3.9</v>
      </c>
      <c r="L223" s="43">
        <v>3.7</v>
      </c>
      <c r="M223" s="42">
        <f t="shared" si="92"/>
        <v>3.3</v>
      </c>
      <c r="N223" s="55">
        <f>(M225-M223)/M225*100</f>
        <v>48.4375</v>
      </c>
      <c r="O223" s="52">
        <f t="shared" si="85"/>
        <v>4.9608239144969</v>
      </c>
      <c r="P223" s="52">
        <f t="shared" si="86"/>
        <v>-1.52287874528034</v>
      </c>
      <c r="Q223" s="42"/>
      <c r="R223" s="42"/>
      <c r="S223" s="42"/>
      <c r="T223" s="51"/>
      <c r="U223" s="52"/>
    </row>
    <row r="224" spans="1:21">
      <c r="A224" s="1">
        <v>5.7</v>
      </c>
      <c r="B224" s="1">
        <v>5.9</v>
      </c>
      <c r="C224" s="1">
        <v>5.6</v>
      </c>
      <c r="D224" s="1">
        <v>5.5</v>
      </c>
      <c r="E224" s="1">
        <v>5.8</v>
      </c>
      <c r="F224" s="7">
        <v>5.9</v>
      </c>
      <c r="G224" s="39">
        <f t="shared" si="90"/>
        <v>5.73333333333333</v>
      </c>
      <c r="H224" s="39">
        <f t="shared" si="91"/>
        <v>5.73333333333333</v>
      </c>
      <c r="I224" s="28"/>
      <c r="J224" s="53">
        <v>0.015</v>
      </c>
      <c r="K224" s="43">
        <v>5.7</v>
      </c>
      <c r="L224" s="43">
        <v>5.7</v>
      </c>
      <c r="M224" s="42">
        <f t="shared" si="92"/>
        <v>5.2</v>
      </c>
      <c r="N224" s="55">
        <f>(M225-M224)/M225*100</f>
        <v>18.75</v>
      </c>
      <c r="O224" s="52">
        <f t="shared" si="85"/>
        <v>4.11285344098112</v>
      </c>
      <c r="P224" s="52">
        <f t="shared" si="86"/>
        <v>-1.82390874094432</v>
      </c>
      <c r="Q224" s="42"/>
      <c r="R224" s="42"/>
      <c r="S224" s="42"/>
      <c r="T224" s="51"/>
      <c r="U224" s="52"/>
    </row>
    <row r="225" ht="13.9" spans="1:21">
      <c r="A225" s="1">
        <v>7</v>
      </c>
      <c r="B225" s="1">
        <v>7.2</v>
      </c>
      <c r="C225" s="1">
        <v>6.9</v>
      </c>
      <c r="D225" s="1">
        <v>6.8</v>
      </c>
      <c r="E225" s="1">
        <v>7</v>
      </c>
      <c r="F225" s="7">
        <v>6.7</v>
      </c>
      <c r="G225" s="39">
        <f t="shared" si="90"/>
        <v>7.03333333333333</v>
      </c>
      <c r="H225" s="39">
        <f t="shared" si="91"/>
        <v>6.83333333333333</v>
      </c>
      <c r="I225" s="28"/>
      <c r="J225" s="53" t="s">
        <v>20</v>
      </c>
      <c r="K225" s="43">
        <v>7</v>
      </c>
      <c r="L225" s="43">
        <v>6.8</v>
      </c>
      <c r="M225" s="42">
        <f t="shared" si="92"/>
        <v>6.4</v>
      </c>
      <c r="N225" s="55">
        <f>(M225-M225)/M225*100</f>
        <v>0</v>
      </c>
      <c r="O225" s="42" t="e">
        <f t="shared" si="85"/>
        <v>#NUM!</v>
      </c>
      <c r="P225" s="42" t="e">
        <f t="shared" si="86"/>
        <v>#VALUE!</v>
      </c>
      <c r="Q225" s="42"/>
      <c r="R225" s="42"/>
      <c r="S225" s="42"/>
      <c r="T225" s="51"/>
      <c r="U225" s="52"/>
    </row>
    <row r="226" spans="6:23">
      <c r="F226" s="7"/>
      <c r="G226" s="38"/>
      <c r="H226" s="38"/>
      <c r="I226" s="28"/>
      <c r="J226" s="53"/>
      <c r="K226" s="43"/>
      <c r="L226" s="43"/>
      <c r="M226" s="42"/>
      <c r="N226" s="55"/>
      <c r="O226" s="42"/>
      <c r="P226" s="42"/>
      <c r="Q226" s="42"/>
      <c r="R226" s="42"/>
      <c r="S226" s="42"/>
      <c r="T226" s="51"/>
      <c r="U226" s="52"/>
      <c r="W226" s="33"/>
    </row>
    <row r="227" spans="1:22">
      <c r="A227" s="1">
        <v>0.9</v>
      </c>
      <c r="B227" s="1">
        <v>0.8</v>
      </c>
      <c r="C227" s="1">
        <v>1.2</v>
      </c>
      <c r="D227" s="1">
        <v>0.9</v>
      </c>
      <c r="E227" s="1">
        <v>0.7</v>
      </c>
      <c r="F227" s="7">
        <v>0.6</v>
      </c>
      <c r="G227" s="39">
        <f t="shared" ref="G227:G233" si="93">AVERAGE(A227:C227)</f>
        <v>0.966666666666667</v>
      </c>
      <c r="H227" s="39">
        <f t="shared" ref="H227:H233" si="94">AVERAGE(D227:F227)</f>
        <v>0.733333333333333</v>
      </c>
      <c r="I227" s="7">
        <v>56</v>
      </c>
      <c r="J227" s="42">
        <v>2</v>
      </c>
      <c r="K227" s="43">
        <v>1</v>
      </c>
      <c r="L227" s="43">
        <v>0.7</v>
      </c>
      <c r="M227" s="42">
        <f t="shared" ref="M227:M241" si="95">AVERAGE(K227,L227)-0.7</f>
        <v>0.15</v>
      </c>
      <c r="N227" s="45">
        <f>(M233-M227)/M233*100</f>
        <v>97.5609756097561</v>
      </c>
      <c r="O227" s="42">
        <f t="shared" si="85"/>
        <v>6.97050530317033</v>
      </c>
      <c r="P227" s="42">
        <f t="shared" si="86"/>
        <v>0.301029995663981</v>
      </c>
      <c r="Q227" s="42">
        <f>INTERCEPT(O227:O232,P227:P232)</f>
        <v>6.43235812840451</v>
      </c>
      <c r="R227" s="42">
        <f>LINEST(O227:O232,P227:P232)</f>
        <v>1.26816675510777</v>
      </c>
      <c r="S227" s="42">
        <f>(5-Q227)/R227</f>
        <v>-1.12947143791259</v>
      </c>
      <c r="T227" s="51">
        <f>10^S227</f>
        <v>0.074221300898711</v>
      </c>
      <c r="U227" s="52">
        <f>CORREL(O227:O232,P227:P232)</f>
        <v>0.952669434024749</v>
      </c>
      <c r="V227" s="35">
        <f>U227*U227</f>
        <v>0.907579050525035</v>
      </c>
    </row>
    <row r="228" spans="1:21">
      <c r="A228" s="1">
        <v>1.2</v>
      </c>
      <c r="B228" s="1">
        <v>1.5</v>
      </c>
      <c r="C228" s="1">
        <v>1</v>
      </c>
      <c r="D228" s="1">
        <v>1</v>
      </c>
      <c r="E228" s="1">
        <v>0.7</v>
      </c>
      <c r="F228" s="7">
        <v>0.9</v>
      </c>
      <c r="G228" s="39">
        <f t="shared" si="93"/>
        <v>1.23333333333333</v>
      </c>
      <c r="H228" s="39">
        <f t="shared" si="94"/>
        <v>0.866666666666667</v>
      </c>
      <c r="I228" s="7"/>
      <c r="J228" s="42">
        <v>1</v>
      </c>
      <c r="K228" s="43">
        <v>1.2</v>
      </c>
      <c r="L228" s="43">
        <v>0.9</v>
      </c>
      <c r="M228" s="42">
        <f t="shared" si="95"/>
        <v>0.35</v>
      </c>
      <c r="N228" s="45">
        <f>(M233-M228)/M233*100</f>
        <v>94.3089430894309</v>
      </c>
      <c r="O228" s="42">
        <f t="shared" si="85"/>
        <v>6.58124890109024</v>
      </c>
      <c r="P228" s="42">
        <f t="shared" si="86"/>
        <v>0</v>
      </c>
      <c r="Q228" s="42"/>
      <c r="R228" s="42"/>
      <c r="S228" s="42"/>
      <c r="T228" s="51"/>
      <c r="U228" s="52"/>
    </row>
    <row r="229" spans="1:21">
      <c r="A229" s="1">
        <v>2.9</v>
      </c>
      <c r="B229" s="1">
        <v>2.5</v>
      </c>
      <c r="C229" s="1">
        <v>2.4</v>
      </c>
      <c r="D229" s="1">
        <v>2.1</v>
      </c>
      <c r="E229" s="1">
        <v>2.3</v>
      </c>
      <c r="F229" s="7">
        <v>2.1</v>
      </c>
      <c r="G229" s="39">
        <f t="shared" si="93"/>
        <v>2.6</v>
      </c>
      <c r="H229" s="39">
        <f t="shared" si="94"/>
        <v>2.16666666666667</v>
      </c>
      <c r="I229" s="7"/>
      <c r="J229" s="42">
        <v>0.48</v>
      </c>
      <c r="K229" s="43">
        <v>2.6</v>
      </c>
      <c r="L229" s="43">
        <v>2.2</v>
      </c>
      <c r="M229" s="42">
        <f t="shared" si="95"/>
        <v>1.7</v>
      </c>
      <c r="N229" s="45">
        <f>(M233-M229)/M233*100</f>
        <v>72.3577235772358</v>
      </c>
      <c r="O229" s="42">
        <f t="shared" si="85"/>
        <v>5.59350157617895</v>
      </c>
      <c r="P229" s="42">
        <f t="shared" si="86"/>
        <v>-0.318758762624413</v>
      </c>
      <c r="Q229" s="42"/>
      <c r="R229" s="42"/>
      <c r="S229" s="42"/>
      <c r="T229" s="51"/>
      <c r="U229" s="52"/>
    </row>
    <row r="230" spans="1:21">
      <c r="A230" s="1">
        <v>2.2</v>
      </c>
      <c r="B230" s="1">
        <v>2.6</v>
      </c>
      <c r="C230" s="1">
        <v>2.5</v>
      </c>
      <c r="D230" s="1">
        <v>2.5</v>
      </c>
      <c r="E230" s="1">
        <v>2.5</v>
      </c>
      <c r="F230" s="7">
        <v>2.3</v>
      </c>
      <c r="G230" s="39">
        <f t="shared" si="93"/>
        <v>2.43333333333333</v>
      </c>
      <c r="H230" s="39">
        <f t="shared" si="94"/>
        <v>2.43333333333333</v>
      </c>
      <c r="I230" s="7"/>
      <c r="J230" s="42">
        <v>0.24</v>
      </c>
      <c r="K230" s="43">
        <v>2.4</v>
      </c>
      <c r="L230" s="43">
        <v>2.4</v>
      </c>
      <c r="M230" s="42">
        <f t="shared" si="95"/>
        <v>1.7</v>
      </c>
      <c r="N230" s="45">
        <f>(M233-M230)/M233*100</f>
        <v>72.3577235772358</v>
      </c>
      <c r="O230" s="42">
        <f t="shared" si="85"/>
        <v>5.59350157617895</v>
      </c>
      <c r="P230" s="42">
        <f t="shared" si="86"/>
        <v>-0.619788758288394</v>
      </c>
      <c r="Q230" s="42"/>
      <c r="R230" s="42"/>
      <c r="S230" s="42"/>
      <c r="T230" s="51"/>
      <c r="U230" s="52"/>
    </row>
    <row r="231" spans="1:21">
      <c r="A231" s="1">
        <v>2.9</v>
      </c>
      <c r="B231" s="1">
        <v>3.1</v>
      </c>
      <c r="C231" s="1">
        <v>3.2</v>
      </c>
      <c r="D231" s="1">
        <v>3.1</v>
      </c>
      <c r="E231" s="1">
        <v>3.1</v>
      </c>
      <c r="F231" s="7">
        <v>3.2</v>
      </c>
      <c r="G231" s="39">
        <f t="shared" si="93"/>
        <v>3.06666666666667</v>
      </c>
      <c r="H231" s="39">
        <f t="shared" si="94"/>
        <v>3.13333333333333</v>
      </c>
      <c r="I231" s="7"/>
      <c r="J231" s="42">
        <v>0.12</v>
      </c>
      <c r="K231" s="43">
        <v>3.1</v>
      </c>
      <c r="L231" s="43">
        <v>3.1</v>
      </c>
      <c r="M231" s="42">
        <f t="shared" si="95"/>
        <v>2.4</v>
      </c>
      <c r="N231" s="45">
        <f>(M233-M231)/M233*100</f>
        <v>60.9756097560975</v>
      </c>
      <c r="O231" s="42">
        <f t="shared" si="85"/>
        <v>5.27868339741722</v>
      </c>
      <c r="P231" s="42">
        <f t="shared" si="86"/>
        <v>-0.920818753952375</v>
      </c>
      <c r="Q231" s="42"/>
      <c r="R231" s="42"/>
      <c r="S231" s="42"/>
      <c r="T231" s="51"/>
      <c r="U231" s="52"/>
    </row>
    <row r="232" spans="1:21">
      <c r="A232" s="1">
        <v>3.9</v>
      </c>
      <c r="B232" s="1">
        <v>3.7</v>
      </c>
      <c r="C232" s="1">
        <v>3.5</v>
      </c>
      <c r="D232" s="1">
        <v>3.9</v>
      </c>
      <c r="E232" s="1">
        <v>3.6</v>
      </c>
      <c r="F232" s="7">
        <v>3.2</v>
      </c>
      <c r="G232" s="39">
        <f t="shared" si="93"/>
        <v>3.7</v>
      </c>
      <c r="H232" s="39">
        <f t="shared" si="94"/>
        <v>3.56666666666667</v>
      </c>
      <c r="I232" s="7"/>
      <c r="J232" s="42">
        <v>0.06</v>
      </c>
      <c r="K232" s="43">
        <v>3.7</v>
      </c>
      <c r="L232" s="43">
        <v>3.6</v>
      </c>
      <c r="M232" s="42">
        <f t="shared" si="95"/>
        <v>2.95</v>
      </c>
      <c r="N232" s="45">
        <f>(M233-M232)/M233*100</f>
        <v>52.0325203252032</v>
      </c>
      <c r="O232" s="42">
        <f t="shared" si="85"/>
        <v>5.05096978979661</v>
      </c>
      <c r="P232" s="42">
        <f t="shared" si="86"/>
        <v>-1.22184874961636</v>
      </c>
      <c r="Q232" s="42"/>
      <c r="R232" s="42"/>
      <c r="S232" s="42"/>
      <c r="T232" s="51"/>
      <c r="U232" s="52"/>
    </row>
    <row r="233" ht="13.9" spans="1:21">
      <c r="A233" s="1">
        <v>7</v>
      </c>
      <c r="B233" s="1">
        <v>7.1</v>
      </c>
      <c r="C233" s="1">
        <v>6.8</v>
      </c>
      <c r="D233" s="1">
        <v>6.6</v>
      </c>
      <c r="E233" s="1">
        <v>6.8</v>
      </c>
      <c r="F233" s="7">
        <v>6.6</v>
      </c>
      <c r="G233" s="39">
        <f t="shared" si="93"/>
        <v>6.96666666666667</v>
      </c>
      <c r="H233" s="39">
        <f t="shared" si="94"/>
        <v>6.66666666666667</v>
      </c>
      <c r="I233" s="7"/>
      <c r="J233" s="46" t="s">
        <v>20</v>
      </c>
      <c r="K233" s="43">
        <v>7</v>
      </c>
      <c r="L233" s="43">
        <v>6.7</v>
      </c>
      <c r="M233" s="42">
        <f t="shared" si="95"/>
        <v>6.15</v>
      </c>
      <c r="N233" s="45">
        <f>(M233-M233)/M233*100</f>
        <v>0</v>
      </c>
      <c r="O233" s="42" t="e">
        <f t="shared" si="85"/>
        <v>#NUM!</v>
      </c>
      <c r="P233" s="42" t="e">
        <f t="shared" si="86"/>
        <v>#VALUE!</v>
      </c>
      <c r="Q233" s="42"/>
      <c r="R233" s="42"/>
      <c r="S233" s="42"/>
      <c r="T233" s="51"/>
      <c r="U233" s="52"/>
    </row>
    <row r="234" spans="6:21">
      <c r="F234" s="7"/>
      <c r="G234" s="38"/>
      <c r="H234" s="38"/>
      <c r="I234" s="7"/>
      <c r="J234" s="46"/>
      <c r="K234" s="43"/>
      <c r="L234" s="43"/>
      <c r="M234" s="42"/>
      <c r="N234" s="45"/>
      <c r="O234" s="42"/>
      <c r="P234" s="42"/>
      <c r="Q234" s="42"/>
      <c r="R234" s="42"/>
      <c r="S234" s="42"/>
      <c r="T234" s="51"/>
      <c r="U234" s="52"/>
    </row>
    <row r="235" spans="1:22">
      <c r="A235" s="1">
        <v>1</v>
      </c>
      <c r="B235" s="1">
        <v>1.2</v>
      </c>
      <c r="C235" s="1">
        <v>0.9</v>
      </c>
      <c r="D235" s="1">
        <v>0.8</v>
      </c>
      <c r="E235" s="1">
        <v>0.8</v>
      </c>
      <c r="F235" s="7">
        <v>1.2</v>
      </c>
      <c r="G235" s="39">
        <f>AVERAGE(A235:C235)</f>
        <v>1.03333333333333</v>
      </c>
      <c r="H235" s="39">
        <f t="shared" ref="H235:H241" si="96">AVERAGE(D235:F235)</f>
        <v>0.933333333333333</v>
      </c>
      <c r="I235" s="7">
        <v>58</v>
      </c>
      <c r="J235" s="42">
        <v>2</v>
      </c>
      <c r="K235" s="43">
        <v>1</v>
      </c>
      <c r="L235" s="43">
        <v>0.9</v>
      </c>
      <c r="M235" s="42">
        <f t="shared" si="95"/>
        <v>0.25</v>
      </c>
      <c r="N235" s="45">
        <f>(M241-M235)/M241*100</f>
        <v>96.4788732394366</v>
      </c>
      <c r="O235" s="42">
        <f t="shared" si="85"/>
        <v>6.80918327418404</v>
      </c>
      <c r="P235" s="42">
        <f t="shared" si="86"/>
        <v>0.301029995663981</v>
      </c>
      <c r="Q235" s="42">
        <f>INTERCEPT(O235:O240,P235:P240)</f>
        <v>6.52852094703581</v>
      </c>
      <c r="R235" s="42">
        <f>LINEST(O235:O240,P235:P240)</f>
        <v>0.85723979848889</v>
      </c>
      <c r="S235" s="42">
        <f>(5-Q235)/R235</f>
        <v>-1.78307277582099</v>
      </c>
      <c r="T235" s="51">
        <f>10^S235</f>
        <v>0.0164788622793868</v>
      </c>
      <c r="U235" s="52">
        <f>CORREL(O235:O240,P235:P240)</f>
        <v>0.979227991812463</v>
      </c>
      <c r="V235" s="35">
        <f>U235*U235</f>
        <v>0.95888745994907</v>
      </c>
    </row>
    <row r="236" spans="1:21">
      <c r="A236" s="1">
        <v>1.3</v>
      </c>
      <c r="B236" s="1">
        <v>1.3</v>
      </c>
      <c r="C236" s="1">
        <v>1.3</v>
      </c>
      <c r="D236" s="1">
        <v>1.4</v>
      </c>
      <c r="E236" s="1">
        <v>1.1</v>
      </c>
      <c r="F236" s="7">
        <v>1.3</v>
      </c>
      <c r="G236" s="39">
        <f>AVERAGE(A236:F236)</f>
        <v>1.28333333333333</v>
      </c>
      <c r="H236" s="39">
        <f t="shared" si="96"/>
        <v>1.26666666666667</v>
      </c>
      <c r="I236" s="7"/>
      <c r="J236" s="42">
        <v>1</v>
      </c>
      <c r="K236" s="47">
        <v>1.25</v>
      </c>
      <c r="L236" s="47">
        <v>1.25</v>
      </c>
      <c r="M236" s="42">
        <f t="shared" si="95"/>
        <v>0.55</v>
      </c>
      <c r="N236" s="45">
        <f>(M241-M236)/M241*100</f>
        <v>92.2535211267606</v>
      </c>
      <c r="O236" s="42">
        <f t="shared" si="85"/>
        <v>6.42233308885219</v>
      </c>
      <c r="P236" s="42">
        <f t="shared" si="86"/>
        <v>0</v>
      </c>
      <c r="Q236" s="42"/>
      <c r="R236" s="42"/>
      <c r="S236" s="42"/>
      <c r="T236" s="51"/>
      <c r="U236" s="52"/>
    </row>
    <row r="237" spans="1:21">
      <c r="A237" s="1">
        <v>1.3</v>
      </c>
      <c r="B237" s="1">
        <v>1.5</v>
      </c>
      <c r="C237" s="1">
        <v>1.1</v>
      </c>
      <c r="D237" s="1">
        <v>1.6</v>
      </c>
      <c r="E237" s="1">
        <v>1.4</v>
      </c>
      <c r="F237" s="7">
        <v>1.3</v>
      </c>
      <c r="G237" s="39">
        <f>AVERAGE(A237:C237)</f>
        <v>1.3</v>
      </c>
      <c r="H237" s="39">
        <f t="shared" si="96"/>
        <v>1.43333333333333</v>
      </c>
      <c r="I237" s="7"/>
      <c r="J237" s="42">
        <v>0.48</v>
      </c>
      <c r="K237" s="47">
        <v>1.25</v>
      </c>
      <c r="L237" s="47">
        <v>1.35</v>
      </c>
      <c r="M237" s="42">
        <f t="shared" si="95"/>
        <v>0.6</v>
      </c>
      <c r="N237" s="45">
        <f>(M241-M237)/M241*100</f>
        <v>91.5492957746479</v>
      </c>
      <c r="O237" s="42">
        <f t="shared" si="85"/>
        <v>6.37537864988346</v>
      </c>
      <c r="P237" s="42">
        <f t="shared" si="86"/>
        <v>-0.318758762624413</v>
      </c>
      <c r="Q237" s="42"/>
      <c r="R237" s="42"/>
      <c r="S237" s="42"/>
      <c r="T237" s="48"/>
      <c r="U237" s="42"/>
    </row>
    <row r="238" spans="1:21">
      <c r="A238" s="1">
        <v>1.9</v>
      </c>
      <c r="B238" s="1">
        <v>1.7</v>
      </c>
      <c r="C238" s="1">
        <v>1.6</v>
      </c>
      <c r="D238" s="1">
        <v>1.7</v>
      </c>
      <c r="E238" s="1">
        <v>1.8</v>
      </c>
      <c r="F238" s="7">
        <v>1.9</v>
      </c>
      <c r="G238" s="39">
        <f>AVERAGE(A238:C238)</f>
        <v>1.73333333333333</v>
      </c>
      <c r="H238" s="39">
        <f t="shared" si="96"/>
        <v>1.8</v>
      </c>
      <c r="I238" s="7"/>
      <c r="J238" s="42">
        <v>0.24</v>
      </c>
      <c r="K238" s="43">
        <v>1.7</v>
      </c>
      <c r="L238" s="43">
        <v>1.8</v>
      </c>
      <c r="M238" s="42">
        <f t="shared" si="95"/>
        <v>1.05</v>
      </c>
      <c r="N238" s="45">
        <f>(M241-M238)/M241*100</f>
        <v>85.2112676056338</v>
      </c>
      <c r="O238" s="42">
        <f t="shared" si="85"/>
        <v>6.04553743591273</v>
      </c>
      <c r="P238" s="42">
        <f t="shared" si="86"/>
        <v>-0.619788758288394</v>
      </c>
      <c r="Q238" s="42"/>
      <c r="R238" s="42"/>
      <c r="S238" s="42"/>
      <c r="T238" s="48"/>
      <c r="U238" s="42"/>
    </row>
    <row r="239" spans="1:21">
      <c r="A239" s="1">
        <v>2.7</v>
      </c>
      <c r="B239" s="1">
        <v>2.7</v>
      </c>
      <c r="C239" s="1">
        <v>2.8</v>
      </c>
      <c r="D239" s="1">
        <v>2.3</v>
      </c>
      <c r="E239" s="1">
        <v>2.5</v>
      </c>
      <c r="F239" s="7">
        <v>2.9</v>
      </c>
      <c r="G239" s="39">
        <f>AVERAGE(A239:C239)</f>
        <v>2.73333333333333</v>
      </c>
      <c r="H239" s="39">
        <f t="shared" si="96"/>
        <v>2.56666666666667</v>
      </c>
      <c r="I239" s="7"/>
      <c r="J239" s="42">
        <v>0.12</v>
      </c>
      <c r="K239" s="43">
        <v>2.7</v>
      </c>
      <c r="L239" s="43">
        <v>2.6</v>
      </c>
      <c r="M239" s="42">
        <f t="shared" si="95"/>
        <v>1.95</v>
      </c>
      <c r="N239" s="45">
        <f>(M241-M239)/M241*100</f>
        <v>72.5352112676056</v>
      </c>
      <c r="O239" s="42">
        <f t="shared" si="85"/>
        <v>5.5988157254157</v>
      </c>
      <c r="P239" s="42">
        <f t="shared" si="86"/>
        <v>-0.920818753952375</v>
      </c>
      <c r="Q239" s="42"/>
      <c r="R239" s="42"/>
      <c r="S239" s="42"/>
      <c r="T239" s="48"/>
      <c r="U239" s="42"/>
    </row>
    <row r="240" spans="1:21">
      <c r="A240" s="1">
        <v>3.1</v>
      </c>
      <c r="B240" s="1">
        <v>3</v>
      </c>
      <c r="C240" s="1">
        <v>3</v>
      </c>
      <c r="D240" s="1">
        <v>2.8</v>
      </c>
      <c r="E240" s="1">
        <v>2.5</v>
      </c>
      <c r="F240" s="7">
        <v>2.4</v>
      </c>
      <c r="G240" s="39">
        <f>AVERAGE(A240:C240)</f>
        <v>3.03333333333333</v>
      </c>
      <c r="H240" s="39">
        <f t="shared" si="96"/>
        <v>2.56666666666667</v>
      </c>
      <c r="I240" s="7"/>
      <c r="J240" s="42">
        <v>0.06</v>
      </c>
      <c r="K240" s="43">
        <v>3</v>
      </c>
      <c r="L240" s="43">
        <v>2.6</v>
      </c>
      <c r="M240" s="42">
        <f t="shared" si="95"/>
        <v>2.1</v>
      </c>
      <c r="N240" s="45">
        <f>(M241-M240)/M241*100</f>
        <v>70.4225352112676</v>
      </c>
      <c r="O240" s="42">
        <f t="shared" si="85"/>
        <v>5.53659225410133</v>
      </c>
      <c r="P240" s="42">
        <f t="shared" si="86"/>
        <v>-1.22184874961636</v>
      </c>
      <c r="Q240" s="42"/>
      <c r="R240" s="42"/>
      <c r="S240" s="42"/>
      <c r="T240" s="48"/>
      <c r="U240" s="42"/>
    </row>
    <row r="241" ht="13.9" spans="1:21">
      <c r="A241" s="1">
        <v>7.3</v>
      </c>
      <c r="B241" s="1">
        <v>7.5</v>
      </c>
      <c r="C241" s="1">
        <v>7.4</v>
      </c>
      <c r="D241" s="1">
        <v>8.3</v>
      </c>
      <c r="E241" s="1">
        <v>8.3</v>
      </c>
      <c r="F241" s="7">
        <v>8.1</v>
      </c>
      <c r="G241" s="39">
        <f>AVERAGE(A241:C241)</f>
        <v>7.4</v>
      </c>
      <c r="H241" s="39">
        <f t="shared" si="96"/>
        <v>8.23333333333333</v>
      </c>
      <c r="I241" s="7"/>
      <c r="J241" s="46" t="s">
        <v>20</v>
      </c>
      <c r="K241" s="43">
        <v>7.4</v>
      </c>
      <c r="L241" s="43">
        <v>8.2</v>
      </c>
      <c r="M241" s="42">
        <f t="shared" si="95"/>
        <v>7.1</v>
      </c>
      <c r="N241" s="45">
        <f>(M241-M241)/M241*100</f>
        <v>0</v>
      </c>
      <c r="O241" s="42" t="e">
        <f t="shared" si="85"/>
        <v>#NUM!</v>
      </c>
      <c r="P241" s="42" t="e">
        <f t="shared" si="86"/>
        <v>#VALUE!</v>
      </c>
      <c r="Q241" s="42"/>
      <c r="R241" s="42"/>
      <c r="S241" s="42"/>
      <c r="T241" s="48"/>
      <c r="U241" s="42"/>
    </row>
    <row r="242" spans="6:14">
      <c r="F242" s="7"/>
      <c r="G242" s="38"/>
      <c r="H242" s="38"/>
      <c r="I242" s="7"/>
      <c r="N242" s="7"/>
    </row>
    <row r="243" spans="1:22">
      <c r="A243" s="1">
        <v>1</v>
      </c>
      <c r="B243" s="1">
        <v>1.4</v>
      </c>
      <c r="C243" s="1">
        <v>1.5</v>
      </c>
      <c r="D243" s="1">
        <v>0.8</v>
      </c>
      <c r="E243" s="1">
        <v>0.9</v>
      </c>
      <c r="F243" s="7">
        <v>0.9</v>
      </c>
      <c r="G243" s="39">
        <f t="shared" ref="G243:G249" si="97">AVERAGE(A243:C243)</f>
        <v>1.3</v>
      </c>
      <c r="H243" s="39">
        <f t="shared" ref="H243:H249" si="98">AVERAGE(D243:F243)</f>
        <v>0.866666666666667</v>
      </c>
      <c r="I243" s="7">
        <v>59</v>
      </c>
      <c r="J243" s="42">
        <v>2</v>
      </c>
      <c r="K243" s="43">
        <v>1.3</v>
      </c>
      <c r="L243" s="43">
        <v>0.9</v>
      </c>
      <c r="M243" s="42">
        <f t="shared" ref="M243:M280" si="99">AVERAGE(K243,L243)-0.7</f>
        <v>0.4</v>
      </c>
      <c r="N243" s="45">
        <f>(M249-M243)/M249*100</f>
        <v>93.0735930735931</v>
      </c>
      <c r="O243" s="42">
        <f t="shared" ref="O243:O265" si="100">NORMINV(N243/100,5,1)</f>
        <v>6.48129440596185</v>
      </c>
      <c r="P243" s="42">
        <f t="shared" ref="P243:P280" si="101">LOG(J243)</f>
        <v>0.301029995663981</v>
      </c>
      <c r="Q243" s="42">
        <f>INTERCEPT(O243:O248,P243:P248)</f>
        <v>6.09955897037498</v>
      </c>
      <c r="R243" s="42">
        <f>LINEST(O243:O248,P243:P248)</f>
        <v>1.20852472007466</v>
      </c>
      <c r="S243" s="42">
        <f>(5-Q243)/R243</f>
        <v>-0.909835729555499</v>
      </c>
      <c r="T243" s="51">
        <f>10^S243</f>
        <v>0.123073420390513</v>
      </c>
      <c r="U243" s="52">
        <f>CORREL(O243:O248,P243:P248)</f>
        <v>0.990531872043055</v>
      </c>
      <c r="V243" s="35">
        <f>U243*U243</f>
        <v>0.981153389533119</v>
      </c>
    </row>
    <row r="244" spans="1:21">
      <c r="A244" s="1">
        <v>1.8</v>
      </c>
      <c r="B244" s="1">
        <v>1.6</v>
      </c>
      <c r="C244" s="1">
        <v>1.8</v>
      </c>
      <c r="D244" s="1">
        <v>1.5</v>
      </c>
      <c r="E244" s="1">
        <v>1.9</v>
      </c>
      <c r="F244" s="7">
        <v>1.2</v>
      </c>
      <c r="G244" s="39">
        <f t="shared" si="97"/>
        <v>1.73333333333333</v>
      </c>
      <c r="H244" s="39">
        <f t="shared" si="98"/>
        <v>1.53333333333333</v>
      </c>
      <c r="I244" s="7"/>
      <c r="J244" s="42">
        <v>1</v>
      </c>
      <c r="K244" s="43">
        <v>1.7</v>
      </c>
      <c r="L244" s="43">
        <v>1.5</v>
      </c>
      <c r="M244" s="42">
        <f t="shared" si="99"/>
        <v>0.9</v>
      </c>
      <c r="N244" s="45">
        <f>(M249-M244)/M249*100</f>
        <v>84.4155844155844</v>
      </c>
      <c r="O244" s="42">
        <f t="shared" si="100"/>
        <v>6.01168579050441</v>
      </c>
      <c r="P244" s="42">
        <f t="shared" si="101"/>
        <v>0</v>
      </c>
      <c r="Q244" s="42"/>
      <c r="R244" s="42"/>
      <c r="S244" s="42"/>
      <c r="T244" s="51"/>
      <c r="U244" s="52"/>
    </row>
    <row r="245" spans="1:21">
      <c r="A245" s="1">
        <v>2</v>
      </c>
      <c r="B245" s="1">
        <v>1.9</v>
      </c>
      <c r="C245" s="1">
        <v>2.4</v>
      </c>
      <c r="D245" s="1">
        <v>1.9</v>
      </c>
      <c r="E245" s="1">
        <v>1.9</v>
      </c>
      <c r="F245" s="7">
        <v>2.4</v>
      </c>
      <c r="G245" s="39">
        <f t="shared" si="97"/>
        <v>2.1</v>
      </c>
      <c r="H245" s="39">
        <f t="shared" si="98"/>
        <v>2.06666666666667</v>
      </c>
      <c r="I245" s="7"/>
      <c r="J245" s="42">
        <v>0.48</v>
      </c>
      <c r="K245" s="43">
        <v>2.1</v>
      </c>
      <c r="L245" s="43">
        <v>2</v>
      </c>
      <c r="M245" s="42">
        <f t="shared" si="99"/>
        <v>1.35</v>
      </c>
      <c r="N245" s="45">
        <f>(M249-M245)/M249*100</f>
        <v>76.6233766233766</v>
      </c>
      <c r="O245" s="42">
        <f t="shared" si="100"/>
        <v>5.72649973885346</v>
      </c>
      <c r="P245" s="42">
        <f t="shared" si="101"/>
        <v>-0.318758762624413</v>
      </c>
      <c r="Q245" s="42"/>
      <c r="R245" s="42"/>
      <c r="S245" s="42"/>
      <c r="T245" s="51"/>
      <c r="U245" s="52"/>
    </row>
    <row r="246" spans="1:21">
      <c r="A246" s="1">
        <v>2.5</v>
      </c>
      <c r="B246" s="1">
        <v>2.4</v>
      </c>
      <c r="C246" s="1">
        <v>2.6</v>
      </c>
      <c r="D246" s="1">
        <v>2.3</v>
      </c>
      <c r="E246" s="1">
        <v>2.2</v>
      </c>
      <c r="F246" s="7">
        <v>2.6</v>
      </c>
      <c r="G246" s="39">
        <f t="shared" si="97"/>
        <v>2.5</v>
      </c>
      <c r="H246" s="39">
        <f t="shared" si="98"/>
        <v>2.36666666666667</v>
      </c>
      <c r="I246" s="7"/>
      <c r="J246" s="42">
        <v>0.24</v>
      </c>
      <c r="K246" s="43">
        <v>2.5</v>
      </c>
      <c r="L246" s="43">
        <v>2.4</v>
      </c>
      <c r="M246" s="42">
        <f t="shared" si="99"/>
        <v>1.75</v>
      </c>
      <c r="N246" s="45">
        <f>(M249-M246)/M249*100</f>
        <v>69.6969696969697</v>
      </c>
      <c r="O246" s="42">
        <f t="shared" si="100"/>
        <v>5.51570479369304</v>
      </c>
      <c r="P246" s="42">
        <f t="shared" si="101"/>
        <v>-0.619788758288394</v>
      </c>
      <c r="Q246" s="42"/>
      <c r="R246" s="42"/>
      <c r="S246" s="42"/>
      <c r="T246" s="51"/>
      <c r="U246" s="52"/>
    </row>
    <row r="247" spans="1:21">
      <c r="A247" s="1">
        <v>3.9</v>
      </c>
      <c r="B247" s="1">
        <v>3.8</v>
      </c>
      <c r="C247" s="1">
        <v>3.9</v>
      </c>
      <c r="D247" s="1">
        <v>3.8</v>
      </c>
      <c r="E247" s="1">
        <v>3.7</v>
      </c>
      <c r="F247" s="1">
        <v>3.8</v>
      </c>
      <c r="G247" s="36">
        <f t="shared" si="97"/>
        <v>3.86666666666667</v>
      </c>
      <c r="H247" s="36">
        <f t="shared" si="98"/>
        <v>3.76666666666667</v>
      </c>
      <c r="J247" s="42">
        <v>0.12</v>
      </c>
      <c r="K247" s="43">
        <v>3.9</v>
      </c>
      <c r="L247" s="43">
        <v>3.8</v>
      </c>
      <c r="M247" s="42">
        <f t="shared" si="99"/>
        <v>3.15</v>
      </c>
      <c r="N247" s="45">
        <f>(M249-M247)/M249*100</f>
        <v>45.4545454545455</v>
      </c>
      <c r="O247" s="42">
        <f t="shared" si="100"/>
        <v>4.88581470567857</v>
      </c>
      <c r="P247" s="42">
        <f t="shared" si="101"/>
        <v>-0.920818753952375</v>
      </c>
      <c r="Q247" s="42"/>
      <c r="R247" s="42"/>
      <c r="S247" s="42"/>
      <c r="T247" s="51"/>
      <c r="U247" s="52"/>
    </row>
    <row r="248" spans="1:21">
      <c r="A248" s="1">
        <v>4.4</v>
      </c>
      <c r="B248" s="1">
        <v>4.5</v>
      </c>
      <c r="C248" s="1">
        <v>4.6</v>
      </c>
      <c r="D248" s="1">
        <v>4.3</v>
      </c>
      <c r="E248" s="1">
        <v>4.4</v>
      </c>
      <c r="F248" s="1">
        <v>4.5</v>
      </c>
      <c r="G248" s="36">
        <f t="shared" si="97"/>
        <v>4.5</v>
      </c>
      <c r="H248" s="36">
        <f t="shared" si="98"/>
        <v>4.4</v>
      </c>
      <c r="J248" s="42">
        <v>0.06</v>
      </c>
      <c r="K248" s="43">
        <v>4.5</v>
      </c>
      <c r="L248" s="43">
        <v>4.4</v>
      </c>
      <c r="M248" s="42">
        <f t="shared" si="99"/>
        <v>3.75</v>
      </c>
      <c r="N248" s="45">
        <f>(M249-M248)/M249*100</f>
        <v>35.0649350649351</v>
      </c>
      <c r="O248" s="42">
        <f t="shared" si="100"/>
        <v>4.61643205385107</v>
      </c>
      <c r="P248" s="42">
        <f t="shared" si="101"/>
        <v>-1.22184874961636</v>
      </c>
      <c r="Q248" s="42"/>
      <c r="R248" s="42"/>
      <c r="S248" s="42"/>
      <c r="T248" s="51"/>
      <c r="U248" s="52"/>
    </row>
    <row r="249" ht="13.9" spans="1:21">
      <c r="A249" s="1">
        <v>6.3</v>
      </c>
      <c r="B249" s="1">
        <v>6.7</v>
      </c>
      <c r="C249" s="1">
        <v>6.2</v>
      </c>
      <c r="D249" s="1">
        <v>6.4</v>
      </c>
      <c r="E249" s="1">
        <v>6.5</v>
      </c>
      <c r="F249" s="1">
        <v>6.8</v>
      </c>
      <c r="G249" s="36">
        <f t="shared" si="97"/>
        <v>6.4</v>
      </c>
      <c r="H249" s="36">
        <f t="shared" si="98"/>
        <v>6.56666666666667</v>
      </c>
      <c r="J249" s="46" t="s">
        <v>20</v>
      </c>
      <c r="K249" s="47">
        <v>6.35</v>
      </c>
      <c r="L249" s="43">
        <v>6.6</v>
      </c>
      <c r="M249" s="42">
        <f t="shared" si="99"/>
        <v>5.775</v>
      </c>
      <c r="N249" s="45">
        <f>(M249-M249)/M249*100</f>
        <v>0</v>
      </c>
      <c r="O249" s="42" t="e">
        <f t="shared" si="100"/>
        <v>#NUM!</v>
      </c>
      <c r="P249" s="42" t="e">
        <f t="shared" si="101"/>
        <v>#VALUE!</v>
      </c>
      <c r="Q249" s="42"/>
      <c r="R249" s="42"/>
      <c r="S249" s="42"/>
      <c r="T249" s="51"/>
      <c r="U249" s="52"/>
    </row>
    <row r="250" spans="6:21">
      <c r="F250" s="7"/>
      <c r="G250" s="38"/>
      <c r="H250" s="38"/>
      <c r="J250" s="46"/>
      <c r="K250" s="43"/>
      <c r="L250" s="43"/>
      <c r="M250" s="42"/>
      <c r="N250" s="45"/>
      <c r="O250" s="42"/>
      <c r="P250" s="42"/>
      <c r="Q250" s="42"/>
      <c r="R250" s="42"/>
      <c r="S250" s="42"/>
      <c r="T250" s="51"/>
      <c r="U250" s="52"/>
    </row>
    <row r="251" spans="1:22">
      <c r="A251" s="1">
        <v>1.5</v>
      </c>
      <c r="B251" s="1">
        <v>1.3</v>
      </c>
      <c r="C251" s="1">
        <v>1.5</v>
      </c>
      <c r="D251" s="1">
        <v>1.2</v>
      </c>
      <c r="E251" s="1">
        <v>1.1</v>
      </c>
      <c r="F251" s="7">
        <v>1</v>
      </c>
      <c r="G251" s="39">
        <f t="shared" ref="G251:G257" si="102">AVERAGE(A251:C251)</f>
        <v>1.43333333333333</v>
      </c>
      <c r="H251" s="39">
        <f t="shared" ref="H251:H257" si="103">AVERAGE(D251:F251)</f>
        <v>1.1</v>
      </c>
      <c r="I251" s="1">
        <v>60</v>
      </c>
      <c r="J251" s="42">
        <v>2</v>
      </c>
      <c r="K251" s="43">
        <v>1.4</v>
      </c>
      <c r="L251" s="43">
        <v>1.1</v>
      </c>
      <c r="M251" s="42">
        <f t="shared" si="99"/>
        <v>0.55</v>
      </c>
      <c r="N251" s="45">
        <f>(M257-M251)/M257*100</f>
        <v>89.7196261682243</v>
      </c>
      <c r="O251" s="42">
        <f t="shared" si="100"/>
        <v>6.26573638649271</v>
      </c>
      <c r="P251" s="42">
        <f t="shared" si="101"/>
        <v>0.301029995663981</v>
      </c>
      <c r="Q251" s="42">
        <f>INTERCEPT(O251:O256,P251:P256)</f>
        <v>5.96503573038075</v>
      </c>
      <c r="R251" s="42">
        <f>LINEST(O251:O256,P251:P256)</f>
        <v>1.26173367891776</v>
      </c>
      <c r="S251" s="42">
        <f>(5-Q251)/R251</f>
        <v>-0.764848990326152</v>
      </c>
      <c r="T251" s="51">
        <f>10^S251</f>
        <v>0.17185058294536</v>
      </c>
      <c r="U251" s="52">
        <f>CORREL(O251:O256,P251:P256)</f>
        <v>0.975210997602643</v>
      </c>
      <c r="V251" s="35">
        <f>U251*U251</f>
        <v>0.951036489845143</v>
      </c>
    </row>
    <row r="252" spans="1:21">
      <c r="A252" s="1">
        <v>2.1</v>
      </c>
      <c r="B252" s="1">
        <v>2</v>
      </c>
      <c r="C252" s="1">
        <v>2</v>
      </c>
      <c r="D252" s="1">
        <v>1.4</v>
      </c>
      <c r="E252" s="1">
        <v>1.7</v>
      </c>
      <c r="F252" s="7">
        <v>1.7</v>
      </c>
      <c r="G252" s="39">
        <f t="shared" si="102"/>
        <v>2.03333333333333</v>
      </c>
      <c r="H252" s="39">
        <f t="shared" si="103"/>
        <v>1.6</v>
      </c>
      <c r="J252" s="42">
        <v>1</v>
      </c>
      <c r="K252" s="43">
        <v>2</v>
      </c>
      <c r="L252" s="43">
        <v>1.6</v>
      </c>
      <c r="M252" s="42">
        <f t="shared" si="99"/>
        <v>1.1</v>
      </c>
      <c r="N252" s="45">
        <f>(M257-M252)/M257*100</f>
        <v>79.4392523364486</v>
      </c>
      <c r="O252" s="42">
        <f t="shared" si="100"/>
        <v>5.82175745294721</v>
      </c>
      <c r="P252" s="42">
        <f t="shared" si="101"/>
        <v>0</v>
      </c>
      <c r="Q252" s="42"/>
      <c r="R252" s="42"/>
      <c r="S252" s="42"/>
      <c r="T252" s="51"/>
      <c r="U252" s="52"/>
    </row>
    <row r="253" spans="1:21">
      <c r="A253" s="1">
        <v>2</v>
      </c>
      <c r="B253" s="1">
        <v>2</v>
      </c>
      <c r="C253" s="1">
        <v>2</v>
      </c>
      <c r="D253" s="1">
        <v>2</v>
      </c>
      <c r="E253" s="1">
        <v>1.8</v>
      </c>
      <c r="F253" s="7">
        <v>1.6</v>
      </c>
      <c r="G253" s="39">
        <f t="shared" si="102"/>
        <v>2</v>
      </c>
      <c r="H253" s="39">
        <f t="shared" si="103"/>
        <v>1.8</v>
      </c>
      <c r="J253" s="42">
        <v>0.48</v>
      </c>
      <c r="K253" s="43">
        <v>2</v>
      </c>
      <c r="L253" s="43">
        <v>1.8</v>
      </c>
      <c r="M253" s="42">
        <f t="shared" si="99"/>
        <v>1.2</v>
      </c>
      <c r="N253" s="45">
        <f>(M257-M253)/M257*100</f>
        <v>77.5700934579439</v>
      </c>
      <c r="O253" s="42">
        <f t="shared" si="100"/>
        <v>5.7577542241775</v>
      </c>
      <c r="P253" s="42">
        <f t="shared" si="101"/>
        <v>-0.318758762624413</v>
      </c>
      <c r="Q253" s="42"/>
      <c r="R253" s="42"/>
      <c r="S253" s="42"/>
      <c r="T253" s="51"/>
      <c r="U253" s="52"/>
    </row>
    <row r="254" spans="1:21">
      <c r="A254" s="1">
        <v>2.9</v>
      </c>
      <c r="B254" s="1">
        <v>2.6</v>
      </c>
      <c r="C254" s="1">
        <v>2.5</v>
      </c>
      <c r="D254" s="1">
        <v>2.4</v>
      </c>
      <c r="E254" s="1">
        <v>2.7</v>
      </c>
      <c r="F254" s="7">
        <v>2.5</v>
      </c>
      <c r="G254" s="39">
        <f t="shared" si="102"/>
        <v>2.66666666666667</v>
      </c>
      <c r="H254" s="39">
        <f t="shared" si="103"/>
        <v>2.53333333333333</v>
      </c>
      <c r="J254" s="42">
        <v>0.24</v>
      </c>
      <c r="K254" s="43">
        <v>2.7</v>
      </c>
      <c r="L254" s="43">
        <v>2.5</v>
      </c>
      <c r="M254" s="42">
        <f t="shared" si="99"/>
        <v>1.9</v>
      </c>
      <c r="N254" s="42">
        <f>(M257-M254)/M257*100</f>
        <v>64.4859813084112</v>
      </c>
      <c r="O254" s="42">
        <f t="shared" si="100"/>
        <v>5.37147956467702</v>
      </c>
      <c r="P254" s="42">
        <f t="shared" si="101"/>
        <v>-0.619788758288394</v>
      </c>
      <c r="Q254" s="42"/>
      <c r="R254" s="42"/>
      <c r="S254" s="42"/>
      <c r="T254" s="51"/>
      <c r="U254" s="52"/>
    </row>
    <row r="255" spans="1:21">
      <c r="A255" s="1">
        <v>4</v>
      </c>
      <c r="B255" s="1">
        <v>3.8</v>
      </c>
      <c r="C255" s="1">
        <v>3.9</v>
      </c>
      <c r="D255" s="1">
        <v>3.7</v>
      </c>
      <c r="E255" s="1">
        <v>3.4</v>
      </c>
      <c r="F255" s="7">
        <v>3.8</v>
      </c>
      <c r="G255" s="39">
        <f t="shared" si="102"/>
        <v>3.9</v>
      </c>
      <c r="H255" s="39">
        <f t="shared" si="103"/>
        <v>3.63333333333333</v>
      </c>
      <c r="J255" s="42">
        <v>0.12</v>
      </c>
      <c r="K255" s="43">
        <v>3.9</v>
      </c>
      <c r="L255" s="43">
        <v>3.6</v>
      </c>
      <c r="M255" s="42">
        <f t="shared" si="99"/>
        <v>3.05</v>
      </c>
      <c r="N255" s="42">
        <f>(M257-M255)/M257*100</f>
        <v>42.9906542056075</v>
      </c>
      <c r="O255" s="42">
        <f t="shared" si="100"/>
        <v>4.82338789368551</v>
      </c>
      <c r="P255" s="42">
        <f t="shared" si="101"/>
        <v>-0.920818753952375</v>
      </c>
      <c r="Q255" s="42"/>
      <c r="R255" s="42"/>
      <c r="S255" s="42"/>
      <c r="T255" s="51"/>
      <c r="U255" s="52"/>
    </row>
    <row r="256" spans="1:21">
      <c r="A256" s="1">
        <v>5</v>
      </c>
      <c r="B256" s="1">
        <v>5.1</v>
      </c>
      <c r="C256" s="1">
        <v>4.7</v>
      </c>
      <c r="D256" s="1">
        <v>4.9</v>
      </c>
      <c r="E256" s="1">
        <v>4.7</v>
      </c>
      <c r="F256" s="7">
        <v>4.7</v>
      </c>
      <c r="G256" s="39">
        <f t="shared" si="102"/>
        <v>4.93333333333333</v>
      </c>
      <c r="H256" s="39">
        <f t="shared" si="103"/>
        <v>4.76666666666667</v>
      </c>
      <c r="J256" s="42">
        <v>0.06</v>
      </c>
      <c r="K256" s="43">
        <v>4.9</v>
      </c>
      <c r="L256" s="43">
        <v>4.8</v>
      </c>
      <c r="M256" s="42">
        <f t="shared" si="99"/>
        <v>4.15</v>
      </c>
      <c r="N256" s="42">
        <f>(M257-M256)/M257*100</f>
        <v>22.4299065420561</v>
      </c>
      <c r="O256" s="42">
        <f t="shared" si="100"/>
        <v>4.2422457758225</v>
      </c>
      <c r="P256" s="42">
        <f t="shared" si="101"/>
        <v>-1.22184874961636</v>
      </c>
      <c r="Q256" s="42"/>
      <c r="R256" s="42"/>
      <c r="S256" s="42"/>
      <c r="T256" s="51"/>
      <c r="U256" s="52"/>
    </row>
    <row r="257" ht="13.9" spans="1:21">
      <c r="A257" s="1">
        <v>6.1</v>
      </c>
      <c r="B257" s="1">
        <v>6.4</v>
      </c>
      <c r="C257" s="1">
        <v>6.4</v>
      </c>
      <c r="D257" s="1">
        <v>5.8</v>
      </c>
      <c r="E257" s="1">
        <v>5.9</v>
      </c>
      <c r="F257" s="7">
        <v>5.7</v>
      </c>
      <c r="G257" s="39">
        <f t="shared" si="102"/>
        <v>6.3</v>
      </c>
      <c r="H257" s="39">
        <f t="shared" si="103"/>
        <v>5.8</v>
      </c>
      <c r="J257" s="46" t="s">
        <v>20</v>
      </c>
      <c r="K257" s="43">
        <v>6.3</v>
      </c>
      <c r="L257" s="43">
        <v>5.8</v>
      </c>
      <c r="M257" s="42">
        <f t="shared" si="99"/>
        <v>5.35</v>
      </c>
      <c r="N257" s="42">
        <f>(M257-M257)/M257*100</f>
        <v>0</v>
      </c>
      <c r="O257" s="42" t="e">
        <f t="shared" si="100"/>
        <v>#NUM!</v>
      </c>
      <c r="P257" s="42" t="e">
        <f t="shared" si="101"/>
        <v>#VALUE!</v>
      </c>
      <c r="Q257" s="42"/>
      <c r="R257" s="42"/>
      <c r="S257" s="42"/>
      <c r="T257" s="51"/>
      <c r="U257" s="52"/>
    </row>
    <row r="258" spans="6:21">
      <c r="F258" s="7"/>
      <c r="G258" s="38"/>
      <c r="H258" s="38"/>
      <c r="J258" s="46"/>
      <c r="K258" s="43"/>
      <c r="L258" s="43"/>
      <c r="M258" s="42"/>
      <c r="N258" s="42"/>
      <c r="O258" s="42"/>
      <c r="P258" s="42"/>
      <c r="Q258" s="42"/>
      <c r="R258" s="42"/>
      <c r="S258" s="42"/>
      <c r="T258" s="51"/>
      <c r="U258" s="52"/>
    </row>
    <row r="259" spans="1:22">
      <c r="A259" s="1">
        <v>1.5</v>
      </c>
      <c r="B259" s="1">
        <v>1.7</v>
      </c>
      <c r="C259" s="1">
        <v>1.6</v>
      </c>
      <c r="D259" s="1">
        <v>0.8</v>
      </c>
      <c r="E259" s="1">
        <v>0.7</v>
      </c>
      <c r="F259" s="7">
        <v>0.7</v>
      </c>
      <c r="G259" s="39">
        <f t="shared" ref="G259:G265" si="104">AVERAGE(A259:C259)</f>
        <v>1.6</v>
      </c>
      <c r="H259" s="39">
        <f t="shared" ref="H259:H265" si="105">AVERAGE(D259:F259)</f>
        <v>0.733333333333333</v>
      </c>
      <c r="I259" s="1">
        <v>61</v>
      </c>
      <c r="J259" s="42">
        <v>2</v>
      </c>
      <c r="K259" s="43">
        <v>1.6</v>
      </c>
      <c r="L259" s="47">
        <v>0.71</v>
      </c>
      <c r="M259" s="42">
        <f t="shared" si="99"/>
        <v>0.455</v>
      </c>
      <c r="N259" s="45">
        <f>(M265-M259)/M265*100</f>
        <v>92.890625</v>
      </c>
      <c r="O259" s="42">
        <f t="shared" si="100"/>
        <v>6.46769348953444</v>
      </c>
      <c r="P259" s="42">
        <f t="shared" si="101"/>
        <v>0.301029995663981</v>
      </c>
      <c r="Q259" s="42">
        <f>INTERCEPT(O259:O264,P259:P264)</f>
        <v>6.35884458253778</v>
      </c>
      <c r="R259" s="42">
        <f>LINEST(O259:O264,P259:P264)</f>
        <v>1.02605695453961</v>
      </c>
      <c r="S259" s="42">
        <f>(5-Q259)/R259</f>
        <v>-1.32433640893501</v>
      </c>
      <c r="T259" s="51">
        <f>10^S259</f>
        <v>0.0473874774822547</v>
      </c>
      <c r="U259" s="52">
        <f>CORREL(O259:O264,P259:P264)</f>
        <v>0.957331892419914</v>
      </c>
      <c r="V259" s="35">
        <f>U259*U259</f>
        <v>0.916484352244293</v>
      </c>
    </row>
    <row r="260" spans="1:21">
      <c r="A260" s="1">
        <v>0.9</v>
      </c>
      <c r="B260" s="1">
        <v>1.3</v>
      </c>
      <c r="C260" s="1">
        <v>1.4</v>
      </c>
      <c r="D260" s="1">
        <v>0.8</v>
      </c>
      <c r="E260" s="1">
        <v>1</v>
      </c>
      <c r="F260" s="7">
        <v>1.2</v>
      </c>
      <c r="G260" s="39">
        <f t="shared" si="104"/>
        <v>1.2</v>
      </c>
      <c r="H260" s="39">
        <f t="shared" si="105"/>
        <v>1</v>
      </c>
      <c r="J260" s="42">
        <v>1</v>
      </c>
      <c r="K260" s="43">
        <v>1.2</v>
      </c>
      <c r="L260" s="43">
        <v>1</v>
      </c>
      <c r="M260" s="42">
        <f t="shared" si="99"/>
        <v>0.4</v>
      </c>
      <c r="N260" s="45">
        <f>(M265-M260)/M265*100</f>
        <v>93.75</v>
      </c>
      <c r="O260" s="42">
        <f t="shared" si="100"/>
        <v>6.53412054435254</v>
      </c>
      <c r="P260" s="42">
        <f t="shared" si="101"/>
        <v>0</v>
      </c>
      <c r="Q260" s="42"/>
      <c r="R260" s="42"/>
      <c r="S260" s="42"/>
      <c r="T260" s="51"/>
      <c r="U260" s="52"/>
    </row>
    <row r="261" spans="1:21">
      <c r="A261" s="1">
        <v>1.7</v>
      </c>
      <c r="B261" s="1">
        <v>1.4</v>
      </c>
      <c r="C261" s="1">
        <v>1.4</v>
      </c>
      <c r="D261" s="1">
        <v>1.1</v>
      </c>
      <c r="E261" s="1">
        <v>1.3</v>
      </c>
      <c r="F261" s="7">
        <v>1.5</v>
      </c>
      <c r="G261" s="39">
        <f t="shared" si="104"/>
        <v>1.5</v>
      </c>
      <c r="H261" s="39">
        <f t="shared" si="105"/>
        <v>1.3</v>
      </c>
      <c r="J261" s="42">
        <v>0.48</v>
      </c>
      <c r="K261" s="43">
        <v>1.5</v>
      </c>
      <c r="L261" s="43">
        <v>1.3</v>
      </c>
      <c r="M261" s="42">
        <f t="shared" si="99"/>
        <v>0.7</v>
      </c>
      <c r="N261" s="45">
        <f>(M265-M261)/M265*100</f>
        <v>89.0625</v>
      </c>
      <c r="O261" s="42">
        <f t="shared" si="100"/>
        <v>6.22985875921659</v>
      </c>
      <c r="P261" s="42">
        <f t="shared" si="101"/>
        <v>-0.318758762624413</v>
      </c>
      <c r="Q261" s="42"/>
      <c r="R261" s="42"/>
      <c r="S261" s="42"/>
      <c r="T261" s="51"/>
      <c r="U261" s="52"/>
    </row>
    <row r="262" spans="1:21">
      <c r="A262" s="1">
        <v>2.5</v>
      </c>
      <c r="B262" s="1">
        <v>2.8</v>
      </c>
      <c r="C262" s="1">
        <v>2.6</v>
      </c>
      <c r="D262" s="1">
        <v>1.9</v>
      </c>
      <c r="E262" s="1">
        <v>2.2</v>
      </c>
      <c r="F262" s="7">
        <v>2</v>
      </c>
      <c r="G262" s="39">
        <f t="shared" si="104"/>
        <v>2.63333333333333</v>
      </c>
      <c r="H262" s="39">
        <f t="shared" si="105"/>
        <v>2.03333333333333</v>
      </c>
      <c r="J262" s="42">
        <v>0.24</v>
      </c>
      <c r="K262" s="43">
        <v>2.6</v>
      </c>
      <c r="L262" s="43">
        <v>2</v>
      </c>
      <c r="M262" s="42">
        <f t="shared" si="99"/>
        <v>1.6</v>
      </c>
      <c r="N262" s="45">
        <f>(M265-M262)/M265*100</f>
        <v>75</v>
      </c>
      <c r="O262" s="42">
        <f t="shared" si="100"/>
        <v>5.67448975019608</v>
      </c>
      <c r="P262" s="42">
        <f t="shared" si="101"/>
        <v>-0.619788758288394</v>
      </c>
      <c r="Q262" s="42"/>
      <c r="R262" s="42"/>
      <c r="S262" s="42"/>
      <c r="T262" s="51"/>
      <c r="U262" s="52"/>
    </row>
    <row r="263" spans="1:21">
      <c r="A263" s="1">
        <v>3.3</v>
      </c>
      <c r="B263" s="1">
        <v>3.2</v>
      </c>
      <c r="C263" s="1">
        <v>3.4</v>
      </c>
      <c r="D263" s="1">
        <v>3.2</v>
      </c>
      <c r="E263" s="1">
        <v>3.6</v>
      </c>
      <c r="F263" s="7">
        <v>3.5</v>
      </c>
      <c r="G263" s="39">
        <f t="shared" si="104"/>
        <v>3.3</v>
      </c>
      <c r="H263" s="39">
        <f t="shared" si="105"/>
        <v>3.43333333333333</v>
      </c>
      <c r="J263" s="42">
        <v>0.12</v>
      </c>
      <c r="K263" s="43">
        <v>3.3</v>
      </c>
      <c r="L263" s="43">
        <v>3.4</v>
      </c>
      <c r="M263" s="42">
        <f t="shared" si="99"/>
        <v>2.65</v>
      </c>
      <c r="N263" s="45">
        <f>(M265-M263)/M265*100</f>
        <v>58.59375</v>
      </c>
      <c r="O263" s="42">
        <f t="shared" si="100"/>
        <v>5.21710694721013</v>
      </c>
      <c r="P263" s="42">
        <f t="shared" si="101"/>
        <v>-0.920818753952375</v>
      </c>
      <c r="Q263" s="42"/>
      <c r="R263" s="42"/>
      <c r="S263" s="42"/>
      <c r="T263" s="51"/>
      <c r="U263" s="52"/>
    </row>
    <row r="264" spans="1:21">
      <c r="A264" s="1">
        <v>3.7</v>
      </c>
      <c r="B264" s="1">
        <v>3.4</v>
      </c>
      <c r="C264" s="1">
        <v>3.4</v>
      </c>
      <c r="D264" s="1">
        <v>3.5</v>
      </c>
      <c r="E264" s="1">
        <v>3.3</v>
      </c>
      <c r="F264" s="7">
        <v>3.4</v>
      </c>
      <c r="G264" s="39">
        <f t="shared" si="104"/>
        <v>3.5</v>
      </c>
      <c r="H264" s="39">
        <f t="shared" si="105"/>
        <v>3.4</v>
      </c>
      <c r="J264" s="42">
        <v>0.06</v>
      </c>
      <c r="K264" s="43">
        <v>3.5</v>
      </c>
      <c r="L264" s="43">
        <v>3.4</v>
      </c>
      <c r="M264" s="42">
        <f t="shared" si="99"/>
        <v>2.75</v>
      </c>
      <c r="N264" s="45">
        <f>(M265-M264)/M265*100</f>
        <v>57.03125</v>
      </c>
      <c r="O264" s="42">
        <f t="shared" si="100"/>
        <v>5.17716982099174</v>
      </c>
      <c r="P264" s="42">
        <f t="shared" si="101"/>
        <v>-1.22184874961636</v>
      </c>
      <c r="Q264" s="42"/>
      <c r="R264" s="42"/>
      <c r="S264" s="42"/>
      <c r="T264" s="51"/>
      <c r="U264" s="52"/>
    </row>
    <row r="265" ht="13.9" spans="1:21">
      <c r="A265" s="1">
        <v>6.9</v>
      </c>
      <c r="B265" s="1">
        <v>7.2</v>
      </c>
      <c r="C265" s="1">
        <v>7</v>
      </c>
      <c r="D265" s="1">
        <v>7.3</v>
      </c>
      <c r="E265" s="1">
        <v>7.1</v>
      </c>
      <c r="F265" s="7">
        <v>7.2</v>
      </c>
      <c r="G265" s="39">
        <f t="shared" si="104"/>
        <v>7.03333333333333</v>
      </c>
      <c r="H265" s="39">
        <f t="shared" si="105"/>
        <v>7.2</v>
      </c>
      <c r="J265" s="46" t="s">
        <v>20</v>
      </c>
      <c r="K265" s="43">
        <v>7</v>
      </c>
      <c r="L265" s="43">
        <v>7.2</v>
      </c>
      <c r="M265" s="42">
        <f t="shared" si="99"/>
        <v>6.4</v>
      </c>
      <c r="N265" s="45">
        <f>(M265-M265)/M265*100</f>
        <v>0</v>
      </c>
      <c r="O265" s="42" t="e">
        <f t="shared" si="100"/>
        <v>#NUM!</v>
      </c>
      <c r="P265" s="42" t="e">
        <f t="shared" si="101"/>
        <v>#VALUE!</v>
      </c>
      <c r="Q265" s="42"/>
      <c r="R265" s="42"/>
      <c r="S265" s="42"/>
      <c r="T265" s="51"/>
      <c r="U265" s="52"/>
    </row>
    <row r="266" spans="6:21">
      <c r="F266" s="7"/>
      <c r="G266" s="38"/>
      <c r="H266" s="38"/>
      <c r="J266" s="46"/>
      <c r="K266" s="43"/>
      <c r="L266" s="43"/>
      <c r="M266" s="42"/>
      <c r="N266" s="45"/>
      <c r="O266" s="42"/>
      <c r="P266" s="42"/>
      <c r="Q266" s="42"/>
      <c r="R266" s="42"/>
      <c r="S266" s="42"/>
      <c r="T266" s="51"/>
      <c r="U266" s="52"/>
    </row>
    <row r="267" spans="1:22">
      <c r="A267" s="1">
        <v>0.9</v>
      </c>
      <c r="B267" s="1">
        <v>0.9</v>
      </c>
      <c r="C267" s="1">
        <v>0.7</v>
      </c>
      <c r="D267" s="1">
        <v>0.7</v>
      </c>
      <c r="E267" s="1">
        <v>0.5</v>
      </c>
      <c r="F267" s="7">
        <v>0.9</v>
      </c>
      <c r="G267" s="39">
        <f t="shared" ref="G267:G280" si="106">AVERAGE(A267:C267)</f>
        <v>0.833333333333333</v>
      </c>
      <c r="H267" s="39">
        <f t="shared" ref="H267:H273" si="107">AVERAGE(D267:F267)</f>
        <v>0.7</v>
      </c>
      <c r="I267" s="1">
        <v>62</v>
      </c>
      <c r="J267" s="53">
        <v>0.48</v>
      </c>
      <c r="K267" s="43">
        <v>0.8</v>
      </c>
      <c r="L267" s="47">
        <v>0.71</v>
      </c>
      <c r="M267" s="42">
        <f t="shared" si="99"/>
        <v>0.055</v>
      </c>
      <c r="N267" s="55">
        <f>(M272-M267)/M272*100</f>
        <v>99.0265486725664</v>
      </c>
      <c r="O267" s="52">
        <f>NORMINV(N267/100,5,1)</f>
        <v>7.33642645402737</v>
      </c>
      <c r="P267" s="52">
        <f t="shared" si="101"/>
        <v>-0.318758762624413</v>
      </c>
      <c r="Q267" s="52">
        <f>INTERCEPT(O267:O271,P267:P271)</f>
        <v>8.25139876652092</v>
      </c>
      <c r="R267" s="52">
        <f>LINEST(O267:O271,P267:P271)</f>
        <v>2.36524679286684</v>
      </c>
      <c r="S267" s="52">
        <f>(5-Q267)/R267</f>
        <v>-1.37465518453573</v>
      </c>
      <c r="T267" s="51">
        <f>10^S267</f>
        <v>0.0422031449464775</v>
      </c>
      <c r="U267" s="52">
        <f>CORREL(O267:O271,P267:P271)</f>
        <v>0.990228198756159</v>
      </c>
      <c r="V267" s="35">
        <f>U267*U267</f>
        <v>0.980551885611867</v>
      </c>
    </row>
    <row r="268" spans="1:21">
      <c r="A268" s="1">
        <v>0.8</v>
      </c>
      <c r="B268" s="1">
        <v>0.8</v>
      </c>
      <c r="C268" s="1">
        <v>1</v>
      </c>
      <c r="D268" s="1">
        <v>0.6</v>
      </c>
      <c r="E268" s="1">
        <v>0.9</v>
      </c>
      <c r="F268" s="7">
        <v>0.8</v>
      </c>
      <c r="G268" s="39">
        <f t="shared" si="106"/>
        <v>0.866666666666667</v>
      </c>
      <c r="H268" s="39">
        <f t="shared" si="107"/>
        <v>0.766666666666667</v>
      </c>
      <c r="J268" s="53">
        <v>0.24</v>
      </c>
      <c r="K268" s="43">
        <v>0.9</v>
      </c>
      <c r="L268" s="43">
        <v>0.8</v>
      </c>
      <c r="M268" s="42">
        <f t="shared" si="99"/>
        <v>0.15</v>
      </c>
      <c r="N268" s="55">
        <f>(M272-M268)/M272*100</f>
        <v>97.3451327433628</v>
      </c>
      <c r="O268" s="52">
        <f t="shared" ref="O268:O280" si="108">NORMINV(N268/100,5,1)</f>
        <v>6.93412838183333</v>
      </c>
      <c r="P268" s="52">
        <f t="shared" si="101"/>
        <v>-0.619788758288394</v>
      </c>
      <c r="Q268" s="42"/>
      <c r="R268" s="42"/>
      <c r="S268" s="42"/>
      <c r="T268" s="51"/>
      <c r="U268" s="52"/>
    </row>
    <row r="269" spans="1:21">
      <c r="A269" s="1">
        <v>1.2</v>
      </c>
      <c r="B269" s="1">
        <v>1.1</v>
      </c>
      <c r="C269" s="1">
        <v>1.4</v>
      </c>
      <c r="D269" s="1">
        <v>1.6</v>
      </c>
      <c r="E269" s="1">
        <v>1.2</v>
      </c>
      <c r="F269" s="7">
        <v>1.5</v>
      </c>
      <c r="G269" s="39">
        <f t="shared" si="106"/>
        <v>1.23333333333333</v>
      </c>
      <c r="H269" s="39">
        <f t="shared" si="107"/>
        <v>1.43333333333333</v>
      </c>
      <c r="J269" s="53">
        <v>0.12</v>
      </c>
      <c r="K269" s="43">
        <v>1.2</v>
      </c>
      <c r="L269" s="43">
        <v>1.4</v>
      </c>
      <c r="M269" s="42">
        <f t="shared" si="99"/>
        <v>0.6</v>
      </c>
      <c r="N269" s="55">
        <f>(M272-M269)/M272*100</f>
        <v>89.3805309734513</v>
      </c>
      <c r="O269" s="52">
        <f t="shared" si="108"/>
        <v>6.24702213754813</v>
      </c>
      <c r="P269" s="52">
        <f t="shared" si="101"/>
        <v>-0.920818753952375</v>
      </c>
      <c r="Q269" s="42"/>
      <c r="R269" s="42"/>
      <c r="S269" s="42"/>
      <c r="T269" s="51"/>
      <c r="U269" s="52"/>
    </row>
    <row r="270" spans="1:21">
      <c r="A270" s="1">
        <v>3.2</v>
      </c>
      <c r="B270" s="1">
        <v>3</v>
      </c>
      <c r="C270" s="1">
        <v>3.4</v>
      </c>
      <c r="D270" s="1">
        <v>3</v>
      </c>
      <c r="E270" s="1">
        <v>2.9</v>
      </c>
      <c r="F270" s="7">
        <v>2.8</v>
      </c>
      <c r="G270" s="39">
        <f t="shared" si="106"/>
        <v>3.2</v>
      </c>
      <c r="H270" s="39">
        <f t="shared" si="107"/>
        <v>2.9</v>
      </c>
      <c r="J270" s="53">
        <v>0.06</v>
      </c>
      <c r="K270" s="43">
        <v>3.2</v>
      </c>
      <c r="L270" s="43">
        <v>2.9</v>
      </c>
      <c r="M270" s="42">
        <f t="shared" si="99"/>
        <v>2.35</v>
      </c>
      <c r="N270" s="55">
        <f>(M272-M270)/M272*100</f>
        <v>58.4070796460177</v>
      </c>
      <c r="O270" s="52">
        <f t="shared" si="108"/>
        <v>5.21231870053801</v>
      </c>
      <c r="P270" s="52">
        <f t="shared" si="101"/>
        <v>-1.22184874961636</v>
      </c>
      <c r="Q270" s="42"/>
      <c r="R270" s="42"/>
      <c r="S270" s="42"/>
      <c r="T270" s="51"/>
      <c r="U270" s="52"/>
    </row>
    <row r="271" spans="1:21">
      <c r="A271" s="1">
        <v>4.5</v>
      </c>
      <c r="B271" s="1">
        <v>4.2</v>
      </c>
      <c r="C271" s="1">
        <v>4.1</v>
      </c>
      <c r="D271" s="1">
        <v>4.3</v>
      </c>
      <c r="E271" s="1">
        <v>4.5</v>
      </c>
      <c r="F271" s="7">
        <v>4.5</v>
      </c>
      <c r="G271" s="39">
        <f t="shared" si="106"/>
        <v>4.26666666666667</v>
      </c>
      <c r="H271" s="39">
        <f t="shared" si="107"/>
        <v>4.43333333333333</v>
      </c>
      <c r="J271" s="53">
        <v>0.03</v>
      </c>
      <c r="K271" s="43">
        <v>4.3</v>
      </c>
      <c r="L271" s="47">
        <v>4.35</v>
      </c>
      <c r="M271" s="42">
        <f t="shared" si="99"/>
        <v>3.625</v>
      </c>
      <c r="N271" s="55">
        <f>(M272-M271)/M272*100</f>
        <v>35.8407079646018</v>
      </c>
      <c r="O271" s="52">
        <f t="shared" si="108"/>
        <v>4.63728013567028</v>
      </c>
      <c r="P271" s="52">
        <f t="shared" si="101"/>
        <v>-1.52287874528034</v>
      </c>
      <c r="Q271" s="42"/>
      <c r="R271" s="42"/>
      <c r="S271" s="42"/>
      <c r="T271" s="51"/>
      <c r="U271" s="52"/>
    </row>
    <row r="272" ht="13.9" spans="1:21">
      <c r="A272" s="1">
        <v>6.3</v>
      </c>
      <c r="B272" s="1">
        <v>6.5</v>
      </c>
      <c r="C272" s="1">
        <v>6</v>
      </c>
      <c r="D272" s="1">
        <v>6.5</v>
      </c>
      <c r="E272" s="1">
        <v>6.2</v>
      </c>
      <c r="F272" s="7">
        <v>6.4</v>
      </c>
      <c r="G272" s="39">
        <f t="shared" si="106"/>
        <v>6.26666666666667</v>
      </c>
      <c r="H272" s="39">
        <f t="shared" si="107"/>
        <v>6.36666666666667</v>
      </c>
      <c r="J272" s="53" t="s">
        <v>20</v>
      </c>
      <c r="K272" s="43">
        <v>6.3</v>
      </c>
      <c r="L272" s="43">
        <v>6.4</v>
      </c>
      <c r="M272" s="42">
        <f t="shared" si="99"/>
        <v>5.65</v>
      </c>
      <c r="N272" s="55">
        <f>(M272-M272)/M272*100</f>
        <v>0</v>
      </c>
      <c r="O272" s="42" t="e">
        <f t="shared" si="108"/>
        <v>#NUM!</v>
      </c>
      <c r="P272" s="42" t="e">
        <f t="shared" si="101"/>
        <v>#VALUE!</v>
      </c>
      <c r="Q272" s="42"/>
      <c r="R272" s="42"/>
      <c r="S272" s="42"/>
      <c r="T272" s="51"/>
      <c r="U272" s="52"/>
    </row>
    <row r="273" spans="6:21">
      <c r="F273" s="7"/>
      <c r="G273" s="39" t="e">
        <f t="shared" si="106"/>
        <v>#DIV/0!</v>
      </c>
      <c r="H273" s="39" t="e">
        <f t="shared" si="107"/>
        <v>#DIV/0!</v>
      </c>
      <c r="J273" s="53"/>
      <c r="K273" s="43"/>
      <c r="L273" s="43"/>
      <c r="M273" s="42"/>
      <c r="N273" s="55"/>
      <c r="O273" s="42"/>
      <c r="P273" s="42"/>
      <c r="Q273" s="42"/>
      <c r="R273" s="42"/>
      <c r="S273" s="42"/>
      <c r="T273" s="51"/>
      <c r="U273" s="52"/>
    </row>
    <row r="274" spans="1:22">
      <c r="A274" s="1">
        <v>0.8</v>
      </c>
      <c r="B274" s="1">
        <v>0.5</v>
      </c>
      <c r="C274" s="1">
        <v>0.7</v>
      </c>
      <c r="D274" s="1">
        <v>0.7</v>
      </c>
      <c r="E274" s="1">
        <v>0.6</v>
      </c>
      <c r="F274" s="7">
        <v>0.7</v>
      </c>
      <c r="G274" s="39">
        <f t="shared" si="106"/>
        <v>0.666666666666667</v>
      </c>
      <c r="H274" s="39">
        <f t="shared" ref="H274:H280" si="109">AVERAGE(D274:F274)</f>
        <v>0.666666666666667</v>
      </c>
      <c r="I274" s="1">
        <v>64</v>
      </c>
      <c r="J274" s="42">
        <v>2</v>
      </c>
      <c r="K274" s="47">
        <v>0.72</v>
      </c>
      <c r="L274" s="47">
        <v>0.72</v>
      </c>
      <c r="M274" s="42">
        <f t="shared" si="99"/>
        <v>0.02</v>
      </c>
      <c r="N274" s="45">
        <f>(M280-M274)/M280*100</f>
        <v>99.6946564885496</v>
      </c>
      <c r="O274" s="42">
        <f t="shared" si="108"/>
        <v>7.74198730230047</v>
      </c>
      <c r="P274" s="42">
        <f t="shared" si="101"/>
        <v>0.301029995663981</v>
      </c>
      <c r="Q274" s="42">
        <f>INTERCEPT(O274:O279,P274:P279)</f>
        <v>7.06997347879652</v>
      </c>
      <c r="R274" s="42">
        <f>LINEST(O274:O279,P274:P279)</f>
        <v>1.48509051943565</v>
      </c>
      <c r="S274" s="42">
        <f>(5-Q274)/R274</f>
        <v>-1.39383657205161</v>
      </c>
      <c r="T274" s="51">
        <f>10^S274</f>
        <v>0.0403797316039758</v>
      </c>
      <c r="U274" s="52">
        <f>CORREL(O274:O279,P274:P279)</f>
        <v>0.974157473166816</v>
      </c>
      <c r="V274" s="35">
        <f>U274*U274</f>
        <v>0.948982782526756</v>
      </c>
    </row>
    <row r="275" spans="1:21">
      <c r="A275" s="1">
        <v>0.8</v>
      </c>
      <c r="B275" s="1">
        <v>0.8</v>
      </c>
      <c r="C275" s="1">
        <v>1.2</v>
      </c>
      <c r="D275" s="1">
        <v>0.9</v>
      </c>
      <c r="E275" s="1">
        <v>1</v>
      </c>
      <c r="F275" s="7">
        <v>0.9</v>
      </c>
      <c r="G275" s="39">
        <f t="shared" si="106"/>
        <v>0.933333333333333</v>
      </c>
      <c r="H275" s="39">
        <f t="shared" si="109"/>
        <v>0.933333333333333</v>
      </c>
      <c r="J275" s="42">
        <v>1</v>
      </c>
      <c r="K275" s="43">
        <v>0.9</v>
      </c>
      <c r="L275" s="43">
        <v>0.9</v>
      </c>
      <c r="M275" s="42">
        <f t="shared" si="99"/>
        <v>0.2</v>
      </c>
      <c r="N275" s="45">
        <f>(M280-M275)/M280*100</f>
        <v>96.9465648854962</v>
      </c>
      <c r="O275" s="42">
        <f t="shared" si="108"/>
        <v>6.87299770223087</v>
      </c>
      <c r="P275" s="42">
        <f t="shared" si="101"/>
        <v>0</v>
      </c>
      <c r="Q275" s="42"/>
      <c r="R275" s="42"/>
      <c r="S275" s="42"/>
      <c r="T275" s="51"/>
      <c r="U275" s="52"/>
    </row>
    <row r="276" spans="1:21">
      <c r="A276" s="1">
        <v>1.4</v>
      </c>
      <c r="B276" s="1">
        <v>1.1</v>
      </c>
      <c r="C276" s="1">
        <v>1.3</v>
      </c>
      <c r="D276" s="1">
        <v>1</v>
      </c>
      <c r="E276" s="1">
        <v>1.1</v>
      </c>
      <c r="F276" s="7">
        <v>1.1</v>
      </c>
      <c r="G276" s="39">
        <f t="shared" si="106"/>
        <v>1.26666666666667</v>
      </c>
      <c r="H276" s="39">
        <f t="shared" si="109"/>
        <v>1.06666666666667</v>
      </c>
      <c r="J276" s="42">
        <v>0.48</v>
      </c>
      <c r="K276" s="47">
        <v>1.25</v>
      </c>
      <c r="L276" s="43">
        <v>1.1</v>
      </c>
      <c r="M276" s="42">
        <f t="shared" si="99"/>
        <v>0.475</v>
      </c>
      <c r="N276" s="45">
        <f>(M280-M276)/M280*100</f>
        <v>92.7480916030534</v>
      </c>
      <c r="O276" s="42">
        <f t="shared" si="108"/>
        <v>6.45728339706895</v>
      </c>
      <c r="P276" s="42">
        <f t="shared" si="101"/>
        <v>-0.318758762624413</v>
      </c>
      <c r="Q276" s="42"/>
      <c r="R276" s="42"/>
      <c r="S276" s="42"/>
      <c r="T276" s="51"/>
      <c r="U276" s="52"/>
    </row>
    <row r="277" spans="1:21">
      <c r="A277" s="1">
        <v>1.2</v>
      </c>
      <c r="B277" s="1">
        <v>1.5</v>
      </c>
      <c r="C277" s="1">
        <v>1.4</v>
      </c>
      <c r="D277" s="1">
        <v>1.3</v>
      </c>
      <c r="E277" s="1">
        <v>1.1</v>
      </c>
      <c r="F277" s="1">
        <v>1.4</v>
      </c>
      <c r="G277" s="36">
        <f t="shared" si="106"/>
        <v>1.36666666666667</v>
      </c>
      <c r="H277" s="36">
        <f t="shared" si="109"/>
        <v>1.26666666666667</v>
      </c>
      <c r="J277" s="42">
        <v>0.24</v>
      </c>
      <c r="K277" s="43">
        <v>1.4</v>
      </c>
      <c r="L277" s="43">
        <v>1.3</v>
      </c>
      <c r="M277" s="42">
        <f t="shared" si="99"/>
        <v>0.65</v>
      </c>
      <c r="N277" s="45">
        <f>(M280-M277)/M280*100</f>
        <v>90.0763358778626</v>
      </c>
      <c r="O277" s="42">
        <f t="shared" si="108"/>
        <v>6.2859134118558</v>
      </c>
      <c r="P277" s="42">
        <f t="shared" si="101"/>
        <v>-0.619788758288394</v>
      </c>
      <c r="Q277" s="42"/>
      <c r="R277" s="42"/>
      <c r="S277" s="42"/>
      <c r="T277" s="51"/>
      <c r="U277" s="52"/>
    </row>
    <row r="278" spans="1:21">
      <c r="A278" s="1">
        <v>3.1</v>
      </c>
      <c r="B278" s="1">
        <v>2.8</v>
      </c>
      <c r="C278" s="1">
        <v>2.7</v>
      </c>
      <c r="D278" s="1">
        <v>2.6</v>
      </c>
      <c r="E278" s="1">
        <v>2.5</v>
      </c>
      <c r="F278" s="1">
        <v>2.4</v>
      </c>
      <c r="G278" s="36">
        <f t="shared" si="106"/>
        <v>2.86666666666667</v>
      </c>
      <c r="H278" s="36">
        <f t="shared" si="109"/>
        <v>2.5</v>
      </c>
      <c r="J278" s="42">
        <v>0.12</v>
      </c>
      <c r="K278" s="43">
        <v>2.9</v>
      </c>
      <c r="L278" s="43">
        <v>2.5</v>
      </c>
      <c r="M278" s="42">
        <f t="shared" si="99"/>
        <v>2</v>
      </c>
      <c r="N278" s="45">
        <f>(M280-M278)/M280*100</f>
        <v>69.4656488549618</v>
      </c>
      <c r="O278" s="42">
        <f t="shared" si="108"/>
        <v>5.50909302177584</v>
      </c>
      <c r="P278" s="42">
        <f t="shared" si="101"/>
        <v>-0.920818753952375</v>
      </c>
      <c r="Q278" s="42"/>
      <c r="R278" s="42"/>
      <c r="S278" s="42"/>
      <c r="T278" s="51"/>
      <c r="U278" s="52"/>
    </row>
    <row r="279" spans="1:21">
      <c r="A279" s="1">
        <v>2.8</v>
      </c>
      <c r="B279" s="1">
        <v>3</v>
      </c>
      <c r="C279" s="1">
        <v>2.9</v>
      </c>
      <c r="D279" s="1">
        <v>3.1</v>
      </c>
      <c r="E279" s="1">
        <v>3</v>
      </c>
      <c r="F279" s="1">
        <v>2.7</v>
      </c>
      <c r="G279" s="36">
        <f t="shared" si="106"/>
        <v>2.9</v>
      </c>
      <c r="H279" s="36">
        <f t="shared" si="109"/>
        <v>2.93333333333333</v>
      </c>
      <c r="J279" s="42">
        <v>0.06</v>
      </c>
      <c r="K279" s="43">
        <v>2.9</v>
      </c>
      <c r="L279" s="43">
        <v>2.9</v>
      </c>
      <c r="M279" s="42">
        <f t="shared" si="99"/>
        <v>2.2</v>
      </c>
      <c r="N279" s="45">
        <f>(M280-M279)/M280*100</f>
        <v>66.412213740458</v>
      </c>
      <c r="O279" s="42">
        <f t="shared" si="108"/>
        <v>5.42373960897334</v>
      </c>
      <c r="P279" s="42">
        <f t="shared" si="101"/>
        <v>-1.22184874961636</v>
      </c>
      <c r="Q279" s="42"/>
      <c r="R279" s="42"/>
      <c r="S279" s="42"/>
      <c r="T279" s="51"/>
      <c r="U279" s="52"/>
    </row>
    <row r="280" ht="13.9" spans="1:21">
      <c r="A280" s="1">
        <v>7.1</v>
      </c>
      <c r="B280" s="1">
        <v>7.1</v>
      </c>
      <c r="C280" s="1">
        <v>7.3</v>
      </c>
      <c r="D280" s="1">
        <v>7.1</v>
      </c>
      <c r="E280" s="1">
        <v>7.4</v>
      </c>
      <c r="F280" s="1">
        <v>7.3</v>
      </c>
      <c r="G280" s="36">
        <f t="shared" si="106"/>
        <v>7.16666666666667</v>
      </c>
      <c r="H280" s="36">
        <f t="shared" si="109"/>
        <v>7.26666666666667</v>
      </c>
      <c r="J280" s="46" t="s">
        <v>20</v>
      </c>
      <c r="K280" s="43">
        <v>7.2</v>
      </c>
      <c r="L280" s="43">
        <v>7.3</v>
      </c>
      <c r="M280" s="42">
        <f t="shared" si="99"/>
        <v>6.55</v>
      </c>
      <c r="N280" s="45">
        <f>(M280-M280)/M280*100</f>
        <v>0</v>
      </c>
      <c r="O280" s="42" t="e">
        <f t="shared" si="108"/>
        <v>#NUM!</v>
      </c>
      <c r="P280" s="42" t="e">
        <f t="shared" si="101"/>
        <v>#VALUE!</v>
      </c>
      <c r="Q280" s="42"/>
      <c r="R280" s="42"/>
      <c r="S280" s="42"/>
      <c r="T280" s="51"/>
      <c r="U280" s="52"/>
    </row>
    <row r="281" spans="6:21">
      <c r="F281" s="7"/>
      <c r="G281" s="38"/>
      <c r="H281" s="38"/>
      <c r="J281" s="46"/>
      <c r="K281" s="43"/>
      <c r="L281" s="43"/>
      <c r="M281" s="42"/>
      <c r="N281" s="45"/>
      <c r="O281" s="42"/>
      <c r="P281" s="42"/>
      <c r="Q281" s="42"/>
      <c r="R281" s="42"/>
      <c r="S281" s="42"/>
      <c r="T281" s="51"/>
      <c r="U281" s="52"/>
    </row>
    <row r="282" spans="1:22">
      <c r="A282" s="1">
        <v>0.8</v>
      </c>
      <c r="B282" s="1">
        <v>0.5</v>
      </c>
      <c r="C282" s="1">
        <v>0.7</v>
      </c>
      <c r="D282" s="1">
        <v>0.7</v>
      </c>
      <c r="E282" s="1">
        <v>0.9</v>
      </c>
      <c r="F282" s="7">
        <v>0.6</v>
      </c>
      <c r="G282" s="39">
        <f t="shared" ref="G282:G295" si="110">AVERAGE(A282:C282)</f>
        <v>0.666666666666667</v>
      </c>
      <c r="H282" s="39">
        <f t="shared" ref="H282:H288" si="111">AVERAGE(D282:F282)</f>
        <v>0.733333333333333</v>
      </c>
      <c r="I282" s="1">
        <v>65</v>
      </c>
      <c r="J282" s="53">
        <v>0.48</v>
      </c>
      <c r="K282" s="54">
        <v>0.71</v>
      </c>
      <c r="L282" s="54">
        <v>0.71</v>
      </c>
      <c r="M282" s="42">
        <f t="shared" ref="M282:M287" si="112">AVERAGE(K282,L282)-0.7</f>
        <v>0.01</v>
      </c>
      <c r="N282" s="45">
        <f>(M287-M282)/M287*100</f>
        <v>99.8048780487805</v>
      </c>
      <c r="O282" s="52">
        <f>NORMINV(N282/100,5,1)</f>
        <v>7.88594213246996</v>
      </c>
      <c r="P282" s="52">
        <f t="shared" ref="P282:P287" si="113">LOG(J282)</f>
        <v>-0.318758762624413</v>
      </c>
      <c r="Q282" s="52">
        <f>INTERCEPT(O282:O286,P282:P286)</f>
        <v>8.80132076640061</v>
      </c>
      <c r="R282" s="52">
        <f>LINEST(O282:O286,P282:P286)</f>
        <v>2.80221928845279</v>
      </c>
      <c r="S282" s="52">
        <f>(5-Q282)/R282</f>
        <v>-1.35653936223509</v>
      </c>
      <c r="T282" s="51">
        <f>10^S282</f>
        <v>0.0440008065943485</v>
      </c>
      <c r="U282" s="52">
        <f>CORREL(O282:O286,P282:P286)</f>
        <v>0.983712643584638</v>
      </c>
      <c r="V282" s="35">
        <f>U282*U282</f>
        <v>0.967690565148277</v>
      </c>
    </row>
    <row r="283" spans="1:21">
      <c r="A283" s="1">
        <v>1</v>
      </c>
      <c r="B283" s="1">
        <v>0.7</v>
      </c>
      <c r="C283" s="1">
        <v>0.8</v>
      </c>
      <c r="D283" s="1">
        <v>0.7</v>
      </c>
      <c r="E283" s="1">
        <v>0.9</v>
      </c>
      <c r="F283" s="7">
        <v>0.8</v>
      </c>
      <c r="G283" s="39">
        <f t="shared" si="110"/>
        <v>0.833333333333333</v>
      </c>
      <c r="H283" s="39">
        <f t="shared" si="111"/>
        <v>0.8</v>
      </c>
      <c r="J283" s="53">
        <v>0.24</v>
      </c>
      <c r="K283" s="54">
        <v>0.75</v>
      </c>
      <c r="L283" s="54">
        <v>0.75</v>
      </c>
      <c r="M283" s="42">
        <f t="shared" si="112"/>
        <v>0.05</v>
      </c>
      <c r="N283" s="45">
        <f>(M287-M283)/M287*100</f>
        <v>99.0243902439024</v>
      </c>
      <c r="O283" s="52">
        <f t="shared" ref="O283:O287" si="114">NORMINV(N283/100,5,1)</f>
        <v>7.33559814962504</v>
      </c>
      <c r="P283" s="52">
        <f t="shared" si="113"/>
        <v>-0.619788758288394</v>
      </c>
      <c r="Q283" s="42"/>
      <c r="R283" s="42"/>
      <c r="S283" s="42"/>
      <c r="T283" s="48"/>
      <c r="U283" s="42"/>
    </row>
    <row r="284" spans="1:21">
      <c r="A284" s="1">
        <v>1.5</v>
      </c>
      <c r="B284" s="1">
        <v>1.5</v>
      </c>
      <c r="C284" s="1">
        <v>1.7</v>
      </c>
      <c r="D284" s="1">
        <v>1.6</v>
      </c>
      <c r="E284" s="1">
        <v>1.4</v>
      </c>
      <c r="F284" s="7">
        <v>1.5</v>
      </c>
      <c r="G284" s="39">
        <f t="shared" si="110"/>
        <v>1.56666666666667</v>
      </c>
      <c r="H284" s="39">
        <f t="shared" si="111"/>
        <v>1.5</v>
      </c>
      <c r="J284" s="53">
        <v>0.12</v>
      </c>
      <c r="K284" s="42">
        <v>1.6</v>
      </c>
      <c r="L284" s="42">
        <v>1.5</v>
      </c>
      <c r="M284" s="42">
        <f t="shared" si="112"/>
        <v>0.85</v>
      </c>
      <c r="N284" s="45">
        <f>(M287-M284)/M287*100</f>
        <v>83.4146341463415</v>
      </c>
      <c r="O284" s="52">
        <f t="shared" si="114"/>
        <v>5.97068067700419</v>
      </c>
      <c r="P284" s="52">
        <f t="shared" si="113"/>
        <v>-0.920818753952375</v>
      </c>
      <c r="Q284" s="42"/>
      <c r="R284" s="42"/>
      <c r="S284" s="42"/>
      <c r="T284" s="48"/>
      <c r="U284" s="42"/>
    </row>
    <row r="285" spans="1:21">
      <c r="A285" s="1">
        <v>3.1</v>
      </c>
      <c r="B285" s="1">
        <v>3</v>
      </c>
      <c r="C285" s="1">
        <v>3</v>
      </c>
      <c r="D285" s="1">
        <v>3</v>
      </c>
      <c r="E285" s="1">
        <v>2.9</v>
      </c>
      <c r="F285" s="7">
        <v>2.8</v>
      </c>
      <c r="G285" s="39">
        <f t="shared" si="110"/>
        <v>3.03333333333333</v>
      </c>
      <c r="H285" s="39">
        <f t="shared" si="111"/>
        <v>2.9</v>
      </c>
      <c r="J285" s="53">
        <v>0.06</v>
      </c>
      <c r="K285" s="42">
        <v>3</v>
      </c>
      <c r="L285" s="42">
        <v>2.9</v>
      </c>
      <c r="M285" s="42">
        <f t="shared" si="112"/>
        <v>2.25</v>
      </c>
      <c r="N285" s="45">
        <f>(M287-M285)/M287*100</f>
        <v>56.0975609756098</v>
      </c>
      <c r="O285" s="52">
        <f t="shared" si="114"/>
        <v>5.15344319882333</v>
      </c>
      <c r="P285" s="52">
        <f t="shared" si="113"/>
        <v>-1.22184874961636</v>
      </c>
      <c r="Q285" s="42"/>
      <c r="R285" s="42"/>
      <c r="S285" s="42"/>
      <c r="T285" s="48"/>
      <c r="U285" s="42"/>
    </row>
    <row r="286" spans="1:21">
      <c r="A286" s="1">
        <v>3.9</v>
      </c>
      <c r="B286" s="1">
        <v>3.5</v>
      </c>
      <c r="C286" s="1">
        <v>3.9</v>
      </c>
      <c r="D286" s="1">
        <v>3.6</v>
      </c>
      <c r="E286" s="1">
        <v>3.6</v>
      </c>
      <c r="F286" s="7">
        <v>3.8</v>
      </c>
      <c r="G286" s="39">
        <f t="shared" si="110"/>
        <v>3.76666666666667</v>
      </c>
      <c r="H286" s="39">
        <f t="shared" si="111"/>
        <v>3.66666666666667</v>
      </c>
      <c r="J286" s="53">
        <v>0.03</v>
      </c>
      <c r="K286" s="42">
        <v>3.8</v>
      </c>
      <c r="L286" s="42">
        <v>3.7</v>
      </c>
      <c r="M286" s="42">
        <f t="shared" si="112"/>
        <v>3.05</v>
      </c>
      <c r="N286" s="45">
        <f>(M287-M286)/M287*100</f>
        <v>40.4878048780488</v>
      </c>
      <c r="O286" s="52">
        <f t="shared" si="114"/>
        <v>4.75925930660847</v>
      </c>
      <c r="P286" s="52">
        <f t="shared" si="113"/>
        <v>-1.52287874528034</v>
      </c>
      <c r="Q286" s="42"/>
      <c r="R286" s="42"/>
      <c r="S286" s="42"/>
      <c r="T286" s="48"/>
      <c r="U286" s="42"/>
    </row>
    <row r="287" ht="13.9" spans="1:21">
      <c r="A287" s="1">
        <v>5.9</v>
      </c>
      <c r="B287" s="1">
        <v>5.7</v>
      </c>
      <c r="C287" s="1">
        <v>5.8</v>
      </c>
      <c r="D287" s="1">
        <v>6</v>
      </c>
      <c r="E287" s="1">
        <v>5.8</v>
      </c>
      <c r="F287" s="7">
        <v>5.9</v>
      </c>
      <c r="G287" s="39">
        <f t="shared" si="110"/>
        <v>5.8</v>
      </c>
      <c r="H287" s="39">
        <f t="shared" si="111"/>
        <v>5.9</v>
      </c>
      <c r="J287" s="53" t="s">
        <v>20</v>
      </c>
      <c r="K287" s="54">
        <v>5.75</v>
      </c>
      <c r="L287" s="42">
        <v>5.9</v>
      </c>
      <c r="M287" s="42">
        <f t="shared" si="112"/>
        <v>5.125</v>
      </c>
      <c r="N287" s="45">
        <f>(M287-M287)/M287*100</f>
        <v>0</v>
      </c>
      <c r="O287" s="42" t="e">
        <f t="shared" si="114"/>
        <v>#NUM!</v>
      </c>
      <c r="P287" s="42" t="e">
        <f t="shared" si="113"/>
        <v>#VALUE!</v>
      </c>
      <c r="Q287" s="42"/>
      <c r="R287" s="42"/>
      <c r="S287" s="42"/>
      <c r="T287" s="48"/>
      <c r="U287" s="42"/>
    </row>
    <row r="288" spans="6:21">
      <c r="F288" s="7"/>
      <c r="G288" s="39" t="e">
        <f t="shared" si="110"/>
        <v>#DIV/0!</v>
      </c>
      <c r="H288" s="39" t="e">
        <f t="shared" si="111"/>
        <v>#DIV/0!</v>
      </c>
      <c r="J288" s="46"/>
      <c r="K288" s="43"/>
      <c r="L288" s="43"/>
      <c r="M288" s="42"/>
      <c r="N288" s="45"/>
      <c r="O288" s="42"/>
      <c r="P288" s="42"/>
      <c r="Q288" s="42"/>
      <c r="R288" s="42"/>
      <c r="S288" s="42"/>
      <c r="T288" s="51"/>
      <c r="U288" s="52"/>
    </row>
    <row r="289" spans="1:22">
      <c r="A289" s="1">
        <v>1.2</v>
      </c>
      <c r="B289" s="1">
        <v>1.4</v>
      </c>
      <c r="C289" s="1">
        <v>1.6</v>
      </c>
      <c r="D289" s="1">
        <v>1.2</v>
      </c>
      <c r="E289" s="1">
        <v>1.2</v>
      </c>
      <c r="F289" s="7">
        <v>1.5</v>
      </c>
      <c r="G289" s="39">
        <f t="shared" si="110"/>
        <v>1.4</v>
      </c>
      <c r="H289" s="39">
        <f t="shared" ref="H289:H295" si="115">AVERAGE(D289:F289)</f>
        <v>1.3</v>
      </c>
      <c r="I289" s="7">
        <v>66</v>
      </c>
      <c r="J289" s="7">
        <v>0.48</v>
      </c>
      <c r="K289" s="38">
        <v>1.4</v>
      </c>
      <c r="L289" s="38">
        <v>1.3</v>
      </c>
      <c r="M289" s="45">
        <f t="shared" ref="M289:M295" si="116">AVERAGE(K289,L289)-0.5</f>
        <v>0.85</v>
      </c>
      <c r="N289" s="55">
        <f>(M295-M289)/M295*100</f>
        <v>86.0655737704918</v>
      </c>
      <c r="O289" s="55">
        <f t="shared" ref="O289:O294" si="117">NORMINV(N289/100,5,1)</f>
        <v>6.08327016348967</v>
      </c>
      <c r="P289" s="55">
        <f t="shared" ref="P289:P294" si="118">LOG(J289)</f>
        <v>-0.318758762624413</v>
      </c>
      <c r="Q289" s="55">
        <f>INTERCEPT(O289:O294,P289:P294)</f>
        <v>6.55491549013984</v>
      </c>
      <c r="R289" s="55">
        <f>LINEST(O289:O294,P289:P294)</f>
        <v>1.22986545295504</v>
      </c>
      <c r="S289" s="55">
        <f>(5-Q289)/R289</f>
        <v>-1.26429723381837</v>
      </c>
      <c r="T289" s="51">
        <f>10^S289</f>
        <v>0.0544130119369695</v>
      </c>
      <c r="U289" s="55">
        <f>CORREL(O289:O294,P289:P294)</f>
        <v>0.950299342486</v>
      </c>
      <c r="V289" s="35">
        <f>U289*U289</f>
        <v>0.903068840329324</v>
      </c>
    </row>
    <row r="290" spans="1:21">
      <c r="A290" s="1">
        <v>2</v>
      </c>
      <c r="B290" s="1">
        <v>1.9</v>
      </c>
      <c r="C290" s="1">
        <v>1.9</v>
      </c>
      <c r="D290" s="1">
        <v>1.9</v>
      </c>
      <c r="E290" s="1">
        <v>2.2</v>
      </c>
      <c r="F290" s="7">
        <v>2.1</v>
      </c>
      <c r="G290" s="39">
        <f t="shared" si="110"/>
        <v>1.93333333333333</v>
      </c>
      <c r="H290" s="39">
        <f t="shared" si="115"/>
        <v>2.06666666666667</v>
      </c>
      <c r="I290" s="7"/>
      <c r="J290" s="7">
        <v>0.24</v>
      </c>
      <c r="K290" s="38">
        <v>1.9</v>
      </c>
      <c r="L290" s="38">
        <v>2.1</v>
      </c>
      <c r="M290" s="45">
        <f t="shared" si="116"/>
        <v>1.5</v>
      </c>
      <c r="N290" s="55">
        <f>(M295-M290)/M295*100</f>
        <v>75.4098360655738</v>
      </c>
      <c r="O290" s="55">
        <f t="shared" si="117"/>
        <v>5.68744352344988</v>
      </c>
      <c r="P290" s="55">
        <f t="shared" si="118"/>
        <v>-0.619788758288394</v>
      </c>
      <c r="Q290" s="7"/>
      <c r="R290" s="7"/>
      <c r="S290" s="7"/>
      <c r="T290" s="49"/>
      <c r="U290" s="58"/>
    </row>
    <row r="291" spans="1:21">
      <c r="A291" s="1">
        <v>2.4</v>
      </c>
      <c r="B291" s="1">
        <v>2.4</v>
      </c>
      <c r="C291" s="1">
        <v>2.2</v>
      </c>
      <c r="D291" s="1">
        <v>2</v>
      </c>
      <c r="E291" s="1">
        <v>2.1</v>
      </c>
      <c r="F291" s="7">
        <v>2.4</v>
      </c>
      <c r="G291" s="39">
        <f t="shared" si="110"/>
        <v>2.33333333333333</v>
      </c>
      <c r="H291" s="39">
        <f t="shared" si="115"/>
        <v>2.16666666666667</v>
      </c>
      <c r="I291" s="7"/>
      <c r="J291" s="7">
        <v>0.12</v>
      </c>
      <c r="K291" s="38">
        <v>2.3</v>
      </c>
      <c r="L291" s="38">
        <v>2.2</v>
      </c>
      <c r="M291" s="45">
        <f t="shared" si="116"/>
        <v>1.75</v>
      </c>
      <c r="N291" s="55">
        <f>(M295-M291)/M295*100</f>
        <v>71.3114754098361</v>
      </c>
      <c r="O291" s="55">
        <f t="shared" si="117"/>
        <v>5.56250721125482</v>
      </c>
      <c r="P291" s="55">
        <f t="shared" si="118"/>
        <v>-0.920818753952375</v>
      </c>
      <c r="Q291" s="7"/>
      <c r="R291" s="7"/>
      <c r="S291" s="7"/>
      <c r="T291" s="49"/>
      <c r="U291" s="58"/>
    </row>
    <row r="292" spans="1:21">
      <c r="A292" s="1">
        <v>3.4</v>
      </c>
      <c r="B292" s="1">
        <v>3.2</v>
      </c>
      <c r="C292" s="1">
        <v>3.4</v>
      </c>
      <c r="D292" s="1">
        <v>3.3</v>
      </c>
      <c r="E292" s="1">
        <v>3.5</v>
      </c>
      <c r="F292" s="7">
        <v>3.4</v>
      </c>
      <c r="G292" s="39">
        <f t="shared" si="110"/>
        <v>3.33333333333333</v>
      </c>
      <c r="H292" s="39">
        <f t="shared" si="115"/>
        <v>3.4</v>
      </c>
      <c r="I292" s="7"/>
      <c r="J292" s="7">
        <v>0.06</v>
      </c>
      <c r="K292" s="38">
        <v>3.3</v>
      </c>
      <c r="L292" s="38">
        <v>3.4</v>
      </c>
      <c r="M292" s="45">
        <f t="shared" si="116"/>
        <v>2.85</v>
      </c>
      <c r="N292" s="55">
        <f>(M295-M292)/M295*100</f>
        <v>53.2786885245902</v>
      </c>
      <c r="O292" s="55">
        <f t="shared" si="117"/>
        <v>5.08227726940977</v>
      </c>
      <c r="P292" s="55">
        <f t="shared" si="118"/>
        <v>-1.22184874961636</v>
      </c>
      <c r="Q292" s="7"/>
      <c r="R292" s="7"/>
      <c r="S292" s="7"/>
      <c r="T292" s="49"/>
      <c r="U292" s="58"/>
    </row>
    <row r="293" spans="1:21">
      <c r="A293" s="1">
        <v>3.4</v>
      </c>
      <c r="B293" s="1">
        <v>3.6</v>
      </c>
      <c r="C293" s="1">
        <v>3.4</v>
      </c>
      <c r="D293" s="1">
        <v>3.4</v>
      </c>
      <c r="E293" s="1">
        <v>3.4</v>
      </c>
      <c r="F293" s="7">
        <v>3.8</v>
      </c>
      <c r="G293" s="39">
        <f t="shared" si="110"/>
        <v>3.46666666666667</v>
      </c>
      <c r="H293" s="39">
        <f t="shared" si="115"/>
        <v>3.53333333333333</v>
      </c>
      <c r="I293" s="7"/>
      <c r="J293" s="7">
        <v>0.03</v>
      </c>
      <c r="K293" s="38">
        <v>3.5</v>
      </c>
      <c r="L293" s="38">
        <v>3.5</v>
      </c>
      <c r="M293" s="45">
        <f t="shared" si="116"/>
        <v>3</v>
      </c>
      <c r="N293" s="55">
        <f>(M295-M293)/M295*100</f>
        <v>50.8196721311475</v>
      </c>
      <c r="O293" s="55">
        <f t="shared" si="117"/>
        <v>5.02054757918202</v>
      </c>
      <c r="P293" s="55">
        <f t="shared" si="118"/>
        <v>-1.52287874528034</v>
      </c>
      <c r="Q293" s="7"/>
      <c r="R293" s="7"/>
      <c r="S293" s="7"/>
      <c r="T293" s="49"/>
      <c r="U293" s="58"/>
    </row>
    <row r="294" spans="1:21">
      <c r="A294" s="1">
        <v>5.7</v>
      </c>
      <c r="B294" s="1">
        <v>5.5</v>
      </c>
      <c r="C294" s="1">
        <v>5.5</v>
      </c>
      <c r="D294" s="1">
        <v>5.9</v>
      </c>
      <c r="E294" s="1">
        <v>5.5</v>
      </c>
      <c r="F294" s="7">
        <v>5.6</v>
      </c>
      <c r="G294" s="39">
        <f t="shared" si="110"/>
        <v>5.56666666666667</v>
      </c>
      <c r="H294" s="39">
        <f t="shared" si="115"/>
        <v>5.66666666666667</v>
      </c>
      <c r="I294" s="7"/>
      <c r="J294" s="7">
        <v>0.015</v>
      </c>
      <c r="K294" s="38">
        <v>5.6</v>
      </c>
      <c r="L294" s="38">
        <v>5.7</v>
      </c>
      <c r="M294" s="45">
        <f t="shared" si="116"/>
        <v>5.15</v>
      </c>
      <c r="N294" s="55">
        <f>(M295-M294)/M295*100</f>
        <v>15.5737704918033</v>
      </c>
      <c r="O294" s="55">
        <f t="shared" si="117"/>
        <v>3.98786897462704</v>
      </c>
      <c r="P294" s="55">
        <f t="shared" si="118"/>
        <v>-1.82390874094432</v>
      </c>
      <c r="Q294" s="7"/>
      <c r="R294" s="7"/>
      <c r="S294" s="7"/>
      <c r="T294" s="49"/>
      <c r="U294" s="58"/>
    </row>
    <row r="295" spans="1:21">
      <c r="A295" s="1">
        <v>6.4</v>
      </c>
      <c r="B295" s="1">
        <v>6.5</v>
      </c>
      <c r="C295" s="1">
        <v>6.8</v>
      </c>
      <c r="D295" s="1">
        <v>6.6</v>
      </c>
      <c r="E295" s="1">
        <v>6.4</v>
      </c>
      <c r="F295" s="7">
        <v>6.8</v>
      </c>
      <c r="G295" s="39">
        <f t="shared" si="110"/>
        <v>6.56666666666667</v>
      </c>
      <c r="H295" s="39">
        <f t="shared" si="115"/>
        <v>6.6</v>
      </c>
      <c r="I295" s="7"/>
      <c r="J295" s="7" t="s">
        <v>20</v>
      </c>
      <c r="K295" s="38">
        <v>6.6</v>
      </c>
      <c r="L295" s="38">
        <v>6.6</v>
      </c>
      <c r="M295" s="45">
        <f t="shared" si="116"/>
        <v>6.1</v>
      </c>
      <c r="N295" s="55">
        <f>(M295-M295)/M295*100</f>
        <v>0</v>
      </c>
      <c r="O295" s="7"/>
      <c r="P295" s="7"/>
      <c r="Q295" s="7"/>
      <c r="R295" s="7"/>
      <c r="S295" s="7"/>
      <c r="T295" s="49"/>
      <c r="U295" s="58"/>
    </row>
    <row r="296" spans="6:21">
      <c r="F296" s="7"/>
      <c r="G296" s="38"/>
      <c r="H296" s="38"/>
      <c r="I296" s="7"/>
      <c r="J296" s="7"/>
      <c r="K296" s="38"/>
      <c r="L296" s="38"/>
      <c r="M296" s="7"/>
      <c r="N296" s="7"/>
      <c r="O296" s="7"/>
      <c r="P296" s="7"/>
      <c r="Q296" s="7"/>
      <c r="R296" s="7"/>
      <c r="S296" s="7"/>
      <c r="T296" s="49"/>
      <c r="U296" s="58"/>
    </row>
    <row r="297" spans="1:22">
      <c r="A297" s="1">
        <v>0.5</v>
      </c>
      <c r="B297" s="1">
        <v>0.7</v>
      </c>
      <c r="C297" s="1">
        <v>0.9</v>
      </c>
      <c r="D297" s="1">
        <v>0.7</v>
      </c>
      <c r="E297" s="1">
        <v>0.8</v>
      </c>
      <c r="F297" s="7">
        <v>0.6</v>
      </c>
      <c r="G297" s="39">
        <f t="shared" ref="G297:G303" si="119">AVERAGE(A297:C297)</f>
        <v>0.7</v>
      </c>
      <c r="H297" s="39">
        <f t="shared" ref="H297:H303" si="120">AVERAGE(D297:F297)</f>
        <v>0.7</v>
      </c>
      <c r="I297" s="60">
        <v>69</v>
      </c>
      <c r="J297" s="53">
        <v>0.48</v>
      </c>
      <c r="K297" s="43">
        <v>0.7</v>
      </c>
      <c r="L297" s="43">
        <v>0.7</v>
      </c>
      <c r="M297" s="42">
        <f t="shared" ref="M297:M303" si="121">AVERAGE(K297,L297)-0.5</f>
        <v>0.2</v>
      </c>
      <c r="N297" s="55">
        <f>(M303-M297)/M303*100</f>
        <v>93.8461538461538</v>
      </c>
      <c r="O297" s="52">
        <f t="shared" ref="O297:O311" si="122">NORMINV(N297/100,5,1)</f>
        <v>6.54198629885444</v>
      </c>
      <c r="P297" s="52">
        <f t="shared" ref="P297:P369" si="123">LOG(J297)</f>
        <v>-0.318758762624413</v>
      </c>
      <c r="Q297" s="52">
        <f>INTERCEPT(O297:O302,P297:P302)</f>
        <v>6.94299671297453</v>
      </c>
      <c r="R297" s="52">
        <f>LINEST(O297:O302,P297:P302)</f>
        <v>1.74166704937929</v>
      </c>
      <c r="S297" s="52">
        <f>(5-Q297)/R297</f>
        <v>-1.11559595369677</v>
      </c>
      <c r="T297" s="51">
        <f>10^S297</f>
        <v>0.0766309211911012</v>
      </c>
      <c r="U297" s="52">
        <f>CORREL(O297:O302,P297:P302)</f>
        <v>0.956281400617386</v>
      </c>
      <c r="V297" s="35">
        <f>U297*U297</f>
        <v>0.91447411716675</v>
      </c>
    </row>
    <row r="298" spans="1:21">
      <c r="A298" s="1">
        <v>0.9</v>
      </c>
      <c r="B298" s="1">
        <v>0.8</v>
      </c>
      <c r="C298" s="1">
        <v>1.2</v>
      </c>
      <c r="D298" s="1">
        <v>1</v>
      </c>
      <c r="E298" s="1">
        <v>1.1</v>
      </c>
      <c r="F298" s="7">
        <v>1.1</v>
      </c>
      <c r="G298" s="39">
        <f t="shared" si="119"/>
        <v>0.966666666666667</v>
      </c>
      <c r="H298" s="39">
        <f t="shared" si="120"/>
        <v>1.06666666666667</v>
      </c>
      <c r="I298" s="22"/>
      <c r="J298" s="53">
        <v>0.24</v>
      </c>
      <c r="K298" s="43">
        <v>1</v>
      </c>
      <c r="L298" s="43">
        <v>1.1</v>
      </c>
      <c r="M298" s="42">
        <f t="shared" si="121"/>
        <v>0.55</v>
      </c>
      <c r="N298" s="55">
        <f>(M303-M298)/M303*100</f>
        <v>83.0769230769231</v>
      </c>
      <c r="O298" s="52">
        <f t="shared" si="122"/>
        <v>5.95720946936442</v>
      </c>
      <c r="P298" s="52">
        <f t="shared" si="123"/>
        <v>-0.619788758288394</v>
      </c>
      <c r="Q298" s="42"/>
      <c r="R298" s="42"/>
      <c r="S298" s="42"/>
      <c r="T298" s="51"/>
      <c r="U298" s="52"/>
    </row>
    <row r="299" spans="1:21">
      <c r="A299" s="1">
        <v>1.7</v>
      </c>
      <c r="B299" s="1">
        <v>1.8</v>
      </c>
      <c r="C299" s="1">
        <v>1.6</v>
      </c>
      <c r="D299" s="1">
        <v>1.6</v>
      </c>
      <c r="E299" s="1">
        <v>1.6</v>
      </c>
      <c r="F299" s="7">
        <v>1.8</v>
      </c>
      <c r="G299" s="39">
        <f t="shared" si="119"/>
        <v>1.7</v>
      </c>
      <c r="H299" s="39">
        <f t="shared" si="120"/>
        <v>1.66666666666667</v>
      </c>
      <c r="I299" s="22"/>
      <c r="J299" s="53">
        <v>0.12</v>
      </c>
      <c r="K299" s="43">
        <v>1.7</v>
      </c>
      <c r="L299" s="43">
        <v>1.7</v>
      </c>
      <c r="M299" s="42">
        <f t="shared" si="121"/>
        <v>1.2</v>
      </c>
      <c r="N299" s="55">
        <f>(M303-M299)/M303*100</f>
        <v>63.0769230769231</v>
      </c>
      <c r="O299" s="52">
        <f t="shared" si="122"/>
        <v>5.33389136170124</v>
      </c>
      <c r="P299" s="52">
        <f t="shared" si="123"/>
        <v>-0.920818753952375</v>
      </c>
      <c r="Q299" s="42"/>
      <c r="R299" s="42"/>
      <c r="S299" s="42"/>
      <c r="T299" s="51"/>
      <c r="U299" s="52"/>
    </row>
    <row r="300" spans="1:21">
      <c r="A300" s="1">
        <v>2.9</v>
      </c>
      <c r="B300" s="1">
        <v>3</v>
      </c>
      <c r="C300" s="1">
        <v>3</v>
      </c>
      <c r="D300" s="1">
        <v>3</v>
      </c>
      <c r="E300" s="1">
        <v>3.2</v>
      </c>
      <c r="F300" s="7">
        <v>2.8</v>
      </c>
      <c r="G300" s="39">
        <f t="shared" si="119"/>
        <v>2.96666666666667</v>
      </c>
      <c r="H300" s="39">
        <f t="shared" si="120"/>
        <v>3</v>
      </c>
      <c r="I300" s="22"/>
      <c r="J300" s="53">
        <v>0.06</v>
      </c>
      <c r="K300" s="43">
        <v>3</v>
      </c>
      <c r="L300" s="43">
        <v>3</v>
      </c>
      <c r="M300" s="42">
        <f t="shared" si="121"/>
        <v>2.5</v>
      </c>
      <c r="N300" s="55">
        <f>(M303-M300)/M303*100</f>
        <v>23.0769230769231</v>
      </c>
      <c r="O300" s="52">
        <f t="shared" si="122"/>
        <v>4.26368408262387</v>
      </c>
      <c r="P300" s="52">
        <f t="shared" si="123"/>
        <v>-1.22184874961636</v>
      </c>
      <c r="Q300" s="42"/>
      <c r="R300" s="42"/>
      <c r="S300" s="42"/>
      <c r="T300" s="51"/>
      <c r="U300" s="52"/>
    </row>
    <row r="301" spans="1:21">
      <c r="A301" s="1">
        <v>3.1</v>
      </c>
      <c r="B301" s="1">
        <v>3</v>
      </c>
      <c r="C301" s="1">
        <v>3</v>
      </c>
      <c r="D301" s="1">
        <v>3.2</v>
      </c>
      <c r="E301" s="1">
        <v>2.9</v>
      </c>
      <c r="F301" s="7">
        <v>2.9</v>
      </c>
      <c r="G301" s="39">
        <f t="shared" si="119"/>
        <v>3.03333333333333</v>
      </c>
      <c r="H301" s="39">
        <f t="shared" si="120"/>
        <v>3</v>
      </c>
      <c r="I301" s="22"/>
      <c r="J301" s="53">
        <v>0.03</v>
      </c>
      <c r="K301" s="43">
        <v>3</v>
      </c>
      <c r="L301" s="43">
        <v>3</v>
      </c>
      <c r="M301" s="42">
        <f t="shared" si="121"/>
        <v>2.5</v>
      </c>
      <c r="N301" s="55">
        <f>(M303-M301)/M303*100</f>
        <v>23.0769230769231</v>
      </c>
      <c r="O301" s="52">
        <f t="shared" si="122"/>
        <v>4.26368408262387</v>
      </c>
      <c r="P301" s="52">
        <f t="shared" si="123"/>
        <v>-1.52287874528034</v>
      </c>
      <c r="Q301" s="42"/>
      <c r="R301" s="42"/>
      <c r="S301" s="42"/>
      <c r="T301" s="51"/>
      <c r="U301" s="52"/>
    </row>
    <row r="302" spans="1:21">
      <c r="A302" s="1">
        <v>3.1</v>
      </c>
      <c r="B302" s="1">
        <v>3.2</v>
      </c>
      <c r="C302" s="1">
        <v>3</v>
      </c>
      <c r="D302" s="1">
        <v>3</v>
      </c>
      <c r="E302" s="1">
        <v>3.3</v>
      </c>
      <c r="F302" s="7">
        <v>3.4</v>
      </c>
      <c r="G302" s="39">
        <f t="shared" si="119"/>
        <v>3.1</v>
      </c>
      <c r="H302" s="39">
        <f t="shared" si="120"/>
        <v>3.23333333333333</v>
      </c>
      <c r="I302" s="22"/>
      <c r="J302" s="53">
        <v>0.015</v>
      </c>
      <c r="K302" s="43">
        <v>3.1</v>
      </c>
      <c r="L302" s="43">
        <v>3.2</v>
      </c>
      <c r="M302" s="42">
        <f t="shared" si="121"/>
        <v>2.65</v>
      </c>
      <c r="N302" s="55">
        <f>(M303-M302)/M303*100</f>
        <v>18.4615384615385</v>
      </c>
      <c r="O302" s="52">
        <f t="shared" si="122"/>
        <v>4.10208481645503</v>
      </c>
      <c r="P302" s="52">
        <f t="shared" si="123"/>
        <v>-1.82390874094432</v>
      </c>
      <c r="Q302" s="42"/>
      <c r="R302" s="42"/>
      <c r="S302" s="42"/>
      <c r="T302" s="51"/>
      <c r="U302" s="52"/>
    </row>
    <row r="303" ht="13.9" spans="1:21">
      <c r="A303" s="1">
        <v>3.5</v>
      </c>
      <c r="B303" s="1">
        <v>3.8</v>
      </c>
      <c r="C303" s="1">
        <v>3.7</v>
      </c>
      <c r="D303" s="1">
        <v>3.6</v>
      </c>
      <c r="E303" s="1">
        <v>3.8</v>
      </c>
      <c r="F303" s="7">
        <v>3.9</v>
      </c>
      <c r="G303" s="39">
        <f t="shared" si="119"/>
        <v>3.66666666666667</v>
      </c>
      <c r="H303" s="39">
        <f t="shared" si="120"/>
        <v>3.76666666666667</v>
      </c>
      <c r="I303" s="22"/>
      <c r="J303" s="53" t="s">
        <v>20</v>
      </c>
      <c r="K303" s="43">
        <v>3.7</v>
      </c>
      <c r="L303" s="43">
        <v>3.8</v>
      </c>
      <c r="M303" s="42">
        <f t="shared" si="121"/>
        <v>3.25</v>
      </c>
      <c r="N303" s="55">
        <f>(M310-M303)/M310*100</f>
        <v>-47.7272727272727</v>
      </c>
      <c r="O303" s="42" t="e">
        <f t="shared" si="122"/>
        <v>#NUM!</v>
      </c>
      <c r="P303" s="42" t="e">
        <f t="shared" si="123"/>
        <v>#VALUE!</v>
      </c>
      <c r="Q303" s="42"/>
      <c r="R303" s="42"/>
      <c r="S303" s="42"/>
      <c r="T303" s="51"/>
      <c r="U303" s="52"/>
    </row>
    <row r="304" spans="6:21">
      <c r="F304" s="7"/>
      <c r="G304" s="38"/>
      <c r="H304" s="38"/>
      <c r="I304" s="22"/>
      <c r="J304" s="53"/>
      <c r="K304" s="43"/>
      <c r="L304" s="43"/>
      <c r="M304" s="42"/>
      <c r="N304" s="55"/>
      <c r="O304" s="42"/>
      <c r="P304" s="42"/>
      <c r="Q304" s="42"/>
      <c r="R304" s="42"/>
      <c r="S304" s="42"/>
      <c r="T304" s="51"/>
      <c r="U304" s="52"/>
    </row>
    <row r="305" spans="1:22">
      <c r="A305" s="1">
        <v>0.6</v>
      </c>
      <c r="B305" s="1">
        <v>0.8</v>
      </c>
      <c r="C305" s="1">
        <v>0.8</v>
      </c>
      <c r="D305" s="1">
        <v>0.6</v>
      </c>
      <c r="E305" s="1">
        <v>0.6</v>
      </c>
      <c r="F305" s="7">
        <v>0.9</v>
      </c>
      <c r="G305" s="39">
        <f t="shared" ref="G305:G311" si="124">AVERAGE(A305:C305)</f>
        <v>0.733333333333333</v>
      </c>
      <c r="H305" s="39">
        <f t="shared" ref="H305:H311" si="125">AVERAGE(D305:F305)</f>
        <v>0.7</v>
      </c>
      <c r="I305" s="1">
        <v>70</v>
      </c>
      <c r="J305" s="42">
        <v>2</v>
      </c>
      <c r="K305" s="47">
        <v>0.71</v>
      </c>
      <c r="L305" s="43">
        <v>0.7</v>
      </c>
      <c r="M305" s="42">
        <f t="shared" ref="M305:M366" si="126">AVERAGE(K305,L305)-0.7</f>
        <v>0.005</v>
      </c>
      <c r="N305" s="45">
        <f>(M311-M305)/M311*100</f>
        <v>99.8305084745763</v>
      </c>
      <c r="O305" s="42">
        <f t="shared" si="122"/>
        <v>7.92998070587679</v>
      </c>
      <c r="P305" s="42">
        <f t="shared" si="123"/>
        <v>0.301029995663981</v>
      </c>
      <c r="Q305" s="42">
        <f>INTERCEPT(O305:O310,P305:P310)</f>
        <v>7.19674733679731</v>
      </c>
      <c r="R305" s="42">
        <f>LINEST(O305:O310,P305:P310)</f>
        <v>2.80785299652064</v>
      </c>
      <c r="S305" s="42">
        <f>(5-Q305)/R305</f>
        <v>-0.782358385399596</v>
      </c>
      <c r="T305" s="51">
        <f>10^S305</f>
        <v>0.165059914039679</v>
      </c>
      <c r="U305" s="52">
        <f>CORREL(O305:O310,P305:P310)</f>
        <v>0.94798077696995</v>
      </c>
      <c r="V305" s="35">
        <f>U305*U305</f>
        <v>0.898667553504551</v>
      </c>
    </row>
    <row r="306" spans="1:21">
      <c r="A306" s="1">
        <v>0.9</v>
      </c>
      <c r="B306" s="1">
        <v>0.6</v>
      </c>
      <c r="C306" s="1">
        <v>0.6</v>
      </c>
      <c r="D306" s="1">
        <v>0.6</v>
      </c>
      <c r="E306" s="1">
        <v>0.8</v>
      </c>
      <c r="F306" s="7">
        <v>0.8</v>
      </c>
      <c r="G306" s="39">
        <f t="shared" si="124"/>
        <v>0.7</v>
      </c>
      <c r="H306" s="39">
        <f t="shared" si="125"/>
        <v>0.733333333333333</v>
      </c>
      <c r="J306" s="42">
        <v>1</v>
      </c>
      <c r="K306" s="47">
        <v>0.71</v>
      </c>
      <c r="L306" s="43">
        <v>0.7</v>
      </c>
      <c r="M306" s="42">
        <f t="shared" si="126"/>
        <v>0.005</v>
      </c>
      <c r="N306" s="45">
        <f>(M311-M306)/M311*100</f>
        <v>99.8305084745763</v>
      </c>
      <c r="O306" s="42">
        <f t="shared" si="122"/>
        <v>7.92998070587679</v>
      </c>
      <c r="P306" s="42">
        <f t="shared" si="123"/>
        <v>0</v>
      </c>
      <c r="Q306" s="42"/>
      <c r="R306" s="42"/>
      <c r="S306" s="42"/>
      <c r="T306" s="51"/>
      <c r="U306" s="52"/>
    </row>
    <row r="307" spans="1:21">
      <c r="A307" s="1">
        <v>1</v>
      </c>
      <c r="B307" s="1">
        <v>1.2</v>
      </c>
      <c r="C307" s="1">
        <v>1.3</v>
      </c>
      <c r="D307" s="1">
        <v>1</v>
      </c>
      <c r="E307" s="1">
        <v>1</v>
      </c>
      <c r="F307" s="7">
        <v>1.2</v>
      </c>
      <c r="G307" s="39">
        <f t="shared" si="124"/>
        <v>1.16666666666667</v>
      </c>
      <c r="H307" s="39">
        <f t="shared" si="125"/>
        <v>1.06666666666667</v>
      </c>
      <c r="J307" s="42">
        <v>0.48</v>
      </c>
      <c r="K307" s="47">
        <v>1.21</v>
      </c>
      <c r="L307" s="43">
        <v>1.1</v>
      </c>
      <c r="M307" s="42">
        <f t="shared" si="126"/>
        <v>0.455</v>
      </c>
      <c r="N307" s="45">
        <f>(M311-M307)/M311*100</f>
        <v>84.5762711864407</v>
      </c>
      <c r="O307" s="42">
        <f t="shared" si="122"/>
        <v>6.01842805275564</v>
      </c>
      <c r="P307" s="42">
        <f t="shared" si="123"/>
        <v>-0.318758762624413</v>
      </c>
      <c r="Q307" s="42"/>
      <c r="R307" s="42"/>
      <c r="S307" s="42"/>
      <c r="T307" s="51"/>
      <c r="U307" s="52"/>
    </row>
    <row r="308" spans="1:21">
      <c r="A308" s="1">
        <v>2.3</v>
      </c>
      <c r="B308" s="1">
        <v>2.5</v>
      </c>
      <c r="C308" s="1">
        <v>2.7</v>
      </c>
      <c r="D308" s="1">
        <v>2.2</v>
      </c>
      <c r="E308" s="1">
        <v>2.3</v>
      </c>
      <c r="F308" s="7">
        <v>2.4</v>
      </c>
      <c r="G308" s="39">
        <f t="shared" si="124"/>
        <v>2.5</v>
      </c>
      <c r="H308" s="39">
        <f t="shared" si="125"/>
        <v>2.3</v>
      </c>
      <c r="J308" s="42">
        <v>0.24</v>
      </c>
      <c r="K308" s="43">
        <v>2.5</v>
      </c>
      <c r="L308" s="43">
        <v>2.3</v>
      </c>
      <c r="M308" s="42">
        <f t="shared" si="126"/>
        <v>1.7</v>
      </c>
      <c r="N308" s="45">
        <f>(M311-M308)/M311*100</f>
        <v>42.3728813559322</v>
      </c>
      <c r="O308" s="42">
        <f t="shared" si="122"/>
        <v>4.80763668627749</v>
      </c>
      <c r="P308" s="42">
        <f t="shared" si="123"/>
        <v>-0.619788758288394</v>
      </c>
      <c r="Q308" s="42"/>
      <c r="R308" s="42"/>
      <c r="S308" s="42"/>
      <c r="T308" s="51"/>
      <c r="U308" s="52"/>
    </row>
    <row r="309" spans="1:21">
      <c r="A309" s="1">
        <v>2.9</v>
      </c>
      <c r="B309" s="1">
        <v>3</v>
      </c>
      <c r="C309" s="1">
        <v>3</v>
      </c>
      <c r="D309" s="1">
        <v>2.9</v>
      </c>
      <c r="E309" s="1">
        <v>2.7</v>
      </c>
      <c r="F309" s="7">
        <v>2.7</v>
      </c>
      <c r="G309" s="39">
        <f t="shared" si="124"/>
        <v>2.96666666666667</v>
      </c>
      <c r="H309" s="39">
        <f t="shared" si="125"/>
        <v>2.76666666666667</v>
      </c>
      <c r="J309" s="42">
        <v>0.12</v>
      </c>
      <c r="K309" s="43">
        <v>3</v>
      </c>
      <c r="L309" s="47">
        <v>2.78</v>
      </c>
      <c r="M309" s="42">
        <f t="shared" si="126"/>
        <v>2.19</v>
      </c>
      <c r="N309" s="45">
        <f>(M311-M309)/M311*100</f>
        <v>25.7627118644068</v>
      </c>
      <c r="O309" s="42">
        <f t="shared" si="122"/>
        <v>4.34932179815125</v>
      </c>
      <c r="P309" s="42">
        <f t="shared" si="123"/>
        <v>-0.920818753952375</v>
      </c>
      <c r="Q309" s="42"/>
      <c r="R309" s="42"/>
      <c r="S309" s="42"/>
      <c r="T309" s="51"/>
      <c r="U309" s="52"/>
    </row>
    <row r="310" spans="1:21">
      <c r="A310" s="1">
        <v>2.8</v>
      </c>
      <c r="B310" s="1">
        <v>2.6</v>
      </c>
      <c r="C310" s="1">
        <v>2.9</v>
      </c>
      <c r="D310" s="1">
        <v>2.9</v>
      </c>
      <c r="E310" s="1">
        <v>3</v>
      </c>
      <c r="F310" s="7">
        <v>3</v>
      </c>
      <c r="G310" s="39">
        <f t="shared" si="124"/>
        <v>2.76666666666667</v>
      </c>
      <c r="H310" s="39">
        <f t="shared" si="125"/>
        <v>2.96666666666667</v>
      </c>
      <c r="J310" s="42">
        <v>0.06</v>
      </c>
      <c r="K310" s="43">
        <v>2.8</v>
      </c>
      <c r="L310" s="43">
        <v>3</v>
      </c>
      <c r="M310" s="42">
        <f t="shared" si="126"/>
        <v>2.2</v>
      </c>
      <c r="N310" s="45">
        <f>(M311-M310)/M311*100</f>
        <v>25.4237288135593</v>
      </c>
      <c r="O310" s="42">
        <f t="shared" si="122"/>
        <v>4.33878520779869</v>
      </c>
      <c r="P310" s="42">
        <f t="shared" si="123"/>
        <v>-1.22184874961636</v>
      </c>
      <c r="Q310" s="42"/>
      <c r="R310" s="42"/>
      <c r="S310" s="42"/>
      <c r="T310" s="51"/>
      <c r="U310" s="52"/>
    </row>
    <row r="311" ht="13.9" spans="1:21">
      <c r="A311" s="1">
        <v>3.9</v>
      </c>
      <c r="B311" s="1">
        <v>3.6</v>
      </c>
      <c r="C311" s="1">
        <v>3.9</v>
      </c>
      <c r="D311" s="1">
        <v>3.5</v>
      </c>
      <c r="E311" s="1">
        <v>3.4</v>
      </c>
      <c r="F311" s="7">
        <v>3.6</v>
      </c>
      <c r="G311" s="39">
        <f t="shared" si="124"/>
        <v>3.8</v>
      </c>
      <c r="H311" s="39">
        <f t="shared" si="125"/>
        <v>3.5</v>
      </c>
      <c r="J311" s="46" t="s">
        <v>20</v>
      </c>
      <c r="K311" s="43">
        <v>3.8</v>
      </c>
      <c r="L311" s="43">
        <v>3.5</v>
      </c>
      <c r="M311" s="42">
        <f t="shared" si="126"/>
        <v>2.95</v>
      </c>
      <c r="N311" s="45">
        <f>(M311-M311)/M311*100</f>
        <v>0</v>
      </c>
      <c r="O311" s="42" t="e">
        <f t="shared" si="122"/>
        <v>#NUM!</v>
      </c>
      <c r="P311" s="42" t="e">
        <f t="shared" si="123"/>
        <v>#VALUE!</v>
      </c>
      <c r="Q311" s="42"/>
      <c r="R311" s="42"/>
      <c r="S311" s="42"/>
      <c r="T311" s="51"/>
      <c r="U311" s="52"/>
    </row>
    <row r="312" spans="6:21">
      <c r="F312" s="7"/>
      <c r="G312" s="38"/>
      <c r="H312" s="38"/>
      <c r="J312" s="46"/>
      <c r="K312" s="43"/>
      <c r="L312" s="43"/>
      <c r="M312" s="42"/>
      <c r="N312" s="45"/>
      <c r="O312" s="42"/>
      <c r="P312" s="42"/>
      <c r="Q312" s="42"/>
      <c r="R312" s="42"/>
      <c r="S312" s="42"/>
      <c r="T312" s="51"/>
      <c r="U312" s="52"/>
    </row>
    <row r="313" spans="1:22">
      <c r="A313" s="1">
        <v>0.6</v>
      </c>
      <c r="B313" s="1">
        <v>0.6</v>
      </c>
      <c r="C313" s="1">
        <v>0.9</v>
      </c>
      <c r="D313" s="1">
        <v>0.7</v>
      </c>
      <c r="E313" s="1">
        <v>0.8</v>
      </c>
      <c r="F313" s="7">
        <v>0.6</v>
      </c>
      <c r="G313" s="39">
        <f t="shared" ref="G313:G326" si="127">AVERAGE(A313:C313)</f>
        <v>0.7</v>
      </c>
      <c r="H313" s="39">
        <f t="shared" ref="H313:H319" si="128">AVERAGE(D313:F313)</f>
        <v>0.7</v>
      </c>
      <c r="I313" s="1">
        <v>71</v>
      </c>
      <c r="J313" s="53">
        <v>0.48</v>
      </c>
      <c r="K313" s="47">
        <v>0.71</v>
      </c>
      <c r="L313" s="47">
        <v>0.71</v>
      </c>
      <c r="M313" s="42">
        <f t="shared" si="126"/>
        <v>0.01</v>
      </c>
      <c r="N313" s="55">
        <f>(M318-M313)/M318*100</f>
        <v>99.8373983739837</v>
      </c>
      <c r="O313" s="52">
        <f>NORMINV(N313/100,5,1)</f>
        <v>7.94285256597272</v>
      </c>
      <c r="P313" s="52">
        <f t="shared" si="123"/>
        <v>-0.318758762624413</v>
      </c>
      <c r="Q313" s="52">
        <f>INTERCEPT(O313:O317,P313:P317)</f>
        <v>8.58584045784932</v>
      </c>
      <c r="R313" s="52">
        <f>LINEST(O313:O317,P313:P317)</f>
        <v>2.48700463186364</v>
      </c>
      <c r="S313" s="52">
        <f>(5-Q313)/R313</f>
        <v>-1.4418310331663</v>
      </c>
      <c r="T313" s="51">
        <f>10^S313</f>
        <v>0.0361550500302499</v>
      </c>
      <c r="U313" s="52">
        <f>CORREL(O313:O317,P313:P317)</f>
        <v>0.992267450512901</v>
      </c>
      <c r="V313" s="35">
        <f>U313*U313</f>
        <v>0.984594693347372</v>
      </c>
    </row>
    <row r="314" spans="1:21">
      <c r="A314" s="1">
        <v>0.9</v>
      </c>
      <c r="B314" s="1">
        <v>0.7</v>
      </c>
      <c r="C314" s="1">
        <v>0.8</v>
      </c>
      <c r="D314" s="1">
        <v>1</v>
      </c>
      <c r="E314" s="1">
        <v>1</v>
      </c>
      <c r="F314" s="7">
        <v>0.8</v>
      </c>
      <c r="G314" s="39">
        <f t="shared" si="127"/>
        <v>0.8</v>
      </c>
      <c r="H314" s="39">
        <f t="shared" si="128"/>
        <v>0.933333333333333</v>
      </c>
      <c r="J314" s="53">
        <v>0.24</v>
      </c>
      <c r="K314" s="43">
        <v>0.8</v>
      </c>
      <c r="L314" s="43">
        <v>0.9</v>
      </c>
      <c r="M314" s="42">
        <f t="shared" si="126"/>
        <v>0.15</v>
      </c>
      <c r="N314" s="55">
        <f>(M318-M314)/M318*100</f>
        <v>97.5609756097561</v>
      </c>
      <c r="O314" s="52">
        <f t="shared" ref="O314:O386" si="129">NORMINV(N314/100,5,1)</f>
        <v>6.97050530317033</v>
      </c>
      <c r="P314" s="52">
        <f t="shared" si="123"/>
        <v>-0.619788758288394</v>
      </c>
      <c r="Q314" s="42"/>
      <c r="R314" s="42"/>
      <c r="S314" s="42"/>
      <c r="T314" s="51"/>
      <c r="U314" s="52"/>
    </row>
    <row r="315" spans="1:21">
      <c r="A315" s="1">
        <v>1.5</v>
      </c>
      <c r="B315" s="1">
        <v>1.4</v>
      </c>
      <c r="C315" s="1">
        <v>1.6</v>
      </c>
      <c r="D315" s="1">
        <v>1.3</v>
      </c>
      <c r="E315" s="1">
        <v>1.6</v>
      </c>
      <c r="F315" s="7">
        <v>1.4</v>
      </c>
      <c r="G315" s="39">
        <f t="shared" si="127"/>
        <v>1.5</v>
      </c>
      <c r="H315" s="39">
        <f t="shared" si="128"/>
        <v>1.43333333333333</v>
      </c>
      <c r="J315" s="53">
        <v>0.12</v>
      </c>
      <c r="K315" s="43">
        <v>1.5</v>
      </c>
      <c r="L315" s="43">
        <v>1.4</v>
      </c>
      <c r="M315" s="42">
        <f t="shared" si="126"/>
        <v>0.75</v>
      </c>
      <c r="N315" s="55">
        <f>(M318-M315)/M318*100</f>
        <v>87.8048780487805</v>
      </c>
      <c r="O315" s="52">
        <f t="shared" si="129"/>
        <v>6.16528798969668</v>
      </c>
      <c r="P315" s="52">
        <f t="shared" si="123"/>
        <v>-0.920818753952375</v>
      </c>
      <c r="Q315" s="42"/>
      <c r="R315" s="42"/>
      <c r="S315" s="42"/>
      <c r="T315" s="51"/>
      <c r="U315" s="52"/>
    </row>
    <row r="316" spans="1:21">
      <c r="A316" s="1">
        <v>2.7</v>
      </c>
      <c r="B316" s="1">
        <v>2.9</v>
      </c>
      <c r="C316" s="1">
        <v>2.9</v>
      </c>
      <c r="D316" s="1">
        <v>2.7</v>
      </c>
      <c r="E316" s="1">
        <v>2.9</v>
      </c>
      <c r="F316" s="7">
        <v>2.6</v>
      </c>
      <c r="G316" s="39">
        <f t="shared" si="127"/>
        <v>2.83333333333333</v>
      </c>
      <c r="H316" s="39">
        <f t="shared" si="128"/>
        <v>2.73333333333333</v>
      </c>
      <c r="J316" s="53">
        <v>0.06</v>
      </c>
      <c r="K316" s="43">
        <v>2.8</v>
      </c>
      <c r="L316" s="43">
        <v>2.7</v>
      </c>
      <c r="M316" s="42">
        <f t="shared" si="126"/>
        <v>2.05</v>
      </c>
      <c r="N316" s="55">
        <f>(M318-M316)/M318*100</f>
        <v>66.6666666666667</v>
      </c>
      <c r="O316" s="52">
        <f t="shared" si="129"/>
        <v>5.43072729929546</v>
      </c>
      <c r="P316" s="52">
        <f t="shared" si="123"/>
        <v>-1.22184874961636</v>
      </c>
      <c r="Q316" s="42"/>
      <c r="R316" s="42"/>
      <c r="S316" s="42"/>
      <c r="T316" s="51"/>
      <c r="U316" s="52"/>
    </row>
    <row r="317" spans="1:21">
      <c r="A317" s="1">
        <v>3.9</v>
      </c>
      <c r="B317" s="1">
        <v>3.7</v>
      </c>
      <c r="C317" s="1">
        <v>3.9</v>
      </c>
      <c r="D317" s="1">
        <v>3.8</v>
      </c>
      <c r="E317" s="1">
        <v>3.7</v>
      </c>
      <c r="F317" s="7">
        <v>3.9</v>
      </c>
      <c r="G317" s="39">
        <f t="shared" si="127"/>
        <v>3.83333333333333</v>
      </c>
      <c r="H317" s="39">
        <f t="shared" si="128"/>
        <v>3.8</v>
      </c>
      <c r="J317" s="53">
        <v>0.03</v>
      </c>
      <c r="K317" s="43">
        <v>3.9</v>
      </c>
      <c r="L317" s="43">
        <v>3.8</v>
      </c>
      <c r="M317" s="42">
        <f t="shared" si="126"/>
        <v>3.15</v>
      </c>
      <c r="N317" s="55">
        <f>(M318-M317)/M318*100</f>
        <v>48.7804878048781</v>
      </c>
      <c r="O317" s="52">
        <f t="shared" si="129"/>
        <v>4.96942660017909</v>
      </c>
      <c r="P317" s="52">
        <f t="shared" si="123"/>
        <v>-1.52287874528034</v>
      </c>
      <c r="Q317" s="42"/>
      <c r="R317" s="42"/>
      <c r="S317" s="42"/>
      <c r="T317" s="51"/>
      <c r="U317" s="52"/>
    </row>
    <row r="318" ht="13.9" spans="1:21">
      <c r="A318" s="1">
        <v>7</v>
      </c>
      <c r="B318" s="1">
        <v>6.8</v>
      </c>
      <c r="C318" s="1">
        <v>6.9</v>
      </c>
      <c r="D318" s="1">
        <v>6.6</v>
      </c>
      <c r="E318" s="1">
        <v>6.9</v>
      </c>
      <c r="F318" s="7">
        <v>6.8</v>
      </c>
      <c r="G318" s="39">
        <f t="shared" si="127"/>
        <v>6.9</v>
      </c>
      <c r="H318" s="39">
        <f t="shared" si="128"/>
        <v>6.76666666666667</v>
      </c>
      <c r="J318" s="53" t="s">
        <v>20</v>
      </c>
      <c r="K318" s="43">
        <v>6.9</v>
      </c>
      <c r="L318" s="43">
        <v>6.8</v>
      </c>
      <c r="M318" s="42">
        <f t="shared" si="126"/>
        <v>6.15</v>
      </c>
      <c r="N318" s="55">
        <f>(M318-M318)/M318*100</f>
        <v>0</v>
      </c>
      <c r="O318" s="42" t="e">
        <f t="shared" si="129"/>
        <v>#NUM!</v>
      </c>
      <c r="P318" s="42" t="e">
        <f t="shared" si="123"/>
        <v>#VALUE!</v>
      </c>
      <c r="Q318" s="42"/>
      <c r="R318" s="42"/>
      <c r="S318" s="42"/>
      <c r="T318" s="51"/>
      <c r="U318" s="52"/>
    </row>
    <row r="319" spans="6:21">
      <c r="F319" s="7"/>
      <c r="G319" s="39" t="e">
        <f t="shared" si="127"/>
        <v>#DIV/0!</v>
      </c>
      <c r="H319" s="39" t="e">
        <f t="shared" si="128"/>
        <v>#DIV/0!</v>
      </c>
      <c r="J319" s="53"/>
      <c r="K319" s="43"/>
      <c r="L319" s="43"/>
      <c r="M319" s="42"/>
      <c r="N319" s="55"/>
      <c r="O319" s="42"/>
      <c r="P319" s="42"/>
      <c r="Q319" s="42"/>
      <c r="R319" s="42"/>
      <c r="S319" s="42"/>
      <c r="T319" s="51"/>
      <c r="U319" s="52"/>
    </row>
    <row r="320" spans="1:22">
      <c r="A320" s="1">
        <v>0.9</v>
      </c>
      <c r="B320" s="1">
        <v>0.6</v>
      </c>
      <c r="C320" s="1">
        <v>0.7</v>
      </c>
      <c r="D320" s="1">
        <v>0.7</v>
      </c>
      <c r="E320" s="1">
        <v>0.6</v>
      </c>
      <c r="F320" s="7">
        <v>0.7</v>
      </c>
      <c r="G320" s="39">
        <f t="shared" si="127"/>
        <v>0.733333333333333</v>
      </c>
      <c r="H320" s="39">
        <f t="shared" ref="H320:H326" si="130">AVERAGE(D320:F320)</f>
        <v>0.666666666666667</v>
      </c>
      <c r="I320" s="1">
        <v>75</v>
      </c>
      <c r="J320" s="42">
        <v>2</v>
      </c>
      <c r="K320" s="43">
        <v>0.7</v>
      </c>
      <c r="L320" s="47">
        <v>0.71</v>
      </c>
      <c r="M320" s="42">
        <f t="shared" si="126"/>
        <v>0.005</v>
      </c>
      <c r="N320" s="45">
        <f>(M326-M320)/M326*100</f>
        <v>99.9275362318841</v>
      </c>
      <c r="O320" s="42">
        <f t="shared" si="129"/>
        <v>8.18465327900632</v>
      </c>
      <c r="P320" s="42">
        <f t="shared" si="123"/>
        <v>0.301029995663981</v>
      </c>
      <c r="Q320" s="42">
        <f>INTERCEPT(O320:O325,P320:P325)</f>
        <v>7.31934050803012</v>
      </c>
      <c r="R320" s="42">
        <f>LINEST(O320:O325,P320:P325)</f>
        <v>1.7843738266529</v>
      </c>
      <c r="S320" s="42">
        <f>(5-Q320)/R320</f>
        <v>-1.29980639336136</v>
      </c>
      <c r="T320" s="51">
        <f>10^S320</f>
        <v>0.0501410710579844</v>
      </c>
      <c r="U320" s="52">
        <f>CORREL(O320:O325,P320:P325)</f>
        <v>0.975288545085012</v>
      </c>
      <c r="V320" s="35">
        <f>U320*U320</f>
        <v>0.951187746174039</v>
      </c>
    </row>
    <row r="321" spans="1:21">
      <c r="A321" s="1">
        <v>1.1</v>
      </c>
      <c r="B321" s="1">
        <v>1</v>
      </c>
      <c r="C321" s="1">
        <v>1</v>
      </c>
      <c r="D321" s="1">
        <v>0.6</v>
      </c>
      <c r="E321" s="1">
        <v>0.8</v>
      </c>
      <c r="F321" s="7">
        <v>0.7</v>
      </c>
      <c r="G321" s="39">
        <f t="shared" si="127"/>
        <v>1.03333333333333</v>
      </c>
      <c r="H321" s="39">
        <f t="shared" si="130"/>
        <v>0.7</v>
      </c>
      <c r="J321" s="42">
        <v>1</v>
      </c>
      <c r="K321" s="43">
        <v>1</v>
      </c>
      <c r="L321" s="43">
        <v>0.7</v>
      </c>
      <c r="M321" s="42">
        <f t="shared" si="126"/>
        <v>0.15</v>
      </c>
      <c r="N321" s="45">
        <f>(M326-M321)/M326*100</f>
        <v>97.8260869565217</v>
      </c>
      <c r="O321" s="42">
        <f t="shared" si="129"/>
        <v>7.01908620058314</v>
      </c>
      <c r="P321" s="42">
        <f t="shared" si="123"/>
        <v>0</v>
      </c>
      <c r="Q321" s="42"/>
      <c r="R321" s="42"/>
      <c r="S321" s="42"/>
      <c r="T321" s="51"/>
      <c r="U321" s="52"/>
    </row>
    <row r="322" spans="1:21">
      <c r="A322" s="1">
        <v>1.2</v>
      </c>
      <c r="B322" s="1">
        <v>1.1</v>
      </c>
      <c r="C322" s="1">
        <v>1</v>
      </c>
      <c r="D322" s="1">
        <v>0.9</v>
      </c>
      <c r="E322" s="1">
        <v>1</v>
      </c>
      <c r="F322" s="7">
        <v>0.8</v>
      </c>
      <c r="G322" s="39">
        <f t="shared" si="127"/>
        <v>1.1</v>
      </c>
      <c r="H322" s="39">
        <f t="shared" si="130"/>
        <v>0.9</v>
      </c>
      <c r="J322" s="42">
        <v>0.48</v>
      </c>
      <c r="K322" s="43">
        <v>1.1</v>
      </c>
      <c r="L322" s="43">
        <v>0.9</v>
      </c>
      <c r="M322" s="42">
        <f t="shared" si="126"/>
        <v>0.3</v>
      </c>
      <c r="N322" s="45">
        <f>(M326-M322)/M326*100</f>
        <v>95.6521739130435</v>
      </c>
      <c r="O322" s="42">
        <f t="shared" si="129"/>
        <v>6.71167530650973</v>
      </c>
      <c r="P322" s="42">
        <f t="shared" si="123"/>
        <v>-0.318758762624413</v>
      </c>
      <c r="Q322" s="42"/>
      <c r="R322" s="42"/>
      <c r="S322" s="42"/>
      <c r="T322" s="51"/>
      <c r="U322" s="52"/>
    </row>
    <row r="323" spans="1:21">
      <c r="A323" s="1">
        <v>1.8</v>
      </c>
      <c r="B323" s="1">
        <v>1.7</v>
      </c>
      <c r="C323" s="1">
        <v>1.5</v>
      </c>
      <c r="D323" s="1">
        <v>1.6</v>
      </c>
      <c r="E323" s="1">
        <v>1.8</v>
      </c>
      <c r="F323" s="1">
        <v>1.5</v>
      </c>
      <c r="G323" s="36">
        <f t="shared" si="127"/>
        <v>1.66666666666667</v>
      </c>
      <c r="H323" s="36">
        <f t="shared" si="130"/>
        <v>1.63333333333333</v>
      </c>
      <c r="J323" s="42">
        <v>0.24</v>
      </c>
      <c r="K323" s="43">
        <v>1.7</v>
      </c>
      <c r="L323" s="43">
        <v>1.6</v>
      </c>
      <c r="M323" s="42">
        <f t="shared" si="126"/>
        <v>0.95</v>
      </c>
      <c r="N323" s="45">
        <f>(M326-M323)/M326*100</f>
        <v>86.231884057971</v>
      </c>
      <c r="O323" s="42">
        <f t="shared" si="129"/>
        <v>6.09079676822433</v>
      </c>
      <c r="P323" s="42">
        <f t="shared" si="123"/>
        <v>-0.619788758288394</v>
      </c>
      <c r="Q323" s="42"/>
      <c r="R323" s="42"/>
      <c r="S323" s="42"/>
      <c r="T323" s="51"/>
      <c r="U323" s="52"/>
    </row>
    <row r="324" spans="1:21">
      <c r="A324" s="1">
        <v>2.8</v>
      </c>
      <c r="B324" s="1">
        <v>2.6</v>
      </c>
      <c r="C324" s="1">
        <v>2.4</v>
      </c>
      <c r="D324" s="1">
        <v>2.7</v>
      </c>
      <c r="E324" s="1">
        <v>2.6</v>
      </c>
      <c r="F324" s="1">
        <v>2.5</v>
      </c>
      <c r="G324" s="36">
        <f t="shared" si="127"/>
        <v>2.6</v>
      </c>
      <c r="H324" s="36">
        <f t="shared" si="130"/>
        <v>2.6</v>
      </c>
      <c r="J324" s="42">
        <v>0.12</v>
      </c>
      <c r="K324" s="43">
        <v>2.6</v>
      </c>
      <c r="L324" s="43">
        <v>2.6</v>
      </c>
      <c r="M324" s="42">
        <f t="shared" si="126"/>
        <v>1.9</v>
      </c>
      <c r="N324" s="45">
        <f>(M326-M324)/M326*100</f>
        <v>72.463768115942</v>
      </c>
      <c r="O324" s="42">
        <f t="shared" si="129"/>
        <v>5.5966746244453</v>
      </c>
      <c r="P324" s="42">
        <f t="shared" si="123"/>
        <v>-0.920818753952375</v>
      </c>
      <c r="Q324" s="42"/>
      <c r="R324" s="42"/>
      <c r="S324" s="42"/>
      <c r="T324" s="51"/>
      <c r="U324" s="52"/>
    </row>
    <row r="325" spans="1:21">
      <c r="A325" s="1">
        <v>3.1</v>
      </c>
      <c r="B325" s="1">
        <v>3</v>
      </c>
      <c r="C325" s="1">
        <v>3.1</v>
      </c>
      <c r="D325" s="1">
        <v>3.1</v>
      </c>
      <c r="E325" s="1">
        <v>3.3</v>
      </c>
      <c r="F325" s="1">
        <v>3.4</v>
      </c>
      <c r="G325" s="36">
        <f t="shared" si="127"/>
        <v>3.06666666666667</v>
      </c>
      <c r="H325" s="36">
        <f t="shared" si="130"/>
        <v>3.26666666666667</v>
      </c>
      <c r="J325" s="42">
        <v>0.06</v>
      </c>
      <c r="K325" s="43">
        <v>3.1</v>
      </c>
      <c r="L325" s="43">
        <v>3.3</v>
      </c>
      <c r="M325" s="42">
        <f t="shared" si="126"/>
        <v>2.5</v>
      </c>
      <c r="N325" s="45">
        <f>(M326-M325)/M326*100</f>
        <v>63.768115942029</v>
      </c>
      <c r="O325" s="42">
        <f t="shared" si="129"/>
        <v>5.35226747073761</v>
      </c>
      <c r="P325" s="42">
        <f t="shared" si="123"/>
        <v>-1.22184874961636</v>
      </c>
      <c r="Q325" s="42"/>
      <c r="R325" s="42"/>
      <c r="S325" s="42"/>
      <c r="T325" s="51"/>
      <c r="U325" s="52"/>
    </row>
    <row r="326" ht="13.9" spans="1:21">
      <c r="A326" s="1">
        <v>7.8</v>
      </c>
      <c r="B326" s="1">
        <v>7.7</v>
      </c>
      <c r="C326" s="1">
        <v>7.4</v>
      </c>
      <c r="D326" s="1">
        <v>7.5</v>
      </c>
      <c r="E326" s="1">
        <v>7.4</v>
      </c>
      <c r="F326" s="1">
        <v>7.9</v>
      </c>
      <c r="G326" s="36">
        <f t="shared" si="127"/>
        <v>7.63333333333333</v>
      </c>
      <c r="H326" s="36">
        <f t="shared" si="130"/>
        <v>7.6</v>
      </c>
      <c r="J326" s="46" t="s">
        <v>20</v>
      </c>
      <c r="K326" s="43">
        <v>7.6</v>
      </c>
      <c r="L326" s="43">
        <v>7.6</v>
      </c>
      <c r="M326" s="42">
        <f t="shared" si="126"/>
        <v>6.9</v>
      </c>
      <c r="N326" s="45">
        <f>(M326-M326)/M326*100</f>
        <v>0</v>
      </c>
      <c r="O326" s="42" t="e">
        <f t="shared" si="129"/>
        <v>#NUM!</v>
      </c>
      <c r="P326" s="42" t="e">
        <f t="shared" si="123"/>
        <v>#VALUE!</v>
      </c>
      <c r="Q326" s="42"/>
      <c r="R326" s="42"/>
      <c r="S326" s="42"/>
      <c r="T326" s="51"/>
      <c r="U326" s="52"/>
    </row>
    <row r="327" spans="6:21">
      <c r="F327" s="7"/>
      <c r="G327" s="38"/>
      <c r="H327" s="38"/>
      <c r="J327" s="46"/>
      <c r="K327" s="43"/>
      <c r="L327" s="43"/>
      <c r="M327" s="42"/>
      <c r="N327" s="45"/>
      <c r="O327" s="42"/>
      <c r="P327" s="42"/>
      <c r="Q327" s="42"/>
      <c r="R327" s="42"/>
      <c r="S327" s="42"/>
      <c r="T327" s="51"/>
      <c r="U327" s="52"/>
    </row>
    <row r="328" spans="1:22">
      <c r="A328" s="1">
        <v>0.6</v>
      </c>
      <c r="B328" s="1">
        <v>0.8</v>
      </c>
      <c r="C328" s="1">
        <v>0.8</v>
      </c>
      <c r="D328" s="1">
        <v>0.7</v>
      </c>
      <c r="E328" s="1">
        <v>0.9</v>
      </c>
      <c r="F328" s="7">
        <v>0.6</v>
      </c>
      <c r="G328" s="39">
        <f t="shared" ref="G328:G334" si="131">AVERAGE(A328:C328)</f>
        <v>0.733333333333333</v>
      </c>
      <c r="H328" s="39">
        <f t="shared" ref="H328:H334" si="132">AVERAGE(D328:F328)</f>
        <v>0.733333333333333</v>
      </c>
      <c r="I328" s="1">
        <v>77</v>
      </c>
      <c r="J328" s="42">
        <v>2</v>
      </c>
      <c r="K328" s="47">
        <v>0.71</v>
      </c>
      <c r="L328" s="47">
        <v>0.71</v>
      </c>
      <c r="M328" s="42">
        <f t="shared" si="126"/>
        <v>0.01</v>
      </c>
      <c r="N328" s="45">
        <f>(M334-M328)/M334*100</f>
        <v>99.8039215686275</v>
      </c>
      <c r="O328" s="42">
        <f t="shared" si="129"/>
        <v>7.88440274838798</v>
      </c>
      <c r="P328" s="42">
        <f t="shared" si="123"/>
        <v>0.301029995663981</v>
      </c>
      <c r="Q328" s="42">
        <f>INTERCEPT(O328:O333,P328:P333)</f>
        <v>6.96550270117497</v>
      </c>
      <c r="R328" s="42">
        <f>LINEST(O328:O333,P328:P333)</f>
        <v>1.78615284528216</v>
      </c>
      <c r="S328" s="42">
        <f>(5-Q328)/R328</f>
        <v>-1.1004112589617</v>
      </c>
      <c r="T328" s="51">
        <f>10^S328</f>
        <v>0.0793576394685338</v>
      </c>
      <c r="U328" s="52">
        <f>CORREL(O328:O333,P328:P333)</f>
        <v>0.968307801231378</v>
      </c>
      <c r="V328" s="35">
        <f>U328*U328</f>
        <v>0.937619997925546</v>
      </c>
    </row>
    <row r="329" spans="1:21">
      <c r="A329" s="1">
        <v>1</v>
      </c>
      <c r="B329" s="1">
        <v>1.1</v>
      </c>
      <c r="C329" s="1">
        <v>1</v>
      </c>
      <c r="D329" s="1">
        <v>1</v>
      </c>
      <c r="E329" s="1">
        <v>0.7</v>
      </c>
      <c r="F329" s="7">
        <v>0.7</v>
      </c>
      <c r="G329" s="39">
        <f t="shared" si="131"/>
        <v>1.03333333333333</v>
      </c>
      <c r="H329" s="39">
        <f t="shared" si="132"/>
        <v>0.8</v>
      </c>
      <c r="J329" s="42">
        <v>1</v>
      </c>
      <c r="K329" s="43">
        <v>1</v>
      </c>
      <c r="L329" s="43">
        <v>0.8</v>
      </c>
      <c r="M329" s="42">
        <f t="shared" si="126"/>
        <v>0.2</v>
      </c>
      <c r="N329" s="45">
        <f>(M334-M329)/M334*100</f>
        <v>96.078431372549</v>
      </c>
      <c r="O329" s="42">
        <f t="shared" si="129"/>
        <v>6.75986102793353</v>
      </c>
      <c r="P329" s="42">
        <f t="shared" si="123"/>
        <v>0</v>
      </c>
      <c r="Q329" s="42"/>
      <c r="R329" s="42"/>
      <c r="S329" s="42"/>
      <c r="T329" s="51"/>
      <c r="U329" s="52"/>
    </row>
    <row r="330" spans="1:21">
      <c r="A330" s="1">
        <v>1.1</v>
      </c>
      <c r="B330" s="1">
        <v>1.3</v>
      </c>
      <c r="C330" s="1">
        <v>1.5</v>
      </c>
      <c r="D330" s="1">
        <v>1.1</v>
      </c>
      <c r="E330" s="1">
        <v>1.5</v>
      </c>
      <c r="F330" s="7">
        <v>1.7</v>
      </c>
      <c r="G330" s="39">
        <f t="shared" si="131"/>
        <v>1.3</v>
      </c>
      <c r="H330" s="39">
        <f t="shared" si="132"/>
        <v>1.43333333333333</v>
      </c>
      <c r="J330" s="42">
        <v>0.48</v>
      </c>
      <c r="K330" s="43">
        <v>1.3</v>
      </c>
      <c r="L330" s="43">
        <v>1.4</v>
      </c>
      <c r="M330" s="42">
        <f t="shared" si="126"/>
        <v>0.65</v>
      </c>
      <c r="N330" s="45">
        <f>(M334-M330)/M334*100</f>
        <v>87.2549019607843</v>
      </c>
      <c r="O330" s="42">
        <f t="shared" si="129"/>
        <v>6.13852347846007</v>
      </c>
      <c r="P330" s="42">
        <f t="shared" si="123"/>
        <v>-0.318758762624413</v>
      </c>
      <c r="Q330" s="42"/>
      <c r="R330" s="42"/>
      <c r="S330" s="42"/>
      <c r="T330" s="51"/>
      <c r="U330" s="52"/>
    </row>
    <row r="331" spans="1:21">
      <c r="A331" s="1">
        <v>2.2</v>
      </c>
      <c r="B331" s="1">
        <v>2</v>
      </c>
      <c r="C331" s="1">
        <v>1.9</v>
      </c>
      <c r="D331" s="1">
        <v>1.7</v>
      </c>
      <c r="E331" s="1">
        <v>1.9</v>
      </c>
      <c r="F331" s="7">
        <v>1.9</v>
      </c>
      <c r="G331" s="39">
        <f t="shared" si="131"/>
        <v>2.03333333333333</v>
      </c>
      <c r="H331" s="39">
        <f t="shared" si="132"/>
        <v>1.83333333333333</v>
      </c>
      <c r="J331" s="42">
        <v>0.24</v>
      </c>
      <c r="K331" s="43">
        <v>2</v>
      </c>
      <c r="L331" s="43">
        <v>1.8</v>
      </c>
      <c r="M331" s="42">
        <f t="shared" si="126"/>
        <v>1.2</v>
      </c>
      <c r="N331" s="45">
        <f>(M334-M331)/M334*100</f>
        <v>76.4705882352941</v>
      </c>
      <c r="O331" s="42">
        <f t="shared" si="129"/>
        <v>5.72152228398234</v>
      </c>
      <c r="P331" s="42">
        <f t="shared" si="123"/>
        <v>-0.619788758288394</v>
      </c>
      <c r="Q331" s="42"/>
      <c r="R331" s="42"/>
      <c r="S331" s="42"/>
      <c r="T331" s="51"/>
      <c r="U331" s="52"/>
    </row>
    <row r="332" spans="1:21">
      <c r="A332" s="1">
        <v>2.6</v>
      </c>
      <c r="B332" s="1">
        <v>2.9</v>
      </c>
      <c r="C332" s="1">
        <v>2.6</v>
      </c>
      <c r="D332" s="1">
        <v>2.5</v>
      </c>
      <c r="E332" s="1">
        <v>2.7</v>
      </c>
      <c r="F332" s="7">
        <v>2.8</v>
      </c>
      <c r="G332" s="39">
        <f t="shared" si="131"/>
        <v>2.7</v>
      </c>
      <c r="H332" s="39">
        <f t="shared" si="132"/>
        <v>2.66666666666667</v>
      </c>
      <c r="J332" s="42">
        <v>0.12</v>
      </c>
      <c r="K332" s="43">
        <v>2.7</v>
      </c>
      <c r="L332" s="43">
        <v>2.7</v>
      </c>
      <c r="M332" s="42">
        <f t="shared" si="126"/>
        <v>2</v>
      </c>
      <c r="N332" s="45">
        <f>(M334-M332)/M334*100</f>
        <v>60.7843137254902</v>
      </c>
      <c r="O332" s="42">
        <f t="shared" si="129"/>
        <v>5.27370188961298</v>
      </c>
      <c r="P332" s="42">
        <f t="shared" si="123"/>
        <v>-0.920818753952375</v>
      </c>
      <c r="Q332" s="42"/>
      <c r="R332" s="42"/>
      <c r="S332" s="42"/>
      <c r="T332" s="51"/>
      <c r="U332" s="52"/>
    </row>
    <row r="333" spans="1:21">
      <c r="A333" s="1">
        <v>3</v>
      </c>
      <c r="B333" s="1">
        <v>3.2</v>
      </c>
      <c r="C333" s="1">
        <v>3.3</v>
      </c>
      <c r="D333" s="1">
        <v>2.9</v>
      </c>
      <c r="E333" s="1">
        <v>3</v>
      </c>
      <c r="F333" s="7">
        <v>3.3</v>
      </c>
      <c r="G333" s="39">
        <f t="shared" si="131"/>
        <v>3.16666666666667</v>
      </c>
      <c r="H333" s="39">
        <f t="shared" si="132"/>
        <v>3.06666666666667</v>
      </c>
      <c r="J333" s="42">
        <v>0.06</v>
      </c>
      <c r="K333" s="43">
        <v>3.2</v>
      </c>
      <c r="L333" s="43">
        <v>3.1</v>
      </c>
      <c r="M333" s="42">
        <f t="shared" si="126"/>
        <v>2.45</v>
      </c>
      <c r="N333" s="45">
        <f>(M334-M333)/M334*100</f>
        <v>51.9607843137255</v>
      </c>
      <c r="O333" s="42">
        <f t="shared" si="129"/>
        <v>5.04916937903956</v>
      </c>
      <c r="P333" s="42">
        <f t="shared" si="123"/>
        <v>-1.22184874961636</v>
      </c>
      <c r="Q333" s="42"/>
      <c r="R333" s="42"/>
      <c r="S333" s="42"/>
      <c r="T333" s="51"/>
      <c r="U333" s="52"/>
    </row>
    <row r="334" ht="13.9" spans="1:21">
      <c r="A334" s="1">
        <v>6.1</v>
      </c>
      <c r="B334" s="1">
        <v>5.9</v>
      </c>
      <c r="C334" s="1">
        <v>5.7</v>
      </c>
      <c r="D334" s="1">
        <v>5.9</v>
      </c>
      <c r="E334" s="1">
        <v>5.6</v>
      </c>
      <c r="F334" s="7">
        <v>5.5</v>
      </c>
      <c r="G334" s="39">
        <f t="shared" si="131"/>
        <v>5.9</v>
      </c>
      <c r="H334" s="39">
        <f t="shared" si="132"/>
        <v>5.66666666666667</v>
      </c>
      <c r="J334" s="46" t="s">
        <v>20</v>
      </c>
      <c r="K334" s="43">
        <v>5.9</v>
      </c>
      <c r="L334" s="43">
        <v>5.7</v>
      </c>
      <c r="M334" s="42">
        <f t="shared" si="126"/>
        <v>5.1</v>
      </c>
      <c r="N334" s="45">
        <f>(M334-M334)/M334*100</f>
        <v>0</v>
      </c>
      <c r="O334" s="42" t="e">
        <f t="shared" si="129"/>
        <v>#NUM!</v>
      </c>
      <c r="P334" s="42" t="e">
        <f t="shared" si="123"/>
        <v>#VALUE!</v>
      </c>
      <c r="Q334" s="42"/>
      <c r="R334" s="42"/>
      <c r="S334" s="42"/>
      <c r="T334" s="51"/>
      <c r="U334" s="52"/>
    </row>
    <row r="335" spans="6:21">
      <c r="F335" s="7"/>
      <c r="G335" s="38"/>
      <c r="H335" s="38"/>
      <c r="J335" s="46"/>
      <c r="K335" s="43"/>
      <c r="L335" s="43"/>
      <c r="M335" s="42"/>
      <c r="N335" s="45"/>
      <c r="O335" s="42"/>
      <c r="P335" s="42"/>
      <c r="Q335" s="42"/>
      <c r="R335" s="42"/>
      <c r="S335" s="42"/>
      <c r="T335" s="51"/>
      <c r="U335" s="52"/>
    </row>
    <row r="336" spans="1:22">
      <c r="A336" s="1">
        <v>1.2</v>
      </c>
      <c r="B336" s="1">
        <v>1</v>
      </c>
      <c r="C336" s="1">
        <v>1.4</v>
      </c>
      <c r="D336" s="1">
        <v>0.9</v>
      </c>
      <c r="E336" s="1">
        <v>0.8</v>
      </c>
      <c r="F336" s="7">
        <v>0.8</v>
      </c>
      <c r="G336" s="39">
        <f t="shared" ref="G336:G342" si="133">AVERAGE(A336:C336)</f>
        <v>1.2</v>
      </c>
      <c r="H336" s="39">
        <f t="shared" ref="H336:H342" si="134">AVERAGE(D336:F336)</f>
        <v>0.833333333333333</v>
      </c>
      <c r="I336" s="1">
        <v>201</v>
      </c>
      <c r="J336" s="42">
        <v>2</v>
      </c>
      <c r="K336" s="43">
        <v>1.2</v>
      </c>
      <c r="L336" s="43">
        <v>0.8</v>
      </c>
      <c r="M336" s="42">
        <f t="shared" si="126"/>
        <v>0.3</v>
      </c>
      <c r="N336" s="45">
        <f>(M342-M336)/M342*100</f>
        <v>94.7136563876652</v>
      </c>
      <c r="O336" s="42">
        <f t="shared" si="129"/>
        <v>6.6177018262493</v>
      </c>
      <c r="P336" s="42">
        <f t="shared" si="123"/>
        <v>0.301029995663981</v>
      </c>
      <c r="Q336" s="42">
        <f>INTERCEPT(O336:O341,P336:P341)</f>
        <v>6.33190419855967</v>
      </c>
      <c r="R336" s="42">
        <f>LINEST(O336:O341,P336:P341)</f>
        <v>1.01900780815752</v>
      </c>
      <c r="S336" s="42">
        <f>(5-Q336)/R336</f>
        <v>-1.30705985557451</v>
      </c>
      <c r="T336" s="51">
        <f>10^S336</f>
        <v>0.0493105838165619</v>
      </c>
      <c r="U336" s="52">
        <f>CORREL(O336:O341,P336:P341)</f>
        <v>0.994238142696657</v>
      </c>
      <c r="V336" s="35">
        <f>U336*U336</f>
        <v>0.988509484392899</v>
      </c>
    </row>
    <row r="337" spans="1:21">
      <c r="A337" s="1">
        <v>1.3</v>
      </c>
      <c r="B337" s="1">
        <v>1</v>
      </c>
      <c r="C337" s="1">
        <v>1.5</v>
      </c>
      <c r="D337" s="1">
        <v>0.9</v>
      </c>
      <c r="E337" s="1">
        <v>0.9</v>
      </c>
      <c r="F337" s="7">
        <v>1.3</v>
      </c>
      <c r="G337" s="39">
        <f t="shared" si="133"/>
        <v>1.26666666666667</v>
      </c>
      <c r="H337" s="39">
        <f t="shared" si="134"/>
        <v>1.03333333333333</v>
      </c>
      <c r="J337" s="42">
        <v>1</v>
      </c>
      <c r="K337" s="43">
        <v>1.3</v>
      </c>
      <c r="L337" s="43">
        <v>1</v>
      </c>
      <c r="M337" s="42">
        <f t="shared" si="126"/>
        <v>0.45</v>
      </c>
      <c r="N337" s="45">
        <f>(M342-M337)/M342*100</f>
        <v>92.0704845814978</v>
      </c>
      <c r="O337" s="42">
        <f t="shared" si="129"/>
        <v>6.40982856997375</v>
      </c>
      <c r="P337" s="42">
        <f t="shared" si="123"/>
        <v>0</v>
      </c>
      <c r="Q337" s="42"/>
      <c r="R337" s="42"/>
      <c r="S337" s="42"/>
      <c r="T337" s="51"/>
      <c r="U337" s="52"/>
    </row>
    <row r="338" spans="1:21">
      <c r="A338" s="1">
        <v>2</v>
      </c>
      <c r="B338" s="1">
        <v>1.8</v>
      </c>
      <c r="C338" s="1">
        <v>1.6</v>
      </c>
      <c r="D338" s="1">
        <v>1.7</v>
      </c>
      <c r="E338" s="1">
        <v>1.5</v>
      </c>
      <c r="F338" s="7">
        <v>1.7</v>
      </c>
      <c r="G338" s="39">
        <f t="shared" si="133"/>
        <v>1.8</v>
      </c>
      <c r="H338" s="39">
        <f t="shared" si="134"/>
        <v>1.63333333333333</v>
      </c>
      <c r="J338" s="42">
        <v>0.48</v>
      </c>
      <c r="K338" s="43">
        <v>1.8</v>
      </c>
      <c r="L338" s="43">
        <v>1.6</v>
      </c>
      <c r="M338" s="42">
        <f t="shared" si="126"/>
        <v>1</v>
      </c>
      <c r="N338" s="45">
        <f>(M342-M338)/M342*100</f>
        <v>82.3788546255507</v>
      </c>
      <c r="O338" s="42">
        <f t="shared" si="129"/>
        <v>5.92989991409666</v>
      </c>
      <c r="P338" s="42">
        <f t="shared" si="123"/>
        <v>-0.318758762624413</v>
      </c>
      <c r="Q338" s="42"/>
      <c r="R338" s="42"/>
      <c r="S338" s="42"/>
      <c r="T338" s="51"/>
      <c r="U338" s="52"/>
    </row>
    <row r="339" spans="1:21">
      <c r="A339" s="1">
        <v>2.2</v>
      </c>
      <c r="B339" s="1">
        <v>2</v>
      </c>
      <c r="C339" s="1">
        <v>1.9</v>
      </c>
      <c r="D339" s="1">
        <v>2</v>
      </c>
      <c r="E339" s="1">
        <v>2</v>
      </c>
      <c r="F339" s="7">
        <v>2.1</v>
      </c>
      <c r="G339" s="39">
        <f t="shared" si="133"/>
        <v>2.03333333333333</v>
      </c>
      <c r="H339" s="39">
        <f t="shared" si="134"/>
        <v>2.03333333333333</v>
      </c>
      <c r="J339" s="42">
        <v>0.24</v>
      </c>
      <c r="K339" s="43">
        <v>2</v>
      </c>
      <c r="L339" s="43">
        <v>2</v>
      </c>
      <c r="M339" s="42">
        <f t="shared" si="126"/>
        <v>1.3</v>
      </c>
      <c r="N339" s="45">
        <f>(M342-M339)/M342*100</f>
        <v>77.0925110132159</v>
      </c>
      <c r="O339" s="42">
        <f t="shared" si="129"/>
        <v>5.74189694038849</v>
      </c>
      <c r="P339" s="42">
        <f t="shared" si="123"/>
        <v>-0.619788758288394</v>
      </c>
      <c r="Q339" s="42"/>
      <c r="R339" s="42"/>
      <c r="S339" s="42"/>
      <c r="T339" s="51"/>
      <c r="U339" s="52"/>
    </row>
    <row r="340" spans="1:21">
      <c r="A340" s="1">
        <v>2.9</v>
      </c>
      <c r="B340" s="1">
        <v>2.6</v>
      </c>
      <c r="C340" s="1">
        <v>2.8</v>
      </c>
      <c r="D340" s="1">
        <v>3</v>
      </c>
      <c r="E340" s="1">
        <v>2.7</v>
      </c>
      <c r="F340" s="7">
        <v>2.7</v>
      </c>
      <c r="G340" s="39">
        <f t="shared" si="133"/>
        <v>2.76666666666667</v>
      </c>
      <c r="H340" s="39">
        <f t="shared" si="134"/>
        <v>2.8</v>
      </c>
      <c r="J340" s="42">
        <v>0.12</v>
      </c>
      <c r="K340" s="43">
        <v>2.8</v>
      </c>
      <c r="L340" s="43">
        <v>2.8</v>
      </c>
      <c r="M340" s="42">
        <f t="shared" si="126"/>
        <v>2.1</v>
      </c>
      <c r="N340" s="45">
        <f>(M342-M340)/M342*100</f>
        <v>62.9955947136564</v>
      </c>
      <c r="O340" s="42">
        <f t="shared" si="129"/>
        <v>5.33173667370487</v>
      </c>
      <c r="P340" s="42">
        <f t="shared" si="123"/>
        <v>-0.920818753952375</v>
      </c>
      <c r="Q340" s="42"/>
      <c r="R340" s="42"/>
      <c r="S340" s="42"/>
      <c r="T340" s="51"/>
      <c r="U340" s="52"/>
    </row>
    <row r="341" spans="1:21">
      <c r="A341" s="1">
        <v>3.5</v>
      </c>
      <c r="B341" s="1">
        <v>3.2</v>
      </c>
      <c r="C341" s="1">
        <v>3.2</v>
      </c>
      <c r="D341" s="1">
        <v>3.4</v>
      </c>
      <c r="E341" s="1">
        <v>3.1</v>
      </c>
      <c r="F341" s="7">
        <v>3.2</v>
      </c>
      <c r="G341" s="39">
        <f t="shared" si="133"/>
        <v>3.3</v>
      </c>
      <c r="H341" s="39">
        <f t="shared" si="134"/>
        <v>3.23333333333333</v>
      </c>
      <c r="J341" s="42">
        <v>0.06</v>
      </c>
      <c r="K341" s="43">
        <v>3.3</v>
      </c>
      <c r="L341" s="43">
        <v>3.2</v>
      </c>
      <c r="M341" s="42">
        <f t="shared" si="126"/>
        <v>2.55</v>
      </c>
      <c r="N341" s="45">
        <f>(M342-M341)/M342*100</f>
        <v>55.0660792951542</v>
      </c>
      <c r="O341" s="42">
        <f t="shared" si="129"/>
        <v>5.12733101445721</v>
      </c>
      <c r="P341" s="42">
        <f t="shared" si="123"/>
        <v>-1.22184874961636</v>
      </c>
      <c r="Q341" s="42"/>
      <c r="R341" s="42"/>
      <c r="S341" s="42"/>
      <c r="T341" s="51"/>
      <c r="U341" s="52"/>
    </row>
    <row r="342" ht="13.9" spans="1:21">
      <c r="A342" s="1">
        <v>6.2</v>
      </c>
      <c r="B342" s="1">
        <v>6.4</v>
      </c>
      <c r="C342" s="1">
        <v>6.6</v>
      </c>
      <c r="D342" s="1">
        <v>6.6</v>
      </c>
      <c r="E342" s="1">
        <v>6.4</v>
      </c>
      <c r="F342" s="7">
        <v>6.2</v>
      </c>
      <c r="G342" s="39">
        <f t="shared" si="133"/>
        <v>6.4</v>
      </c>
      <c r="H342" s="39">
        <f t="shared" si="134"/>
        <v>6.4</v>
      </c>
      <c r="J342" s="46" t="s">
        <v>20</v>
      </c>
      <c r="K342" s="43">
        <v>6.4</v>
      </c>
      <c r="L342" s="47">
        <v>6.35</v>
      </c>
      <c r="M342" s="42">
        <f t="shared" si="126"/>
        <v>5.675</v>
      </c>
      <c r="N342" s="45">
        <f>(M342-M342)/M342*100</f>
        <v>0</v>
      </c>
      <c r="O342" s="42" t="e">
        <f t="shared" si="129"/>
        <v>#NUM!</v>
      </c>
      <c r="P342" s="42" t="e">
        <f t="shared" si="123"/>
        <v>#VALUE!</v>
      </c>
      <c r="Q342" s="42"/>
      <c r="R342" s="42"/>
      <c r="S342" s="42"/>
      <c r="T342" s="51"/>
      <c r="U342" s="52"/>
    </row>
    <row r="343" spans="6:21">
      <c r="F343" s="7"/>
      <c r="G343" s="38"/>
      <c r="H343" s="38"/>
      <c r="J343" s="46"/>
      <c r="K343" s="43"/>
      <c r="L343" s="43"/>
      <c r="M343" s="42"/>
      <c r="N343" s="45"/>
      <c r="O343" s="42"/>
      <c r="P343" s="42"/>
      <c r="Q343" s="42"/>
      <c r="R343" s="42"/>
      <c r="S343" s="42"/>
      <c r="T343" s="51"/>
      <c r="U343" s="52"/>
    </row>
    <row r="344" spans="1:22">
      <c r="A344" s="1">
        <v>0.8</v>
      </c>
      <c r="B344" s="1">
        <v>0.7</v>
      </c>
      <c r="C344" s="1">
        <v>0.6</v>
      </c>
      <c r="D344" s="1">
        <v>0.7</v>
      </c>
      <c r="E344" s="1">
        <v>0.9</v>
      </c>
      <c r="F344" s="7">
        <v>0.6</v>
      </c>
      <c r="G344" s="39">
        <f t="shared" ref="G344:G350" si="135">AVERAGE(A344:C344)</f>
        <v>0.7</v>
      </c>
      <c r="H344" s="39">
        <f t="shared" ref="H344:H350" si="136">AVERAGE(D344:F344)</f>
        <v>0.733333333333333</v>
      </c>
      <c r="I344" s="1">
        <v>202</v>
      </c>
      <c r="J344" s="42">
        <v>2</v>
      </c>
      <c r="K344" s="47">
        <v>0.71</v>
      </c>
      <c r="L344" s="47">
        <v>0.71</v>
      </c>
      <c r="M344" s="42">
        <f t="shared" si="126"/>
        <v>0.01</v>
      </c>
      <c r="N344" s="45">
        <f>(M350-M344)/M350*100</f>
        <v>99.8076923076923</v>
      </c>
      <c r="O344" s="42">
        <f t="shared" si="129"/>
        <v>7.89051156069174</v>
      </c>
      <c r="P344" s="42">
        <f t="shared" si="123"/>
        <v>0.301029995663981</v>
      </c>
      <c r="Q344" s="42">
        <f>INTERCEPT(O344:O349,P344:P349)</f>
        <v>7.33786534960615</v>
      </c>
      <c r="R344" s="42">
        <f>LINEST(O344:O349,P344:P349)</f>
        <v>2.10788617401458</v>
      </c>
      <c r="S344" s="42">
        <f>(5-Q344)/R344</f>
        <v>-1.10910417195515</v>
      </c>
      <c r="T344" s="51">
        <f>10^S344</f>
        <v>0.0777849949845499</v>
      </c>
      <c r="U344" s="52">
        <f>CORREL(O344:O349,P344:P349)</f>
        <v>0.959357941166736</v>
      </c>
      <c r="V344" s="35">
        <f>U344*U344</f>
        <v>0.920367659279678</v>
      </c>
    </row>
    <row r="345" spans="1:21">
      <c r="A345" s="1">
        <v>0.9</v>
      </c>
      <c r="B345" s="1">
        <v>0.6</v>
      </c>
      <c r="C345" s="1">
        <v>0.6</v>
      </c>
      <c r="D345" s="1">
        <v>0.8</v>
      </c>
      <c r="E345" s="1">
        <v>0.6</v>
      </c>
      <c r="F345" s="7">
        <v>0.6</v>
      </c>
      <c r="G345" s="39">
        <f t="shared" si="135"/>
        <v>0.7</v>
      </c>
      <c r="H345" s="39">
        <f t="shared" si="136"/>
        <v>0.666666666666667</v>
      </c>
      <c r="J345" s="42">
        <v>1</v>
      </c>
      <c r="K345" s="47">
        <v>0.71</v>
      </c>
      <c r="L345" s="47">
        <v>0.71</v>
      </c>
      <c r="M345" s="42">
        <f t="shared" si="126"/>
        <v>0.01</v>
      </c>
      <c r="N345" s="45">
        <f>(M350-M345)/M350*100</f>
        <v>99.8076923076923</v>
      </c>
      <c r="O345" s="42">
        <f t="shared" si="129"/>
        <v>7.89051156069174</v>
      </c>
      <c r="P345" s="42">
        <f t="shared" si="123"/>
        <v>0</v>
      </c>
      <c r="Q345" s="42"/>
      <c r="R345" s="42"/>
      <c r="S345" s="42"/>
      <c r="T345" s="51"/>
      <c r="U345" s="52"/>
    </row>
    <row r="346" spans="1:21">
      <c r="A346" s="1">
        <v>1.2</v>
      </c>
      <c r="B346" s="1">
        <v>1.5</v>
      </c>
      <c r="C346" s="1">
        <v>1.3</v>
      </c>
      <c r="D346" s="1">
        <v>1.1</v>
      </c>
      <c r="E346" s="1">
        <v>1.3</v>
      </c>
      <c r="F346" s="7">
        <v>1.2</v>
      </c>
      <c r="G346" s="39">
        <f t="shared" si="135"/>
        <v>1.33333333333333</v>
      </c>
      <c r="H346" s="39">
        <f t="shared" si="136"/>
        <v>1.2</v>
      </c>
      <c r="J346" s="42">
        <v>0.48</v>
      </c>
      <c r="K346" s="43">
        <v>1.3</v>
      </c>
      <c r="L346" s="43">
        <v>1.2</v>
      </c>
      <c r="M346" s="42">
        <f t="shared" si="126"/>
        <v>0.55</v>
      </c>
      <c r="N346" s="45">
        <f>(M350-M346)/M350*100</f>
        <v>89.4230769230769</v>
      </c>
      <c r="O346" s="42">
        <f t="shared" si="129"/>
        <v>6.2493462419631</v>
      </c>
      <c r="P346" s="42">
        <f t="shared" si="123"/>
        <v>-0.318758762624413</v>
      </c>
      <c r="Q346" s="42"/>
      <c r="R346" s="42"/>
      <c r="S346" s="42"/>
      <c r="T346" s="51"/>
      <c r="U346" s="52"/>
    </row>
    <row r="347" spans="1:21">
      <c r="A347" s="1">
        <v>1.9</v>
      </c>
      <c r="B347" s="1">
        <v>2</v>
      </c>
      <c r="C347" s="1">
        <v>2.1</v>
      </c>
      <c r="D347" s="1">
        <v>1.6</v>
      </c>
      <c r="E347" s="1">
        <v>1.9</v>
      </c>
      <c r="F347" s="7">
        <v>1.6</v>
      </c>
      <c r="G347" s="39">
        <f t="shared" si="135"/>
        <v>2</v>
      </c>
      <c r="H347" s="39">
        <f t="shared" si="136"/>
        <v>1.7</v>
      </c>
      <c r="J347" s="42">
        <v>0.24</v>
      </c>
      <c r="K347" s="43">
        <v>2</v>
      </c>
      <c r="L347" s="43">
        <v>1.7</v>
      </c>
      <c r="M347" s="42">
        <f t="shared" si="126"/>
        <v>1.15</v>
      </c>
      <c r="N347" s="45">
        <f>(M350-M347)/M350*100</f>
        <v>77.8846153846154</v>
      </c>
      <c r="O347" s="42">
        <f t="shared" si="129"/>
        <v>5.76830215897981</v>
      </c>
      <c r="P347" s="42">
        <f t="shared" si="123"/>
        <v>-0.619788758288394</v>
      </c>
      <c r="Q347" s="42"/>
      <c r="R347" s="42"/>
      <c r="S347" s="42"/>
      <c r="T347" s="51"/>
      <c r="U347" s="52"/>
    </row>
    <row r="348" spans="1:21">
      <c r="A348" s="1">
        <v>2.7</v>
      </c>
      <c r="B348" s="1">
        <v>2.4</v>
      </c>
      <c r="C348" s="1">
        <v>2.5</v>
      </c>
      <c r="D348" s="1">
        <v>2.8</v>
      </c>
      <c r="E348" s="1">
        <v>2.6</v>
      </c>
      <c r="F348" s="7">
        <v>2.6</v>
      </c>
      <c r="G348" s="39">
        <f t="shared" si="135"/>
        <v>2.53333333333333</v>
      </c>
      <c r="H348" s="39">
        <f t="shared" si="136"/>
        <v>2.66666666666667</v>
      </c>
      <c r="J348" s="42">
        <v>0.12</v>
      </c>
      <c r="K348" s="43">
        <v>2.5</v>
      </c>
      <c r="L348" s="43">
        <v>2.7</v>
      </c>
      <c r="M348" s="42">
        <f t="shared" si="126"/>
        <v>1.9</v>
      </c>
      <c r="N348" s="45">
        <f>(M350-M348)/M350*100</f>
        <v>63.4615384615385</v>
      </c>
      <c r="O348" s="42">
        <f t="shared" si="129"/>
        <v>5.34410246288302</v>
      </c>
      <c r="P348" s="42">
        <f t="shared" si="123"/>
        <v>-0.920818753952375</v>
      </c>
      <c r="Q348" s="42"/>
      <c r="R348" s="42"/>
      <c r="S348" s="42"/>
      <c r="T348" s="51"/>
      <c r="U348" s="52"/>
    </row>
    <row r="349" spans="1:21">
      <c r="A349" s="1">
        <v>3.6</v>
      </c>
      <c r="B349" s="1">
        <v>3.5</v>
      </c>
      <c r="C349" s="1">
        <v>3.3</v>
      </c>
      <c r="D349" s="1">
        <v>3.1</v>
      </c>
      <c r="E349" s="1">
        <v>2.9</v>
      </c>
      <c r="F349" s="7">
        <v>3</v>
      </c>
      <c r="G349" s="39">
        <f t="shared" si="135"/>
        <v>3.46666666666667</v>
      </c>
      <c r="H349" s="39">
        <f t="shared" si="136"/>
        <v>3</v>
      </c>
      <c r="J349" s="42">
        <v>0.06</v>
      </c>
      <c r="K349" s="43">
        <v>3.5</v>
      </c>
      <c r="L349" s="43">
        <v>3</v>
      </c>
      <c r="M349" s="42">
        <f t="shared" si="126"/>
        <v>2.55</v>
      </c>
      <c r="N349" s="45">
        <f>(M350-M349)/M350*100</f>
        <v>50.9615384615385</v>
      </c>
      <c r="O349" s="42">
        <f t="shared" si="129"/>
        <v>5.0241045289806</v>
      </c>
      <c r="P349" s="42">
        <f t="shared" si="123"/>
        <v>-1.22184874961636</v>
      </c>
      <c r="Q349" s="42"/>
      <c r="R349" s="42"/>
      <c r="S349" s="42"/>
      <c r="T349" s="51"/>
      <c r="U349" s="52"/>
    </row>
    <row r="350" ht="13.9" spans="1:21">
      <c r="A350" s="1">
        <v>6</v>
      </c>
      <c r="B350" s="1">
        <v>6</v>
      </c>
      <c r="C350" s="1">
        <v>6.3</v>
      </c>
      <c r="D350" s="1">
        <v>5.9</v>
      </c>
      <c r="E350" s="1">
        <v>5.7</v>
      </c>
      <c r="F350" s="7">
        <v>5.5</v>
      </c>
      <c r="G350" s="39">
        <f t="shared" si="135"/>
        <v>6.1</v>
      </c>
      <c r="H350" s="39">
        <f t="shared" si="136"/>
        <v>5.7</v>
      </c>
      <c r="J350" s="46" t="s">
        <v>20</v>
      </c>
      <c r="K350" s="43">
        <v>6.1</v>
      </c>
      <c r="L350" s="43">
        <v>5.7</v>
      </c>
      <c r="M350" s="42">
        <f t="shared" si="126"/>
        <v>5.2</v>
      </c>
      <c r="N350" s="45">
        <f>(M350-M350)/M350*100</f>
        <v>0</v>
      </c>
      <c r="O350" s="42" t="e">
        <f t="shared" si="129"/>
        <v>#NUM!</v>
      </c>
      <c r="P350" s="42" t="e">
        <f t="shared" si="123"/>
        <v>#VALUE!</v>
      </c>
      <c r="Q350" s="42"/>
      <c r="R350" s="42"/>
      <c r="S350" s="42"/>
      <c r="T350" s="51"/>
      <c r="U350" s="52"/>
    </row>
    <row r="351" spans="6:21">
      <c r="F351" s="7"/>
      <c r="G351" s="38"/>
      <c r="H351" s="38"/>
      <c r="J351" s="46"/>
      <c r="K351" s="43"/>
      <c r="L351" s="43"/>
      <c r="M351" s="42"/>
      <c r="N351" s="45"/>
      <c r="O351" s="42"/>
      <c r="P351" s="42"/>
      <c r="Q351" s="42"/>
      <c r="R351" s="42"/>
      <c r="S351" s="42"/>
      <c r="T351" s="51"/>
      <c r="U351" s="52"/>
    </row>
    <row r="352" spans="1:22">
      <c r="A352" s="1">
        <v>1.5</v>
      </c>
      <c r="B352" s="1">
        <v>1.2</v>
      </c>
      <c r="C352" s="1">
        <v>1.2</v>
      </c>
      <c r="D352" s="1">
        <v>1.5</v>
      </c>
      <c r="E352" s="1">
        <v>1.4</v>
      </c>
      <c r="F352" s="7">
        <v>1.4</v>
      </c>
      <c r="G352" s="39">
        <f t="shared" ref="G352:G358" si="137">AVERAGE(A352:C352)</f>
        <v>1.3</v>
      </c>
      <c r="H352" s="39">
        <f t="shared" ref="H352:H358" si="138">AVERAGE(D352:F352)</f>
        <v>1.43333333333333</v>
      </c>
      <c r="I352" s="1">
        <v>203</v>
      </c>
      <c r="J352" s="42">
        <v>2</v>
      </c>
      <c r="K352" s="43">
        <v>1.3</v>
      </c>
      <c r="L352" s="43">
        <v>1.4</v>
      </c>
      <c r="M352" s="42">
        <f t="shared" si="126"/>
        <v>0.65</v>
      </c>
      <c r="N352" s="45">
        <f>(M358-M352)/M358*100</f>
        <v>86.5979381443299</v>
      </c>
      <c r="O352" s="42">
        <f t="shared" si="129"/>
        <v>6.1075846467105</v>
      </c>
      <c r="P352" s="42">
        <f t="shared" si="123"/>
        <v>0.301029995663981</v>
      </c>
      <c r="Q352" s="42">
        <f>INTERCEPT(O352:O357,P352:P357)</f>
        <v>5.89062374961206</v>
      </c>
      <c r="R352" s="42">
        <f>LINEST(O352:O357,P352:P357)</f>
        <v>1.07670185476514</v>
      </c>
      <c r="S352" s="42">
        <f>(5-Q352)/R352</f>
        <v>-0.827177686813159</v>
      </c>
      <c r="T352" s="51">
        <f>10^S352</f>
        <v>0.148875184663681</v>
      </c>
      <c r="U352" s="52">
        <f>CORREL(O352:O357,P352:P357)</f>
        <v>0.987400287983393</v>
      </c>
      <c r="V352" s="35">
        <f>U352*U352</f>
        <v>0.974959328709688</v>
      </c>
    </row>
    <row r="353" spans="1:21">
      <c r="A353" s="1">
        <v>1.8</v>
      </c>
      <c r="B353" s="1">
        <v>1.6</v>
      </c>
      <c r="C353" s="1">
        <v>1.4</v>
      </c>
      <c r="D353" s="1">
        <v>1.4</v>
      </c>
      <c r="E353" s="1">
        <v>1.5</v>
      </c>
      <c r="F353" s="7">
        <v>1.3</v>
      </c>
      <c r="G353" s="39">
        <f t="shared" si="137"/>
        <v>1.6</v>
      </c>
      <c r="H353" s="39">
        <f t="shared" si="138"/>
        <v>1.4</v>
      </c>
      <c r="J353" s="42">
        <v>1</v>
      </c>
      <c r="K353" s="43">
        <v>1.6</v>
      </c>
      <c r="L353" s="43">
        <v>1.4</v>
      </c>
      <c r="M353" s="42">
        <f t="shared" si="126"/>
        <v>0.8</v>
      </c>
      <c r="N353" s="45">
        <f>(M358-M353)/M358*100</f>
        <v>83.5051546391753</v>
      </c>
      <c r="O353" s="42">
        <f t="shared" si="129"/>
        <v>5.97432155132535</v>
      </c>
      <c r="P353" s="42">
        <f t="shared" si="123"/>
        <v>0</v>
      </c>
      <c r="Q353" s="42"/>
      <c r="R353" s="42"/>
      <c r="S353" s="42"/>
      <c r="T353" s="51"/>
      <c r="U353" s="52"/>
    </row>
    <row r="354" spans="1:21">
      <c r="A354" s="1">
        <v>2</v>
      </c>
      <c r="B354" s="1">
        <v>2.1</v>
      </c>
      <c r="C354" s="1">
        <v>2.2</v>
      </c>
      <c r="D354" s="1">
        <v>1.6</v>
      </c>
      <c r="E354" s="1">
        <v>1.9</v>
      </c>
      <c r="F354" s="7">
        <v>1.7</v>
      </c>
      <c r="G354" s="39">
        <f t="shared" si="137"/>
        <v>2.1</v>
      </c>
      <c r="H354" s="39">
        <f t="shared" si="138"/>
        <v>1.73333333333333</v>
      </c>
      <c r="J354" s="42">
        <v>0.48</v>
      </c>
      <c r="K354" s="43">
        <v>2.1</v>
      </c>
      <c r="L354" s="43">
        <v>1.7</v>
      </c>
      <c r="M354" s="42">
        <f t="shared" si="126"/>
        <v>1.2</v>
      </c>
      <c r="N354" s="45">
        <f>(M358-M354)/M358*100</f>
        <v>75.2577319587629</v>
      </c>
      <c r="O354" s="42">
        <f t="shared" si="129"/>
        <v>5.68262258213513</v>
      </c>
      <c r="P354" s="42">
        <f t="shared" si="123"/>
        <v>-0.318758762624413</v>
      </c>
      <c r="Q354" s="42"/>
      <c r="R354" s="42"/>
      <c r="S354" s="42"/>
      <c r="T354" s="51"/>
      <c r="U354" s="52"/>
    </row>
    <row r="355" spans="1:21">
      <c r="A355" s="1">
        <v>2.8</v>
      </c>
      <c r="B355" s="1">
        <v>3</v>
      </c>
      <c r="C355" s="1">
        <v>3.2</v>
      </c>
      <c r="D355" s="1">
        <v>2.8</v>
      </c>
      <c r="E355" s="1">
        <v>2.6</v>
      </c>
      <c r="F355" s="7">
        <v>2.9</v>
      </c>
      <c r="G355" s="39">
        <f t="shared" si="137"/>
        <v>3</v>
      </c>
      <c r="H355" s="39">
        <f t="shared" si="138"/>
        <v>2.76666666666667</v>
      </c>
      <c r="J355" s="42">
        <v>0.24</v>
      </c>
      <c r="K355" s="43">
        <v>3</v>
      </c>
      <c r="L355" s="43">
        <v>2.8</v>
      </c>
      <c r="M355" s="42">
        <f t="shared" si="126"/>
        <v>2.2</v>
      </c>
      <c r="N355" s="45">
        <f>(M358-M355)/M358*100</f>
        <v>54.639175257732</v>
      </c>
      <c r="O355" s="42">
        <f t="shared" si="129"/>
        <v>5.1165502106682</v>
      </c>
      <c r="P355" s="42">
        <f t="shared" si="123"/>
        <v>-0.619788758288394</v>
      </c>
      <c r="Q355" s="42"/>
      <c r="R355" s="42"/>
      <c r="S355" s="42"/>
      <c r="T355" s="51"/>
      <c r="U355" s="52"/>
    </row>
    <row r="356" spans="1:21">
      <c r="A356" s="1">
        <v>3</v>
      </c>
      <c r="B356" s="1">
        <v>3.4</v>
      </c>
      <c r="C356" s="1">
        <v>3.2</v>
      </c>
      <c r="D356" s="1">
        <v>3.3</v>
      </c>
      <c r="E356" s="1">
        <v>3.3</v>
      </c>
      <c r="F356" s="7">
        <v>3.7</v>
      </c>
      <c r="G356" s="39">
        <f t="shared" si="137"/>
        <v>3.2</v>
      </c>
      <c r="H356" s="39">
        <f t="shared" si="138"/>
        <v>3.43333333333333</v>
      </c>
      <c r="J356" s="42">
        <v>0.12</v>
      </c>
      <c r="K356" s="43">
        <v>3.2</v>
      </c>
      <c r="L356" s="43">
        <v>3.4</v>
      </c>
      <c r="M356" s="42">
        <f t="shared" si="126"/>
        <v>2.6</v>
      </c>
      <c r="N356" s="45">
        <f>(M358-M356)/M358*100</f>
        <v>46.3917525773196</v>
      </c>
      <c r="O356" s="42">
        <f t="shared" si="129"/>
        <v>4.90943098296451</v>
      </c>
      <c r="P356" s="42">
        <f t="shared" si="123"/>
        <v>-0.920818753952375</v>
      </c>
      <c r="Q356" s="42"/>
      <c r="R356" s="42"/>
      <c r="S356" s="42"/>
      <c r="T356" s="51"/>
      <c r="U356" s="52"/>
    </row>
    <row r="357" spans="1:21">
      <c r="A357" s="1">
        <v>3.8</v>
      </c>
      <c r="B357" s="1">
        <v>4</v>
      </c>
      <c r="C357" s="1">
        <v>4</v>
      </c>
      <c r="D357" s="1">
        <v>3.9</v>
      </c>
      <c r="E357" s="1">
        <v>3.8</v>
      </c>
      <c r="F357" s="7">
        <v>4.3</v>
      </c>
      <c r="G357" s="39">
        <f t="shared" si="137"/>
        <v>3.93333333333333</v>
      </c>
      <c r="H357" s="39">
        <f t="shared" si="138"/>
        <v>4</v>
      </c>
      <c r="J357" s="42">
        <v>0.06</v>
      </c>
      <c r="K357" s="43">
        <v>3.9</v>
      </c>
      <c r="L357" s="43">
        <v>4</v>
      </c>
      <c r="M357" s="42">
        <f t="shared" si="126"/>
        <v>3.25</v>
      </c>
      <c r="N357" s="45">
        <f>(M358-M357)/M358*100</f>
        <v>32.9896907216495</v>
      </c>
      <c r="O357" s="42">
        <f t="shared" si="129"/>
        <v>4.55980214675057</v>
      </c>
      <c r="P357" s="42">
        <f t="shared" si="123"/>
        <v>-1.22184874961636</v>
      </c>
      <c r="Q357" s="42"/>
      <c r="R357" s="42"/>
      <c r="S357" s="42"/>
      <c r="T357" s="51"/>
      <c r="U357" s="52"/>
    </row>
    <row r="358" ht="13.9" spans="1:21">
      <c r="A358" s="1">
        <v>5.7</v>
      </c>
      <c r="B358" s="1">
        <v>5.9</v>
      </c>
      <c r="C358" s="1">
        <v>5.8</v>
      </c>
      <c r="D358" s="1">
        <v>5.3</v>
      </c>
      <c r="E358" s="1">
        <v>5.1</v>
      </c>
      <c r="F358" s="7">
        <v>5.5</v>
      </c>
      <c r="G358" s="39">
        <f t="shared" si="137"/>
        <v>5.8</v>
      </c>
      <c r="H358" s="39">
        <f t="shared" si="138"/>
        <v>5.3</v>
      </c>
      <c r="J358" s="46" t="s">
        <v>20</v>
      </c>
      <c r="K358" s="43">
        <v>5.8</v>
      </c>
      <c r="L358" s="43">
        <v>5.3</v>
      </c>
      <c r="M358" s="42">
        <f t="shared" si="126"/>
        <v>4.85</v>
      </c>
      <c r="N358" s="45">
        <f>(M358-M358)/M358*100</f>
        <v>0</v>
      </c>
      <c r="O358" s="42" t="e">
        <f t="shared" si="129"/>
        <v>#NUM!</v>
      </c>
      <c r="P358" s="42" t="e">
        <f t="shared" si="123"/>
        <v>#VALUE!</v>
      </c>
      <c r="Q358" s="42"/>
      <c r="R358" s="42"/>
      <c r="S358" s="42"/>
      <c r="T358" s="51"/>
      <c r="U358" s="52"/>
    </row>
    <row r="359" spans="6:21">
      <c r="F359" s="7"/>
      <c r="G359" s="38"/>
      <c r="H359" s="38"/>
      <c r="J359" s="46"/>
      <c r="K359" s="43"/>
      <c r="L359" s="43"/>
      <c r="M359" s="42"/>
      <c r="N359" s="45"/>
      <c r="O359" s="42"/>
      <c r="P359" s="42"/>
      <c r="Q359" s="42"/>
      <c r="R359" s="42"/>
      <c r="S359" s="42"/>
      <c r="T359" s="51"/>
      <c r="U359" s="52"/>
    </row>
    <row r="360" spans="1:22">
      <c r="A360" s="1">
        <v>1.5</v>
      </c>
      <c r="B360" s="1">
        <v>1.4</v>
      </c>
      <c r="C360" s="1">
        <v>1</v>
      </c>
      <c r="D360" s="1">
        <v>1.2</v>
      </c>
      <c r="E360" s="1">
        <v>1.4</v>
      </c>
      <c r="F360" s="7">
        <v>1.4</v>
      </c>
      <c r="G360" s="39">
        <f t="shared" ref="G360:G366" si="139">AVERAGE(A360:C360)</f>
        <v>1.3</v>
      </c>
      <c r="H360" s="39">
        <f t="shared" ref="H360:H366" si="140">AVERAGE(D360:F360)</f>
        <v>1.33333333333333</v>
      </c>
      <c r="I360" s="1">
        <v>204</v>
      </c>
      <c r="J360" s="53">
        <v>0.48</v>
      </c>
      <c r="K360" s="43">
        <v>1.3</v>
      </c>
      <c r="L360" s="43">
        <v>1.3</v>
      </c>
      <c r="M360" s="42">
        <f t="shared" si="126"/>
        <v>0.6</v>
      </c>
      <c r="N360" s="55">
        <f>(M366-M360)/M366*100</f>
        <v>89.4736842105263</v>
      </c>
      <c r="O360" s="52">
        <f t="shared" si="129"/>
        <v>6.25211952026522</v>
      </c>
      <c r="P360" s="52">
        <f t="shared" si="123"/>
        <v>-0.318758762624413</v>
      </c>
      <c r="Q360" s="52">
        <f>INTERCEPT(O360:O365,P360:P365)</f>
        <v>6.71833261617728</v>
      </c>
      <c r="R360" s="52">
        <f>LINEST(O360:O365,P360:P365)</f>
        <v>1.4106401881528</v>
      </c>
      <c r="S360" s="52">
        <f>(5-Q360)/R360</f>
        <v>-1.21812254507465</v>
      </c>
      <c r="T360" s="51">
        <f>10^S360</f>
        <v>0.0605170089535953</v>
      </c>
      <c r="U360" s="52">
        <f>CORREL(O360:O365,P360:P365)</f>
        <v>0.986055787234261</v>
      </c>
      <c r="V360" s="35">
        <f>U360*U360</f>
        <v>0.972306015538179</v>
      </c>
    </row>
    <row r="361" spans="1:21">
      <c r="A361" s="1">
        <v>1.9</v>
      </c>
      <c r="B361" s="1">
        <v>2</v>
      </c>
      <c r="C361" s="1">
        <v>2.3</v>
      </c>
      <c r="D361" s="1">
        <v>1.9</v>
      </c>
      <c r="E361" s="1">
        <v>2.1</v>
      </c>
      <c r="F361" s="7">
        <v>2</v>
      </c>
      <c r="G361" s="39">
        <f t="shared" si="139"/>
        <v>2.06666666666667</v>
      </c>
      <c r="H361" s="39">
        <f t="shared" si="140"/>
        <v>2</v>
      </c>
      <c r="J361" s="53">
        <v>0.24</v>
      </c>
      <c r="K361" s="43">
        <v>2.1</v>
      </c>
      <c r="L361" s="43">
        <v>2</v>
      </c>
      <c r="M361" s="42">
        <f t="shared" si="126"/>
        <v>1.35</v>
      </c>
      <c r="N361" s="55">
        <f>(M366-M361)/M366*100</f>
        <v>76.3157894736842</v>
      </c>
      <c r="O361" s="52">
        <f t="shared" si="129"/>
        <v>5.71649750017799</v>
      </c>
      <c r="P361" s="52">
        <f t="shared" si="123"/>
        <v>-0.619788758288394</v>
      </c>
      <c r="Q361" s="42"/>
      <c r="R361" s="42"/>
      <c r="S361" s="42"/>
      <c r="T361" s="51"/>
      <c r="U361" s="52"/>
    </row>
    <row r="362" spans="1:21">
      <c r="A362" s="1">
        <v>2.7</v>
      </c>
      <c r="B362" s="1">
        <v>2.5</v>
      </c>
      <c r="C362" s="1">
        <v>2.3</v>
      </c>
      <c r="D362" s="1">
        <v>2.4</v>
      </c>
      <c r="E362" s="1">
        <v>2.3</v>
      </c>
      <c r="F362" s="7">
        <v>2.5</v>
      </c>
      <c r="G362" s="39">
        <f t="shared" si="139"/>
        <v>2.5</v>
      </c>
      <c r="H362" s="39">
        <f t="shared" si="140"/>
        <v>2.4</v>
      </c>
      <c r="J362" s="53">
        <v>0.12</v>
      </c>
      <c r="K362" s="43">
        <v>2.5</v>
      </c>
      <c r="L362" s="43">
        <v>2.4</v>
      </c>
      <c r="M362" s="42">
        <f t="shared" si="126"/>
        <v>1.75</v>
      </c>
      <c r="N362" s="55">
        <f>(M366-M362)/M366*100</f>
        <v>69.2982456140351</v>
      </c>
      <c r="O362" s="52">
        <f t="shared" si="129"/>
        <v>5.50432204607778</v>
      </c>
      <c r="P362" s="52">
        <f t="shared" si="123"/>
        <v>-0.920818753952375</v>
      </c>
      <c r="Q362" s="42"/>
      <c r="R362" s="42"/>
      <c r="S362" s="42"/>
      <c r="T362" s="51"/>
      <c r="U362" s="52"/>
    </row>
    <row r="363" spans="1:21">
      <c r="A363" s="1">
        <v>3.1</v>
      </c>
      <c r="B363" s="1">
        <v>3.5</v>
      </c>
      <c r="C363" s="1">
        <v>3.5</v>
      </c>
      <c r="D363" s="1">
        <v>3.5</v>
      </c>
      <c r="E363" s="1">
        <v>3.2</v>
      </c>
      <c r="F363" s="7">
        <v>3.1</v>
      </c>
      <c r="G363" s="39">
        <f t="shared" si="139"/>
        <v>3.36666666666667</v>
      </c>
      <c r="H363" s="39">
        <f t="shared" si="140"/>
        <v>3.26666666666667</v>
      </c>
      <c r="J363" s="53">
        <v>0.06</v>
      </c>
      <c r="K363" s="43">
        <v>3.4</v>
      </c>
      <c r="L363" s="43">
        <v>3.3</v>
      </c>
      <c r="M363" s="42">
        <f t="shared" si="126"/>
        <v>2.65</v>
      </c>
      <c r="N363" s="55">
        <f>(M366-M363)/M366*100</f>
        <v>53.5087719298246</v>
      </c>
      <c r="O363" s="52">
        <f t="shared" si="129"/>
        <v>5.08806556972409</v>
      </c>
      <c r="P363" s="52">
        <f t="shared" si="123"/>
        <v>-1.22184874961636</v>
      </c>
      <c r="Q363" s="42"/>
      <c r="R363" s="42"/>
      <c r="S363" s="42"/>
      <c r="T363" s="51"/>
      <c r="U363" s="52"/>
    </row>
    <row r="364" spans="1:21">
      <c r="A364" s="1">
        <v>4.2</v>
      </c>
      <c r="B364" s="1">
        <v>4.5</v>
      </c>
      <c r="C364" s="1">
        <v>4.2</v>
      </c>
      <c r="D364" s="1">
        <v>3.9</v>
      </c>
      <c r="E364" s="1">
        <v>4.2</v>
      </c>
      <c r="F364" s="7">
        <v>4.2</v>
      </c>
      <c r="G364" s="39">
        <f t="shared" si="139"/>
        <v>4.3</v>
      </c>
      <c r="H364" s="39">
        <f t="shared" si="140"/>
        <v>4.1</v>
      </c>
      <c r="J364" s="53">
        <v>0.03</v>
      </c>
      <c r="K364" s="47">
        <v>4.25</v>
      </c>
      <c r="L364" s="43">
        <v>4.1</v>
      </c>
      <c r="M364" s="42">
        <f t="shared" si="126"/>
        <v>3.475</v>
      </c>
      <c r="N364" s="55">
        <f>(M366-M364)/M366*100</f>
        <v>39.0350877192983</v>
      </c>
      <c r="O364" s="52">
        <f t="shared" si="129"/>
        <v>4.72159535522021</v>
      </c>
      <c r="P364" s="52">
        <f t="shared" si="123"/>
        <v>-1.52287874528034</v>
      </c>
      <c r="Q364" s="42"/>
      <c r="R364" s="42"/>
      <c r="S364" s="42"/>
      <c r="T364" s="51"/>
      <c r="U364" s="52"/>
    </row>
    <row r="365" spans="1:21">
      <c r="A365" s="1">
        <v>5.7</v>
      </c>
      <c r="B365" s="1">
        <v>5.4</v>
      </c>
      <c r="C365" s="1">
        <v>5.8</v>
      </c>
      <c r="D365" s="1">
        <v>5.4</v>
      </c>
      <c r="E365" s="1">
        <v>5.3</v>
      </c>
      <c r="F365" s="7">
        <v>5.8</v>
      </c>
      <c r="G365" s="39">
        <f t="shared" si="139"/>
        <v>5.63333333333333</v>
      </c>
      <c r="H365" s="39">
        <f t="shared" si="140"/>
        <v>5.5</v>
      </c>
      <c r="J365" s="53">
        <v>0.015</v>
      </c>
      <c r="K365" s="43">
        <v>5.6</v>
      </c>
      <c r="L365" s="43">
        <v>5.5</v>
      </c>
      <c r="M365" s="42">
        <f t="shared" si="126"/>
        <v>4.85</v>
      </c>
      <c r="N365" s="55">
        <f>(M366-M365)/M366*100</f>
        <v>14.9122807017544</v>
      </c>
      <c r="O365" s="52">
        <f t="shared" si="129"/>
        <v>3.9597970344491</v>
      </c>
      <c r="P365" s="52">
        <f t="shared" si="123"/>
        <v>-1.82390874094432</v>
      </c>
      <c r="Q365" s="42"/>
      <c r="R365" s="42"/>
      <c r="S365" s="42"/>
      <c r="T365" s="51"/>
      <c r="U365" s="52"/>
    </row>
    <row r="366" ht="13.9" spans="1:21">
      <c r="A366" s="1">
        <v>6.4</v>
      </c>
      <c r="B366" s="1">
        <v>6.3</v>
      </c>
      <c r="C366" s="1">
        <v>6.2</v>
      </c>
      <c r="D366" s="1">
        <v>6.2</v>
      </c>
      <c r="E366" s="1">
        <v>6.4</v>
      </c>
      <c r="F366" s="7">
        <v>6.8</v>
      </c>
      <c r="G366" s="39">
        <f t="shared" si="139"/>
        <v>6.3</v>
      </c>
      <c r="H366" s="39">
        <f t="shared" si="140"/>
        <v>6.46666666666667</v>
      </c>
      <c r="J366" s="53" t="s">
        <v>20</v>
      </c>
      <c r="K366" s="43">
        <v>6.3</v>
      </c>
      <c r="L366" s="43">
        <v>6.5</v>
      </c>
      <c r="M366" s="42">
        <f t="shared" si="126"/>
        <v>5.7</v>
      </c>
      <c r="N366" s="55">
        <f>(M366-M366)/M366*100</f>
        <v>0</v>
      </c>
      <c r="O366" s="42" t="e">
        <f t="shared" si="129"/>
        <v>#NUM!</v>
      </c>
      <c r="P366" s="42" t="e">
        <f t="shared" si="123"/>
        <v>#VALUE!</v>
      </c>
      <c r="Q366" s="42"/>
      <c r="R366" s="42"/>
      <c r="S366" s="42"/>
      <c r="T366" s="51"/>
      <c r="U366" s="52"/>
    </row>
    <row r="367" spans="6:21">
      <c r="F367" s="7"/>
      <c r="G367" s="38"/>
      <c r="H367" s="38"/>
      <c r="J367" s="53"/>
      <c r="K367" s="43"/>
      <c r="L367" s="43"/>
      <c r="M367" s="42"/>
      <c r="N367" s="55"/>
      <c r="O367" s="42"/>
      <c r="P367" s="42"/>
      <c r="Q367" s="42"/>
      <c r="R367" s="42"/>
      <c r="S367" s="42"/>
      <c r="T367" s="51"/>
      <c r="U367" s="52"/>
    </row>
    <row r="368" spans="1:22">
      <c r="A368" s="1">
        <v>1.2</v>
      </c>
      <c r="B368" s="1">
        <v>1</v>
      </c>
      <c r="C368" s="1">
        <v>0.9</v>
      </c>
      <c r="D368" s="1">
        <v>0.9</v>
      </c>
      <c r="E368" s="1">
        <v>0.9</v>
      </c>
      <c r="F368" s="7">
        <v>1.4</v>
      </c>
      <c r="G368" s="39">
        <f t="shared" ref="G368:G374" si="141">AVERAGE(A368:C368)</f>
        <v>1.03333333333333</v>
      </c>
      <c r="H368" s="39">
        <f t="shared" ref="H368:H374" si="142">AVERAGE(D368:F368)</f>
        <v>1.06666666666667</v>
      </c>
      <c r="I368" s="62">
        <v>205</v>
      </c>
      <c r="J368" s="53">
        <v>0.48</v>
      </c>
      <c r="K368" s="43">
        <v>1</v>
      </c>
      <c r="L368" s="43">
        <v>1.1</v>
      </c>
      <c r="M368" s="42">
        <f t="shared" ref="M368:M374" si="143">AVERAGE(K368,L368)-0.5</f>
        <v>0.55</v>
      </c>
      <c r="N368" s="55">
        <f>(M374-M368)/M374*100</f>
        <v>88.659793814433</v>
      </c>
      <c r="O368" s="52">
        <f t="shared" si="129"/>
        <v>6.20863234626362</v>
      </c>
      <c r="P368" s="52">
        <f t="shared" si="123"/>
        <v>-0.318758762624413</v>
      </c>
      <c r="Q368" s="52">
        <f>INTERCEPT(O368:O373,P368:P373)</f>
        <v>6.56561098617764</v>
      </c>
      <c r="R368" s="52">
        <f>LINEST(O368:O373,P368:P373)</f>
        <v>0.99908946637624</v>
      </c>
      <c r="S368" s="52">
        <f>(5-Q368)/R368</f>
        <v>-1.56703782680865</v>
      </c>
      <c r="T368" s="51">
        <f>10^S368</f>
        <v>0.0270995558598179</v>
      </c>
      <c r="U368" s="52">
        <f>CORREL(O368:O373,P368:P373)</f>
        <v>0.91292498193282</v>
      </c>
      <c r="V368" s="35">
        <f>U368*U368</f>
        <v>0.83343202263704</v>
      </c>
    </row>
    <row r="369" spans="1:21">
      <c r="A369" s="1">
        <v>1.9</v>
      </c>
      <c r="B369" s="1">
        <v>1.6</v>
      </c>
      <c r="C369" s="1">
        <v>1.6</v>
      </c>
      <c r="D369" s="1">
        <v>1.5</v>
      </c>
      <c r="E369" s="1">
        <v>1.6</v>
      </c>
      <c r="F369" s="7">
        <v>1.4</v>
      </c>
      <c r="G369" s="39">
        <f t="shared" si="141"/>
        <v>1.7</v>
      </c>
      <c r="H369" s="39">
        <f t="shared" si="142"/>
        <v>1.5</v>
      </c>
      <c r="I369" s="22"/>
      <c r="J369" s="53">
        <v>0.24</v>
      </c>
      <c r="K369" s="43">
        <v>1.7</v>
      </c>
      <c r="L369" s="43">
        <v>1.5</v>
      </c>
      <c r="M369" s="42">
        <f t="shared" si="143"/>
        <v>1.1</v>
      </c>
      <c r="N369" s="55">
        <f>(M374-M369)/M374*100</f>
        <v>77.319587628866</v>
      </c>
      <c r="O369" s="52">
        <f t="shared" si="129"/>
        <v>5.74941311698724</v>
      </c>
      <c r="P369" s="52">
        <f t="shared" si="123"/>
        <v>-0.619788758288394</v>
      </c>
      <c r="Q369" s="42"/>
      <c r="R369" s="42"/>
      <c r="S369" s="42"/>
      <c r="T369" s="51"/>
      <c r="U369" s="52"/>
    </row>
    <row r="370" spans="1:21">
      <c r="A370" s="1">
        <v>1.6</v>
      </c>
      <c r="B370" s="1">
        <v>1.5</v>
      </c>
      <c r="C370" s="1">
        <v>1.9</v>
      </c>
      <c r="D370" s="1">
        <v>1.4</v>
      </c>
      <c r="E370" s="1">
        <v>1.8</v>
      </c>
      <c r="F370" s="7">
        <v>1.7</v>
      </c>
      <c r="G370" s="39">
        <f t="shared" si="141"/>
        <v>1.66666666666667</v>
      </c>
      <c r="H370" s="39">
        <f t="shared" si="142"/>
        <v>1.63333333333333</v>
      </c>
      <c r="I370" s="22"/>
      <c r="J370" s="53">
        <v>0.12</v>
      </c>
      <c r="K370" s="43">
        <v>1.7</v>
      </c>
      <c r="L370" s="43">
        <v>1.6</v>
      </c>
      <c r="M370" s="42">
        <f t="shared" si="143"/>
        <v>1.15</v>
      </c>
      <c r="N370" s="55">
        <f>(M374-M370)/M374*100</f>
        <v>76.2886597938144</v>
      </c>
      <c r="O370" s="52">
        <f t="shared" si="129"/>
        <v>5.71561873160264</v>
      </c>
      <c r="P370" s="52">
        <f t="shared" ref="P370:P397" si="144">LOG(J370)</f>
        <v>-0.920818753952375</v>
      </c>
      <c r="Q370" s="42"/>
      <c r="R370" s="42"/>
      <c r="S370" s="42"/>
      <c r="T370" s="51"/>
      <c r="U370" s="52"/>
    </row>
    <row r="371" spans="1:21">
      <c r="A371" s="1">
        <v>2</v>
      </c>
      <c r="B371" s="1">
        <v>2</v>
      </c>
      <c r="C371" s="1">
        <v>1.8</v>
      </c>
      <c r="D371" s="1">
        <v>1.8</v>
      </c>
      <c r="E371" s="1">
        <v>2</v>
      </c>
      <c r="F371" s="7">
        <v>1.7</v>
      </c>
      <c r="G371" s="39">
        <f t="shared" si="141"/>
        <v>1.93333333333333</v>
      </c>
      <c r="H371" s="39">
        <f t="shared" si="142"/>
        <v>1.83333333333333</v>
      </c>
      <c r="I371" s="22"/>
      <c r="J371" s="53">
        <v>0.06</v>
      </c>
      <c r="K371" s="43">
        <v>1.9</v>
      </c>
      <c r="L371" s="43">
        <v>1.8</v>
      </c>
      <c r="M371" s="42">
        <f t="shared" si="143"/>
        <v>1.35</v>
      </c>
      <c r="N371" s="55">
        <f>(M374-M371)/M374*100</f>
        <v>72.1649484536082</v>
      </c>
      <c r="O371" s="52">
        <f t="shared" si="129"/>
        <v>5.58774862715214</v>
      </c>
      <c r="P371" s="52">
        <f t="shared" si="144"/>
        <v>-1.22184874961636</v>
      </c>
      <c r="Q371" s="42"/>
      <c r="R371" s="42"/>
      <c r="S371" s="42"/>
      <c r="T371" s="51"/>
      <c r="U371" s="52"/>
    </row>
    <row r="372" spans="1:21">
      <c r="A372" s="1">
        <v>2.1</v>
      </c>
      <c r="B372" s="1">
        <v>2.4</v>
      </c>
      <c r="C372" s="1">
        <v>2.5</v>
      </c>
      <c r="D372" s="1">
        <v>2.5</v>
      </c>
      <c r="E372" s="1">
        <v>2.3</v>
      </c>
      <c r="F372" s="7">
        <v>2.2</v>
      </c>
      <c r="G372" s="39">
        <f t="shared" si="141"/>
        <v>2.33333333333333</v>
      </c>
      <c r="H372" s="39">
        <f t="shared" si="142"/>
        <v>2.33333333333333</v>
      </c>
      <c r="I372" s="22"/>
      <c r="J372" s="53">
        <v>0.03</v>
      </c>
      <c r="K372" s="43">
        <v>2.3</v>
      </c>
      <c r="L372" s="43">
        <v>2.3</v>
      </c>
      <c r="M372" s="42">
        <f t="shared" si="143"/>
        <v>1.8</v>
      </c>
      <c r="N372" s="55">
        <f>(M374-M372)/M374*100</f>
        <v>62.8865979381443</v>
      </c>
      <c r="O372" s="52">
        <f t="shared" si="129"/>
        <v>5.32885135886432</v>
      </c>
      <c r="P372" s="52">
        <f t="shared" si="144"/>
        <v>-1.52287874528034</v>
      </c>
      <c r="Q372" s="42"/>
      <c r="R372" s="42"/>
      <c r="S372" s="42"/>
      <c r="T372" s="51"/>
      <c r="U372" s="52"/>
    </row>
    <row r="373" spans="1:21">
      <c r="A373" s="1">
        <v>4.1</v>
      </c>
      <c r="B373" s="1">
        <v>3.8</v>
      </c>
      <c r="C373" s="1">
        <v>4</v>
      </c>
      <c r="D373" s="1">
        <v>4.2</v>
      </c>
      <c r="E373" s="1">
        <v>3.9</v>
      </c>
      <c r="F373" s="7">
        <v>4.2</v>
      </c>
      <c r="G373" s="39">
        <f t="shared" si="141"/>
        <v>3.96666666666667</v>
      </c>
      <c r="H373" s="39">
        <f t="shared" si="142"/>
        <v>4.1</v>
      </c>
      <c r="I373" s="22"/>
      <c r="J373" s="53">
        <v>0.015</v>
      </c>
      <c r="K373" s="63">
        <v>4</v>
      </c>
      <c r="L373" s="43">
        <v>4.1</v>
      </c>
      <c r="M373" s="42">
        <f t="shared" si="143"/>
        <v>3.55</v>
      </c>
      <c r="N373" s="55">
        <f>(M374-M373)/M374*100</f>
        <v>26.8041237113402</v>
      </c>
      <c r="O373" s="52">
        <f t="shared" si="129"/>
        <v>4.38125213790929</v>
      </c>
      <c r="P373" s="52">
        <f t="shared" si="144"/>
        <v>-1.82390874094432</v>
      </c>
      <c r="Q373" s="42"/>
      <c r="R373" s="42"/>
      <c r="S373" s="42"/>
      <c r="T373" s="51"/>
      <c r="U373" s="52"/>
    </row>
    <row r="374" ht="13.9" spans="1:21">
      <c r="A374" s="1">
        <v>5.3</v>
      </c>
      <c r="B374" s="1">
        <v>5.2</v>
      </c>
      <c r="C374" s="1">
        <v>5</v>
      </c>
      <c r="D374" s="1">
        <v>5.4</v>
      </c>
      <c r="E374" s="1">
        <v>5.7</v>
      </c>
      <c r="F374" s="7">
        <v>5.3</v>
      </c>
      <c r="G374" s="39">
        <f t="shared" si="141"/>
        <v>5.16666666666667</v>
      </c>
      <c r="H374" s="39">
        <f t="shared" si="142"/>
        <v>5.46666666666667</v>
      </c>
      <c r="I374" s="22"/>
      <c r="J374" s="53" t="s">
        <v>20</v>
      </c>
      <c r="K374" s="43">
        <v>5.2</v>
      </c>
      <c r="L374" s="43">
        <v>5.5</v>
      </c>
      <c r="M374" s="42">
        <f t="shared" si="143"/>
        <v>4.85</v>
      </c>
      <c r="N374" s="55">
        <f>(M374-M374)/M374*100</f>
        <v>0</v>
      </c>
      <c r="O374" s="42" t="e">
        <f t="shared" si="129"/>
        <v>#NUM!</v>
      </c>
      <c r="P374" s="42" t="e">
        <f t="shared" si="144"/>
        <v>#VALUE!</v>
      </c>
      <c r="Q374" s="42"/>
      <c r="R374" s="42"/>
      <c r="S374" s="42"/>
      <c r="T374" s="51"/>
      <c r="U374" s="52"/>
    </row>
    <row r="375" spans="6:21">
      <c r="F375" s="7"/>
      <c r="G375" s="38"/>
      <c r="H375" s="38"/>
      <c r="I375" s="22"/>
      <c r="J375" s="53"/>
      <c r="K375" s="43"/>
      <c r="L375" s="43"/>
      <c r="M375" s="42"/>
      <c r="N375" s="55"/>
      <c r="O375" s="42"/>
      <c r="P375" s="42"/>
      <c r="Q375" s="42"/>
      <c r="R375" s="42"/>
      <c r="S375" s="42"/>
      <c r="T375" s="51"/>
      <c r="U375" s="52"/>
    </row>
    <row r="376" spans="1:22">
      <c r="A376" s="1">
        <v>1</v>
      </c>
      <c r="B376" s="1">
        <v>0.6</v>
      </c>
      <c r="C376" s="1">
        <v>0.6</v>
      </c>
      <c r="D376" s="1">
        <v>0.8</v>
      </c>
      <c r="E376" s="1">
        <v>0.6</v>
      </c>
      <c r="F376" s="7">
        <v>0.7</v>
      </c>
      <c r="G376" s="39">
        <f t="shared" ref="G376:G382" si="145">AVERAGE(A376:C376)</f>
        <v>0.733333333333333</v>
      </c>
      <c r="H376" s="39">
        <f t="shared" ref="H376:H382" si="146">AVERAGE(D376:F376)</f>
        <v>0.7</v>
      </c>
      <c r="I376" s="1">
        <v>206</v>
      </c>
      <c r="J376" s="42">
        <v>2</v>
      </c>
      <c r="K376" s="47">
        <v>0.71</v>
      </c>
      <c r="L376" s="47">
        <v>0.71</v>
      </c>
      <c r="M376" s="42">
        <f t="shared" ref="M376:M390" si="147">AVERAGE(K376,L376)-0.7</f>
        <v>0.01</v>
      </c>
      <c r="N376" s="45">
        <f>(M382-M376)/M382*100</f>
        <v>99.7979797979798</v>
      </c>
      <c r="O376" s="42">
        <f t="shared" si="129"/>
        <v>7.87498991433152</v>
      </c>
      <c r="P376" s="42">
        <f t="shared" si="144"/>
        <v>0.301029995663981</v>
      </c>
      <c r="Q376" s="42">
        <f>INTERCEPT(O376:O381,P376:P381)</f>
        <v>6.94572923656172</v>
      </c>
      <c r="R376" s="42">
        <f>LINEST(O376:O381,P376:P381)</f>
        <v>1.72566736522638</v>
      </c>
      <c r="S376" s="42">
        <f>(5-Q376)/R376</f>
        <v>-1.12752276352313</v>
      </c>
      <c r="T376" s="51">
        <f>10^S376</f>
        <v>0.0745550792996824</v>
      </c>
      <c r="U376" s="52">
        <f>CORREL(O376:O381,P376:P381)</f>
        <v>0.946920950122579</v>
      </c>
      <c r="V376" s="35">
        <f>U376*U376</f>
        <v>0.896659285781047</v>
      </c>
    </row>
    <row r="377" spans="1:21">
      <c r="A377" s="1">
        <v>1</v>
      </c>
      <c r="B377" s="1">
        <v>1.1</v>
      </c>
      <c r="C377" s="1">
        <v>0.6</v>
      </c>
      <c r="D377" s="1">
        <v>0.7</v>
      </c>
      <c r="E377" s="1">
        <v>0.9</v>
      </c>
      <c r="F377" s="7">
        <v>0.7</v>
      </c>
      <c r="G377" s="39">
        <f t="shared" si="145"/>
        <v>0.9</v>
      </c>
      <c r="H377" s="39">
        <f t="shared" si="146"/>
        <v>0.766666666666667</v>
      </c>
      <c r="J377" s="42">
        <v>1</v>
      </c>
      <c r="K377" s="43">
        <v>0.9</v>
      </c>
      <c r="L377" s="43">
        <v>0.8</v>
      </c>
      <c r="M377" s="42">
        <f t="shared" si="147"/>
        <v>0.15</v>
      </c>
      <c r="N377" s="45">
        <f>(M382-M377)/M382*100</f>
        <v>96.969696969697</v>
      </c>
      <c r="O377" s="42">
        <f t="shared" si="129"/>
        <v>6.87635856189459</v>
      </c>
      <c r="P377" s="42">
        <f t="shared" si="144"/>
        <v>0</v>
      </c>
      <c r="Q377" s="42"/>
      <c r="R377" s="42"/>
      <c r="S377" s="42"/>
      <c r="T377" s="51"/>
      <c r="U377" s="52"/>
    </row>
    <row r="378" spans="1:21">
      <c r="A378" s="1">
        <v>2.2</v>
      </c>
      <c r="B378" s="1">
        <v>2</v>
      </c>
      <c r="C378" s="1">
        <v>1.6</v>
      </c>
      <c r="D378" s="1">
        <v>1.3</v>
      </c>
      <c r="E378" s="1">
        <v>1.6</v>
      </c>
      <c r="F378" s="7">
        <v>1.7</v>
      </c>
      <c r="G378" s="39">
        <f t="shared" si="145"/>
        <v>1.93333333333333</v>
      </c>
      <c r="H378" s="39">
        <f t="shared" si="146"/>
        <v>1.53333333333333</v>
      </c>
      <c r="J378" s="42">
        <v>0.48</v>
      </c>
      <c r="K378" s="43">
        <v>1.9</v>
      </c>
      <c r="L378" s="43">
        <v>1.5</v>
      </c>
      <c r="M378" s="42">
        <f t="shared" si="147"/>
        <v>1</v>
      </c>
      <c r="N378" s="45">
        <f>(M382-M378)/M382*100</f>
        <v>79.7979797979798</v>
      </c>
      <c r="O378" s="42">
        <f t="shared" si="129"/>
        <v>5.8344270065319</v>
      </c>
      <c r="P378" s="42">
        <f t="shared" si="144"/>
        <v>-0.318758762624413</v>
      </c>
      <c r="Q378" s="42"/>
      <c r="R378" s="42"/>
      <c r="S378" s="42"/>
      <c r="T378" s="51"/>
      <c r="U378" s="52"/>
    </row>
    <row r="379" spans="1:21">
      <c r="A379" s="1">
        <v>1.8</v>
      </c>
      <c r="B379" s="1">
        <v>1.7</v>
      </c>
      <c r="C379" s="1">
        <v>1.6</v>
      </c>
      <c r="D379" s="1">
        <v>2</v>
      </c>
      <c r="E379" s="1">
        <v>1.6</v>
      </c>
      <c r="F379" s="1">
        <v>1.7</v>
      </c>
      <c r="G379" s="36">
        <f t="shared" si="145"/>
        <v>1.7</v>
      </c>
      <c r="H379" s="36">
        <f t="shared" si="146"/>
        <v>1.76666666666667</v>
      </c>
      <c r="J379" s="42">
        <v>0.24</v>
      </c>
      <c r="K379" s="43">
        <v>1.7</v>
      </c>
      <c r="L379" s="43">
        <v>1.8</v>
      </c>
      <c r="M379" s="42">
        <f t="shared" si="147"/>
        <v>1.05</v>
      </c>
      <c r="N379" s="45">
        <f>(M382-M379)/M382*100</f>
        <v>78.7878787878788</v>
      </c>
      <c r="O379" s="42">
        <f t="shared" si="129"/>
        <v>5.79908276213518</v>
      </c>
      <c r="P379" s="42">
        <f t="shared" si="144"/>
        <v>-0.619788758288394</v>
      </c>
      <c r="Q379" s="42"/>
      <c r="R379" s="42"/>
      <c r="S379" s="42"/>
      <c r="T379" s="51"/>
      <c r="U379" s="52"/>
    </row>
    <row r="380" spans="1:21">
      <c r="A380" s="1">
        <v>2.3</v>
      </c>
      <c r="B380" s="1">
        <v>2.4</v>
      </c>
      <c r="C380" s="1">
        <v>2.5</v>
      </c>
      <c r="D380" s="1">
        <v>2.4</v>
      </c>
      <c r="E380" s="1">
        <v>2.6</v>
      </c>
      <c r="F380" s="1">
        <v>2.3</v>
      </c>
      <c r="G380" s="36">
        <f t="shared" si="145"/>
        <v>2.4</v>
      </c>
      <c r="H380" s="36">
        <f t="shared" si="146"/>
        <v>2.43333333333333</v>
      </c>
      <c r="J380" s="42">
        <v>0.12</v>
      </c>
      <c r="K380" s="43">
        <v>2.4</v>
      </c>
      <c r="L380" s="43">
        <v>2.4</v>
      </c>
      <c r="M380" s="42">
        <f t="shared" si="147"/>
        <v>1.7</v>
      </c>
      <c r="N380" s="45">
        <f>(M382-M380)/M382*100</f>
        <v>65.6565656565657</v>
      </c>
      <c r="O380" s="42">
        <f t="shared" si="129"/>
        <v>5.40310812065629</v>
      </c>
      <c r="P380" s="42">
        <f t="shared" si="144"/>
        <v>-0.920818753952375</v>
      </c>
      <c r="Q380" s="42"/>
      <c r="R380" s="42"/>
      <c r="S380" s="42"/>
      <c r="T380" s="51"/>
      <c r="U380" s="52"/>
    </row>
    <row r="381" spans="1:21">
      <c r="A381" s="1">
        <v>3.1</v>
      </c>
      <c r="B381" s="1">
        <v>2.9</v>
      </c>
      <c r="C381" s="1">
        <v>2.8</v>
      </c>
      <c r="D381" s="1">
        <v>3</v>
      </c>
      <c r="E381" s="1">
        <v>2.8</v>
      </c>
      <c r="F381" s="1">
        <v>3.4</v>
      </c>
      <c r="G381" s="36">
        <f t="shared" si="145"/>
        <v>2.93333333333333</v>
      </c>
      <c r="H381" s="36">
        <f t="shared" si="146"/>
        <v>3.06666666666667</v>
      </c>
      <c r="J381" s="42">
        <v>0.06</v>
      </c>
      <c r="K381" s="43">
        <v>2.9</v>
      </c>
      <c r="L381" s="43">
        <v>3.1</v>
      </c>
      <c r="M381" s="42">
        <f t="shared" si="147"/>
        <v>2.3</v>
      </c>
      <c r="N381" s="45">
        <f>(M382-M381)/M382*100</f>
        <v>53.5353535353535</v>
      </c>
      <c r="O381" s="42">
        <f t="shared" si="129"/>
        <v>5.08873448029941</v>
      </c>
      <c r="P381" s="42">
        <f t="shared" si="144"/>
        <v>-1.22184874961636</v>
      </c>
      <c r="Q381" s="42"/>
      <c r="R381" s="42"/>
      <c r="S381" s="42"/>
      <c r="T381" s="51"/>
      <c r="U381" s="52"/>
    </row>
    <row r="382" ht="13.9" spans="1:21">
      <c r="A382" s="1">
        <v>5.8</v>
      </c>
      <c r="B382" s="1">
        <v>5.4</v>
      </c>
      <c r="C382" s="1">
        <v>5.8</v>
      </c>
      <c r="D382" s="1">
        <v>5.4</v>
      </c>
      <c r="E382" s="1">
        <v>5.7</v>
      </c>
      <c r="F382" s="1">
        <v>5.6</v>
      </c>
      <c r="G382" s="36">
        <f t="shared" si="145"/>
        <v>5.66666666666667</v>
      </c>
      <c r="H382" s="36">
        <f t="shared" si="146"/>
        <v>5.56666666666667</v>
      </c>
      <c r="J382" s="46" t="s">
        <v>20</v>
      </c>
      <c r="K382" s="43">
        <v>5.7</v>
      </c>
      <c r="L382" s="43">
        <v>5.6</v>
      </c>
      <c r="M382" s="42">
        <f t="shared" si="147"/>
        <v>4.95</v>
      </c>
      <c r="N382" s="45">
        <f>(M382-M382)/M382*100</f>
        <v>0</v>
      </c>
      <c r="O382" s="42" t="e">
        <f t="shared" si="129"/>
        <v>#NUM!</v>
      </c>
      <c r="P382" s="42" t="e">
        <f t="shared" si="144"/>
        <v>#VALUE!</v>
      </c>
      <c r="Q382" s="42"/>
      <c r="R382" s="42"/>
      <c r="S382" s="42"/>
      <c r="T382" s="51"/>
      <c r="U382" s="52"/>
    </row>
    <row r="383" spans="10:21">
      <c r="J383" s="46"/>
      <c r="K383" s="43"/>
      <c r="L383" s="43"/>
      <c r="M383" s="42"/>
      <c r="N383" s="45"/>
      <c r="O383" s="42"/>
      <c r="P383" s="42"/>
      <c r="Q383" s="42"/>
      <c r="R383" s="42"/>
      <c r="S383" s="42"/>
      <c r="T383" s="51"/>
      <c r="U383" s="52"/>
    </row>
    <row r="384" spans="1:22">
      <c r="A384" s="1">
        <v>1.2</v>
      </c>
      <c r="B384" s="1">
        <v>1</v>
      </c>
      <c r="C384" s="1">
        <v>0.9</v>
      </c>
      <c r="D384" s="1">
        <v>0.7</v>
      </c>
      <c r="E384" s="1">
        <v>0.9</v>
      </c>
      <c r="F384" s="7">
        <v>0.5</v>
      </c>
      <c r="G384" s="39">
        <f t="shared" ref="G384:G390" si="148">AVERAGE(A384:C384)</f>
        <v>1.03333333333333</v>
      </c>
      <c r="H384" s="39">
        <f t="shared" ref="H384:H390" si="149">AVERAGE(D384:F384)</f>
        <v>0.7</v>
      </c>
      <c r="I384" s="1">
        <v>207</v>
      </c>
      <c r="J384" s="42">
        <v>2</v>
      </c>
      <c r="K384" s="43">
        <v>1</v>
      </c>
      <c r="L384" s="47">
        <v>0.71</v>
      </c>
      <c r="M384" s="42">
        <f t="shared" si="147"/>
        <v>0.155</v>
      </c>
      <c r="N384" s="45">
        <f>(M390-M384)/M390*100</f>
        <v>96.8367346938775</v>
      </c>
      <c r="O384" s="42">
        <f t="shared" si="129"/>
        <v>6.85732235256579</v>
      </c>
      <c r="P384" s="42">
        <f t="shared" si="144"/>
        <v>0.301029995663981</v>
      </c>
      <c r="Q384" s="42">
        <f>INTERCEPT(O384:O389,P384:P389)</f>
        <v>6.49048489063185</v>
      </c>
      <c r="R384" s="42">
        <f>LINEST(O384:O389,P384:P389)</f>
        <v>1.30159095576137</v>
      </c>
      <c r="S384" s="42">
        <f>(5-Q384)/R384</f>
        <v>-1.14512542057423</v>
      </c>
      <c r="T384" s="51">
        <f>10^S384</f>
        <v>0.0715936623911836</v>
      </c>
      <c r="U384" s="52">
        <f>CORREL(O384:O389,P384:P389)</f>
        <v>0.99180857505436</v>
      </c>
      <c r="V384" s="35">
        <f>U384*U384</f>
        <v>0.983684249551359</v>
      </c>
    </row>
    <row r="385" spans="1:21">
      <c r="A385" s="1">
        <v>1</v>
      </c>
      <c r="B385" s="1">
        <v>1.3</v>
      </c>
      <c r="C385" s="1">
        <v>1.3</v>
      </c>
      <c r="D385" s="1">
        <v>1.1</v>
      </c>
      <c r="E385" s="1">
        <v>0.8</v>
      </c>
      <c r="F385" s="7">
        <v>0.9</v>
      </c>
      <c r="G385" s="39">
        <f t="shared" si="148"/>
        <v>1.2</v>
      </c>
      <c r="H385" s="39">
        <f t="shared" si="149"/>
        <v>0.933333333333333</v>
      </c>
      <c r="J385" s="42">
        <v>1</v>
      </c>
      <c r="K385" s="43">
        <v>1.2</v>
      </c>
      <c r="L385" s="43">
        <v>0.9</v>
      </c>
      <c r="M385" s="42">
        <f t="shared" si="147"/>
        <v>0.35</v>
      </c>
      <c r="N385" s="45">
        <f>(M390-M385)/M390*100</f>
        <v>92.8571428571428</v>
      </c>
      <c r="O385" s="42">
        <f t="shared" si="129"/>
        <v>6.46523379268552</v>
      </c>
      <c r="P385" s="42">
        <f t="shared" si="144"/>
        <v>0</v>
      </c>
      <c r="Q385" s="42"/>
      <c r="R385" s="42"/>
      <c r="S385" s="42"/>
      <c r="T385" s="51"/>
      <c r="U385" s="52"/>
    </row>
    <row r="386" spans="1:21">
      <c r="A386" s="1">
        <v>1.2</v>
      </c>
      <c r="B386" s="1">
        <v>1.1</v>
      </c>
      <c r="C386" s="1">
        <v>1.6</v>
      </c>
      <c r="D386" s="1">
        <v>1</v>
      </c>
      <c r="E386" s="1">
        <v>1.4</v>
      </c>
      <c r="F386" s="7">
        <v>1.3</v>
      </c>
      <c r="G386" s="39">
        <f t="shared" si="148"/>
        <v>1.3</v>
      </c>
      <c r="H386" s="39">
        <f t="shared" si="149"/>
        <v>1.23333333333333</v>
      </c>
      <c r="J386" s="42">
        <v>0.48</v>
      </c>
      <c r="K386" s="43">
        <v>1.3</v>
      </c>
      <c r="L386" s="43">
        <v>1.2</v>
      </c>
      <c r="M386" s="42">
        <f t="shared" si="147"/>
        <v>0.55</v>
      </c>
      <c r="N386" s="45">
        <f>(M390-M386)/M390*100</f>
        <v>88.7755102040816</v>
      </c>
      <c r="O386" s="42">
        <f t="shared" si="129"/>
        <v>6.21467572146688</v>
      </c>
      <c r="P386" s="42">
        <f t="shared" si="144"/>
        <v>-0.318758762624413</v>
      </c>
      <c r="Q386" s="42"/>
      <c r="R386" s="42"/>
      <c r="S386" s="42"/>
      <c r="T386" s="51"/>
      <c r="U386" s="52"/>
    </row>
    <row r="387" spans="1:21">
      <c r="A387" s="1">
        <v>2</v>
      </c>
      <c r="B387" s="1">
        <v>1.7</v>
      </c>
      <c r="C387" s="1">
        <v>1.9</v>
      </c>
      <c r="D387" s="1">
        <v>2</v>
      </c>
      <c r="E387" s="1">
        <v>2</v>
      </c>
      <c r="F387" s="7">
        <v>2.1</v>
      </c>
      <c r="G387" s="39">
        <f t="shared" si="148"/>
        <v>1.86666666666667</v>
      </c>
      <c r="H387" s="39">
        <f t="shared" si="149"/>
        <v>2.03333333333333</v>
      </c>
      <c r="J387" s="42">
        <v>0.24</v>
      </c>
      <c r="K387" s="43">
        <v>1.9</v>
      </c>
      <c r="L387" s="43">
        <v>2</v>
      </c>
      <c r="M387" s="42">
        <f t="shared" si="147"/>
        <v>1.25</v>
      </c>
      <c r="N387" s="45">
        <f>(M390-M387)/M390*100</f>
        <v>74.4897959183673</v>
      </c>
      <c r="O387" s="42">
        <f t="shared" ref="O387:O390" si="150">NORMINV(N387/100,5,1)</f>
        <v>5.65851995054834</v>
      </c>
      <c r="P387" s="42">
        <f t="shared" si="144"/>
        <v>-0.619788758288394</v>
      </c>
      <c r="Q387" s="42"/>
      <c r="R387" s="42"/>
      <c r="S387" s="42"/>
      <c r="T387" s="51"/>
      <c r="U387" s="52"/>
    </row>
    <row r="388" spans="1:21">
      <c r="A388" s="1">
        <v>3</v>
      </c>
      <c r="B388" s="1">
        <v>2.9</v>
      </c>
      <c r="C388" s="1">
        <v>2.8</v>
      </c>
      <c r="D388" s="1">
        <v>2.7</v>
      </c>
      <c r="E388" s="1">
        <v>2.7</v>
      </c>
      <c r="F388" s="1">
        <v>2.9</v>
      </c>
      <c r="G388" s="36">
        <f t="shared" si="148"/>
        <v>2.9</v>
      </c>
      <c r="H388" s="36">
        <f t="shared" si="149"/>
        <v>2.76666666666667</v>
      </c>
      <c r="J388" s="42">
        <v>0.12</v>
      </c>
      <c r="K388" s="43">
        <v>2.9</v>
      </c>
      <c r="L388" s="43">
        <v>2.8</v>
      </c>
      <c r="M388" s="42">
        <f t="shared" si="147"/>
        <v>2.15</v>
      </c>
      <c r="N388" s="45">
        <f>(M390-M388)/M390*100</f>
        <v>56.1224489795918</v>
      </c>
      <c r="O388" s="42">
        <f t="shared" si="150"/>
        <v>5.15407446679575</v>
      </c>
      <c r="P388" s="42">
        <f t="shared" si="144"/>
        <v>-0.920818753952375</v>
      </c>
      <c r="Q388" s="42"/>
      <c r="R388" s="42"/>
      <c r="S388" s="42"/>
      <c r="T388" s="51"/>
      <c r="U388" s="52"/>
    </row>
    <row r="389" spans="1:21">
      <c r="A389" s="1">
        <v>3.2</v>
      </c>
      <c r="B389" s="1">
        <v>3.1</v>
      </c>
      <c r="C389" s="1">
        <v>3.6</v>
      </c>
      <c r="D389" s="1">
        <v>3.1</v>
      </c>
      <c r="E389" s="1">
        <v>3.2</v>
      </c>
      <c r="F389" s="1">
        <v>3.2</v>
      </c>
      <c r="G389" s="36">
        <f t="shared" si="148"/>
        <v>3.3</v>
      </c>
      <c r="H389" s="36">
        <f t="shared" si="149"/>
        <v>3.16666666666667</v>
      </c>
      <c r="J389" s="42">
        <v>0.06</v>
      </c>
      <c r="K389" s="47">
        <v>3.25</v>
      </c>
      <c r="L389" s="47">
        <v>3.15</v>
      </c>
      <c r="M389" s="42">
        <f t="shared" si="147"/>
        <v>2.5</v>
      </c>
      <c r="N389" s="45">
        <f>(M390-M389)/M390*100</f>
        <v>48.9795918367347</v>
      </c>
      <c r="O389" s="42">
        <f t="shared" si="150"/>
        <v>4.97441937087675</v>
      </c>
      <c r="P389" s="42">
        <f t="shared" si="144"/>
        <v>-1.22184874961636</v>
      </c>
      <c r="Q389" s="42"/>
      <c r="R389" s="42"/>
      <c r="S389" s="42"/>
      <c r="T389" s="51"/>
      <c r="U389" s="52"/>
    </row>
    <row r="390" ht="13.9" spans="1:21">
      <c r="A390" s="1">
        <v>5.7</v>
      </c>
      <c r="B390" s="1">
        <v>5.8</v>
      </c>
      <c r="C390" s="1">
        <v>5.6</v>
      </c>
      <c r="D390" s="1">
        <v>5.4</v>
      </c>
      <c r="E390" s="1">
        <v>5.7</v>
      </c>
      <c r="F390" s="7">
        <v>5.5</v>
      </c>
      <c r="G390" s="39">
        <f t="shared" si="148"/>
        <v>5.7</v>
      </c>
      <c r="H390" s="39">
        <f t="shared" si="149"/>
        <v>5.53333333333333</v>
      </c>
      <c r="J390" s="46" t="s">
        <v>20</v>
      </c>
      <c r="K390" s="43">
        <v>5.7</v>
      </c>
      <c r="L390" s="43">
        <v>5.5</v>
      </c>
      <c r="M390" s="42">
        <f t="shared" si="147"/>
        <v>4.9</v>
      </c>
      <c r="N390" s="45">
        <f>(M390-M390)/M390*100</f>
        <v>0</v>
      </c>
      <c r="O390" s="42" t="e">
        <f t="shared" si="150"/>
        <v>#NUM!</v>
      </c>
      <c r="P390" s="42" t="e">
        <f t="shared" si="144"/>
        <v>#VALUE!</v>
      </c>
      <c r="Q390" s="42"/>
      <c r="R390" s="42"/>
      <c r="S390" s="42"/>
      <c r="T390" s="51"/>
      <c r="U390" s="52"/>
    </row>
    <row r="391" spans="6:21">
      <c r="F391" s="7"/>
      <c r="G391" s="38"/>
      <c r="H391" s="38"/>
      <c r="J391" s="46"/>
      <c r="K391" s="43"/>
      <c r="L391" s="43"/>
      <c r="M391" s="42"/>
      <c r="N391" s="45"/>
      <c r="O391" s="42"/>
      <c r="P391" s="42"/>
      <c r="Q391" s="42"/>
      <c r="R391" s="42"/>
      <c r="S391" s="42"/>
      <c r="T391" s="51"/>
      <c r="U391" s="52"/>
    </row>
    <row r="392" spans="1:22">
      <c r="A392" s="1">
        <v>0.7</v>
      </c>
      <c r="B392" s="1">
        <v>0.7</v>
      </c>
      <c r="C392" s="1">
        <v>0.5</v>
      </c>
      <c r="D392" s="1">
        <v>0.5</v>
      </c>
      <c r="E392" s="1">
        <v>0.8</v>
      </c>
      <c r="F392" s="7">
        <v>0.6</v>
      </c>
      <c r="G392" s="39">
        <f t="shared" ref="G392:G398" si="151">AVERAGE(A392:C392)</f>
        <v>0.633333333333333</v>
      </c>
      <c r="H392" s="39">
        <f t="shared" ref="H392:H398" si="152">AVERAGE(D392:F392)</f>
        <v>0.633333333333333</v>
      </c>
      <c r="I392" s="7">
        <v>208</v>
      </c>
      <c r="J392" s="7">
        <v>0.48</v>
      </c>
      <c r="K392" s="38">
        <v>0.6</v>
      </c>
      <c r="L392" s="38">
        <v>0.6</v>
      </c>
      <c r="M392" s="45">
        <f t="shared" ref="M392:M398" si="153">AVERAGE(K392,L392)-0.5</f>
        <v>0.1</v>
      </c>
      <c r="N392" s="45">
        <f>(M398-M392)/M398*100</f>
        <v>97.8723404255319</v>
      </c>
      <c r="O392" s="45">
        <f t="shared" ref="O392:O397" si="154">NORMINV(N392/100,5,1)</f>
        <v>7.02806914493391</v>
      </c>
      <c r="P392" s="45">
        <f t="shared" si="144"/>
        <v>-0.318758762624413</v>
      </c>
      <c r="Q392" s="45">
        <f>INTERCEPT(O392:O397,P392:P397)</f>
        <v>7.45372373446478</v>
      </c>
      <c r="R392" s="45">
        <f>LINEST(O392:O397,P392:P397)</f>
        <v>1.77855896037551</v>
      </c>
      <c r="S392" s="45">
        <f>(5-Q392)/R392</f>
        <v>-1.37961337753274</v>
      </c>
      <c r="T392" s="51">
        <f>10^S392</f>
        <v>0.0417240658808442</v>
      </c>
      <c r="U392" s="55">
        <f>CORREL(O392:O397,P392:P397)</f>
        <v>0.989095861357543</v>
      </c>
      <c r="V392" s="35">
        <f>U392*U392</f>
        <v>0.978310622954619</v>
      </c>
    </row>
    <row r="393" spans="1:21">
      <c r="A393" s="1">
        <v>0.9</v>
      </c>
      <c r="B393" s="1">
        <v>1</v>
      </c>
      <c r="C393" s="1">
        <v>0.9</v>
      </c>
      <c r="D393" s="1">
        <v>1</v>
      </c>
      <c r="E393" s="1">
        <v>1.1</v>
      </c>
      <c r="F393" s="7">
        <v>1</v>
      </c>
      <c r="G393" s="39">
        <f t="shared" si="151"/>
        <v>0.933333333333333</v>
      </c>
      <c r="H393" s="39">
        <f t="shared" si="152"/>
        <v>1.03333333333333</v>
      </c>
      <c r="I393" s="7"/>
      <c r="J393" s="7">
        <v>0.24</v>
      </c>
      <c r="K393" s="38">
        <v>0.9</v>
      </c>
      <c r="L393" s="38">
        <v>1</v>
      </c>
      <c r="M393" s="45">
        <f t="shared" si="153"/>
        <v>0.45</v>
      </c>
      <c r="N393" s="45">
        <f>(M398-M393)/M398*100</f>
        <v>90.4255319148936</v>
      </c>
      <c r="O393" s="45">
        <f t="shared" si="154"/>
        <v>6.3061858555324</v>
      </c>
      <c r="P393" s="45">
        <f t="shared" si="144"/>
        <v>-0.619788758288394</v>
      </c>
      <c r="Q393" s="7"/>
      <c r="R393" s="7"/>
      <c r="S393" s="7"/>
      <c r="T393" s="49"/>
      <c r="U393" s="58"/>
    </row>
    <row r="394" spans="1:21">
      <c r="A394" s="1">
        <v>1.7</v>
      </c>
      <c r="B394" s="1">
        <v>1.6</v>
      </c>
      <c r="C394" s="1">
        <v>1.8</v>
      </c>
      <c r="D394" s="1">
        <v>1.5</v>
      </c>
      <c r="E394" s="1">
        <v>1.7</v>
      </c>
      <c r="F394" s="7">
        <v>1.5</v>
      </c>
      <c r="G394" s="39">
        <f t="shared" si="151"/>
        <v>1.7</v>
      </c>
      <c r="H394" s="39">
        <f t="shared" si="152"/>
        <v>1.56666666666667</v>
      </c>
      <c r="I394" s="7"/>
      <c r="J394" s="7">
        <v>0.12</v>
      </c>
      <c r="K394" s="38">
        <v>1.7</v>
      </c>
      <c r="L394" s="38">
        <v>1.6</v>
      </c>
      <c r="M394" s="45">
        <f t="shared" si="153"/>
        <v>1.15</v>
      </c>
      <c r="N394" s="45">
        <f>(M398-M394)/M398*100</f>
        <v>75.531914893617</v>
      </c>
      <c r="O394" s="45">
        <f t="shared" si="154"/>
        <v>5.69132439892879</v>
      </c>
      <c r="P394" s="45">
        <f t="shared" si="144"/>
        <v>-0.920818753952375</v>
      </c>
      <c r="Q394" s="7"/>
      <c r="R394" s="7"/>
      <c r="S394" s="7"/>
      <c r="T394" s="49"/>
      <c r="U394" s="58"/>
    </row>
    <row r="395" spans="1:21">
      <c r="A395" s="1">
        <v>2.2</v>
      </c>
      <c r="B395" s="1">
        <v>2.3</v>
      </c>
      <c r="C395" s="1">
        <v>2.4</v>
      </c>
      <c r="D395" s="1">
        <v>2.4</v>
      </c>
      <c r="E395" s="1">
        <v>2.4</v>
      </c>
      <c r="F395" s="1">
        <v>2</v>
      </c>
      <c r="G395" s="36">
        <f t="shared" si="151"/>
        <v>2.3</v>
      </c>
      <c r="H395" s="36">
        <f t="shared" si="152"/>
        <v>2.26666666666667</v>
      </c>
      <c r="I395" s="7"/>
      <c r="J395" s="7">
        <v>0.06</v>
      </c>
      <c r="K395" s="38">
        <v>2.3</v>
      </c>
      <c r="L395" s="38">
        <v>2.3</v>
      </c>
      <c r="M395" s="45">
        <f t="shared" si="153"/>
        <v>1.8</v>
      </c>
      <c r="N395" s="45">
        <f>(M398-M395)/M398*100</f>
        <v>61.7021276595745</v>
      </c>
      <c r="O395" s="45">
        <f t="shared" si="154"/>
        <v>5.2976668501864</v>
      </c>
      <c r="P395" s="45">
        <f t="shared" si="144"/>
        <v>-1.22184874961636</v>
      </c>
      <c r="Q395" s="7"/>
      <c r="R395" s="7"/>
      <c r="S395" s="7"/>
      <c r="T395" s="49"/>
      <c r="U395" s="58"/>
    </row>
    <row r="396" spans="1:21">
      <c r="A396" s="1">
        <v>3.6</v>
      </c>
      <c r="B396" s="1">
        <v>3.8</v>
      </c>
      <c r="C396" s="1">
        <v>3.8</v>
      </c>
      <c r="D396" s="1">
        <v>3.4</v>
      </c>
      <c r="E396" s="1">
        <v>3.6</v>
      </c>
      <c r="F396" s="1">
        <v>3.7</v>
      </c>
      <c r="G396" s="36">
        <f t="shared" si="151"/>
        <v>3.73333333333333</v>
      </c>
      <c r="H396" s="36">
        <f t="shared" si="152"/>
        <v>3.56666666666667</v>
      </c>
      <c r="I396" s="7"/>
      <c r="J396" s="7">
        <v>0.03</v>
      </c>
      <c r="K396" s="38">
        <v>3.7</v>
      </c>
      <c r="L396" s="38">
        <v>3.6</v>
      </c>
      <c r="M396" s="45">
        <f t="shared" si="153"/>
        <v>3.15</v>
      </c>
      <c r="N396" s="45">
        <f>(M398-M396)/M398*100</f>
        <v>32.9787234042553</v>
      </c>
      <c r="O396" s="45">
        <f t="shared" si="154"/>
        <v>4.55949924845604</v>
      </c>
      <c r="P396" s="45">
        <f t="shared" si="144"/>
        <v>-1.52287874528034</v>
      </c>
      <c r="Q396" s="7"/>
      <c r="R396" s="7"/>
      <c r="S396" s="7"/>
      <c r="T396" s="49"/>
      <c r="U396" s="58"/>
    </row>
    <row r="397" spans="1:21">
      <c r="A397" s="1">
        <v>3.9</v>
      </c>
      <c r="B397" s="1">
        <v>3.7</v>
      </c>
      <c r="C397" s="1">
        <v>3.8</v>
      </c>
      <c r="D397" s="1">
        <v>4</v>
      </c>
      <c r="E397" s="1">
        <v>3.9</v>
      </c>
      <c r="F397" s="1">
        <v>4.1</v>
      </c>
      <c r="G397" s="36">
        <f t="shared" si="151"/>
        <v>3.8</v>
      </c>
      <c r="H397" s="36">
        <f t="shared" si="152"/>
        <v>4</v>
      </c>
      <c r="I397" s="7"/>
      <c r="J397" s="7">
        <v>0.015</v>
      </c>
      <c r="K397" s="38">
        <v>3.8</v>
      </c>
      <c r="L397" s="38">
        <v>4</v>
      </c>
      <c r="M397" s="45">
        <f t="shared" si="153"/>
        <v>3.4</v>
      </c>
      <c r="N397" s="45">
        <f>(M398-M397)/M398*100</f>
        <v>27.6595744680851</v>
      </c>
      <c r="O397" s="45">
        <f t="shared" si="154"/>
        <v>4.40701544601837</v>
      </c>
      <c r="P397" s="45">
        <f t="shared" si="144"/>
        <v>-1.82390874094432</v>
      </c>
      <c r="Q397" s="7"/>
      <c r="R397" s="7"/>
      <c r="S397" s="7"/>
      <c r="T397" s="49"/>
      <c r="U397" s="58"/>
    </row>
    <row r="398" spans="1:21">
      <c r="A398" s="1">
        <v>5</v>
      </c>
      <c r="B398" s="1">
        <v>5.2</v>
      </c>
      <c r="C398" s="1">
        <v>5.4</v>
      </c>
      <c r="D398" s="1">
        <v>5.3</v>
      </c>
      <c r="E398" s="1">
        <v>5.2</v>
      </c>
      <c r="F398" s="7">
        <v>5.1</v>
      </c>
      <c r="G398" s="39">
        <f t="shared" si="151"/>
        <v>5.2</v>
      </c>
      <c r="H398" s="39">
        <f t="shared" si="152"/>
        <v>5.2</v>
      </c>
      <c r="I398" s="7"/>
      <c r="J398" s="7" t="s">
        <v>20</v>
      </c>
      <c r="K398" s="38">
        <v>5.2</v>
      </c>
      <c r="L398" s="38">
        <v>5.2</v>
      </c>
      <c r="M398" s="45">
        <f t="shared" si="153"/>
        <v>4.7</v>
      </c>
      <c r="N398" s="45">
        <f>(M398-M398)/M398*100</f>
        <v>0</v>
      </c>
      <c r="O398" s="7"/>
      <c r="P398" s="7"/>
      <c r="Q398" s="7"/>
      <c r="R398" s="7"/>
      <c r="S398" s="7"/>
      <c r="T398" s="49"/>
      <c r="U398" s="58"/>
    </row>
    <row r="399" spans="6:21">
      <c r="F399" s="7"/>
      <c r="G399" s="38"/>
      <c r="H399" s="38"/>
      <c r="I399" s="7"/>
      <c r="J399" s="7"/>
      <c r="K399" s="38"/>
      <c r="L399" s="38"/>
      <c r="M399" s="7"/>
      <c r="N399" s="7"/>
      <c r="O399" s="7"/>
      <c r="P399" s="7"/>
      <c r="Q399" s="7"/>
      <c r="R399" s="7"/>
      <c r="S399" s="7"/>
      <c r="T399" s="49"/>
      <c r="U399" s="58"/>
    </row>
    <row r="400" spans="1:22">
      <c r="A400" s="1">
        <v>0.4</v>
      </c>
      <c r="B400" s="1">
        <v>0.7</v>
      </c>
      <c r="C400" s="1">
        <v>0.8</v>
      </c>
      <c r="D400" s="1">
        <v>0.5</v>
      </c>
      <c r="E400" s="1">
        <v>0.7</v>
      </c>
      <c r="F400" s="7">
        <v>0.7</v>
      </c>
      <c r="G400" s="39">
        <f t="shared" ref="G400:G406" si="155">AVERAGE(A400:C400)</f>
        <v>0.633333333333333</v>
      </c>
      <c r="H400" s="39">
        <f t="shared" ref="H400:H406" si="156">AVERAGE(D400:F400)</f>
        <v>0.633333333333333</v>
      </c>
      <c r="I400" s="60">
        <v>216</v>
      </c>
      <c r="J400" s="53">
        <v>0.48</v>
      </c>
      <c r="K400" s="43">
        <v>0.6</v>
      </c>
      <c r="L400" s="43">
        <v>0.6</v>
      </c>
      <c r="M400" s="42">
        <f t="shared" ref="M400:M406" si="157">AVERAGE(K400,L400)-0.5</f>
        <v>0.1</v>
      </c>
      <c r="N400" s="55">
        <f>(M406-M400)/M406*100</f>
        <v>98.6013986013986</v>
      </c>
      <c r="O400" s="52">
        <f t="shared" ref="O400:O422" si="158">NORMINV(N400/100,5,1)</f>
        <v>7.19767845464964</v>
      </c>
      <c r="P400" s="52">
        <f t="shared" ref="P400:P422" si="159">LOG(J400)</f>
        <v>-0.318758762624413</v>
      </c>
      <c r="Q400" s="52">
        <f>INTERCEPT(O400:O405,P400:P405)</f>
        <v>7.54269073648078</v>
      </c>
      <c r="R400" s="52">
        <f>LINEST(O400:O405,P400:P405)</f>
        <v>1.75239631663093</v>
      </c>
      <c r="S400" s="52">
        <f>(5-Q400)/R400</f>
        <v>-1.45097927469354</v>
      </c>
      <c r="T400" s="51">
        <f>10^S400</f>
        <v>0.0354014234870366</v>
      </c>
      <c r="U400" s="52">
        <f>CORREL(O400:O405,P400:P405)</f>
        <v>0.986078816065805</v>
      </c>
      <c r="V400" s="35">
        <f>U400*U400</f>
        <v>0.97235143149374</v>
      </c>
    </row>
    <row r="401" spans="1:21">
      <c r="A401" s="1">
        <v>1.2</v>
      </c>
      <c r="B401" s="1">
        <v>1.1</v>
      </c>
      <c r="C401" s="1">
        <v>1.4</v>
      </c>
      <c r="D401" s="1">
        <v>1.2</v>
      </c>
      <c r="E401" s="1">
        <v>1</v>
      </c>
      <c r="F401" s="7">
        <v>1.1</v>
      </c>
      <c r="G401" s="39">
        <f t="shared" si="155"/>
        <v>1.23333333333333</v>
      </c>
      <c r="H401" s="39">
        <f t="shared" si="156"/>
        <v>1.1</v>
      </c>
      <c r="I401" s="22"/>
      <c r="J401" s="53">
        <v>0.24</v>
      </c>
      <c r="K401" s="43">
        <v>1.2</v>
      </c>
      <c r="L401" s="43">
        <v>1.1</v>
      </c>
      <c r="M401" s="42">
        <f t="shared" si="157"/>
        <v>0.65</v>
      </c>
      <c r="N401" s="55">
        <f>(M406-M401)/M406*100</f>
        <v>90.9090909090909</v>
      </c>
      <c r="O401" s="52">
        <f t="shared" si="158"/>
        <v>6.33517773611894</v>
      </c>
      <c r="P401" s="52">
        <f t="shared" si="159"/>
        <v>-0.619788758288394</v>
      </c>
      <c r="Q401" s="42"/>
      <c r="R401" s="42"/>
      <c r="S401" s="42"/>
      <c r="T401" s="51"/>
      <c r="U401" s="52"/>
    </row>
    <row r="402" spans="1:21">
      <c r="A402" s="1">
        <v>2</v>
      </c>
      <c r="B402" s="1">
        <v>2.4</v>
      </c>
      <c r="C402" s="1">
        <v>2.1</v>
      </c>
      <c r="D402" s="1">
        <v>2.1</v>
      </c>
      <c r="E402" s="1">
        <v>2.3</v>
      </c>
      <c r="F402" s="7">
        <v>2.4</v>
      </c>
      <c r="G402" s="39">
        <f t="shared" si="155"/>
        <v>2.16666666666667</v>
      </c>
      <c r="H402" s="39">
        <f t="shared" si="156"/>
        <v>2.26666666666667</v>
      </c>
      <c r="I402" s="22"/>
      <c r="J402" s="53">
        <v>0.12</v>
      </c>
      <c r="K402" s="43">
        <v>2.2</v>
      </c>
      <c r="L402" s="43">
        <v>2.2</v>
      </c>
      <c r="M402" s="42">
        <f t="shared" si="157"/>
        <v>1.7</v>
      </c>
      <c r="N402" s="55">
        <f>(M406-M402)/M406*100</f>
        <v>76.2237762237762</v>
      </c>
      <c r="O402" s="52">
        <f t="shared" si="158"/>
        <v>5.71351929860046</v>
      </c>
      <c r="P402" s="52">
        <f t="shared" si="159"/>
        <v>-0.920818753952375</v>
      </c>
      <c r="Q402" s="42"/>
      <c r="R402" s="42"/>
      <c r="S402" s="42"/>
      <c r="T402" s="51"/>
      <c r="U402" s="52"/>
    </row>
    <row r="403" spans="1:21">
      <c r="A403" s="1">
        <v>2.9</v>
      </c>
      <c r="B403" s="1">
        <v>3.2</v>
      </c>
      <c r="C403" s="1">
        <v>3.1</v>
      </c>
      <c r="D403" s="1">
        <v>3.2</v>
      </c>
      <c r="E403" s="1">
        <v>3.2</v>
      </c>
      <c r="F403" s="7">
        <v>3</v>
      </c>
      <c r="G403" s="39">
        <f t="shared" si="155"/>
        <v>3.06666666666667</v>
      </c>
      <c r="H403" s="39">
        <f>AVERAGE(A403:F403)</f>
        <v>3.1</v>
      </c>
      <c r="I403" s="22"/>
      <c r="J403" s="53">
        <v>0.06</v>
      </c>
      <c r="K403" s="43">
        <v>3.1</v>
      </c>
      <c r="L403" s="43">
        <v>3.1</v>
      </c>
      <c r="M403" s="42">
        <f t="shared" si="157"/>
        <v>2.6</v>
      </c>
      <c r="N403" s="55">
        <f>(M406-M403)/M406*100</f>
        <v>63.6363636363636</v>
      </c>
      <c r="O403" s="52">
        <f t="shared" si="158"/>
        <v>5.34875569551705</v>
      </c>
      <c r="P403" s="52">
        <f t="shared" si="159"/>
        <v>-1.22184874961636</v>
      </c>
      <c r="Q403" s="42"/>
      <c r="R403" s="42"/>
      <c r="S403" s="42"/>
      <c r="T403" s="51"/>
      <c r="U403" s="52"/>
    </row>
    <row r="404" spans="1:21">
      <c r="A404" s="1">
        <v>4.1</v>
      </c>
      <c r="B404" s="1">
        <v>4</v>
      </c>
      <c r="C404" s="1">
        <v>3.9</v>
      </c>
      <c r="D404" s="1">
        <v>3.7</v>
      </c>
      <c r="E404" s="1">
        <v>4.1</v>
      </c>
      <c r="F404" s="1">
        <v>3.9</v>
      </c>
      <c r="G404" s="36">
        <f t="shared" si="155"/>
        <v>4</v>
      </c>
      <c r="H404" s="36">
        <f t="shared" si="156"/>
        <v>3.9</v>
      </c>
      <c r="I404" s="22"/>
      <c r="J404" s="53">
        <v>0.03</v>
      </c>
      <c r="K404" s="43">
        <v>4</v>
      </c>
      <c r="L404" s="43">
        <v>3.9</v>
      </c>
      <c r="M404" s="42">
        <f t="shared" si="157"/>
        <v>3.45</v>
      </c>
      <c r="N404" s="55">
        <f>(M406-M404)/M406*100</f>
        <v>51.7482517482517</v>
      </c>
      <c r="O404" s="52">
        <f t="shared" si="158"/>
        <v>5.04383620795972</v>
      </c>
      <c r="P404" s="52">
        <f t="shared" si="159"/>
        <v>-1.52287874528034</v>
      </c>
      <c r="Q404" s="42"/>
      <c r="R404" s="42"/>
      <c r="S404" s="42"/>
      <c r="T404" s="51"/>
      <c r="U404" s="52"/>
    </row>
    <row r="405" spans="1:21">
      <c r="A405" s="1">
        <v>5.7</v>
      </c>
      <c r="B405" s="1">
        <v>5.9</v>
      </c>
      <c r="C405" s="1">
        <v>5.8</v>
      </c>
      <c r="D405" s="1">
        <v>5.8</v>
      </c>
      <c r="E405" s="1">
        <v>5.6</v>
      </c>
      <c r="F405" s="1">
        <v>5.9</v>
      </c>
      <c r="G405" s="36">
        <f t="shared" si="155"/>
        <v>5.8</v>
      </c>
      <c r="H405" s="36">
        <f t="shared" si="156"/>
        <v>5.76666666666667</v>
      </c>
      <c r="I405" s="22"/>
      <c r="J405" s="53">
        <v>0.015</v>
      </c>
      <c r="K405" s="43">
        <v>5.8</v>
      </c>
      <c r="L405" s="43">
        <v>5.8</v>
      </c>
      <c r="M405" s="42">
        <f t="shared" si="157"/>
        <v>5.3</v>
      </c>
      <c r="N405" s="55">
        <f>(M406-M405)/M406*100</f>
        <v>25.8741258741259</v>
      </c>
      <c r="O405" s="52">
        <f t="shared" si="158"/>
        <v>4.35276910298296</v>
      </c>
      <c r="P405" s="52">
        <f t="shared" si="159"/>
        <v>-1.82390874094432</v>
      </c>
      <c r="Q405" s="42"/>
      <c r="R405" s="42"/>
      <c r="S405" s="42"/>
      <c r="T405" s="51"/>
      <c r="U405" s="52"/>
    </row>
    <row r="406" ht="13.9" spans="1:21">
      <c r="A406" s="1">
        <v>7.6</v>
      </c>
      <c r="B406" s="1">
        <v>7.9</v>
      </c>
      <c r="C406" s="1">
        <v>7.5</v>
      </c>
      <c r="D406" s="1">
        <v>7.5</v>
      </c>
      <c r="E406" s="1">
        <v>7.8</v>
      </c>
      <c r="F406" s="1">
        <v>7.4</v>
      </c>
      <c r="G406" s="36">
        <f t="shared" si="155"/>
        <v>7.66666666666667</v>
      </c>
      <c r="H406" s="36">
        <f t="shared" si="156"/>
        <v>7.56666666666667</v>
      </c>
      <c r="I406" s="22"/>
      <c r="J406" s="53" t="s">
        <v>20</v>
      </c>
      <c r="K406" s="43">
        <v>7.7</v>
      </c>
      <c r="L406" s="43">
        <v>7.6</v>
      </c>
      <c r="M406" s="42">
        <f t="shared" si="157"/>
        <v>7.15</v>
      </c>
      <c r="N406" s="55">
        <f>(M406-M406)/M406*100</f>
        <v>0</v>
      </c>
      <c r="O406" s="42" t="e">
        <f t="shared" si="158"/>
        <v>#NUM!</v>
      </c>
      <c r="P406" s="42" t="e">
        <f t="shared" si="159"/>
        <v>#VALUE!</v>
      </c>
      <c r="Q406" s="42"/>
      <c r="R406" s="42"/>
      <c r="S406" s="42"/>
      <c r="T406" s="51"/>
      <c r="U406" s="52"/>
    </row>
    <row r="407" spans="6:21">
      <c r="F407" s="39"/>
      <c r="G407" s="39"/>
      <c r="H407" s="39"/>
      <c r="I407" s="22"/>
      <c r="J407" s="53"/>
      <c r="K407" s="43"/>
      <c r="L407" s="43"/>
      <c r="M407" s="42"/>
      <c r="N407" s="55"/>
      <c r="O407" s="42"/>
      <c r="P407" s="42"/>
      <c r="Q407" s="42"/>
      <c r="R407" s="42"/>
      <c r="S407" s="42"/>
      <c r="T407" s="51"/>
      <c r="U407" s="52"/>
    </row>
    <row r="408" spans="1:22">
      <c r="A408" s="1">
        <v>1.3</v>
      </c>
      <c r="B408" s="1">
        <v>1.5</v>
      </c>
      <c r="C408" s="1">
        <v>1.5</v>
      </c>
      <c r="D408" s="1">
        <v>1</v>
      </c>
      <c r="E408" s="1">
        <v>0.9</v>
      </c>
      <c r="F408" s="39">
        <v>1</v>
      </c>
      <c r="G408" s="39">
        <f t="shared" ref="G408:G414" si="160">AVERAGE(A408:C408)</f>
        <v>1.43333333333333</v>
      </c>
      <c r="H408" s="39">
        <f t="shared" ref="H408:H410" si="161">AVERAGE(D408:F408)</f>
        <v>0.966666666666667</v>
      </c>
      <c r="I408" s="1">
        <v>217</v>
      </c>
      <c r="J408" s="53">
        <v>0.48</v>
      </c>
      <c r="K408" s="43">
        <v>1.4</v>
      </c>
      <c r="L408" s="43">
        <v>1</v>
      </c>
      <c r="M408" s="42">
        <f t="shared" ref="M408:M414" si="162">AVERAGE(K408,L408)-0.7</f>
        <v>0.5</v>
      </c>
      <c r="N408" s="55">
        <f>(M414-M408)/M414*100</f>
        <v>87.9518072289157</v>
      </c>
      <c r="O408" s="52">
        <f t="shared" si="158"/>
        <v>6.17258104224591</v>
      </c>
      <c r="P408" s="52">
        <f t="shared" si="159"/>
        <v>-0.318758762624413</v>
      </c>
      <c r="Q408" s="52">
        <f>INTERCEPT(O408:O413,P408:P413)</f>
        <v>6.61908878304261</v>
      </c>
      <c r="R408" s="52">
        <f>LINEST(O408:O413,P408:P413)</f>
        <v>1.24215785429803</v>
      </c>
      <c r="S408" s="52">
        <f>(5-Q408)/R408</f>
        <v>-1.30344849283072</v>
      </c>
      <c r="T408" s="51">
        <f>10^S408</f>
        <v>0.0497223340737733</v>
      </c>
      <c r="U408" s="52">
        <f>CORREL(O408:O413,P408:P413)</f>
        <v>0.987283591993431</v>
      </c>
      <c r="V408" s="35">
        <f>U408*U408</f>
        <v>0.974728891019451</v>
      </c>
    </row>
    <row r="409" spans="1:21">
      <c r="A409" s="1">
        <v>1.3</v>
      </c>
      <c r="B409" s="1">
        <v>1.2</v>
      </c>
      <c r="C409" s="1">
        <v>1.6</v>
      </c>
      <c r="D409" s="1">
        <v>1.5</v>
      </c>
      <c r="E409" s="1">
        <v>1.7</v>
      </c>
      <c r="F409" s="39">
        <v>1.6</v>
      </c>
      <c r="G409" s="39">
        <f t="shared" si="160"/>
        <v>1.36666666666667</v>
      </c>
      <c r="H409" s="39">
        <f t="shared" si="161"/>
        <v>1.6</v>
      </c>
      <c r="J409" s="53">
        <v>0.24</v>
      </c>
      <c r="K409" s="43">
        <v>1.4</v>
      </c>
      <c r="L409" s="43">
        <v>1.6</v>
      </c>
      <c r="M409" s="42">
        <f t="shared" si="162"/>
        <v>0.8</v>
      </c>
      <c r="N409" s="55">
        <f>(M414-M409)/M414*100</f>
        <v>80.7228915662651</v>
      </c>
      <c r="O409" s="52">
        <f t="shared" si="158"/>
        <v>5.86772998164564</v>
      </c>
      <c r="P409" s="52">
        <f t="shared" si="159"/>
        <v>-0.619788758288394</v>
      </c>
      <c r="Q409" s="42"/>
      <c r="R409" s="42"/>
      <c r="S409" s="42"/>
      <c r="T409" s="51"/>
      <c r="U409" s="52"/>
    </row>
    <row r="410" spans="1:21">
      <c r="A410" s="1">
        <v>1.9</v>
      </c>
      <c r="B410" s="1">
        <v>1.6</v>
      </c>
      <c r="C410" s="1">
        <v>1.8</v>
      </c>
      <c r="D410" s="1">
        <v>1.7</v>
      </c>
      <c r="E410" s="1">
        <v>1.9</v>
      </c>
      <c r="F410" s="39">
        <v>1.9</v>
      </c>
      <c r="G410" s="39">
        <f t="shared" si="160"/>
        <v>1.76666666666667</v>
      </c>
      <c r="H410" s="39">
        <f t="shared" si="161"/>
        <v>1.83333333333333</v>
      </c>
      <c r="J410" s="53">
        <v>0.12</v>
      </c>
      <c r="K410" s="43">
        <v>1.8</v>
      </c>
      <c r="L410" s="43">
        <v>1.8</v>
      </c>
      <c r="M410" s="42">
        <f t="shared" si="162"/>
        <v>1.1</v>
      </c>
      <c r="N410" s="55">
        <f>(M414-M410)/M414*100</f>
        <v>73.4939759036145</v>
      </c>
      <c r="O410" s="52">
        <f t="shared" si="158"/>
        <v>5.62782210762945</v>
      </c>
      <c r="P410" s="52">
        <f t="shared" si="159"/>
        <v>-0.920818753952375</v>
      </c>
      <c r="Q410" s="42"/>
      <c r="R410" s="42"/>
      <c r="S410" s="42"/>
      <c r="T410" s="51"/>
      <c r="U410" s="52"/>
    </row>
    <row r="411" spans="1:21">
      <c r="A411" s="1">
        <v>2.8</v>
      </c>
      <c r="B411" s="1">
        <v>2.9</v>
      </c>
      <c r="C411" s="1">
        <v>2.6</v>
      </c>
      <c r="D411" s="1">
        <v>3</v>
      </c>
      <c r="E411" s="1">
        <v>3.3</v>
      </c>
      <c r="F411" s="39">
        <v>3.1</v>
      </c>
      <c r="G411" s="39">
        <f t="shared" si="160"/>
        <v>2.76666666666667</v>
      </c>
      <c r="H411" s="39">
        <f>AVERAGE(A411:F411)</f>
        <v>2.95</v>
      </c>
      <c r="J411" s="53">
        <v>0.06</v>
      </c>
      <c r="K411" s="43">
        <v>2.8</v>
      </c>
      <c r="L411" s="43">
        <v>3</v>
      </c>
      <c r="M411" s="42">
        <f t="shared" si="162"/>
        <v>2.2</v>
      </c>
      <c r="N411" s="55">
        <f>(M414-M411)/M414*100</f>
        <v>46.9879518072289</v>
      </c>
      <c r="O411" s="52">
        <f t="shared" si="158"/>
        <v>4.92442727431597</v>
      </c>
      <c r="P411" s="52">
        <f t="shared" si="159"/>
        <v>-1.22184874961636</v>
      </c>
      <c r="Q411" s="42"/>
      <c r="R411" s="42"/>
      <c r="S411" s="42"/>
      <c r="T411" s="51"/>
      <c r="U411" s="52"/>
    </row>
    <row r="412" spans="1:21">
      <c r="A412" s="1">
        <v>3</v>
      </c>
      <c r="B412" s="1">
        <v>3.1</v>
      </c>
      <c r="C412" s="1">
        <v>2.9</v>
      </c>
      <c r="D412" s="1">
        <v>3.1</v>
      </c>
      <c r="E412" s="1">
        <v>3</v>
      </c>
      <c r="F412" s="39">
        <v>3.5</v>
      </c>
      <c r="G412" s="39">
        <f t="shared" si="160"/>
        <v>3</v>
      </c>
      <c r="H412" s="39">
        <f t="shared" ref="H412:H414" si="163">AVERAGE(D412:F412)</f>
        <v>3.2</v>
      </c>
      <c r="J412" s="53">
        <v>0.03</v>
      </c>
      <c r="K412" s="43">
        <v>3</v>
      </c>
      <c r="L412" s="43">
        <v>3.2</v>
      </c>
      <c r="M412" s="42">
        <f t="shared" si="162"/>
        <v>2.4</v>
      </c>
      <c r="N412" s="55">
        <f>(M414-M412)/M414*100</f>
        <v>42.1686746987952</v>
      </c>
      <c r="O412" s="52">
        <f t="shared" si="158"/>
        <v>4.80241975713686</v>
      </c>
      <c r="P412" s="52">
        <f t="shared" si="159"/>
        <v>-1.52287874528034</v>
      </c>
      <c r="Q412" s="42"/>
      <c r="R412" s="42"/>
      <c r="S412" s="42"/>
      <c r="T412" s="51"/>
      <c r="U412" s="52"/>
    </row>
    <row r="413" spans="1:21">
      <c r="A413" s="1">
        <v>3.5</v>
      </c>
      <c r="B413" s="1">
        <v>3.8</v>
      </c>
      <c r="C413" s="1">
        <v>3.9</v>
      </c>
      <c r="D413" s="1">
        <v>4</v>
      </c>
      <c r="E413" s="1">
        <v>3.9</v>
      </c>
      <c r="F413" s="39">
        <v>3.7</v>
      </c>
      <c r="G413" s="39">
        <f t="shared" si="160"/>
        <v>3.73333333333333</v>
      </c>
      <c r="H413" s="39">
        <f t="shared" si="163"/>
        <v>3.86666666666667</v>
      </c>
      <c r="J413" s="53">
        <v>0.015</v>
      </c>
      <c r="K413" s="43">
        <v>3.7</v>
      </c>
      <c r="L413" s="43">
        <v>3.9</v>
      </c>
      <c r="M413" s="42">
        <f t="shared" si="162"/>
        <v>3.1</v>
      </c>
      <c r="N413" s="55">
        <f>(M414-M413)/M414*100</f>
        <v>25.3012048192771</v>
      </c>
      <c r="O413" s="52">
        <f t="shared" si="158"/>
        <v>4.33495872916066</v>
      </c>
      <c r="P413" s="52">
        <f t="shared" si="159"/>
        <v>-1.82390874094432</v>
      </c>
      <c r="Q413" s="42"/>
      <c r="R413" s="42"/>
      <c r="S413" s="42"/>
      <c r="T413" s="51"/>
      <c r="U413" s="52"/>
    </row>
    <row r="414" ht="13.9" spans="1:21">
      <c r="A414" s="1">
        <v>5.1</v>
      </c>
      <c r="B414" s="1">
        <v>4.9</v>
      </c>
      <c r="C414" s="1">
        <v>5</v>
      </c>
      <c r="D414" s="1">
        <v>4.8</v>
      </c>
      <c r="E414" s="1">
        <v>4.7</v>
      </c>
      <c r="F414" s="39">
        <v>4.6</v>
      </c>
      <c r="G414" s="39">
        <f t="shared" si="160"/>
        <v>5</v>
      </c>
      <c r="H414" s="39">
        <f t="shared" si="163"/>
        <v>4.7</v>
      </c>
      <c r="J414" s="53" t="s">
        <v>20</v>
      </c>
      <c r="K414" s="43">
        <v>5</v>
      </c>
      <c r="L414" s="43">
        <v>4.7</v>
      </c>
      <c r="M414" s="42">
        <f t="shared" si="162"/>
        <v>4.15</v>
      </c>
      <c r="N414" s="55">
        <f>(M414-M414)/M414*100</f>
        <v>0</v>
      </c>
      <c r="O414" s="42" t="e">
        <f t="shared" si="158"/>
        <v>#NUM!</v>
      </c>
      <c r="P414" s="42" t="e">
        <f t="shared" si="159"/>
        <v>#VALUE!</v>
      </c>
      <c r="Q414" s="42"/>
      <c r="R414" s="42"/>
      <c r="S414" s="42"/>
      <c r="T414" s="51"/>
      <c r="U414" s="52"/>
    </row>
    <row r="415" spans="6:21">
      <c r="F415" s="39"/>
      <c r="G415" s="39"/>
      <c r="H415" s="39"/>
      <c r="J415" s="53"/>
      <c r="K415" s="43"/>
      <c r="L415" s="43"/>
      <c r="M415" s="42"/>
      <c r="N415" s="55"/>
      <c r="O415" s="42"/>
      <c r="P415" s="42"/>
      <c r="Q415" s="42"/>
      <c r="R415" s="42"/>
      <c r="S415" s="42"/>
      <c r="T415" s="51"/>
      <c r="U415" s="52"/>
    </row>
    <row r="416" spans="1:22">
      <c r="A416" s="1">
        <v>1.1</v>
      </c>
      <c r="B416" s="1">
        <v>1.3</v>
      </c>
      <c r="C416" s="1">
        <v>1</v>
      </c>
      <c r="D416" s="1">
        <v>1</v>
      </c>
      <c r="E416" s="1">
        <v>0.7</v>
      </c>
      <c r="F416" s="39">
        <v>0.7</v>
      </c>
      <c r="G416" s="39">
        <f t="shared" ref="G416:G422" si="164">AVERAGE(A416:C416)</f>
        <v>1.13333333333333</v>
      </c>
      <c r="H416" s="39">
        <f t="shared" ref="H416:H418" si="165">AVERAGE(D416:F416)</f>
        <v>0.8</v>
      </c>
      <c r="I416" s="22">
        <v>218</v>
      </c>
      <c r="J416" s="53">
        <v>0.48</v>
      </c>
      <c r="K416" s="43">
        <v>1.1</v>
      </c>
      <c r="L416" s="43">
        <v>0.8</v>
      </c>
      <c r="M416" s="42">
        <f t="shared" ref="M416:M422" si="166">AVERAGE(K416,L416)-0.5</f>
        <v>0.45</v>
      </c>
      <c r="N416" s="55">
        <f>(M422-M416)/M422*100</f>
        <v>86.3636363636364</v>
      </c>
      <c r="O416" s="52">
        <f t="shared" si="158"/>
        <v>6.09680356209351</v>
      </c>
      <c r="P416" s="52">
        <f t="shared" si="159"/>
        <v>-0.318758762624413</v>
      </c>
      <c r="Q416" s="52">
        <f>INTERCEPT(O416:O421,P416:P421)</f>
        <v>6.57215380359506</v>
      </c>
      <c r="R416" s="52">
        <f>LINEST(O416:O421,P416:P421)</f>
        <v>1.31221478173816</v>
      </c>
      <c r="S416" s="52">
        <f>(5-Q416)/R416</f>
        <v>-1.19809182572428</v>
      </c>
      <c r="T416" s="51">
        <f>10^S416</f>
        <v>0.0633735702203615</v>
      </c>
      <c r="U416" s="52">
        <f>CORREL(O416:O421,P416:P421)</f>
        <v>0.982595202699181</v>
      </c>
      <c r="V416" s="35">
        <f>U416*U416</f>
        <v>0.965493332367445</v>
      </c>
    </row>
    <row r="417" spans="1:21">
      <c r="A417" s="1">
        <v>1</v>
      </c>
      <c r="B417" s="1">
        <v>1</v>
      </c>
      <c r="C417" s="1">
        <v>1</v>
      </c>
      <c r="D417" s="1">
        <v>1.1</v>
      </c>
      <c r="E417" s="1">
        <v>1</v>
      </c>
      <c r="F417" s="39">
        <v>1.3</v>
      </c>
      <c r="G417" s="39">
        <f t="shared" si="164"/>
        <v>1</v>
      </c>
      <c r="H417" s="39">
        <f t="shared" si="165"/>
        <v>1.13333333333333</v>
      </c>
      <c r="I417" s="22"/>
      <c r="J417" s="53">
        <v>0.24</v>
      </c>
      <c r="K417" s="43">
        <v>1</v>
      </c>
      <c r="L417" s="43">
        <v>1.1</v>
      </c>
      <c r="M417" s="42">
        <f t="shared" si="166"/>
        <v>0.55</v>
      </c>
      <c r="N417" s="55">
        <f>(M422-M417)/M422*100</f>
        <v>83.3333333333333</v>
      </c>
      <c r="O417" s="52">
        <f t="shared" si="158"/>
        <v>5.9674215661017</v>
      </c>
      <c r="P417" s="52">
        <f t="shared" si="159"/>
        <v>-0.619788758288394</v>
      </c>
      <c r="Q417" s="42"/>
      <c r="R417" s="42"/>
      <c r="S417" s="42"/>
      <c r="T417" s="51"/>
      <c r="U417" s="52"/>
    </row>
    <row r="418" spans="1:21">
      <c r="A418" s="1">
        <v>2</v>
      </c>
      <c r="B418" s="1">
        <v>1.8</v>
      </c>
      <c r="C418" s="1">
        <v>1.6</v>
      </c>
      <c r="D418" s="1">
        <v>2.1</v>
      </c>
      <c r="E418" s="1">
        <v>1.9</v>
      </c>
      <c r="F418" s="39">
        <v>1.8</v>
      </c>
      <c r="G418" s="39">
        <f t="shared" si="164"/>
        <v>1.8</v>
      </c>
      <c r="H418" s="39">
        <f t="shared" si="165"/>
        <v>1.93333333333333</v>
      </c>
      <c r="I418" s="22"/>
      <c r="J418" s="53">
        <v>0.12</v>
      </c>
      <c r="K418" s="43">
        <v>1.8</v>
      </c>
      <c r="L418" s="43">
        <v>1.9</v>
      </c>
      <c r="M418" s="42">
        <f t="shared" si="166"/>
        <v>1.35</v>
      </c>
      <c r="N418" s="55">
        <f>(M422-M418)/M422*100</f>
        <v>59.0909090909091</v>
      </c>
      <c r="O418" s="52">
        <f t="shared" si="158"/>
        <v>5.22988411757923</v>
      </c>
      <c r="P418" s="52">
        <f t="shared" si="159"/>
        <v>-0.920818753952375</v>
      </c>
      <c r="Q418" s="42"/>
      <c r="R418" s="42"/>
      <c r="S418" s="42"/>
      <c r="T418" s="51"/>
      <c r="U418" s="52"/>
    </row>
    <row r="419" spans="1:21">
      <c r="A419" s="1">
        <v>2.3</v>
      </c>
      <c r="B419" s="1">
        <v>2.2</v>
      </c>
      <c r="C419" s="1">
        <v>2.1</v>
      </c>
      <c r="D419" s="1">
        <v>2.1</v>
      </c>
      <c r="E419" s="1">
        <v>2.4</v>
      </c>
      <c r="F419" s="39">
        <v>2.3</v>
      </c>
      <c r="G419" s="39">
        <f t="shared" si="164"/>
        <v>2.2</v>
      </c>
      <c r="H419" s="39">
        <f>AVERAGE(A419:F419)</f>
        <v>2.23333333333333</v>
      </c>
      <c r="I419" s="22"/>
      <c r="J419" s="53">
        <v>0.06</v>
      </c>
      <c r="K419" s="43">
        <v>2.2</v>
      </c>
      <c r="L419" s="43">
        <v>2.2</v>
      </c>
      <c r="M419" s="42">
        <f t="shared" si="166"/>
        <v>1.7</v>
      </c>
      <c r="N419" s="55">
        <f>(M422-M419)/M422*100</f>
        <v>48.4848484848485</v>
      </c>
      <c r="O419" s="52">
        <f t="shared" si="158"/>
        <v>4.96201164876972</v>
      </c>
      <c r="P419" s="52">
        <f t="shared" si="159"/>
        <v>-1.22184874961636</v>
      </c>
      <c r="Q419" s="42"/>
      <c r="R419" s="42"/>
      <c r="S419" s="42"/>
      <c r="T419" s="51"/>
      <c r="U419" s="52"/>
    </row>
    <row r="420" spans="1:21">
      <c r="A420" s="1">
        <v>3</v>
      </c>
      <c r="B420" s="1">
        <v>2.8</v>
      </c>
      <c r="C420" s="1">
        <v>2.7</v>
      </c>
      <c r="D420" s="1">
        <v>2.8</v>
      </c>
      <c r="E420" s="1">
        <v>3</v>
      </c>
      <c r="F420" s="39">
        <v>2.9</v>
      </c>
      <c r="G420" s="39">
        <f t="shared" si="164"/>
        <v>2.83333333333333</v>
      </c>
      <c r="H420" s="39">
        <f t="shared" ref="H420:H422" si="167">AVERAGE(D420:F420)</f>
        <v>2.9</v>
      </c>
      <c r="I420" s="22"/>
      <c r="J420" s="53">
        <v>0.03</v>
      </c>
      <c r="K420" s="43">
        <v>2.8</v>
      </c>
      <c r="L420" s="43">
        <v>2.9</v>
      </c>
      <c r="M420" s="42">
        <f t="shared" si="166"/>
        <v>2.35</v>
      </c>
      <c r="N420" s="55">
        <f>(M422-M420)/M422*100</f>
        <v>28.7878787878788</v>
      </c>
      <c r="O420" s="52">
        <f t="shared" si="158"/>
        <v>4.44040772577257</v>
      </c>
      <c r="P420" s="52">
        <f t="shared" si="159"/>
        <v>-1.52287874528034</v>
      </c>
      <c r="Q420" s="42"/>
      <c r="R420" s="42"/>
      <c r="S420" s="42"/>
      <c r="T420" s="51"/>
      <c r="U420" s="52"/>
    </row>
    <row r="421" spans="1:21">
      <c r="A421" s="1">
        <v>3</v>
      </c>
      <c r="B421" s="1">
        <v>3.1</v>
      </c>
      <c r="C421" s="1">
        <v>2.9</v>
      </c>
      <c r="D421" s="1">
        <v>3.2</v>
      </c>
      <c r="E421" s="1">
        <v>2.9</v>
      </c>
      <c r="F421" s="39">
        <v>3</v>
      </c>
      <c r="G421" s="39">
        <f t="shared" si="164"/>
        <v>3</v>
      </c>
      <c r="H421" s="39">
        <f t="shared" si="167"/>
        <v>3.03333333333333</v>
      </c>
      <c r="I421" s="22"/>
      <c r="J421" s="53">
        <v>0.015</v>
      </c>
      <c r="K421" s="43">
        <v>3</v>
      </c>
      <c r="L421" s="63">
        <v>3</v>
      </c>
      <c r="M421" s="42">
        <f t="shared" si="166"/>
        <v>2.5</v>
      </c>
      <c r="N421" s="55">
        <f>(M422-M421)/M422*100</f>
        <v>24.2424242424242</v>
      </c>
      <c r="O421" s="52">
        <f t="shared" si="158"/>
        <v>4.30147428965494</v>
      </c>
      <c r="P421" s="52">
        <f t="shared" si="159"/>
        <v>-1.82390874094432</v>
      </c>
      <c r="Q421" s="42"/>
      <c r="R421" s="42"/>
      <c r="S421" s="42"/>
      <c r="T421" s="51"/>
      <c r="U421" s="52"/>
    </row>
    <row r="422" ht="13.9" spans="1:21">
      <c r="A422" s="1">
        <v>4</v>
      </c>
      <c r="B422" s="1">
        <v>3.7</v>
      </c>
      <c r="C422" s="1">
        <v>3.7</v>
      </c>
      <c r="D422" s="1">
        <v>3.8</v>
      </c>
      <c r="E422" s="1">
        <v>3.6</v>
      </c>
      <c r="F422" s="39">
        <v>3.9</v>
      </c>
      <c r="G422" s="39">
        <f t="shared" si="164"/>
        <v>3.8</v>
      </c>
      <c r="H422" s="39">
        <f t="shared" si="167"/>
        <v>3.76666666666667</v>
      </c>
      <c r="I422" s="22"/>
      <c r="J422" s="53" t="s">
        <v>20</v>
      </c>
      <c r="K422" s="43">
        <v>3.8</v>
      </c>
      <c r="L422" s="43">
        <v>3.8</v>
      </c>
      <c r="M422" s="42">
        <f t="shared" si="166"/>
        <v>3.3</v>
      </c>
      <c r="N422" s="55">
        <f>(M422-M422)/M422*100</f>
        <v>0</v>
      </c>
      <c r="O422" s="42" t="e">
        <f t="shared" si="158"/>
        <v>#NUM!</v>
      </c>
      <c r="P422" s="52" t="e">
        <f t="shared" si="159"/>
        <v>#VALUE!</v>
      </c>
      <c r="Q422" s="42"/>
      <c r="R422" s="42"/>
      <c r="S422" s="42"/>
      <c r="T422" s="51"/>
      <c r="U422" s="52"/>
    </row>
    <row r="423" spans="6:21">
      <c r="F423" s="39"/>
      <c r="G423" s="39"/>
      <c r="H423" s="39"/>
      <c r="I423" s="22"/>
      <c r="J423" s="53"/>
      <c r="K423" s="43"/>
      <c r="L423" s="43"/>
      <c r="M423" s="42"/>
      <c r="N423" s="55"/>
      <c r="O423" s="42"/>
      <c r="P423" s="52"/>
      <c r="Q423" s="42"/>
      <c r="R423" s="42"/>
      <c r="S423" s="42"/>
      <c r="T423" s="51"/>
      <c r="U423" s="52"/>
    </row>
    <row r="424" spans="1:22">
      <c r="A424" s="1">
        <v>0.9</v>
      </c>
      <c r="B424" s="1">
        <v>0.7</v>
      </c>
      <c r="C424" s="1">
        <v>0.6</v>
      </c>
      <c r="D424" s="1">
        <v>0.6</v>
      </c>
      <c r="E424" s="1">
        <v>0.9</v>
      </c>
      <c r="F424" s="39">
        <v>0.5</v>
      </c>
      <c r="G424" s="39">
        <f t="shared" ref="G424:G437" si="168">AVERAGE(A424:C424)</f>
        <v>0.733333333333333</v>
      </c>
      <c r="H424" s="39">
        <f t="shared" ref="H424:H426" si="169">AVERAGE(D424:F424)</f>
        <v>0.666666666666667</v>
      </c>
      <c r="I424" s="1">
        <v>219</v>
      </c>
      <c r="J424" s="53">
        <v>0.48</v>
      </c>
      <c r="K424" s="47">
        <v>0.71</v>
      </c>
      <c r="L424" s="47">
        <v>0.71</v>
      </c>
      <c r="M424" s="42">
        <f t="shared" ref="M424:M429" si="170">AVERAGE(K424,L424)-0.7</f>
        <v>0.01</v>
      </c>
      <c r="N424" s="55">
        <f>(M429-M424)/M429*100</f>
        <v>99.8461538461539</v>
      </c>
      <c r="O424" s="52">
        <f>NORMINV(N424/100,5,1)</f>
        <v>7.9599466631131</v>
      </c>
      <c r="P424" s="52">
        <f t="shared" ref="P424:P436" si="171">LOG(J424)</f>
        <v>-0.318758762624413</v>
      </c>
      <c r="Q424" s="52">
        <f>INTERCEPT(O424:O428,P424:P428)</f>
        <v>8.32620934485794</v>
      </c>
      <c r="R424" s="52">
        <f>LINEST(O424:O428,P424:P428)</f>
        <v>2.66133003842118</v>
      </c>
      <c r="S424" s="52">
        <f>(5-Q424)/R424</f>
        <v>-1.24982970801742</v>
      </c>
      <c r="T424" s="51">
        <f>10^S424</f>
        <v>0.0562561869084743</v>
      </c>
      <c r="U424" s="52">
        <f>CORREL(O424:O428,P424:P428)</f>
        <v>0.956515333473339</v>
      </c>
      <c r="V424" s="35">
        <f>U424*U424</f>
        <v>0.914921583169613</v>
      </c>
    </row>
    <row r="425" spans="1:21">
      <c r="A425" s="1">
        <v>1.3</v>
      </c>
      <c r="B425" s="1">
        <v>1.6</v>
      </c>
      <c r="C425" s="1">
        <v>1.7</v>
      </c>
      <c r="D425" s="1">
        <v>1.1</v>
      </c>
      <c r="E425" s="1">
        <v>1.4</v>
      </c>
      <c r="F425" s="39">
        <v>1.5</v>
      </c>
      <c r="G425" s="39">
        <f t="shared" si="168"/>
        <v>1.53333333333333</v>
      </c>
      <c r="H425" s="39">
        <f t="shared" si="169"/>
        <v>1.33333333333333</v>
      </c>
      <c r="J425" s="53">
        <v>0.24</v>
      </c>
      <c r="K425" s="43">
        <v>1.5</v>
      </c>
      <c r="L425" s="43">
        <v>1.3</v>
      </c>
      <c r="M425" s="42">
        <f t="shared" si="170"/>
        <v>0.7</v>
      </c>
      <c r="N425" s="55">
        <f>(M429-M425)/M429*100</f>
        <v>89.2307692307692</v>
      </c>
      <c r="O425" s="52">
        <f t="shared" ref="O425:O429" si="172">NORMINV(N425/100,5,1)</f>
        <v>6.23889437958136</v>
      </c>
      <c r="P425" s="52">
        <f t="shared" si="171"/>
        <v>-0.619788758288394</v>
      </c>
      <c r="Q425" s="42"/>
      <c r="R425" s="42"/>
      <c r="S425" s="42"/>
      <c r="T425" s="51"/>
      <c r="U425" s="52"/>
    </row>
    <row r="426" spans="1:21">
      <c r="A426" s="1">
        <v>2.4</v>
      </c>
      <c r="B426" s="1">
        <v>2.7</v>
      </c>
      <c r="C426" s="1">
        <v>2.8</v>
      </c>
      <c r="D426" s="1">
        <v>2.1</v>
      </c>
      <c r="E426" s="1">
        <v>2.4</v>
      </c>
      <c r="F426" s="39">
        <v>2.3</v>
      </c>
      <c r="G426" s="39">
        <f t="shared" si="168"/>
        <v>2.63333333333333</v>
      </c>
      <c r="H426" s="39">
        <f t="shared" si="169"/>
        <v>2.26666666666667</v>
      </c>
      <c r="J426" s="53">
        <v>0.12</v>
      </c>
      <c r="K426" s="43">
        <v>2.6</v>
      </c>
      <c r="L426" s="43">
        <v>2.3</v>
      </c>
      <c r="M426" s="42">
        <f t="shared" si="170"/>
        <v>1.75</v>
      </c>
      <c r="N426" s="55">
        <f>(M429-M426)/M429*100</f>
        <v>73.0769230769231</v>
      </c>
      <c r="O426" s="52">
        <f t="shared" si="172"/>
        <v>5.61514110459597</v>
      </c>
      <c r="P426" s="52">
        <f t="shared" si="171"/>
        <v>-0.920818753952375</v>
      </c>
      <c r="Q426" s="42"/>
      <c r="R426" s="42"/>
      <c r="S426" s="42"/>
      <c r="T426" s="51"/>
      <c r="U426" s="52"/>
    </row>
    <row r="427" spans="1:21">
      <c r="A427" s="1">
        <v>4.1</v>
      </c>
      <c r="B427" s="1">
        <v>3.9</v>
      </c>
      <c r="C427" s="1">
        <v>4.1</v>
      </c>
      <c r="D427" s="1">
        <v>4</v>
      </c>
      <c r="E427" s="1">
        <v>3.9</v>
      </c>
      <c r="F427" s="1">
        <v>4.2</v>
      </c>
      <c r="G427" s="36">
        <f t="shared" si="168"/>
        <v>4.03333333333333</v>
      </c>
      <c r="H427" s="36">
        <f>AVERAGE(A427:F427)</f>
        <v>4.03333333333333</v>
      </c>
      <c r="J427" s="53">
        <v>0.06</v>
      </c>
      <c r="K427" s="43">
        <v>4</v>
      </c>
      <c r="L427" s="43">
        <v>4</v>
      </c>
      <c r="M427" s="42">
        <f t="shared" si="170"/>
        <v>3.3</v>
      </c>
      <c r="N427" s="55">
        <f>(M429-M427)/M429*100</f>
        <v>49.2307692307692</v>
      </c>
      <c r="O427" s="52">
        <f t="shared" si="172"/>
        <v>4.98071704910429</v>
      </c>
      <c r="P427" s="52">
        <f t="shared" si="171"/>
        <v>-1.22184874961636</v>
      </c>
      <c r="Q427" s="42"/>
      <c r="R427" s="42"/>
      <c r="S427" s="42"/>
      <c r="T427" s="51"/>
      <c r="U427" s="52"/>
    </row>
    <row r="428" spans="1:21">
      <c r="A428" s="1">
        <v>5.2</v>
      </c>
      <c r="B428" s="1">
        <v>4.8</v>
      </c>
      <c r="C428" s="1">
        <v>5.3</v>
      </c>
      <c r="D428" s="1">
        <v>5</v>
      </c>
      <c r="E428" s="1">
        <v>4.8</v>
      </c>
      <c r="F428" s="1">
        <v>4.9</v>
      </c>
      <c r="G428" s="36">
        <f t="shared" si="168"/>
        <v>5.1</v>
      </c>
      <c r="H428" s="36">
        <f t="shared" ref="H428:H430" si="173">AVERAGE(D428:F428)</f>
        <v>4.9</v>
      </c>
      <c r="J428" s="53">
        <v>0.03</v>
      </c>
      <c r="K428" s="43">
        <v>5.1</v>
      </c>
      <c r="L428" s="43">
        <v>4.9</v>
      </c>
      <c r="M428" s="42">
        <f t="shared" si="170"/>
        <v>4.3</v>
      </c>
      <c r="N428" s="55">
        <f>(M429-M428)/M429*100</f>
        <v>33.8461538461538</v>
      </c>
      <c r="O428" s="52">
        <f t="shared" si="172"/>
        <v>4.58333447871988</v>
      </c>
      <c r="P428" s="52">
        <f t="shared" si="171"/>
        <v>-1.52287874528034</v>
      </c>
      <c r="Q428" s="42"/>
      <c r="R428" s="42"/>
      <c r="S428" s="42"/>
      <c r="T428" s="51"/>
      <c r="U428" s="52"/>
    </row>
    <row r="429" ht="13.9" spans="1:21">
      <c r="A429" s="1">
        <v>7.8</v>
      </c>
      <c r="B429" s="1">
        <v>7.6</v>
      </c>
      <c r="C429" s="1">
        <v>7.4</v>
      </c>
      <c r="D429" s="1">
        <v>6.6</v>
      </c>
      <c r="E429" s="1">
        <v>6.8</v>
      </c>
      <c r="F429" s="1">
        <v>7</v>
      </c>
      <c r="G429" s="36">
        <f t="shared" si="168"/>
        <v>7.6</v>
      </c>
      <c r="H429" s="36">
        <f t="shared" si="173"/>
        <v>6.8</v>
      </c>
      <c r="J429" s="53" t="s">
        <v>20</v>
      </c>
      <c r="K429" s="43">
        <v>7.6</v>
      </c>
      <c r="L429" s="43">
        <v>6.8</v>
      </c>
      <c r="M429" s="42">
        <f t="shared" si="170"/>
        <v>6.5</v>
      </c>
      <c r="N429" s="55">
        <f>(M429-M429)/M429*100</f>
        <v>0</v>
      </c>
      <c r="O429" s="42" t="e">
        <f t="shared" si="172"/>
        <v>#NUM!</v>
      </c>
      <c r="P429" s="42" t="e">
        <f t="shared" si="171"/>
        <v>#VALUE!</v>
      </c>
      <c r="Q429" s="42"/>
      <c r="R429" s="42"/>
      <c r="S429" s="42"/>
      <c r="T429" s="51"/>
      <c r="U429" s="52"/>
    </row>
    <row r="430" spans="6:21">
      <c r="F430" s="39"/>
      <c r="G430" s="39" t="e">
        <f t="shared" si="168"/>
        <v>#DIV/0!</v>
      </c>
      <c r="H430" s="39" t="e">
        <f t="shared" si="173"/>
        <v>#DIV/0!</v>
      </c>
      <c r="T430" s="49"/>
      <c r="U430" s="50"/>
    </row>
    <row r="431" spans="1:22">
      <c r="A431" s="1">
        <v>0.6</v>
      </c>
      <c r="B431" s="1">
        <v>0.5</v>
      </c>
      <c r="C431" s="1">
        <v>0.4</v>
      </c>
      <c r="D431" s="1">
        <v>0.5</v>
      </c>
      <c r="E431" s="1">
        <v>0.6</v>
      </c>
      <c r="F431" s="39">
        <v>0.5</v>
      </c>
      <c r="G431" s="39">
        <f t="shared" si="168"/>
        <v>0.5</v>
      </c>
      <c r="H431" s="39">
        <f t="shared" ref="H431:H433" si="174">AVERAGE(D431:F431)</f>
        <v>0.533333333333333</v>
      </c>
      <c r="I431" s="7">
        <v>222</v>
      </c>
      <c r="J431" s="7">
        <v>0.48</v>
      </c>
      <c r="K431" s="38">
        <v>0.51</v>
      </c>
      <c r="L431" s="38">
        <v>0.5</v>
      </c>
      <c r="M431" s="45">
        <f t="shared" ref="M431:M437" si="175">AVERAGE(K431,L431)-0.5</f>
        <v>0.005</v>
      </c>
      <c r="N431" s="55">
        <f>(M436-M431)/M436*100</f>
        <v>99.9056603773585</v>
      </c>
      <c r="O431" s="55">
        <f>NORMINV(N431/100,5,1)</f>
        <v>8.10749645977359</v>
      </c>
      <c r="P431" s="55">
        <f t="shared" si="171"/>
        <v>-0.318758762624413</v>
      </c>
      <c r="Q431" s="55">
        <f>INTERCEPT(O431:O436,P431:P436)</f>
        <v>8.08807549678043</v>
      </c>
      <c r="R431" s="55">
        <f>LINEST(O431:O436,P431:P436)</f>
        <v>2.15406133277484</v>
      </c>
      <c r="S431" s="55">
        <f>(5-Q431)/R431</f>
        <v>-1.43360611408516</v>
      </c>
      <c r="T431" s="64">
        <f>10^S431</f>
        <v>0.0368463001815029</v>
      </c>
      <c r="U431" s="55">
        <f>CORREL(O431:O436,P431:P436)</f>
        <v>0.931422891350788</v>
      </c>
      <c r="V431" s="35">
        <f>U431*U431</f>
        <v>0.867548602532263</v>
      </c>
    </row>
    <row r="432" spans="1:21">
      <c r="A432" s="1">
        <v>1.4</v>
      </c>
      <c r="B432" s="1">
        <v>1.2</v>
      </c>
      <c r="C432" s="1">
        <v>1.3</v>
      </c>
      <c r="D432" s="1">
        <v>1.2</v>
      </c>
      <c r="E432" s="1">
        <v>1</v>
      </c>
      <c r="F432" s="39">
        <v>1</v>
      </c>
      <c r="G432" s="39">
        <f t="shared" si="168"/>
        <v>1.3</v>
      </c>
      <c r="H432" s="39">
        <f t="shared" si="174"/>
        <v>1.06666666666667</v>
      </c>
      <c r="I432" s="7"/>
      <c r="J432" s="7">
        <v>0.24</v>
      </c>
      <c r="K432" s="38">
        <v>1.3</v>
      </c>
      <c r="L432" s="38">
        <v>1.1</v>
      </c>
      <c r="M432" s="45">
        <f t="shared" si="175"/>
        <v>0.7</v>
      </c>
      <c r="N432" s="55">
        <f>(M437-M432)/M437*100</f>
        <v>90.3448275862069</v>
      </c>
      <c r="O432" s="55">
        <f t="shared" ref="O432:O436" si="176">NORMINV(N432/100,5,1)</f>
        <v>6.30145298240007</v>
      </c>
      <c r="P432" s="55">
        <f t="shared" si="171"/>
        <v>-0.619788758288394</v>
      </c>
      <c r="Q432" s="7"/>
      <c r="R432" s="7"/>
      <c r="S432" s="7"/>
      <c r="T432" s="49"/>
      <c r="U432" s="58"/>
    </row>
    <row r="433" spans="1:21">
      <c r="A433" s="1">
        <v>2.4</v>
      </c>
      <c r="B433" s="1">
        <v>2.8</v>
      </c>
      <c r="C433" s="1">
        <v>2.5</v>
      </c>
      <c r="D433" s="1">
        <v>2.3</v>
      </c>
      <c r="E433" s="1">
        <v>2.5</v>
      </c>
      <c r="F433" s="39">
        <v>2.7</v>
      </c>
      <c r="G433" s="39">
        <f t="shared" si="168"/>
        <v>2.56666666666667</v>
      </c>
      <c r="H433" s="39">
        <f t="shared" si="174"/>
        <v>2.5</v>
      </c>
      <c r="I433" s="7"/>
      <c r="J433" s="7">
        <v>0.12</v>
      </c>
      <c r="K433" s="38">
        <v>2.6</v>
      </c>
      <c r="L433" s="38">
        <v>2.5</v>
      </c>
      <c r="M433" s="45">
        <f t="shared" si="175"/>
        <v>2.05</v>
      </c>
      <c r="N433" s="55">
        <f>(M437-M433)/M437*100</f>
        <v>71.7241379310345</v>
      </c>
      <c r="O433" s="55">
        <f t="shared" si="176"/>
        <v>5.57466594798504</v>
      </c>
      <c r="P433" s="55">
        <f t="shared" si="171"/>
        <v>-0.920818753952375</v>
      </c>
      <c r="Q433" s="7"/>
      <c r="R433" s="7"/>
      <c r="S433" s="7"/>
      <c r="T433" s="49"/>
      <c r="U433" s="58"/>
    </row>
    <row r="434" spans="1:21">
      <c r="A434" s="1">
        <v>3.6</v>
      </c>
      <c r="B434" s="1">
        <v>3.5</v>
      </c>
      <c r="C434" s="1">
        <v>3.1</v>
      </c>
      <c r="D434" s="1">
        <v>3</v>
      </c>
      <c r="E434" s="1">
        <v>3.1</v>
      </c>
      <c r="F434" s="39">
        <v>3.2</v>
      </c>
      <c r="G434" s="39">
        <f t="shared" si="168"/>
        <v>3.4</v>
      </c>
      <c r="H434" s="39">
        <f>AVERAGE(A434:F434)</f>
        <v>3.25</v>
      </c>
      <c r="I434" s="7"/>
      <c r="J434" s="7">
        <v>0.06</v>
      </c>
      <c r="K434" s="38">
        <v>3.4</v>
      </c>
      <c r="L434" s="38">
        <v>3.3</v>
      </c>
      <c r="M434" s="45">
        <f t="shared" si="175"/>
        <v>2.85</v>
      </c>
      <c r="N434" s="55">
        <f>(M437-M434)/M437*100</f>
        <v>60.6896551724138</v>
      </c>
      <c r="O434" s="55">
        <f t="shared" si="176"/>
        <v>5.27123941952052</v>
      </c>
      <c r="P434" s="55">
        <f t="shared" si="171"/>
        <v>-1.22184874961636</v>
      </c>
      <c r="Q434" s="7"/>
      <c r="R434" s="7"/>
      <c r="S434" s="7"/>
      <c r="T434" s="49"/>
      <c r="U434" s="58"/>
    </row>
    <row r="435" spans="1:21">
      <c r="A435" s="1">
        <v>4</v>
      </c>
      <c r="B435" s="1">
        <v>3.9</v>
      </c>
      <c r="C435" s="1">
        <v>4</v>
      </c>
      <c r="D435" s="1">
        <v>4.1</v>
      </c>
      <c r="E435" s="1">
        <v>3.8</v>
      </c>
      <c r="F435" s="1">
        <v>4.1</v>
      </c>
      <c r="G435" s="36">
        <f t="shared" si="168"/>
        <v>3.96666666666667</v>
      </c>
      <c r="H435" s="36">
        <f t="shared" ref="H435:H437" si="177">AVERAGE(D435:F435)</f>
        <v>4</v>
      </c>
      <c r="I435" s="7"/>
      <c r="J435" s="7">
        <v>0.03</v>
      </c>
      <c r="K435" s="38">
        <v>4</v>
      </c>
      <c r="L435" s="38">
        <v>4</v>
      </c>
      <c r="M435" s="45">
        <f t="shared" si="175"/>
        <v>3.5</v>
      </c>
      <c r="N435" s="55">
        <f>(M437-M435)/M437*100</f>
        <v>51.7241379310345</v>
      </c>
      <c r="O435" s="55">
        <f t="shared" si="176"/>
        <v>5.04323119115282</v>
      </c>
      <c r="P435" s="55">
        <f t="shared" si="171"/>
        <v>-1.52287874528034</v>
      </c>
      <c r="Q435" s="7"/>
      <c r="R435" s="7"/>
      <c r="S435" s="7"/>
      <c r="T435" s="49"/>
      <c r="U435" s="58"/>
    </row>
    <row r="436" spans="1:21">
      <c r="A436" s="1">
        <v>6</v>
      </c>
      <c r="B436" s="1">
        <v>5.7</v>
      </c>
      <c r="C436" s="1">
        <v>5.7</v>
      </c>
      <c r="D436" s="1">
        <v>6</v>
      </c>
      <c r="E436" s="1">
        <v>5.6</v>
      </c>
      <c r="F436" s="1">
        <v>5.9</v>
      </c>
      <c r="G436" s="36">
        <f t="shared" si="168"/>
        <v>5.8</v>
      </c>
      <c r="H436" s="36">
        <f t="shared" si="177"/>
        <v>5.83333333333333</v>
      </c>
      <c r="I436" s="7"/>
      <c r="J436" s="7">
        <v>0.015</v>
      </c>
      <c r="K436" s="38">
        <v>5.8</v>
      </c>
      <c r="L436" s="38">
        <v>5.8</v>
      </c>
      <c r="M436" s="45">
        <f t="shared" si="175"/>
        <v>5.3</v>
      </c>
      <c r="N436" s="55">
        <f>(M437-M436)/M437*100</f>
        <v>26.8965517241379</v>
      </c>
      <c r="O436" s="55">
        <f t="shared" si="176"/>
        <v>4.38405532455873</v>
      </c>
      <c r="P436" s="55">
        <f t="shared" si="171"/>
        <v>-1.82390874094432</v>
      </c>
      <c r="Q436" s="7"/>
      <c r="R436" s="7"/>
      <c r="S436" s="7"/>
      <c r="T436" s="49"/>
      <c r="U436" s="58"/>
    </row>
    <row r="437" spans="1:21">
      <c r="A437" s="1">
        <v>7.5</v>
      </c>
      <c r="B437" s="1">
        <v>7.8</v>
      </c>
      <c r="C437" s="1">
        <v>7.7</v>
      </c>
      <c r="D437" s="1">
        <v>7.9</v>
      </c>
      <c r="E437" s="1">
        <v>7.6</v>
      </c>
      <c r="F437" s="1">
        <v>7.8</v>
      </c>
      <c r="G437" s="36">
        <f t="shared" si="168"/>
        <v>7.66666666666667</v>
      </c>
      <c r="H437" s="36">
        <f t="shared" si="177"/>
        <v>7.76666666666667</v>
      </c>
      <c r="I437" s="7"/>
      <c r="J437" s="7" t="s">
        <v>20</v>
      </c>
      <c r="K437" s="38">
        <v>7.7</v>
      </c>
      <c r="L437" s="38">
        <v>7.8</v>
      </c>
      <c r="M437" s="45">
        <f t="shared" si="175"/>
        <v>7.25</v>
      </c>
      <c r="N437" s="55">
        <f>(M437-M437)/M437*100</f>
        <v>0</v>
      </c>
      <c r="O437" s="7"/>
      <c r="P437" s="7"/>
      <c r="Q437" s="7"/>
      <c r="R437" s="7"/>
      <c r="S437" s="7"/>
      <c r="T437" s="49"/>
      <c r="U437" s="58"/>
    </row>
    <row r="438" spans="9:21">
      <c r="I438" s="7"/>
      <c r="J438" s="7"/>
      <c r="K438" s="38"/>
      <c r="L438" s="38"/>
      <c r="M438" s="7"/>
      <c r="N438" s="7"/>
      <c r="O438" s="7"/>
      <c r="P438" s="7"/>
      <c r="Q438" s="7"/>
      <c r="R438" s="7"/>
      <c r="S438" s="7"/>
      <c r="T438" s="49"/>
      <c r="U438" s="58"/>
    </row>
    <row r="439" spans="1:22">
      <c r="A439" s="1">
        <v>0.5</v>
      </c>
      <c r="B439" s="1">
        <v>0.7</v>
      </c>
      <c r="C439" s="1">
        <v>0.4</v>
      </c>
      <c r="D439" s="1">
        <v>0.6</v>
      </c>
      <c r="E439" s="1">
        <v>0.5</v>
      </c>
      <c r="F439" s="1">
        <v>0.4</v>
      </c>
      <c r="G439" s="39">
        <f t="shared" ref="G439:G445" si="178">AVERAGE(A439:C439)</f>
        <v>0.533333333333333</v>
      </c>
      <c r="H439" s="39">
        <f t="shared" ref="H439:H441" si="179">AVERAGE(D439:F439)</f>
        <v>0.5</v>
      </c>
      <c r="I439" s="60">
        <v>223</v>
      </c>
      <c r="J439" s="53">
        <v>0.48</v>
      </c>
      <c r="K439" s="47">
        <v>0.51</v>
      </c>
      <c r="L439" s="47">
        <v>0.51</v>
      </c>
      <c r="M439" s="42">
        <f t="shared" ref="M439:M445" si="180">AVERAGE(K439,L439)-0.5</f>
        <v>0.01</v>
      </c>
      <c r="N439" s="52">
        <f>(M445-M439)/M445*100</f>
        <v>99.8675496688742</v>
      </c>
      <c r="O439" s="52">
        <f t="shared" ref="O439:O460" si="181">NORMINV(N439/100,5,1)</f>
        <v>8.00577990601592</v>
      </c>
      <c r="P439" s="52">
        <f t="shared" ref="P439:P460" si="182">LOG(J439)</f>
        <v>-0.318758762624413</v>
      </c>
      <c r="Q439" s="52">
        <f>INTERCEPT(O439:O444,P439:P444)</f>
        <v>8.15244045646826</v>
      </c>
      <c r="R439" s="52">
        <f>LINEST(O439:O444,P439:P444)</f>
        <v>2.11357858344962</v>
      </c>
      <c r="S439" s="52">
        <f>(5-Q439)/R439</f>
        <v>-1.49151797863275</v>
      </c>
      <c r="T439" s="51">
        <f>10^S439</f>
        <v>0.0322464582482017</v>
      </c>
      <c r="U439" s="52">
        <f>CORREL(O439:O444,P439:P444)</f>
        <v>0.956245177839257</v>
      </c>
      <c r="V439" s="35">
        <f>U439*U439</f>
        <v>0.914404840140832</v>
      </c>
    </row>
    <row r="440" spans="1:21">
      <c r="A440" s="1">
        <v>1</v>
      </c>
      <c r="B440" s="1">
        <v>1.3</v>
      </c>
      <c r="C440" s="1">
        <v>1.4</v>
      </c>
      <c r="D440" s="1">
        <v>1.1</v>
      </c>
      <c r="E440" s="1">
        <v>1</v>
      </c>
      <c r="F440" s="1">
        <v>1.3</v>
      </c>
      <c r="G440" s="39">
        <f t="shared" si="178"/>
        <v>1.23333333333333</v>
      </c>
      <c r="H440" s="39">
        <f t="shared" si="179"/>
        <v>1.13333333333333</v>
      </c>
      <c r="I440" s="22"/>
      <c r="J440" s="53">
        <v>0.24</v>
      </c>
      <c r="K440" s="43">
        <v>1.2</v>
      </c>
      <c r="L440" s="43">
        <v>1.1</v>
      </c>
      <c r="M440" s="42">
        <f t="shared" si="180"/>
        <v>0.65</v>
      </c>
      <c r="N440" s="52">
        <f>(M445-M440)/M445*100</f>
        <v>91.3907284768212</v>
      </c>
      <c r="O440" s="52">
        <f t="shared" si="181"/>
        <v>6.36521517420172</v>
      </c>
      <c r="P440" s="52">
        <f t="shared" si="182"/>
        <v>-0.619788758288394</v>
      </c>
      <c r="Q440" s="42"/>
      <c r="R440" s="42"/>
      <c r="S440" s="42"/>
      <c r="T440" s="51"/>
      <c r="U440" s="52"/>
    </row>
    <row r="441" spans="1:21">
      <c r="A441" s="1">
        <v>1.7</v>
      </c>
      <c r="B441" s="1">
        <v>1.8</v>
      </c>
      <c r="C441" s="1">
        <v>1.6</v>
      </c>
      <c r="D441" s="1">
        <v>1.5</v>
      </c>
      <c r="E441" s="1">
        <v>1.7</v>
      </c>
      <c r="F441" s="1">
        <v>1.5</v>
      </c>
      <c r="G441" s="39">
        <f t="shared" si="178"/>
        <v>1.7</v>
      </c>
      <c r="H441" s="39">
        <f t="shared" si="179"/>
        <v>1.56666666666667</v>
      </c>
      <c r="I441" s="22"/>
      <c r="J441" s="53">
        <v>0.12</v>
      </c>
      <c r="K441" s="43">
        <v>1.7</v>
      </c>
      <c r="L441" s="43">
        <v>1.6</v>
      </c>
      <c r="M441" s="42">
        <f t="shared" si="180"/>
        <v>1.15</v>
      </c>
      <c r="N441" s="52">
        <f>(M445-M441)/M445*100</f>
        <v>84.7682119205298</v>
      </c>
      <c r="O441" s="52">
        <f t="shared" si="181"/>
        <v>6.02654288181204</v>
      </c>
      <c r="P441" s="52">
        <f t="shared" si="182"/>
        <v>-0.920818753952375</v>
      </c>
      <c r="Q441" s="42"/>
      <c r="R441" s="42"/>
      <c r="S441" s="42"/>
      <c r="T441" s="51"/>
      <c r="U441" s="52"/>
    </row>
    <row r="442" spans="1:21">
      <c r="A442" s="1">
        <v>3.4</v>
      </c>
      <c r="B442" s="1">
        <v>3.2</v>
      </c>
      <c r="C442" s="1">
        <v>3</v>
      </c>
      <c r="D442" s="1">
        <v>3.3</v>
      </c>
      <c r="E442" s="1">
        <v>3.2</v>
      </c>
      <c r="F442" s="1">
        <v>3.4</v>
      </c>
      <c r="G442" s="36">
        <f t="shared" si="178"/>
        <v>3.2</v>
      </c>
      <c r="H442" s="36">
        <f>AVERAGE(A442:F442)</f>
        <v>3.25</v>
      </c>
      <c r="I442" s="22"/>
      <c r="J442" s="53">
        <v>0.06</v>
      </c>
      <c r="K442" s="43">
        <v>3.2</v>
      </c>
      <c r="L442" s="43">
        <v>3.3</v>
      </c>
      <c r="M442" s="42">
        <f t="shared" si="180"/>
        <v>2.75</v>
      </c>
      <c r="N442" s="52">
        <f>(M445-M442)/M445*100</f>
        <v>63.5761589403974</v>
      </c>
      <c r="O442" s="52">
        <f t="shared" si="181"/>
        <v>5.34715241026259</v>
      </c>
      <c r="P442" s="52">
        <f t="shared" si="182"/>
        <v>-1.22184874961636</v>
      </c>
      <c r="Q442" s="42"/>
      <c r="R442" s="42"/>
      <c r="S442" s="42"/>
      <c r="T442" s="51"/>
      <c r="U442" s="52"/>
    </row>
    <row r="443" spans="1:21">
      <c r="A443" s="1">
        <v>4</v>
      </c>
      <c r="B443" s="1">
        <v>3.8</v>
      </c>
      <c r="C443" s="1">
        <v>3.7</v>
      </c>
      <c r="D443" s="1">
        <v>3.6</v>
      </c>
      <c r="E443" s="1">
        <v>3.7</v>
      </c>
      <c r="F443" s="1">
        <v>3.4</v>
      </c>
      <c r="G443" s="36">
        <f t="shared" si="178"/>
        <v>3.83333333333333</v>
      </c>
      <c r="H443" s="36">
        <f t="shared" ref="H443:H445" si="183">AVERAGE(D443:F443)</f>
        <v>3.56666666666667</v>
      </c>
      <c r="I443" s="22"/>
      <c r="J443" s="53">
        <v>0.03</v>
      </c>
      <c r="K443" s="43">
        <v>3.8</v>
      </c>
      <c r="L443" s="43">
        <v>3.6</v>
      </c>
      <c r="M443" s="42">
        <f t="shared" si="180"/>
        <v>3.2</v>
      </c>
      <c r="N443" s="52">
        <f>(M445-M443)/M445*100</f>
        <v>57.6158940397351</v>
      </c>
      <c r="O443" s="52">
        <f t="shared" si="181"/>
        <v>5.19207670840182</v>
      </c>
      <c r="P443" s="52">
        <f t="shared" si="182"/>
        <v>-1.52287874528034</v>
      </c>
      <c r="Q443" s="42"/>
      <c r="R443" s="42"/>
      <c r="S443" s="42"/>
      <c r="T443" s="51"/>
      <c r="U443" s="52"/>
    </row>
    <row r="444" spans="1:21">
      <c r="A444" s="1">
        <v>5.9</v>
      </c>
      <c r="B444" s="1">
        <v>6.2</v>
      </c>
      <c r="C444" s="1">
        <v>6</v>
      </c>
      <c r="D444" s="1">
        <v>6.2</v>
      </c>
      <c r="E444" s="1">
        <v>6</v>
      </c>
      <c r="F444" s="1">
        <v>5.8</v>
      </c>
      <c r="G444" s="36">
        <f t="shared" si="178"/>
        <v>6.03333333333333</v>
      </c>
      <c r="H444" s="36">
        <f t="shared" si="183"/>
        <v>6</v>
      </c>
      <c r="I444" s="22"/>
      <c r="J444" s="53">
        <v>0.015</v>
      </c>
      <c r="K444" s="43">
        <v>6</v>
      </c>
      <c r="L444" s="43">
        <v>6</v>
      </c>
      <c r="M444" s="42">
        <f t="shared" si="180"/>
        <v>5.5</v>
      </c>
      <c r="N444" s="52">
        <f>(M445-M444)/M445*100</f>
        <v>27.1523178807947</v>
      </c>
      <c r="O444" s="52">
        <f t="shared" si="181"/>
        <v>4.39178721712648</v>
      </c>
      <c r="P444" s="52">
        <f t="shared" si="182"/>
        <v>-1.82390874094432</v>
      </c>
      <c r="Q444" s="42"/>
      <c r="R444" s="42"/>
      <c r="S444" s="42"/>
      <c r="T444" s="51"/>
      <c r="U444" s="52"/>
    </row>
    <row r="445" ht="13.9" spans="1:21">
      <c r="A445" s="1">
        <v>8</v>
      </c>
      <c r="B445" s="1">
        <v>7.9</v>
      </c>
      <c r="C445" s="1">
        <v>8</v>
      </c>
      <c r="D445" s="1">
        <v>8.2</v>
      </c>
      <c r="E445" s="1">
        <v>8</v>
      </c>
      <c r="F445" s="1">
        <v>8.1</v>
      </c>
      <c r="G445" s="36">
        <f t="shared" si="178"/>
        <v>7.96666666666667</v>
      </c>
      <c r="H445" s="36">
        <f t="shared" si="183"/>
        <v>8.1</v>
      </c>
      <c r="I445" s="22"/>
      <c r="J445" s="53" t="s">
        <v>20</v>
      </c>
      <c r="K445" s="43">
        <v>8</v>
      </c>
      <c r="L445" s="43">
        <v>8.1</v>
      </c>
      <c r="M445" s="42">
        <f t="shared" si="180"/>
        <v>7.55</v>
      </c>
      <c r="N445" s="52">
        <f>(M445-M445)/M445*100</f>
        <v>0</v>
      </c>
      <c r="O445" s="42" t="e">
        <f t="shared" si="181"/>
        <v>#NUM!</v>
      </c>
      <c r="P445" s="42" t="e">
        <f t="shared" si="182"/>
        <v>#VALUE!</v>
      </c>
      <c r="Q445" s="42"/>
      <c r="R445" s="42"/>
      <c r="S445" s="42"/>
      <c r="T445" s="51"/>
      <c r="U445" s="52"/>
    </row>
    <row r="446" spans="9:21">
      <c r="I446" s="22"/>
      <c r="J446" s="53"/>
      <c r="K446" s="43"/>
      <c r="L446" s="43"/>
      <c r="M446" s="42"/>
      <c r="N446" s="52"/>
      <c r="O446" s="42"/>
      <c r="P446" s="42"/>
      <c r="Q446" s="42"/>
      <c r="R446" s="42"/>
      <c r="S446" s="42"/>
      <c r="T446" s="51"/>
      <c r="U446" s="52"/>
    </row>
    <row r="447" spans="1:22">
      <c r="A447" s="1">
        <v>1.8</v>
      </c>
      <c r="B447" s="1">
        <v>1.9</v>
      </c>
      <c r="C447" s="1">
        <v>1.7</v>
      </c>
      <c r="D447" s="1">
        <v>1.5</v>
      </c>
      <c r="E447" s="1">
        <v>1.3</v>
      </c>
      <c r="F447" s="39">
        <v>1.5</v>
      </c>
      <c r="G447" s="39">
        <f t="shared" ref="G447:G453" si="184">AVERAGE(A447:C447)</f>
        <v>1.8</v>
      </c>
      <c r="H447" s="39">
        <f t="shared" ref="H447:H449" si="185">AVERAGE(D447:F447)</f>
        <v>1.43333333333333</v>
      </c>
      <c r="I447" s="1">
        <v>227</v>
      </c>
      <c r="J447" s="53">
        <v>0.48</v>
      </c>
      <c r="K447" s="43">
        <v>1.8</v>
      </c>
      <c r="L447" s="43">
        <v>1.4</v>
      </c>
      <c r="M447" s="42">
        <f t="shared" ref="M447:M453" si="186">AVERAGE(K447,L447)-0.7</f>
        <v>0.9</v>
      </c>
      <c r="N447" s="52">
        <f>(M453-M447)/M453*100</f>
        <v>81.4432989690722</v>
      </c>
      <c r="O447" s="52">
        <f t="shared" si="181"/>
        <v>5.89435118721371</v>
      </c>
      <c r="P447" s="52">
        <f t="shared" si="182"/>
        <v>-0.318758762624413</v>
      </c>
      <c r="Q447" s="52">
        <f>INTERCEPT(O447:O452,P447:P452)</f>
        <v>6.442810140254</v>
      </c>
      <c r="R447" s="52">
        <f>LINEST(O447:O452,P447:P452)</f>
        <v>1.40774122383644</v>
      </c>
      <c r="S447" s="52">
        <f>(5-Q447)/R447</f>
        <v>-1.02491147934276</v>
      </c>
      <c r="T447" s="51">
        <f>10^S447</f>
        <v>0.0944253320376449</v>
      </c>
      <c r="U447" s="52">
        <f>CORREL(O447:O452,P447:P452)</f>
        <v>0.983879506687573</v>
      </c>
      <c r="V447" s="35">
        <f>U447*U447</f>
        <v>0.968018883679782</v>
      </c>
    </row>
    <row r="448" spans="1:21">
      <c r="A448" s="1">
        <v>2.3</v>
      </c>
      <c r="B448" s="1">
        <v>2.4</v>
      </c>
      <c r="C448" s="1">
        <v>2</v>
      </c>
      <c r="D448" s="1">
        <v>2.1</v>
      </c>
      <c r="E448" s="1">
        <v>2.2</v>
      </c>
      <c r="F448" s="39">
        <v>2.4</v>
      </c>
      <c r="G448" s="39">
        <f t="shared" si="184"/>
        <v>2.23333333333333</v>
      </c>
      <c r="H448" s="39">
        <f t="shared" si="185"/>
        <v>2.23333333333333</v>
      </c>
      <c r="J448" s="53">
        <v>0.24</v>
      </c>
      <c r="K448" s="43">
        <v>2.2</v>
      </c>
      <c r="L448" s="43">
        <v>2.2</v>
      </c>
      <c r="M448" s="42">
        <f t="shared" si="186"/>
        <v>1.5</v>
      </c>
      <c r="N448" s="52">
        <f>(M453-M448)/M453*100</f>
        <v>69.0721649484536</v>
      </c>
      <c r="O448" s="52">
        <f t="shared" si="181"/>
        <v>5.49789691614006</v>
      </c>
      <c r="P448" s="52">
        <f t="shared" si="182"/>
        <v>-0.619788758288394</v>
      </c>
      <c r="Q448" s="42"/>
      <c r="R448" s="42"/>
      <c r="S448" s="42"/>
      <c r="T448" s="51"/>
      <c r="U448" s="52"/>
    </row>
    <row r="449" spans="1:21">
      <c r="A449" s="1">
        <v>2.6</v>
      </c>
      <c r="B449" s="1">
        <v>2.8</v>
      </c>
      <c r="C449" s="1">
        <v>2.7</v>
      </c>
      <c r="D449" s="1">
        <v>2.4</v>
      </c>
      <c r="E449" s="1">
        <v>2.7</v>
      </c>
      <c r="F449" s="39">
        <v>2.5</v>
      </c>
      <c r="G449" s="39">
        <f t="shared" si="184"/>
        <v>2.7</v>
      </c>
      <c r="H449" s="39">
        <f t="shared" si="185"/>
        <v>2.53333333333333</v>
      </c>
      <c r="J449" s="53">
        <v>0.12</v>
      </c>
      <c r="K449" s="43">
        <v>2.7</v>
      </c>
      <c r="L449" s="43">
        <v>2.5</v>
      </c>
      <c r="M449" s="42">
        <f t="shared" si="186"/>
        <v>1.9</v>
      </c>
      <c r="N449" s="52">
        <f>(M453-M449)/M453*100</f>
        <v>60.8247422680412</v>
      </c>
      <c r="O449" s="52">
        <f t="shared" si="181"/>
        <v>5.27475411245875</v>
      </c>
      <c r="P449" s="52">
        <f t="shared" si="182"/>
        <v>-0.920818753952375</v>
      </c>
      <c r="Q449" s="42"/>
      <c r="R449" s="42"/>
      <c r="S449" s="42"/>
      <c r="T449" s="51"/>
      <c r="U449" s="52"/>
    </row>
    <row r="450" spans="1:21">
      <c r="A450" s="1">
        <v>3</v>
      </c>
      <c r="B450" s="1">
        <v>2.8</v>
      </c>
      <c r="C450" s="1">
        <v>3.1</v>
      </c>
      <c r="D450" s="1">
        <v>4.2</v>
      </c>
      <c r="E450" s="1">
        <v>4.5</v>
      </c>
      <c r="F450" s="39">
        <v>4.3</v>
      </c>
      <c r="G450" s="39">
        <f t="shared" si="184"/>
        <v>2.96666666666667</v>
      </c>
      <c r="H450" s="39">
        <f>AVERAGE(A450:F450)</f>
        <v>3.65</v>
      </c>
      <c r="J450" s="53">
        <v>0.06</v>
      </c>
      <c r="K450" s="43">
        <v>3</v>
      </c>
      <c r="L450" s="43">
        <v>3.7</v>
      </c>
      <c r="M450" s="42">
        <f t="shared" si="186"/>
        <v>2.65</v>
      </c>
      <c r="N450" s="52">
        <f>(M453-M450)/M453*100</f>
        <v>45.360824742268</v>
      </c>
      <c r="O450" s="52">
        <f t="shared" si="181"/>
        <v>4.8834497893318</v>
      </c>
      <c r="P450" s="52">
        <f t="shared" si="182"/>
        <v>-1.22184874961636</v>
      </c>
      <c r="Q450" s="42"/>
      <c r="R450" s="42"/>
      <c r="S450" s="42"/>
      <c r="T450" s="51"/>
      <c r="U450" s="52"/>
    </row>
    <row r="451" spans="1:21">
      <c r="A451" s="1">
        <v>4.3</v>
      </c>
      <c r="B451" s="1">
        <v>4.5</v>
      </c>
      <c r="C451" s="1">
        <v>4.2</v>
      </c>
      <c r="D451" s="1">
        <v>4.4</v>
      </c>
      <c r="E451" s="1">
        <v>4.1</v>
      </c>
      <c r="F451" s="39">
        <v>4</v>
      </c>
      <c r="G451" s="39">
        <f t="shared" si="184"/>
        <v>4.33333333333333</v>
      </c>
      <c r="H451" s="39">
        <f t="shared" ref="H451:H453" si="187">AVERAGE(D451:F451)</f>
        <v>4.16666666666667</v>
      </c>
      <c r="J451" s="53">
        <v>0.03</v>
      </c>
      <c r="K451" s="43">
        <v>4.3</v>
      </c>
      <c r="L451" s="43">
        <v>4.2</v>
      </c>
      <c r="M451" s="42">
        <f t="shared" si="186"/>
        <v>3.55</v>
      </c>
      <c r="N451" s="52">
        <f>(M453-M451)/M453*100</f>
        <v>26.8041237113402</v>
      </c>
      <c r="O451" s="52">
        <f t="shared" si="181"/>
        <v>4.38125213790929</v>
      </c>
      <c r="P451" s="52">
        <f t="shared" si="182"/>
        <v>-1.52287874528034</v>
      </c>
      <c r="Q451" s="42"/>
      <c r="R451" s="42"/>
      <c r="S451" s="42"/>
      <c r="T451" s="51"/>
      <c r="U451" s="52"/>
    </row>
    <row r="452" spans="1:21">
      <c r="A452" s="1">
        <v>5</v>
      </c>
      <c r="B452" s="1">
        <v>5.3</v>
      </c>
      <c r="C452" s="1">
        <v>5.2</v>
      </c>
      <c r="D452" s="1">
        <v>4.9</v>
      </c>
      <c r="E452" s="1">
        <v>5.2</v>
      </c>
      <c r="F452" s="39">
        <v>5</v>
      </c>
      <c r="G452" s="39">
        <f t="shared" si="184"/>
        <v>5.16666666666667</v>
      </c>
      <c r="H452" s="39">
        <f t="shared" si="187"/>
        <v>5.03333333333333</v>
      </c>
      <c r="J452" s="53">
        <v>0.015</v>
      </c>
      <c r="K452" s="43">
        <v>5.2</v>
      </c>
      <c r="L452" s="43">
        <v>5</v>
      </c>
      <c r="M452" s="42">
        <f t="shared" si="186"/>
        <v>4.4</v>
      </c>
      <c r="N452" s="52">
        <f>(M453-M452)/M453*100</f>
        <v>9.27835051546394</v>
      </c>
      <c r="O452" s="52">
        <f t="shared" si="181"/>
        <v>3.67619257722513</v>
      </c>
      <c r="P452" s="52">
        <f t="shared" si="182"/>
        <v>-1.82390874094432</v>
      </c>
      <c r="Q452" s="42"/>
      <c r="R452" s="42"/>
      <c r="S452" s="42"/>
      <c r="T452" s="51"/>
      <c r="U452" s="52"/>
    </row>
    <row r="453" ht="13.9" spans="1:21">
      <c r="A453" s="1">
        <v>5.5</v>
      </c>
      <c r="B453" s="1">
        <v>5.3</v>
      </c>
      <c r="C453" s="1">
        <v>5.3</v>
      </c>
      <c r="D453" s="1">
        <v>5.6</v>
      </c>
      <c r="E453" s="1">
        <v>5.5</v>
      </c>
      <c r="F453" s="39">
        <v>5.9</v>
      </c>
      <c r="G453" s="39">
        <f t="shared" si="184"/>
        <v>5.36666666666667</v>
      </c>
      <c r="H453" s="39">
        <f t="shared" si="187"/>
        <v>5.66666666666667</v>
      </c>
      <c r="J453" s="53" t="s">
        <v>20</v>
      </c>
      <c r="K453" s="43">
        <v>5.4</v>
      </c>
      <c r="L453" s="43">
        <v>5.7</v>
      </c>
      <c r="M453" s="42">
        <f t="shared" si="186"/>
        <v>4.85</v>
      </c>
      <c r="N453" s="52">
        <f>(M453-M453)/M453*100</f>
        <v>0</v>
      </c>
      <c r="O453" s="42" t="e">
        <f t="shared" si="181"/>
        <v>#NUM!</v>
      </c>
      <c r="P453" s="42" t="e">
        <f t="shared" si="182"/>
        <v>#VALUE!</v>
      </c>
      <c r="Q453" s="42"/>
      <c r="R453" s="42"/>
      <c r="S453" s="42"/>
      <c r="T453" s="51"/>
      <c r="U453" s="52"/>
    </row>
    <row r="454" spans="6:21">
      <c r="F454" s="39"/>
      <c r="G454" s="39"/>
      <c r="H454" s="39"/>
      <c r="J454" s="53"/>
      <c r="K454" s="43"/>
      <c r="L454" s="43"/>
      <c r="M454" s="42"/>
      <c r="N454" s="52"/>
      <c r="O454" s="42"/>
      <c r="P454" s="42"/>
      <c r="Q454" s="42"/>
      <c r="R454" s="42"/>
      <c r="S454" s="42"/>
      <c r="T454" s="51"/>
      <c r="U454" s="52"/>
    </row>
    <row r="455" spans="1:22">
      <c r="A455" s="1">
        <v>1.5</v>
      </c>
      <c r="B455" s="1">
        <v>1.3</v>
      </c>
      <c r="C455" s="1">
        <v>1.2</v>
      </c>
      <c r="D455" s="1">
        <v>1</v>
      </c>
      <c r="E455" s="1">
        <v>1.2</v>
      </c>
      <c r="F455" s="39">
        <v>1</v>
      </c>
      <c r="G455" s="39">
        <f t="shared" ref="G455:G461" si="188">AVERAGE(A455:C455)</f>
        <v>1.33333333333333</v>
      </c>
      <c r="H455" s="39">
        <f>AVERAGE(D455:F455)</f>
        <v>1.06666666666667</v>
      </c>
      <c r="I455" s="7">
        <v>229</v>
      </c>
      <c r="J455" s="7">
        <v>0.48</v>
      </c>
      <c r="K455" s="38">
        <v>1.3</v>
      </c>
      <c r="L455" s="38">
        <v>1.1</v>
      </c>
      <c r="M455" s="45">
        <f t="shared" ref="M455:M461" si="189">AVERAGE(K455,L455)-0.5</f>
        <v>0.7</v>
      </c>
      <c r="N455" s="55">
        <f>(M461-M455)/M461*100</f>
        <v>90.4761904761905</v>
      </c>
      <c r="O455" s="55">
        <f t="shared" si="181"/>
        <v>6.30917171678578</v>
      </c>
      <c r="P455" s="55">
        <f t="shared" si="182"/>
        <v>-0.318758762624413</v>
      </c>
      <c r="Q455" s="55">
        <f>INTERCEPT(O455:O460,P455:P460)</f>
        <v>6.81990254525115</v>
      </c>
      <c r="R455" s="55">
        <f>LINEST(O455:O460,P455:P460)</f>
        <v>1.23782292237065</v>
      </c>
      <c r="S455" s="55">
        <f>(5-Q455)/R455</f>
        <v>-1.4702446629165</v>
      </c>
      <c r="T455" s="51">
        <f>10^S455</f>
        <v>0.0338653319609083</v>
      </c>
      <c r="U455" s="55">
        <f>CORREL(O455:O460,P455:P460)</f>
        <v>0.985226177104289</v>
      </c>
      <c r="V455" s="35">
        <f>U455*U455</f>
        <v>0.970670620051531</v>
      </c>
    </row>
    <row r="456" spans="1:21">
      <c r="A456" s="1">
        <v>1.7</v>
      </c>
      <c r="B456" s="1">
        <v>1.3</v>
      </c>
      <c r="C456" s="1">
        <v>1.8</v>
      </c>
      <c r="D456" s="1">
        <v>1.4</v>
      </c>
      <c r="E456" s="1">
        <v>1.7</v>
      </c>
      <c r="F456" s="39">
        <v>1.5</v>
      </c>
      <c r="G456" s="39">
        <f t="shared" si="188"/>
        <v>1.6</v>
      </c>
      <c r="H456" s="39">
        <f>AVERAGE(D456:F456)</f>
        <v>1.53333333333333</v>
      </c>
      <c r="I456" s="7"/>
      <c r="J456" s="7">
        <v>0.24</v>
      </c>
      <c r="K456" s="38">
        <v>1.6</v>
      </c>
      <c r="L456" s="38">
        <v>1.5</v>
      </c>
      <c r="M456" s="45">
        <f t="shared" si="189"/>
        <v>1.05</v>
      </c>
      <c r="N456" s="55">
        <f>(M461-M456)/M461*100</f>
        <v>85.7142857142857</v>
      </c>
      <c r="O456" s="55">
        <f t="shared" si="181"/>
        <v>6.06757052387814</v>
      </c>
      <c r="P456" s="55">
        <f t="shared" si="182"/>
        <v>-0.619788758288394</v>
      </c>
      <c r="Q456" s="7"/>
      <c r="R456" s="7"/>
      <c r="S456" s="7"/>
      <c r="T456" s="49"/>
      <c r="U456" s="58"/>
    </row>
    <row r="457" spans="1:21">
      <c r="A457" s="1">
        <v>2.1</v>
      </c>
      <c r="B457" s="1">
        <v>2</v>
      </c>
      <c r="C457" s="1">
        <v>1.9</v>
      </c>
      <c r="D457" s="1">
        <v>2.1</v>
      </c>
      <c r="E457" s="1">
        <v>2</v>
      </c>
      <c r="F457" s="39">
        <v>1.8</v>
      </c>
      <c r="G457" s="39">
        <f t="shared" si="188"/>
        <v>2</v>
      </c>
      <c r="H457" s="39">
        <f t="shared" ref="H457" si="190">AVERAGE(D457:F457)</f>
        <v>1.96666666666667</v>
      </c>
      <c r="I457" s="7"/>
      <c r="J457" s="7">
        <v>0.12</v>
      </c>
      <c r="K457" s="38">
        <v>2</v>
      </c>
      <c r="L457" s="38">
        <v>2</v>
      </c>
      <c r="M457" s="45">
        <f t="shared" si="189"/>
        <v>1.5</v>
      </c>
      <c r="N457" s="55">
        <f>(M461-M457)/M461*100</f>
        <v>79.5918367346939</v>
      </c>
      <c r="O457" s="55">
        <f t="shared" si="181"/>
        <v>5.82713020584163</v>
      </c>
      <c r="P457" s="55">
        <f t="shared" si="182"/>
        <v>-0.920818753952375</v>
      </c>
      <c r="Q457" s="7"/>
      <c r="R457" s="7"/>
      <c r="S457" s="7"/>
      <c r="T457" s="49"/>
      <c r="U457" s="58"/>
    </row>
    <row r="458" spans="1:21">
      <c r="A458" s="1">
        <v>3.5</v>
      </c>
      <c r="B458" s="1">
        <v>3.4</v>
      </c>
      <c r="C458" s="1">
        <v>3.2</v>
      </c>
      <c r="D458" s="1">
        <v>3.2</v>
      </c>
      <c r="E458" s="1">
        <v>3.1</v>
      </c>
      <c r="F458" s="1">
        <v>3.1</v>
      </c>
      <c r="G458" s="36">
        <f t="shared" si="188"/>
        <v>3.36666666666667</v>
      </c>
      <c r="H458" s="36">
        <f>AVERAGE(A458:F458)</f>
        <v>3.25</v>
      </c>
      <c r="I458" s="7"/>
      <c r="J458" s="7">
        <v>0.06</v>
      </c>
      <c r="K458" s="38">
        <v>3.4</v>
      </c>
      <c r="L458" s="38">
        <v>3.3</v>
      </c>
      <c r="M458" s="45">
        <f t="shared" si="189"/>
        <v>2.85</v>
      </c>
      <c r="N458" s="55">
        <f>(M461-M458)/M461*100</f>
        <v>61.2244897959184</v>
      </c>
      <c r="O458" s="55">
        <f t="shared" si="181"/>
        <v>5.28517482834513</v>
      </c>
      <c r="P458" s="55">
        <f t="shared" si="182"/>
        <v>-1.22184874961636</v>
      </c>
      <c r="Q458" s="7"/>
      <c r="R458" s="7"/>
      <c r="S458" s="7"/>
      <c r="T458" s="49"/>
      <c r="U458" s="58"/>
    </row>
    <row r="459" spans="1:21">
      <c r="A459" s="1">
        <v>3.8</v>
      </c>
      <c r="B459" s="1">
        <v>4.1</v>
      </c>
      <c r="C459" s="1">
        <v>4</v>
      </c>
      <c r="D459" s="1">
        <v>3.9</v>
      </c>
      <c r="E459" s="1">
        <v>4.1</v>
      </c>
      <c r="F459" s="1">
        <v>4</v>
      </c>
      <c r="G459" s="36">
        <f t="shared" si="188"/>
        <v>3.96666666666667</v>
      </c>
      <c r="H459" s="36">
        <f t="shared" ref="H459:H461" si="191">AVERAGE(D459:F459)</f>
        <v>4</v>
      </c>
      <c r="I459" s="7"/>
      <c r="J459" s="7">
        <v>0.03</v>
      </c>
      <c r="K459" s="38">
        <v>4</v>
      </c>
      <c r="L459" s="38">
        <v>4</v>
      </c>
      <c r="M459" s="45">
        <f t="shared" si="189"/>
        <v>3.5</v>
      </c>
      <c r="N459" s="55">
        <f>(M461-M459)/M461*100</f>
        <v>52.3809523809524</v>
      </c>
      <c r="O459" s="55">
        <f t="shared" si="181"/>
        <v>5.05971709978532</v>
      </c>
      <c r="P459" s="55">
        <f t="shared" si="182"/>
        <v>-1.52287874528034</v>
      </c>
      <c r="Q459" s="7"/>
      <c r="R459" s="7"/>
      <c r="S459" s="7"/>
      <c r="T459" s="49"/>
      <c r="U459" s="58"/>
    </row>
    <row r="460" spans="1:21">
      <c r="A460" s="1">
        <v>6</v>
      </c>
      <c r="B460" s="1">
        <v>5.7</v>
      </c>
      <c r="C460" s="1">
        <v>5.6</v>
      </c>
      <c r="D460" s="1">
        <v>5.5</v>
      </c>
      <c r="E460" s="1">
        <v>5.7</v>
      </c>
      <c r="F460" s="1">
        <v>6.1</v>
      </c>
      <c r="G460" s="36">
        <f t="shared" si="188"/>
        <v>5.76666666666667</v>
      </c>
      <c r="H460" s="36">
        <f t="shared" si="191"/>
        <v>5.76666666666667</v>
      </c>
      <c r="I460" s="7"/>
      <c r="J460" s="7">
        <v>0.015</v>
      </c>
      <c r="K460" s="38">
        <v>5.8</v>
      </c>
      <c r="L460" s="38">
        <v>5.8</v>
      </c>
      <c r="M460" s="45">
        <f t="shared" si="189"/>
        <v>5.3</v>
      </c>
      <c r="N460" s="55">
        <f>(M461-M460)/M461*100</f>
        <v>27.891156462585</v>
      </c>
      <c r="O460" s="55">
        <f t="shared" si="181"/>
        <v>4.41392204406268</v>
      </c>
      <c r="P460" s="55">
        <f t="shared" si="182"/>
        <v>-1.82390874094432</v>
      </c>
      <c r="Q460" s="7"/>
      <c r="R460" s="7"/>
      <c r="S460" s="7"/>
      <c r="T460" s="49"/>
      <c r="U460" s="58"/>
    </row>
    <row r="461" spans="1:21">
      <c r="A461" s="1">
        <v>8</v>
      </c>
      <c r="B461" s="1">
        <v>7.9</v>
      </c>
      <c r="C461" s="1">
        <v>7.6</v>
      </c>
      <c r="D461" s="1">
        <v>8</v>
      </c>
      <c r="E461" s="1">
        <v>8</v>
      </c>
      <c r="F461" s="1">
        <v>7.8</v>
      </c>
      <c r="G461" s="36">
        <f t="shared" si="188"/>
        <v>7.83333333333333</v>
      </c>
      <c r="H461" s="36">
        <f t="shared" si="191"/>
        <v>7.93333333333333</v>
      </c>
      <c r="I461" s="7"/>
      <c r="J461" s="7" t="s">
        <v>20</v>
      </c>
      <c r="K461" s="38">
        <v>7.8</v>
      </c>
      <c r="L461" s="38">
        <v>7.9</v>
      </c>
      <c r="M461" s="45">
        <f t="shared" si="189"/>
        <v>7.35</v>
      </c>
      <c r="N461" s="55">
        <f>(M461-M461)/M461*100</f>
        <v>0</v>
      </c>
      <c r="O461" s="7"/>
      <c r="P461" s="7"/>
      <c r="Q461" s="7"/>
      <c r="R461" s="7"/>
      <c r="S461" s="7"/>
      <c r="T461" s="49"/>
      <c r="U461" s="58"/>
    </row>
    <row r="462" spans="9:21">
      <c r="I462" s="7"/>
      <c r="J462" s="7"/>
      <c r="K462" s="38"/>
      <c r="L462" s="38"/>
      <c r="M462" s="7"/>
      <c r="N462" s="7"/>
      <c r="O462" s="7"/>
      <c r="P462" s="7"/>
      <c r="Q462" s="7"/>
      <c r="R462" s="7"/>
      <c r="S462" s="7"/>
      <c r="T462" s="49"/>
      <c r="U462" s="58"/>
    </row>
    <row r="463" spans="1:22">
      <c r="A463" s="1">
        <v>0.6</v>
      </c>
      <c r="B463" s="1">
        <v>1</v>
      </c>
      <c r="C463" s="1">
        <v>0.7</v>
      </c>
      <c r="D463" s="1">
        <v>1.1</v>
      </c>
      <c r="E463" s="1">
        <v>0.7</v>
      </c>
      <c r="F463" s="39">
        <v>0.5</v>
      </c>
      <c r="G463" s="39">
        <f t="shared" ref="G463:G469" si="192">AVERAGE(A463:C463)</f>
        <v>0.766666666666667</v>
      </c>
      <c r="H463" s="39">
        <f>AVERAGE(D463:F463)</f>
        <v>0.766666666666667</v>
      </c>
      <c r="I463" s="1">
        <v>231</v>
      </c>
      <c r="J463" s="53">
        <v>0.48</v>
      </c>
      <c r="K463" s="43">
        <v>0.8</v>
      </c>
      <c r="L463" s="43">
        <v>0.8</v>
      </c>
      <c r="M463" s="42">
        <f>AVERAGE(K463,L463)-0.7</f>
        <v>0.1</v>
      </c>
      <c r="N463" s="52">
        <f>(M469-M463)/M469*100</f>
        <v>96.6101694915254</v>
      </c>
      <c r="O463" s="52">
        <f>NORMINV(N463/100,5,1)</f>
        <v>6.82635629794391</v>
      </c>
      <c r="P463" s="52">
        <f>LOG(J463)</f>
        <v>-0.318758762624413</v>
      </c>
      <c r="Q463" s="52">
        <f>INTERCEPT(O463:O468,P463:P468)</f>
        <v>7.08140765018887</v>
      </c>
      <c r="R463" s="52">
        <f>LINEST(O463:O468,P463:P468)</f>
        <v>2.06384814626796</v>
      </c>
      <c r="S463" s="52">
        <f>(5-Q463)/R463</f>
        <v>-1.00850813755492</v>
      </c>
      <c r="T463" s="51">
        <f>10^S463</f>
        <v>0.0980599940244105</v>
      </c>
      <c r="U463" s="52">
        <f>CORREL(O463:O468,P463:P468)</f>
        <v>0.970709718512704</v>
      </c>
      <c r="V463" s="35">
        <f>U463*U463</f>
        <v>0.942277357615013</v>
      </c>
    </row>
    <row r="464" spans="1:21">
      <c r="A464" s="1">
        <v>1.8</v>
      </c>
      <c r="B464" s="1">
        <v>1.7</v>
      </c>
      <c r="C464" s="1">
        <v>1.6</v>
      </c>
      <c r="D464" s="1">
        <v>1.7</v>
      </c>
      <c r="E464" s="1">
        <v>1.7</v>
      </c>
      <c r="F464" s="39">
        <v>1.5</v>
      </c>
      <c r="G464" s="39">
        <f t="shared" si="192"/>
        <v>1.7</v>
      </c>
      <c r="H464" s="39">
        <f>AVERAGE(D464:F464)</f>
        <v>1.63333333333333</v>
      </c>
      <c r="J464" s="53">
        <v>0.24</v>
      </c>
      <c r="K464" s="43">
        <v>1.7</v>
      </c>
      <c r="L464" s="43">
        <v>1.6</v>
      </c>
      <c r="M464" s="42">
        <f>AVERAGE(K464,L464)-0.7</f>
        <v>0.95</v>
      </c>
      <c r="N464" s="52">
        <f>(M469-M464)/M469*100</f>
        <v>67.7966101694915</v>
      </c>
      <c r="O464" s="52">
        <f>NORMINV(N464/100,5,1)</f>
        <v>5.46201885864912</v>
      </c>
      <c r="P464" s="52">
        <f>LOG(J464)</f>
        <v>-0.619788758288394</v>
      </c>
      <c r="Q464" s="42"/>
      <c r="R464" s="42"/>
      <c r="S464" s="42"/>
      <c r="T464" s="51"/>
      <c r="U464" s="52"/>
    </row>
    <row r="465" spans="1:21">
      <c r="A465" s="1">
        <v>2.6</v>
      </c>
      <c r="B465" s="1">
        <v>2.4</v>
      </c>
      <c r="C465" s="1">
        <v>2.3</v>
      </c>
      <c r="D465" s="1">
        <v>2.3</v>
      </c>
      <c r="E465" s="1">
        <v>2.1</v>
      </c>
      <c r="F465" s="39">
        <v>2.5</v>
      </c>
      <c r="G465" s="39">
        <f t="shared" si="192"/>
        <v>2.43333333333333</v>
      </c>
      <c r="H465" s="39">
        <f t="shared" ref="H465" si="193">AVERAGE(D465:F465)</f>
        <v>2.3</v>
      </c>
      <c r="J465" s="53">
        <v>0.12</v>
      </c>
      <c r="K465" s="43">
        <v>2.4</v>
      </c>
      <c r="L465" s="43">
        <v>2.3</v>
      </c>
      <c r="M465" s="42">
        <f>AVERAGE(K465,L465)-0.7</f>
        <v>1.65</v>
      </c>
      <c r="N465" s="52">
        <f>(M469-M465)/M469*100</f>
        <v>44.0677966101695</v>
      </c>
      <c r="O465" s="52">
        <f>NORMINV(N465/100,5,1)</f>
        <v>4.8507494483442</v>
      </c>
      <c r="P465" s="52">
        <f>LOG(J465)</f>
        <v>-0.920818753952375</v>
      </c>
      <c r="Q465" s="42"/>
      <c r="R465" s="42"/>
      <c r="S465" s="42"/>
      <c r="T465" s="51"/>
      <c r="U465" s="52"/>
    </row>
    <row r="466" spans="1:21">
      <c r="A466" s="1">
        <v>2.5</v>
      </c>
      <c r="B466" s="1">
        <v>2.8</v>
      </c>
      <c r="C466" s="1">
        <v>2.6</v>
      </c>
      <c r="D466" s="1">
        <v>2.6</v>
      </c>
      <c r="E466" s="1">
        <v>2.4</v>
      </c>
      <c r="F466" s="1">
        <v>2.3</v>
      </c>
      <c r="G466" s="36">
        <f t="shared" si="192"/>
        <v>2.63333333333333</v>
      </c>
      <c r="H466" s="36">
        <f>AVERAGE(A466:F466)</f>
        <v>2.53333333333333</v>
      </c>
      <c r="J466" s="53">
        <v>0.06</v>
      </c>
      <c r="K466" s="43">
        <v>2.6</v>
      </c>
      <c r="L466" s="43">
        <v>2.5</v>
      </c>
      <c r="M466" s="42">
        <f>AVERAGE(K466,L466)-0.7</f>
        <v>1.85</v>
      </c>
      <c r="N466" s="52">
        <f>(M469-M466)/M469*100</f>
        <v>37.2881355932203</v>
      </c>
      <c r="O466" s="52">
        <f>NORMINV(N466/100,5,1)</f>
        <v>4.6757684158627</v>
      </c>
      <c r="P466" s="52">
        <f>LOG(J466)</f>
        <v>-1.22184874961636</v>
      </c>
      <c r="Q466" s="42"/>
      <c r="R466" s="42"/>
      <c r="S466" s="42"/>
      <c r="T466" s="51"/>
      <c r="U466" s="52"/>
    </row>
    <row r="467" spans="1:21">
      <c r="A467" s="1">
        <v>3.3</v>
      </c>
      <c r="B467" s="1">
        <v>3</v>
      </c>
      <c r="C467" s="1">
        <v>2.9</v>
      </c>
      <c r="D467" s="1">
        <v>3.1</v>
      </c>
      <c r="E467" s="1">
        <v>3.2</v>
      </c>
      <c r="F467" s="1">
        <v>3.2</v>
      </c>
      <c r="G467" s="36">
        <f t="shared" si="192"/>
        <v>3.06666666666667</v>
      </c>
      <c r="H467" s="36">
        <f t="shared" ref="H467:H469" si="194">AVERAGE(D467:F467)</f>
        <v>3.16666666666667</v>
      </c>
      <c r="J467" s="53">
        <v>0.03</v>
      </c>
      <c r="K467" s="43">
        <v>3.1</v>
      </c>
      <c r="L467" s="43">
        <v>3.2</v>
      </c>
      <c r="M467" s="42">
        <f>AVERAGE(K467,L467)-0.7</f>
        <v>2.45</v>
      </c>
      <c r="N467" s="52">
        <f>(M469-M467)/M469*100</f>
        <v>16.9491525423729</v>
      </c>
      <c r="O467" s="52">
        <f>NORMINV(N467/100,5,1)</f>
        <v>4.04382346107994</v>
      </c>
      <c r="P467" s="52">
        <f>LOG(J467)</f>
        <v>-1.52287874528034</v>
      </c>
      <c r="Q467" s="42"/>
      <c r="R467" s="42"/>
      <c r="S467" s="42"/>
      <c r="T467" s="51"/>
      <c r="U467" s="52"/>
    </row>
    <row r="468" spans="1:21">
      <c r="A468" s="1">
        <v>3.3</v>
      </c>
      <c r="B468" s="1">
        <v>3.4</v>
      </c>
      <c r="C468" s="1">
        <v>3.7</v>
      </c>
      <c r="D468" s="1">
        <v>3.7</v>
      </c>
      <c r="E468" s="1">
        <v>3.5</v>
      </c>
      <c r="F468" s="1">
        <v>3.2</v>
      </c>
      <c r="G468" s="36">
        <f t="shared" si="192"/>
        <v>3.46666666666667</v>
      </c>
      <c r="H468" s="36">
        <f t="shared" si="194"/>
        <v>3.46666666666667</v>
      </c>
      <c r="J468" s="53">
        <v>0.015</v>
      </c>
      <c r="K468" s="43">
        <v>3.5</v>
      </c>
      <c r="L468" s="43">
        <v>3.5</v>
      </c>
      <c r="M468" s="42">
        <f t="shared" ref="M468:M485" si="195">AVERAGE(K468,L468)-0.7</f>
        <v>2.8</v>
      </c>
      <c r="N468" s="52">
        <f>(M469-M468)/M469*100</f>
        <v>5.08474576271188</v>
      </c>
      <c r="O468" s="52">
        <f t="shared" ref="O468:O485" si="196">NORMINV(N468/100,5,1)</f>
        <v>3.3633083533266</v>
      </c>
      <c r="P468" s="52">
        <f t="shared" ref="P468:P485" si="197">LOG(J468)</f>
        <v>-1.82390874094432</v>
      </c>
      <c r="Q468" s="42"/>
      <c r="R468" s="42"/>
      <c r="S468" s="42"/>
      <c r="T468" s="51"/>
      <c r="U468" s="52"/>
    </row>
    <row r="469" ht="13.9" spans="1:21">
      <c r="A469" s="1">
        <v>3.9</v>
      </c>
      <c r="B469" s="1">
        <v>3.7</v>
      </c>
      <c r="C469" s="1">
        <v>3.5</v>
      </c>
      <c r="D469" s="1">
        <v>3.6</v>
      </c>
      <c r="E469" s="1">
        <v>3.8</v>
      </c>
      <c r="F469" s="1">
        <v>3.3</v>
      </c>
      <c r="G469" s="36">
        <f t="shared" si="192"/>
        <v>3.7</v>
      </c>
      <c r="H469" s="36">
        <f t="shared" si="194"/>
        <v>3.56666666666667</v>
      </c>
      <c r="J469" s="53" t="s">
        <v>20</v>
      </c>
      <c r="K469" s="43">
        <v>3.7</v>
      </c>
      <c r="L469" s="43">
        <v>3.6</v>
      </c>
      <c r="M469" s="42">
        <f t="shared" si="195"/>
        <v>2.95</v>
      </c>
      <c r="N469" s="52">
        <f>(M469-M469)/M469*100</f>
        <v>0</v>
      </c>
      <c r="O469" s="42" t="e">
        <f t="shared" si="196"/>
        <v>#NUM!</v>
      </c>
      <c r="P469" s="42" t="e">
        <f t="shared" si="197"/>
        <v>#VALUE!</v>
      </c>
      <c r="Q469" s="42"/>
      <c r="R469" s="42"/>
      <c r="S469" s="42"/>
      <c r="T469" s="51"/>
      <c r="U469" s="52"/>
    </row>
    <row r="470" spans="10:21">
      <c r="J470" s="53"/>
      <c r="K470" s="43"/>
      <c r="L470" s="43"/>
      <c r="M470" s="42"/>
      <c r="N470" s="52"/>
      <c r="O470" s="42"/>
      <c r="P470" s="42"/>
      <c r="Q470" s="42"/>
      <c r="R470" s="42"/>
      <c r="S470" s="42"/>
      <c r="T470" s="51"/>
      <c r="U470" s="52"/>
    </row>
    <row r="471" spans="1:22">
      <c r="A471" s="1">
        <v>0.9</v>
      </c>
      <c r="B471" s="1">
        <v>0.9</v>
      </c>
      <c r="C471" s="1">
        <v>1.2</v>
      </c>
      <c r="D471" s="1">
        <v>1.1</v>
      </c>
      <c r="E471" s="1">
        <v>1.1</v>
      </c>
      <c r="F471" s="1">
        <v>1.3</v>
      </c>
      <c r="G471" s="39">
        <f t="shared" ref="G471:G477" si="198">AVERAGE(A471:C471)</f>
        <v>1</v>
      </c>
      <c r="H471" s="39">
        <f>AVERAGE(D471:F471)</f>
        <v>1.16666666666667</v>
      </c>
      <c r="I471" s="1">
        <v>233</v>
      </c>
      <c r="J471" s="53">
        <v>0.48</v>
      </c>
      <c r="K471" s="43">
        <v>1</v>
      </c>
      <c r="L471" s="43">
        <v>1.2</v>
      </c>
      <c r="M471" s="42">
        <f t="shared" si="195"/>
        <v>0.4</v>
      </c>
      <c r="N471" s="52">
        <f>(M477-M471)/M477*100</f>
        <v>92.7272727272727</v>
      </c>
      <c r="O471" s="52">
        <f t="shared" si="196"/>
        <v>6.45577602511702</v>
      </c>
      <c r="P471" s="52">
        <f t="shared" si="197"/>
        <v>-0.318758762624413</v>
      </c>
      <c r="Q471" s="52">
        <f>INTERCEPT(O471:O476,P471:P476)</f>
        <v>6.8444087758003</v>
      </c>
      <c r="R471" s="52">
        <f>LINEST(O471:O476,P471:P476)</f>
        <v>1.34285727546686</v>
      </c>
      <c r="S471" s="52">
        <f>(5-Q471)/R471</f>
        <v>-1.37349576123722</v>
      </c>
      <c r="T471" s="51">
        <f>10^S471</f>
        <v>0.0423159639781932</v>
      </c>
      <c r="U471" s="52">
        <f>CORREL(O471:O476,P471:P476)</f>
        <v>0.993061773947397</v>
      </c>
      <c r="V471" s="35">
        <f>U471*U471</f>
        <v>0.986171686875552</v>
      </c>
    </row>
    <row r="472" spans="1:21">
      <c r="A472" s="1">
        <v>1.7</v>
      </c>
      <c r="B472" s="1">
        <v>1.4</v>
      </c>
      <c r="C472" s="1">
        <v>1.4</v>
      </c>
      <c r="D472" s="1">
        <v>1.3</v>
      </c>
      <c r="E472" s="1">
        <v>1.5</v>
      </c>
      <c r="F472" s="1">
        <v>1.4</v>
      </c>
      <c r="G472" s="39">
        <f t="shared" si="198"/>
        <v>1.5</v>
      </c>
      <c r="H472" s="39">
        <f>AVERAGE(D472:F472)</f>
        <v>1.4</v>
      </c>
      <c r="J472" s="53">
        <v>0.24</v>
      </c>
      <c r="K472" s="43">
        <v>1.5</v>
      </c>
      <c r="L472" s="43">
        <v>1.4</v>
      </c>
      <c r="M472" s="42">
        <f t="shared" si="195"/>
        <v>0.75</v>
      </c>
      <c r="N472" s="52">
        <f>(M477-M472)/M477*100</f>
        <v>86.3636363636364</v>
      </c>
      <c r="O472" s="52">
        <f t="shared" si="196"/>
        <v>6.09680356209351</v>
      </c>
      <c r="P472" s="52">
        <f t="shared" si="197"/>
        <v>-0.619788758288394</v>
      </c>
      <c r="Q472" s="42"/>
      <c r="R472" s="42"/>
      <c r="S472" s="42"/>
      <c r="T472" s="51"/>
      <c r="U472" s="52"/>
    </row>
    <row r="473" spans="1:21">
      <c r="A473" s="1">
        <v>2.2</v>
      </c>
      <c r="B473" s="1">
        <v>2.4</v>
      </c>
      <c r="C473" s="1">
        <v>2.5</v>
      </c>
      <c r="D473" s="1">
        <v>2.6</v>
      </c>
      <c r="E473" s="1">
        <v>2.4</v>
      </c>
      <c r="F473" s="1">
        <v>2.2</v>
      </c>
      <c r="G473" s="39">
        <f t="shared" si="198"/>
        <v>2.36666666666667</v>
      </c>
      <c r="H473" s="39">
        <f t="shared" ref="H473" si="199">AVERAGE(D473:F473)</f>
        <v>2.4</v>
      </c>
      <c r="J473" s="53">
        <v>0.12</v>
      </c>
      <c r="K473" s="43">
        <v>2.4</v>
      </c>
      <c r="L473" s="43">
        <v>2.4</v>
      </c>
      <c r="M473" s="42">
        <f t="shared" si="195"/>
        <v>1.7</v>
      </c>
      <c r="N473" s="52">
        <f>(M477-M473)/M477*100</f>
        <v>69.0909090909091</v>
      </c>
      <c r="O473" s="52">
        <f t="shared" si="196"/>
        <v>5.49842883345872</v>
      </c>
      <c r="P473" s="52">
        <f t="shared" si="197"/>
        <v>-0.920818753952375</v>
      </c>
      <c r="Q473" s="42"/>
      <c r="R473" s="42"/>
      <c r="S473" s="42"/>
      <c r="T473" s="51"/>
      <c r="U473" s="52"/>
    </row>
    <row r="474" spans="1:21">
      <c r="A474" s="1">
        <v>3.1</v>
      </c>
      <c r="B474" s="1">
        <v>3</v>
      </c>
      <c r="C474" s="1">
        <v>3.4</v>
      </c>
      <c r="D474" s="1">
        <v>3.2</v>
      </c>
      <c r="E474" s="1">
        <v>3.2</v>
      </c>
      <c r="F474" s="1">
        <v>3.6</v>
      </c>
      <c r="G474" s="36">
        <f t="shared" si="198"/>
        <v>3.16666666666667</v>
      </c>
      <c r="H474" s="36">
        <f>AVERAGE(A474:F474)</f>
        <v>3.25</v>
      </c>
      <c r="J474" s="53">
        <v>0.06</v>
      </c>
      <c r="K474" s="43">
        <v>3.2</v>
      </c>
      <c r="L474" s="43">
        <v>3.3</v>
      </c>
      <c r="M474" s="42">
        <f t="shared" si="195"/>
        <v>2.55</v>
      </c>
      <c r="N474" s="52">
        <f>(M477-M474)/M477*100</f>
        <v>53.6363636363636</v>
      </c>
      <c r="O474" s="52">
        <f t="shared" si="196"/>
        <v>5.09127670519187</v>
      </c>
      <c r="P474" s="52">
        <f t="shared" si="197"/>
        <v>-1.22184874961636</v>
      </c>
      <c r="Q474" s="42"/>
      <c r="R474" s="42"/>
      <c r="S474" s="42"/>
      <c r="T474" s="51"/>
      <c r="U474" s="52"/>
    </row>
    <row r="475" spans="1:21">
      <c r="A475" s="1">
        <v>4.1</v>
      </c>
      <c r="B475" s="1">
        <v>3.9</v>
      </c>
      <c r="C475" s="1">
        <v>3.7</v>
      </c>
      <c r="D475" s="1">
        <v>3.8</v>
      </c>
      <c r="E475" s="1">
        <v>3.7</v>
      </c>
      <c r="F475" s="1">
        <v>3.8</v>
      </c>
      <c r="G475" s="36">
        <f t="shared" si="198"/>
        <v>3.9</v>
      </c>
      <c r="H475" s="36">
        <f t="shared" ref="H475:H477" si="200">AVERAGE(D475:F475)</f>
        <v>3.76666666666667</v>
      </c>
      <c r="J475" s="53">
        <v>0.03</v>
      </c>
      <c r="K475" s="43">
        <v>3.9</v>
      </c>
      <c r="L475" s="43">
        <v>3.8</v>
      </c>
      <c r="M475" s="42">
        <f t="shared" si="195"/>
        <v>3.15</v>
      </c>
      <c r="N475" s="52">
        <f>(M477-M475)/M477*100</f>
        <v>42.7272727272727</v>
      </c>
      <c r="O475" s="52">
        <f t="shared" si="196"/>
        <v>4.81667810342766</v>
      </c>
      <c r="P475" s="52">
        <f t="shared" si="197"/>
        <v>-1.52287874528034</v>
      </c>
      <c r="Q475" s="42"/>
      <c r="R475" s="42"/>
      <c r="S475" s="42"/>
      <c r="T475" s="51"/>
      <c r="U475" s="52"/>
    </row>
    <row r="476" spans="1:21">
      <c r="A476" s="1">
        <v>4.6</v>
      </c>
      <c r="B476" s="1">
        <v>4.4</v>
      </c>
      <c r="C476" s="1">
        <v>4.7</v>
      </c>
      <c r="D476" s="1">
        <v>4.3</v>
      </c>
      <c r="E476" s="1">
        <v>4.7</v>
      </c>
      <c r="F476" s="1">
        <v>4.6</v>
      </c>
      <c r="G476" s="36">
        <f t="shared" si="198"/>
        <v>4.56666666666667</v>
      </c>
      <c r="H476" s="36">
        <f t="shared" si="200"/>
        <v>4.53333333333333</v>
      </c>
      <c r="J476" s="53">
        <v>0.015</v>
      </c>
      <c r="K476" s="43">
        <v>4.6</v>
      </c>
      <c r="L476" s="43">
        <v>4.5</v>
      </c>
      <c r="M476" s="42">
        <f t="shared" si="195"/>
        <v>3.85</v>
      </c>
      <c r="N476" s="52">
        <f>(M477-M476)/M477*100</f>
        <v>30</v>
      </c>
      <c r="O476" s="52">
        <f t="shared" si="196"/>
        <v>4.47559948729196</v>
      </c>
      <c r="P476" s="52">
        <f t="shared" si="197"/>
        <v>-1.82390874094432</v>
      </c>
      <c r="Q476" s="42"/>
      <c r="R476" s="42"/>
      <c r="S476" s="42"/>
      <c r="T476" s="51"/>
      <c r="U476" s="52"/>
    </row>
    <row r="477" ht="13.9" spans="1:21">
      <c r="A477" s="1">
        <v>6.2</v>
      </c>
      <c r="B477" s="1">
        <v>6.3</v>
      </c>
      <c r="C477" s="1">
        <v>6</v>
      </c>
      <c r="D477" s="1">
        <v>6</v>
      </c>
      <c r="E477" s="1">
        <v>6.2</v>
      </c>
      <c r="F477" s="1">
        <v>6.4</v>
      </c>
      <c r="G477" s="36">
        <f t="shared" si="198"/>
        <v>6.16666666666667</v>
      </c>
      <c r="H477" s="36">
        <f t="shared" si="200"/>
        <v>6.2</v>
      </c>
      <c r="J477" s="53" t="s">
        <v>20</v>
      </c>
      <c r="K477" s="43">
        <v>6.2</v>
      </c>
      <c r="L477" s="43">
        <v>6.2</v>
      </c>
      <c r="M477" s="42">
        <f t="shared" si="195"/>
        <v>5.5</v>
      </c>
      <c r="N477" s="52">
        <f>(M477-M477)/M477*100</f>
        <v>0</v>
      </c>
      <c r="O477" s="42" t="e">
        <f t="shared" si="196"/>
        <v>#NUM!</v>
      </c>
      <c r="P477" s="42" t="e">
        <f t="shared" si="197"/>
        <v>#VALUE!</v>
      </c>
      <c r="Q477" s="42"/>
      <c r="R477" s="42"/>
      <c r="S477" s="42"/>
      <c r="T477" s="51"/>
      <c r="U477" s="52"/>
    </row>
    <row r="478" spans="10:21">
      <c r="J478" s="53"/>
      <c r="K478" s="43"/>
      <c r="L478" s="43"/>
      <c r="M478" s="42"/>
      <c r="N478" s="52"/>
      <c r="O478" s="42"/>
      <c r="P478" s="42"/>
      <c r="Q478" s="42"/>
      <c r="R478" s="42"/>
      <c r="S478" s="42"/>
      <c r="T478" s="51"/>
      <c r="U478" s="52"/>
    </row>
    <row r="479" spans="1:22">
      <c r="A479" s="1">
        <v>1.9</v>
      </c>
      <c r="B479" s="1">
        <v>2</v>
      </c>
      <c r="C479" s="1">
        <v>2</v>
      </c>
      <c r="D479" s="1">
        <v>1.6</v>
      </c>
      <c r="E479" s="1">
        <v>1.8</v>
      </c>
      <c r="F479" s="1">
        <v>1.9</v>
      </c>
      <c r="G479" s="39">
        <f t="shared" ref="G479:G485" si="201">AVERAGE(A479:C479)</f>
        <v>1.96666666666667</v>
      </c>
      <c r="H479" s="39">
        <f>AVERAGE(D479:F479)</f>
        <v>1.76666666666667</v>
      </c>
      <c r="I479" s="1">
        <v>237</v>
      </c>
      <c r="J479" s="53">
        <v>0.48</v>
      </c>
      <c r="K479" s="43">
        <v>2</v>
      </c>
      <c r="L479" s="43">
        <v>1.8</v>
      </c>
      <c r="M479" s="42">
        <f t="shared" si="195"/>
        <v>1.2</v>
      </c>
      <c r="N479" s="52">
        <f>(M485-M479)/M485*100</f>
        <v>76.9230769230769</v>
      </c>
      <c r="O479" s="52">
        <f t="shared" si="196"/>
        <v>5.73631591737613</v>
      </c>
      <c r="P479" s="52">
        <f t="shared" si="197"/>
        <v>-0.318758762624413</v>
      </c>
      <c r="Q479" s="52">
        <f>INTERCEPT(O479:O484,P479:P484)</f>
        <v>5.80376308409406</v>
      </c>
      <c r="R479" s="52">
        <f>LINEST(O479:O484,P479:P484)</f>
        <v>0.758509175483616</v>
      </c>
      <c r="S479" s="52">
        <f>(5-Q479)/R479</f>
        <v>-1.05966164955301</v>
      </c>
      <c r="T479" s="51">
        <f>10^S479</f>
        <v>0.0871642405267079</v>
      </c>
      <c r="U479" s="52">
        <f>CORREL(O479:O484,P479:P484)</f>
        <v>0.946916910922975</v>
      </c>
      <c r="V479" s="35">
        <f>U479*U479</f>
        <v>0.89665163619191</v>
      </c>
    </row>
    <row r="480" spans="1:21">
      <c r="A480" s="1">
        <v>2.5</v>
      </c>
      <c r="B480" s="1">
        <v>2.8</v>
      </c>
      <c r="C480" s="1">
        <v>2.7</v>
      </c>
      <c r="D480" s="1">
        <v>2.4</v>
      </c>
      <c r="E480" s="1">
        <v>2.5</v>
      </c>
      <c r="F480" s="1">
        <v>2.8</v>
      </c>
      <c r="G480" s="39">
        <f t="shared" si="201"/>
        <v>2.66666666666667</v>
      </c>
      <c r="H480" s="39">
        <f>AVERAGE(D480:F480)</f>
        <v>2.56666666666667</v>
      </c>
      <c r="J480" s="53">
        <v>0.24</v>
      </c>
      <c r="K480" s="43">
        <v>2.7</v>
      </c>
      <c r="L480" s="43">
        <v>2.6</v>
      </c>
      <c r="M480" s="42">
        <f t="shared" si="195"/>
        <v>1.95</v>
      </c>
      <c r="N480" s="52">
        <f>(M485-M480)/M485*100</f>
        <v>62.5</v>
      </c>
      <c r="O480" s="52">
        <f t="shared" si="196"/>
        <v>5.31863936396438</v>
      </c>
      <c r="P480" s="52">
        <f t="shared" si="197"/>
        <v>-0.619788758288394</v>
      </c>
      <c r="Q480" s="42"/>
      <c r="R480" s="42"/>
      <c r="S480" s="42"/>
      <c r="T480" s="48"/>
      <c r="U480" s="42"/>
    </row>
    <row r="481" spans="1:21">
      <c r="A481" s="1">
        <v>3.8</v>
      </c>
      <c r="B481" s="1">
        <v>3.4</v>
      </c>
      <c r="C481" s="1">
        <v>3.3</v>
      </c>
      <c r="D481" s="1">
        <v>3.5</v>
      </c>
      <c r="E481" s="1">
        <v>3.5</v>
      </c>
      <c r="F481" s="1">
        <v>3.7</v>
      </c>
      <c r="G481" s="39">
        <f t="shared" si="201"/>
        <v>3.5</v>
      </c>
      <c r="H481" s="39">
        <f t="shared" ref="H481" si="202">AVERAGE(D481:F481)</f>
        <v>3.56666666666667</v>
      </c>
      <c r="J481" s="53">
        <v>0.12</v>
      </c>
      <c r="K481" s="43">
        <v>3.5</v>
      </c>
      <c r="L481" s="43">
        <v>3.6</v>
      </c>
      <c r="M481" s="42">
        <f t="shared" si="195"/>
        <v>2.85</v>
      </c>
      <c r="N481" s="52">
        <f>(M485-M481)/M485*100</f>
        <v>45.1923076923077</v>
      </c>
      <c r="O481" s="52">
        <f t="shared" si="196"/>
        <v>4.87919583849732</v>
      </c>
      <c r="P481" s="52">
        <f t="shared" si="197"/>
        <v>-0.920818753952375</v>
      </c>
      <c r="Q481" s="42"/>
      <c r="R481" s="42"/>
      <c r="S481" s="42"/>
      <c r="T481" s="48"/>
      <c r="U481" s="42"/>
    </row>
    <row r="482" spans="1:21">
      <c r="A482" s="1">
        <v>4</v>
      </c>
      <c r="B482" s="1">
        <v>3.7</v>
      </c>
      <c r="C482" s="1">
        <v>4.1</v>
      </c>
      <c r="D482" s="1">
        <v>3.2</v>
      </c>
      <c r="E482" s="1">
        <v>3.4</v>
      </c>
      <c r="F482" s="1">
        <v>3.3</v>
      </c>
      <c r="G482" s="36">
        <f t="shared" si="201"/>
        <v>3.93333333333333</v>
      </c>
      <c r="H482" s="36">
        <f>AVERAGE(A482:F482)</f>
        <v>3.61666666666667</v>
      </c>
      <c r="J482" s="53">
        <v>0.06</v>
      </c>
      <c r="K482" s="43">
        <v>3.9</v>
      </c>
      <c r="L482" s="43">
        <v>3.6</v>
      </c>
      <c r="M482" s="42">
        <f t="shared" si="195"/>
        <v>3.05</v>
      </c>
      <c r="N482" s="52">
        <f>(M485-M482)/M485*100</f>
        <v>41.3461538461538</v>
      </c>
      <c r="O482" s="52">
        <f t="shared" si="196"/>
        <v>4.7813504829586</v>
      </c>
      <c r="P482" s="52">
        <f t="shared" si="197"/>
        <v>-1.22184874961636</v>
      </c>
      <c r="Q482" s="42"/>
      <c r="R482" s="42"/>
      <c r="S482" s="42"/>
      <c r="T482" s="48"/>
      <c r="U482" s="42"/>
    </row>
    <row r="483" spans="1:21">
      <c r="A483" s="1">
        <v>3.9</v>
      </c>
      <c r="B483" s="1">
        <v>3.9</v>
      </c>
      <c r="C483" s="1">
        <v>4.2</v>
      </c>
      <c r="D483" s="1">
        <v>3.7</v>
      </c>
      <c r="E483" s="1">
        <v>3.8</v>
      </c>
      <c r="F483" s="1">
        <v>4</v>
      </c>
      <c r="G483" s="36">
        <f t="shared" si="201"/>
        <v>4</v>
      </c>
      <c r="H483" s="36">
        <f t="shared" ref="H483:H485" si="203">AVERAGE(D483:F483)</f>
        <v>3.83333333333333</v>
      </c>
      <c r="J483" s="53">
        <v>0.03</v>
      </c>
      <c r="K483" s="43">
        <v>4</v>
      </c>
      <c r="L483" s="43">
        <v>3.8</v>
      </c>
      <c r="M483" s="42">
        <f t="shared" si="195"/>
        <v>3.2</v>
      </c>
      <c r="N483" s="52">
        <f>(M485-M483)/M485*100</f>
        <v>38.4615384615385</v>
      </c>
      <c r="O483" s="52">
        <f t="shared" si="196"/>
        <v>4.70661876787881</v>
      </c>
      <c r="P483" s="52">
        <f t="shared" si="197"/>
        <v>-1.52287874528034</v>
      </c>
      <c r="Q483" s="42"/>
      <c r="R483" s="42"/>
      <c r="S483" s="42"/>
      <c r="T483" s="48"/>
      <c r="U483" s="42"/>
    </row>
    <row r="484" spans="1:21">
      <c r="A484" s="1">
        <v>4</v>
      </c>
      <c r="B484" s="1">
        <v>4.2</v>
      </c>
      <c r="C484" s="1">
        <v>4.4</v>
      </c>
      <c r="D484" s="1">
        <v>4.1</v>
      </c>
      <c r="E484" s="1">
        <v>4.2</v>
      </c>
      <c r="F484" s="1">
        <v>4.5</v>
      </c>
      <c r="G484" s="36">
        <f t="shared" si="201"/>
        <v>4.2</v>
      </c>
      <c r="H484" s="36">
        <f t="shared" si="203"/>
        <v>4.26666666666667</v>
      </c>
      <c r="J484" s="53">
        <v>0.015</v>
      </c>
      <c r="K484" s="43">
        <v>4.2</v>
      </c>
      <c r="L484" s="43">
        <v>4.3</v>
      </c>
      <c r="M484" s="42">
        <f t="shared" si="195"/>
        <v>3.55</v>
      </c>
      <c r="N484" s="52">
        <f>(M485-M484)/M485*100</f>
        <v>31.7307692307692</v>
      </c>
      <c r="O484" s="52">
        <f t="shared" si="196"/>
        <v>4.52475924948676</v>
      </c>
      <c r="P484" s="52">
        <f t="shared" si="197"/>
        <v>-1.82390874094432</v>
      </c>
      <c r="Q484" s="42"/>
      <c r="R484" s="42"/>
      <c r="S484" s="42"/>
      <c r="T484" s="48"/>
      <c r="U484" s="42"/>
    </row>
    <row r="485" ht="13.9" spans="1:21">
      <c r="A485" s="1">
        <v>5.9</v>
      </c>
      <c r="B485" s="1">
        <v>5.8</v>
      </c>
      <c r="C485" s="1">
        <v>5.5</v>
      </c>
      <c r="D485" s="1">
        <v>6</v>
      </c>
      <c r="E485" s="1">
        <v>6.1</v>
      </c>
      <c r="F485" s="1">
        <v>6.2</v>
      </c>
      <c r="G485" s="36">
        <f t="shared" si="201"/>
        <v>5.73333333333333</v>
      </c>
      <c r="H485" s="36">
        <f t="shared" si="203"/>
        <v>6.1</v>
      </c>
      <c r="J485" s="53" t="s">
        <v>20</v>
      </c>
      <c r="K485" s="43">
        <v>5.7</v>
      </c>
      <c r="L485" s="43">
        <v>6.1</v>
      </c>
      <c r="M485" s="42">
        <f t="shared" si="195"/>
        <v>5.2</v>
      </c>
      <c r="N485" s="52">
        <f>(M485-M485)/M485*100</f>
        <v>0</v>
      </c>
      <c r="O485" s="42" t="e">
        <f t="shared" si="196"/>
        <v>#NUM!</v>
      </c>
      <c r="P485" s="42" t="e">
        <f t="shared" si="197"/>
        <v>#VALUE!</v>
      </c>
      <c r="Q485" s="42"/>
      <c r="R485" s="42"/>
      <c r="S485" s="42"/>
      <c r="T485" s="48"/>
      <c r="U485" s="42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9"/>
  <sheetViews>
    <sheetView topLeftCell="A76" workbookViewId="0">
      <selection activeCell="L97" sqref="L97"/>
    </sheetView>
  </sheetViews>
  <sheetFormatPr defaultColWidth="8.86725663716814" defaultRowHeight="13.85"/>
  <cols>
    <col min="1" max="2" width="8.86725663716814" style="28"/>
    <col min="3" max="8" width="5.26548672566372" style="28" customWidth="1"/>
    <col min="9" max="10" width="5.13274336283186" style="28" customWidth="1"/>
    <col min="11" max="11" width="5.86725663716814" style="28" customWidth="1"/>
    <col min="12" max="12" width="11.7964601769912" style="28"/>
    <col min="13" max="14" width="12.8672566371681" style="28"/>
    <col min="15" max="18" width="8.13274336283186" style="28" customWidth="1"/>
    <col min="19" max="19" width="7.39823008849558" style="28" customWidth="1"/>
    <col min="20" max="16384" width="8.86725663716814" style="28"/>
  </cols>
  <sheetData>
    <row r="1" ht="13.9" spans="1:19">
      <c r="A1" s="28" t="s">
        <v>8</v>
      </c>
      <c r="B1" s="29" t="s">
        <v>9</v>
      </c>
      <c r="C1" s="29" t="s">
        <v>0</v>
      </c>
      <c r="D1" s="29" t="s">
        <v>24</v>
      </c>
      <c r="E1" s="29" t="s">
        <v>1</v>
      </c>
      <c r="F1" s="29" t="s">
        <v>25</v>
      </c>
      <c r="G1" s="29" t="s">
        <v>2</v>
      </c>
      <c r="H1" s="29" t="s">
        <v>26</v>
      </c>
      <c r="I1" s="29" t="s">
        <v>6</v>
      </c>
      <c r="J1" s="29" t="s">
        <v>7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27</v>
      </c>
    </row>
    <row r="2" spans="1:19">
      <c r="A2" s="30" t="s">
        <v>28</v>
      </c>
      <c r="B2" s="31">
        <v>0.48</v>
      </c>
      <c r="C2" s="31">
        <v>2.1</v>
      </c>
      <c r="D2" s="31">
        <v>2.3</v>
      </c>
      <c r="E2" s="31">
        <v>2</v>
      </c>
      <c r="F2" s="31">
        <v>2.1</v>
      </c>
      <c r="G2" s="31">
        <v>1.9</v>
      </c>
      <c r="H2" s="31">
        <v>1.9</v>
      </c>
      <c r="I2" s="29">
        <f t="shared" ref="I2:I8" si="0">(C2+E2+G2)/3</f>
        <v>2</v>
      </c>
      <c r="J2" s="29">
        <f t="shared" ref="J2:J8" si="1">(D2+F2+H2)/3</f>
        <v>2.1</v>
      </c>
      <c r="K2" s="29">
        <f t="shared" ref="K2:K8" si="2">AVERAGE(I2,J2)-0.7</f>
        <v>1.35</v>
      </c>
      <c r="L2" s="32">
        <f>(K8-K2)/K8*100</f>
        <v>77.3109243697479</v>
      </c>
      <c r="M2" s="32">
        <f t="shared" ref="M2:M8" si="3">NORMINV(L2/100,5,1)</f>
        <v>5.74912558994865</v>
      </c>
      <c r="N2" s="32">
        <f t="shared" ref="N2:N8" si="4">LOG(B2)</f>
        <v>-0.318758762624413</v>
      </c>
      <c r="O2" s="32">
        <f>INTERCEPT(M2:M7,N2:N7)</f>
        <v>6.06654219122635</v>
      </c>
      <c r="P2" s="32">
        <f>LINEST(M2:M7,N2:N7)</f>
        <v>1.0588204228032</v>
      </c>
      <c r="Q2" s="32">
        <f>(5-O2)/P2</f>
        <v>-1.00729280268575</v>
      </c>
      <c r="R2" s="32">
        <f>10^Q2</f>
        <v>0.0983347906014576</v>
      </c>
      <c r="S2" s="32">
        <f>CORREL(M2:M7,N2:N7)</f>
        <v>0.989372743357572</v>
      </c>
    </row>
    <row r="3" spans="2:19">
      <c r="B3" s="31">
        <v>0.24</v>
      </c>
      <c r="C3" s="31">
        <v>2.5</v>
      </c>
      <c r="D3" s="31">
        <v>2.5</v>
      </c>
      <c r="E3" s="31">
        <v>2.4</v>
      </c>
      <c r="F3" s="31">
        <v>2.5</v>
      </c>
      <c r="G3" s="31">
        <v>2.6</v>
      </c>
      <c r="H3" s="31">
        <v>2.8</v>
      </c>
      <c r="I3" s="29">
        <f t="shared" si="0"/>
        <v>2.5</v>
      </c>
      <c r="J3" s="29">
        <f t="shared" si="1"/>
        <v>2.6</v>
      </c>
      <c r="K3" s="29">
        <f t="shared" si="2"/>
        <v>1.85</v>
      </c>
      <c r="L3" s="32">
        <f>(K8-K3)/K8*100</f>
        <v>68.9075630252101</v>
      </c>
      <c r="M3" s="32">
        <f t="shared" si="3"/>
        <v>5.49323190116036</v>
      </c>
      <c r="N3" s="32">
        <f t="shared" si="4"/>
        <v>-0.619788758288394</v>
      </c>
      <c r="O3" s="29"/>
      <c r="P3" s="29"/>
      <c r="Q3" s="29"/>
      <c r="R3" s="29"/>
      <c r="S3" s="29"/>
    </row>
    <row r="4" spans="2:19">
      <c r="B4" s="31">
        <v>0.12</v>
      </c>
      <c r="C4" s="31">
        <v>3.7</v>
      </c>
      <c r="D4" s="31">
        <v>3.8</v>
      </c>
      <c r="E4" s="31">
        <v>3.8</v>
      </c>
      <c r="F4" s="31">
        <v>4</v>
      </c>
      <c r="G4" s="31">
        <v>3.6</v>
      </c>
      <c r="H4" s="31">
        <v>3.7</v>
      </c>
      <c r="I4" s="29">
        <f t="shared" si="0"/>
        <v>3.7</v>
      </c>
      <c r="J4" s="29">
        <f t="shared" si="1"/>
        <v>3.83333333333333</v>
      </c>
      <c r="K4" s="29">
        <f t="shared" si="2"/>
        <v>3.06666666666667</v>
      </c>
      <c r="L4" s="32">
        <f>(K8-K4)/K8*100</f>
        <v>48.4593837535014</v>
      </c>
      <c r="M4" s="32">
        <f t="shared" si="3"/>
        <v>4.96137287407934</v>
      </c>
      <c r="N4" s="32">
        <f t="shared" si="4"/>
        <v>-0.920818753952375</v>
      </c>
      <c r="O4" s="29"/>
      <c r="P4" s="29"/>
      <c r="Q4" s="29"/>
      <c r="R4" s="29"/>
      <c r="S4" s="29"/>
    </row>
    <row r="5" spans="2:19">
      <c r="B5" s="31">
        <v>0.06</v>
      </c>
      <c r="C5" s="31">
        <v>4.3</v>
      </c>
      <c r="D5" s="31">
        <v>4.3</v>
      </c>
      <c r="E5" s="31">
        <v>4</v>
      </c>
      <c r="F5" s="31">
        <v>4.2</v>
      </c>
      <c r="G5" s="31">
        <v>4.2</v>
      </c>
      <c r="H5" s="31">
        <v>4</v>
      </c>
      <c r="I5" s="29">
        <f t="shared" si="0"/>
        <v>4.16666666666667</v>
      </c>
      <c r="J5" s="29">
        <f t="shared" si="1"/>
        <v>4.16666666666667</v>
      </c>
      <c r="K5" s="29">
        <f t="shared" si="2"/>
        <v>3.46666666666667</v>
      </c>
      <c r="L5" s="32">
        <f>(K8-K5)/K8*100</f>
        <v>41.7366946778711</v>
      </c>
      <c r="M5" s="32">
        <f t="shared" si="3"/>
        <v>4.79136590664003</v>
      </c>
      <c r="N5" s="32">
        <f t="shared" si="4"/>
        <v>-1.22184874961636</v>
      </c>
      <c r="O5" s="29"/>
      <c r="P5" s="29"/>
      <c r="Q5" s="29"/>
      <c r="R5" s="29"/>
      <c r="S5" s="29"/>
    </row>
    <row r="6" spans="2:19">
      <c r="B6" s="31">
        <v>0.03</v>
      </c>
      <c r="C6" s="31">
        <v>5</v>
      </c>
      <c r="D6" s="31">
        <v>5</v>
      </c>
      <c r="E6" s="31">
        <v>5.2</v>
      </c>
      <c r="F6" s="31">
        <v>5.1</v>
      </c>
      <c r="G6" s="31">
        <v>5.1</v>
      </c>
      <c r="H6" s="31">
        <v>5</v>
      </c>
      <c r="I6" s="29">
        <f t="shared" si="0"/>
        <v>5.1</v>
      </c>
      <c r="J6" s="29">
        <f t="shared" si="1"/>
        <v>5.03333333333333</v>
      </c>
      <c r="K6" s="29">
        <f t="shared" si="2"/>
        <v>4.36666666666667</v>
      </c>
      <c r="L6" s="32">
        <f>(K8-K6)/K8*100</f>
        <v>26.6106442577031</v>
      </c>
      <c r="M6" s="32">
        <f t="shared" si="3"/>
        <v>4.37536841557171</v>
      </c>
      <c r="N6" s="32">
        <f t="shared" si="4"/>
        <v>-1.52287874528034</v>
      </c>
      <c r="O6" s="29"/>
      <c r="P6" s="29"/>
      <c r="Q6" s="29"/>
      <c r="R6" s="29"/>
      <c r="S6" s="29"/>
    </row>
    <row r="7" spans="2:19">
      <c r="B7" s="31">
        <v>0.015</v>
      </c>
      <c r="C7" s="31">
        <v>5.5</v>
      </c>
      <c r="D7" s="31">
        <v>5.4</v>
      </c>
      <c r="E7" s="31">
        <v>5.2</v>
      </c>
      <c r="F7" s="31">
        <v>5.2</v>
      </c>
      <c r="G7" s="31">
        <v>5.5</v>
      </c>
      <c r="H7" s="31">
        <v>5.3</v>
      </c>
      <c r="I7" s="29">
        <f t="shared" si="0"/>
        <v>5.4</v>
      </c>
      <c r="J7" s="29">
        <f t="shared" si="1"/>
        <v>5.3</v>
      </c>
      <c r="K7" s="29">
        <f t="shared" si="2"/>
        <v>4.65</v>
      </c>
      <c r="L7" s="32">
        <f>(K8-K7)/K8*100</f>
        <v>21.8487394957983</v>
      </c>
      <c r="M7" s="32">
        <f t="shared" si="3"/>
        <v>4.22268812379202</v>
      </c>
      <c r="N7" s="32">
        <f t="shared" si="4"/>
        <v>-1.82390874094432</v>
      </c>
      <c r="O7" s="29"/>
      <c r="P7" s="29"/>
      <c r="Q7" s="29"/>
      <c r="R7" s="29"/>
      <c r="S7" s="29"/>
    </row>
    <row r="8" ht="13.9" spans="2:19">
      <c r="B8" s="31" t="s">
        <v>20</v>
      </c>
      <c r="C8" s="31">
        <v>6.7</v>
      </c>
      <c r="D8" s="31">
        <v>6.8</v>
      </c>
      <c r="E8" s="31">
        <v>6.5</v>
      </c>
      <c r="F8" s="31">
        <v>6.6</v>
      </c>
      <c r="G8" s="31">
        <v>6.6</v>
      </c>
      <c r="H8" s="31">
        <v>6.7</v>
      </c>
      <c r="I8" s="29">
        <f t="shared" si="0"/>
        <v>6.6</v>
      </c>
      <c r="J8" s="29">
        <f t="shared" si="1"/>
        <v>6.7</v>
      </c>
      <c r="K8" s="29">
        <f t="shared" si="2"/>
        <v>5.95</v>
      </c>
      <c r="L8" s="32">
        <f>(K8-K8)/K8*100</f>
        <v>0</v>
      </c>
      <c r="M8" s="29" t="e">
        <f t="shared" si="3"/>
        <v>#NUM!</v>
      </c>
      <c r="N8" s="29" t="e">
        <f t="shared" si="4"/>
        <v>#VALUE!</v>
      </c>
      <c r="O8" s="29"/>
      <c r="P8" s="29"/>
      <c r="Q8" s="29"/>
      <c r="R8" s="29"/>
      <c r="S8" s="29"/>
    </row>
    <row r="9" spans="15:19">
      <c r="O9" s="29"/>
      <c r="P9" s="29"/>
      <c r="Q9" s="29"/>
      <c r="R9" s="29"/>
      <c r="S9" s="29"/>
    </row>
    <row r="12" spans="1:19">
      <c r="A12" s="30" t="s">
        <v>29</v>
      </c>
      <c r="B12" s="31">
        <v>0.48</v>
      </c>
      <c r="C12" s="31">
        <v>1</v>
      </c>
      <c r="D12" s="31">
        <v>1.2</v>
      </c>
      <c r="E12" s="31">
        <v>1.2</v>
      </c>
      <c r="F12" s="31">
        <v>1.1</v>
      </c>
      <c r="G12" s="31">
        <v>1</v>
      </c>
      <c r="H12" s="31">
        <v>1.3</v>
      </c>
      <c r="I12" s="29">
        <f t="shared" ref="I12:I18" si="5">(C12+E12+G12)/3</f>
        <v>1.06666666666667</v>
      </c>
      <c r="J12" s="29">
        <f t="shared" ref="J12:J18" si="6">(D12+F12+H12)/3</f>
        <v>1.2</v>
      </c>
      <c r="K12" s="29">
        <f t="shared" ref="K12:K18" si="7">AVERAGE(I12,J12)-0.7</f>
        <v>0.433333333333333</v>
      </c>
      <c r="L12" s="32">
        <f>(K18-K12)/K18*100</f>
        <v>92.4418604651163</v>
      </c>
      <c r="M12" s="32">
        <f t="shared" ref="M12:M18" si="8">NORMINV(L12/100,5,1)</f>
        <v>6.43543636125455</v>
      </c>
      <c r="N12" s="32">
        <f t="shared" ref="N12:N18" si="9">LOG(B12)</f>
        <v>-0.318758762624413</v>
      </c>
      <c r="O12" s="32">
        <f>INTERCEPT(M12:M17,N12:N17)</f>
        <v>7.02045126064954</v>
      </c>
      <c r="P12" s="32">
        <f>LINEST(M12:M17,N12:N17)</f>
        <v>1.69579598529548</v>
      </c>
      <c r="Q12" s="32">
        <f>(5-O12)/P12</f>
        <v>-1.19144713053292</v>
      </c>
      <c r="R12" s="32">
        <f>10^Q12</f>
        <v>0.0643506398406604</v>
      </c>
      <c r="S12" s="32">
        <f>CORREL(M12:M17,N12:N17)</f>
        <v>0.992335198557679</v>
      </c>
    </row>
    <row r="13" spans="2:19">
      <c r="B13" s="31">
        <v>0.24</v>
      </c>
      <c r="C13" s="31">
        <v>1.6</v>
      </c>
      <c r="D13" s="31">
        <v>1.7</v>
      </c>
      <c r="E13" s="31">
        <v>1.5</v>
      </c>
      <c r="F13" s="31">
        <v>1.7</v>
      </c>
      <c r="G13" s="31">
        <v>1.6</v>
      </c>
      <c r="H13" s="31">
        <v>1.6</v>
      </c>
      <c r="I13" s="29">
        <f t="shared" si="5"/>
        <v>1.56666666666667</v>
      </c>
      <c r="J13" s="29">
        <f t="shared" si="6"/>
        <v>1.66666666666667</v>
      </c>
      <c r="K13" s="29">
        <f t="shared" si="7"/>
        <v>0.916666666666667</v>
      </c>
      <c r="L13" s="32">
        <f>(K18-K13)/K18*100</f>
        <v>84.0116279069767</v>
      </c>
      <c r="M13" s="32">
        <f t="shared" si="8"/>
        <v>5.99493589842418</v>
      </c>
      <c r="N13" s="32">
        <f t="shared" si="9"/>
        <v>-0.619788758288394</v>
      </c>
      <c r="O13" s="29"/>
      <c r="P13" s="29"/>
      <c r="Q13" s="29"/>
      <c r="R13" s="29"/>
      <c r="S13" s="29"/>
    </row>
    <row r="14" spans="2:19">
      <c r="B14" s="31">
        <v>0.12</v>
      </c>
      <c r="C14" s="31">
        <v>2.5</v>
      </c>
      <c r="D14" s="31">
        <v>2.3</v>
      </c>
      <c r="E14" s="31">
        <v>2.3</v>
      </c>
      <c r="F14" s="31">
        <v>2.3</v>
      </c>
      <c r="G14" s="31">
        <v>2.6</v>
      </c>
      <c r="H14" s="31">
        <v>2.2</v>
      </c>
      <c r="I14" s="29">
        <f t="shared" si="5"/>
        <v>2.46666666666667</v>
      </c>
      <c r="J14" s="29">
        <f t="shared" si="6"/>
        <v>2.26666666666667</v>
      </c>
      <c r="K14" s="29">
        <f t="shared" si="7"/>
        <v>1.66666666666667</v>
      </c>
      <c r="L14" s="32">
        <f>(K18-K14)/K18*100</f>
        <v>70.9302325581395</v>
      </c>
      <c r="M14" s="32">
        <f t="shared" si="8"/>
        <v>5.55134769512054</v>
      </c>
      <c r="N14" s="32">
        <f t="shared" si="9"/>
        <v>-0.920818753952375</v>
      </c>
      <c r="O14" s="29"/>
      <c r="P14" s="29"/>
      <c r="Q14" s="29"/>
      <c r="R14" s="29"/>
      <c r="S14" s="29"/>
    </row>
    <row r="15" spans="2:19">
      <c r="B15" s="31">
        <v>0.06</v>
      </c>
      <c r="C15" s="31">
        <v>4</v>
      </c>
      <c r="D15" s="31">
        <v>4.2</v>
      </c>
      <c r="E15" s="31">
        <v>4.1</v>
      </c>
      <c r="F15" s="31">
        <v>4</v>
      </c>
      <c r="G15" s="31">
        <v>4</v>
      </c>
      <c r="H15" s="31">
        <v>4</v>
      </c>
      <c r="I15" s="29">
        <f t="shared" si="5"/>
        <v>4.03333333333333</v>
      </c>
      <c r="J15" s="29">
        <f t="shared" si="6"/>
        <v>4.06666666666667</v>
      </c>
      <c r="K15" s="29">
        <f t="shared" si="7"/>
        <v>3.35</v>
      </c>
      <c r="L15" s="32">
        <f>(K18-K15)/K18*100</f>
        <v>41.5697674418605</v>
      </c>
      <c r="M15" s="32">
        <f t="shared" si="8"/>
        <v>4.78708767500949</v>
      </c>
      <c r="N15" s="32">
        <f t="shared" si="9"/>
        <v>-1.22184874961636</v>
      </c>
      <c r="O15" s="29"/>
      <c r="P15" s="29"/>
      <c r="Q15" s="29"/>
      <c r="R15" s="29"/>
      <c r="S15" s="29"/>
    </row>
    <row r="16" spans="2:19">
      <c r="B16" s="31">
        <v>0.03</v>
      </c>
      <c r="C16" s="31">
        <v>4.5</v>
      </c>
      <c r="D16" s="31">
        <v>4.6</v>
      </c>
      <c r="E16" s="31">
        <v>4.3</v>
      </c>
      <c r="F16" s="31">
        <v>4.3</v>
      </c>
      <c r="G16" s="31">
        <v>4.5</v>
      </c>
      <c r="H16" s="31">
        <v>4.5</v>
      </c>
      <c r="I16" s="29">
        <f t="shared" si="5"/>
        <v>4.43333333333333</v>
      </c>
      <c r="J16" s="29">
        <f t="shared" si="6"/>
        <v>4.46666666666667</v>
      </c>
      <c r="K16" s="29">
        <f t="shared" si="7"/>
        <v>3.75</v>
      </c>
      <c r="L16" s="32">
        <f>(K18-K16)/K18*100</f>
        <v>34.593023255814</v>
      </c>
      <c r="M16" s="32">
        <f t="shared" si="8"/>
        <v>4.60366846333968</v>
      </c>
      <c r="N16" s="32">
        <f t="shared" si="9"/>
        <v>-1.52287874528034</v>
      </c>
      <c r="O16" s="29"/>
      <c r="P16" s="29"/>
      <c r="Q16" s="29"/>
      <c r="R16" s="29"/>
      <c r="S16" s="29"/>
    </row>
    <row r="17" spans="2:19">
      <c r="B17" s="31">
        <v>0.015</v>
      </c>
      <c r="C17" s="31">
        <v>5.8</v>
      </c>
      <c r="D17" s="31">
        <v>6</v>
      </c>
      <c r="E17" s="31">
        <v>5.7</v>
      </c>
      <c r="F17" s="31">
        <v>5.7</v>
      </c>
      <c r="G17" s="31">
        <v>5.6</v>
      </c>
      <c r="H17" s="31">
        <v>5.5</v>
      </c>
      <c r="I17" s="29">
        <f t="shared" si="5"/>
        <v>5.7</v>
      </c>
      <c r="J17" s="29">
        <f t="shared" si="6"/>
        <v>5.73333333333333</v>
      </c>
      <c r="K17" s="29">
        <f t="shared" si="7"/>
        <v>5.01666666666667</v>
      </c>
      <c r="L17" s="32">
        <f>(K18-K17)/K18*100</f>
        <v>12.5</v>
      </c>
      <c r="M17" s="32">
        <f t="shared" si="8"/>
        <v>3.84965061962399</v>
      </c>
      <c r="N17" s="32">
        <f t="shared" si="9"/>
        <v>-1.82390874094432</v>
      </c>
      <c r="O17" s="29"/>
      <c r="P17" s="29"/>
      <c r="Q17" s="29"/>
      <c r="R17" s="29"/>
      <c r="S17" s="29"/>
    </row>
    <row r="18" ht="13.9" spans="2:19">
      <c r="B18" s="31" t="s">
        <v>20</v>
      </c>
      <c r="C18" s="31">
        <v>6.3</v>
      </c>
      <c r="D18" s="31">
        <v>6.3</v>
      </c>
      <c r="E18" s="31">
        <v>6.7</v>
      </c>
      <c r="F18" s="31">
        <v>6.4</v>
      </c>
      <c r="G18" s="31">
        <v>6.4</v>
      </c>
      <c r="H18" s="31">
        <v>6.5</v>
      </c>
      <c r="I18" s="29">
        <f t="shared" si="5"/>
        <v>6.46666666666667</v>
      </c>
      <c r="J18" s="29">
        <f t="shared" si="6"/>
        <v>6.4</v>
      </c>
      <c r="K18" s="29">
        <f t="shared" si="7"/>
        <v>5.73333333333333</v>
      </c>
      <c r="L18" s="32">
        <f>(K18-K18)/K18*100</f>
        <v>0</v>
      </c>
      <c r="M18" s="29" t="e">
        <f t="shared" si="8"/>
        <v>#NUM!</v>
      </c>
      <c r="N18" s="29" t="e">
        <f t="shared" si="9"/>
        <v>#VALUE!</v>
      </c>
      <c r="O18" s="29"/>
      <c r="P18" s="29"/>
      <c r="Q18" s="29"/>
      <c r="R18" s="29"/>
      <c r="S18" s="29"/>
    </row>
    <row r="19" spans="15:19">
      <c r="O19" s="29"/>
      <c r="P19" s="29"/>
      <c r="Q19" s="29"/>
      <c r="R19" s="29"/>
      <c r="S19" s="29"/>
    </row>
    <row r="21" spans="1:19">
      <c r="A21" s="30" t="s">
        <v>30</v>
      </c>
      <c r="B21" s="31">
        <v>0.48</v>
      </c>
      <c r="C21" s="31">
        <v>1.2</v>
      </c>
      <c r="D21" s="31">
        <v>1.2</v>
      </c>
      <c r="E21" s="31">
        <v>1.2</v>
      </c>
      <c r="F21" s="31">
        <v>1.4</v>
      </c>
      <c r="G21" s="31">
        <v>1</v>
      </c>
      <c r="H21" s="31">
        <v>1.1</v>
      </c>
      <c r="I21" s="29">
        <f t="shared" ref="I21:I27" si="10">(C21+E21+G21)/3</f>
        <v>1.13333333333333</v>
      </c>
      <c r="J21" s="29">
        <f t="shared" ref="J21:J27" si="11">(D21+F21+H21)/3</f>
        <v>1.23333333333333</v>
      </c>
      <c r="K21" s="29">
        <f t="shared" ref="K21:K27" si="12">AVERAGE(I21,J21)-0.7</f>
        <v>0.483333333333333</v>
      </c>
      <c r="L21" s="32">
        <f>(K27-K21)/K27*100</f>
        <v>91.1585365853659</v>
      </c>
      <c r="M21" s="32">
        <f t="shared" ref="M21:M27" si="13">NORMINV(L21/100,5,1)</f>
        <v>6.35058231736493</v>
      </c>
      <c r="N21" s="32">
        <f t="shared" ref="N21:N27" si="14">LOG(B21)</f>
        <v>-0.318758762624413</v>
      </c>
      <c r="O21" s="32">
        <f>INTERCEPT(M21:M26,N21:N26)</f>
        <v>6.79154715454493</v>
      </c>
      <c r="P21" s="32">
        <f>LINEST(M21:M26,N21:N26)</f>
        <v>1.46492229515989</v>
      </c>
      <c r="Q21" s="32">
        <f>(5-O21)/P21</f>
        <v>-1.2229639486437</v>
      </c>
      <c r="R21" s="32">
        <f>10^Q21</f>
        <v>0.0598461272055947</v>
      </c>
      <c r="S21" s="32">
        <f>CORREL(M21:M26,N21:N26)</f>
        <v>0.998765932796972</v>
      </c>
    </row>
    <row r="22" spans="2:19">
      <c r="B22" s="31">
        <v>0.24</v>
      </c>
      <c r="C22" s="31">
        <v>1.7</v>
      </c>
      <c r="D22" s="31">
        <v>1.7</v>
      </c>
      <c r="E22" s="31">
        <v>1.8</v>
      </c>
      <c r="F22" s="31">
        <v>2</v>
      </c>
      <c r="G22" s="31">
        <v>1.6</v>
      </c>
      <c r="H22" s="31">
        <v>1.8</v>
      </c>
      <c r="I22" s="29">
        <f t="shared" si="10"/>
        <v>1.7</v>
      </c>
      <c r="J22" s="29">
        <f t="shared" si="11"/>
        <v>1.83333333333333</v>
      </c>
      <c r="K22" s="29">
        <f t="shared" si="12"/>
        <v>1.06666666666667</v>
      </c>
      <c r="L22" s="32">
        <f>(K27-K22)/K27*100</f>
        <v>80.4878048780488</v>
      </c>
      <c r="M22" s="32">
        <f t="shared" si="13"/>
        <v>5.85917512959585</v>
      </c>
      <c r="N22" s="32">
        <f t="shared" si="14"/>
        <v>-0.619788758288394</v>
      </c>
      <c r="O22" s="29"/>
      <c r="P22" s="29"/>
      <c r="Q22" s="29"/>
      <c r="R22" s="29"/>
      <c r="S22" s="29"/>
    </row>
    <row r="23" spans="2:19">
      <c r="B23" s="31">
        <v>0.12</v>
      </c>
      <c r="C23" s="31">
        <v>2.3</v>
      </c>
      <c r="D23" s="31">
        <v>2.4</v>
      </c>
      <c r="E23" s="31">
        <v>2.4</v>
      </c>
      <c r="F23" s="31">
        <v>2.6</v>
      </c>
      <c r="G23" s="31">
        <v>2.5</v>
      </c>
      <c r="H23" s="31">
        <v>2.6</v>
      </c>
      <c r="I23" s="29">
        <f t="shared" si="10"/>
        <v>2.4</v>
      </c>
      <c r="J23" s="29">
        <f t="shared" si="11"/>
        <v>2.53333333333333</v>
      </c>
      <c r="K23" s="29">
        <f t="shared" si="12"/>
        <v>1.76666666666667</v>
      </c>
      <c r="L23" s="32">
        <f>(K27-K23)/K27*100</f>
        <v>67.6829268292683</v>
      </c>
      <c r="M23" s="32">
        <f t="shared" si="13"/>
        <v>5.45885058892579</v>
      </c>
      <c r="N23" s="32">
        <f t="shared" si="14"/>
        <v>-0.920818753952375</v>
      </c>
      <c r="O23" s="29"/>
      <c r="P23" s="29"/>
      <c r="Q23" s="29"/>
      <c r="R23" s="29"/>
      <c r="S23" s="29"/>
    </row>
    <row r="24" spans="2:19">
      <c r="B24" s="31">
        <v>0.06</v>
      </c>
      <c r="C24" s="31">
        <v>3.3</v>
      </c>
      <c r="D24" s="31">
        <v>3.2</v>
      </c>
      <c r="E24" s="31">
        <v>3.4</v>
      </c>
      <c r="F24" s="31">
        <v>3.7</v>
      </c>
      <c r="G24" s="31">
        <v>3.5</v>
      </c>
      <c r="H24" s="31">
        <v>3.6</v>
      </c>
      <c r="I24" s="29">
        <f t="shared" si="10"/>
        <v>3.4</v>
      </c>
      <c r="J24" s="29">
        <f t="shared" si="11"/>
        <v>3.5</v>
      </c>
      <c r="K24" s="29">
        <f t="shared" si="12"/>
        <v>2.75</v>
      </c>
      <c r="L24" s="32">
        <f>(K27-K24)/K27*100</f>
        <v>49.6951219512195</v>
      </c>
      <c r="M24" s="32">
        <f t="shared" si="13"/>
        <v>4.99235776623761</v>
      </c>
      <c r="N24" s="32">
        <f t="shared" si="14"/>
        <v>-1.22184874961636</v>
      </c>
      <c r="O24" s="29"/>
      <c r="P24" s="29"/>
      <c r="Q24" s="29"/>
      <c r="R24" s="29"/>
      <c r="S24" s="29"/>
    </row>
    <row r="25" spans="2:19">
      <c r="B25" s="31">
        <v>0.03</v>
      </c>
      <c r="C25" s="31">
        <v>4.5</v>
      </c>
      <c r="D25" s="31">
        <v>4.5</v>
      </c>
      <c r="E25" s="31">
        <v>4.8</v>
      </c>
      <c r="F25" s="31">
        <v>4.6</v>
      </c>
      <c r="G25" s="31">
        <v>4.3</v>
      </c>
      <c r="H25" s="31">
        <v>4.2</v>
      </c>
      <c r="I25" s="29">
        <f t="shared" si="10"/>
        <v>4.53333333333333</v>
      </c>
      <c r="J25" s="29">
        <f t="shared" si="11"/>
        <v>4.43333333333333</v>
      </c>
      <c r="K25" s="29">
        <f t="shared" si="12"/>
        <v>3.78333333333333</v>
      </c>
      <c r="L25" s="32">
        <f>(K27-K25)/K27*100</f>
        <v>30.7926829268292</v>
      </c>
      <c r="M25" s="32">
        <f t="shared" si="13"/>
        <v>4.49826459832104</v>
      </c>
      <c r="N25" s="32">
        <f t="shared" si="14"/>
        <v>-1.52287874528034</v>
      </c>
      <c r="O25" s="29"/>
      <c r="P25" s="29"/>
      <c r="Q25" s="29"/>
      <c r="R25" s="29"/>
      <c r="S25" s="29"/>
    </row>
    <row r="26" spans="2:19">
      <c r="B26" s="31">
        <v>0.015</v>
      </c>
      <c r="C26" s="31">
        <v>5</v>
      </c>
      <c r="D26" s="31">
        <v>5</v>
      </c>
      <c r="E26" s="31">
        <v>5.2</v>
      </c>
      <c r="F26" s="31">
        <v>5</v>
      </c>
      <c r="G26" s="31">
        <v>5.1</v>
      </c>
      <c r="H26" s="31">
        <v>5</v>
      </c>
      <c r="I26" s="29">
        <f t="shared" si="10"/>
        <v>5.1</v>
      </c>
      <c r="J26" s="29">
        <f t="shared" si="11"/>
        <v>5</v>
      </c>
      <c r="K26" s="29">
        <f t="shared" si="12"/>
        <v>4.35</v>
      </c>
      <c r="L26" s="32">
        <f>(K27-K26)/K27*100</f>
        <v>20.4268292682927</v>
      </c>
      <c r="M26" s="32">
        <f t="shared" si="13"/>
        <v>4.17352833554709</v>
      </c>
      <c r="N26" s="32">
        <f t="shared" si="14"/>
        <v>-1.82390874094432</v>
      </c>
      <c r="O26" s="29"/>
      <c r="P26" s="29"/>
      <c r="Q26" s="29"/>
      <c r="R26" s="29"/>
      <c r="S26" s="29"/>
    </row>
    <row r="27" ht="13.9" spans="2:19">
      <c r="B27" s="31" t="s">
        <v>20</v>
      </c>
      <c r="C27" s="31">
        <v>6.2</v>
      </c>
      <c r="D27" s="31">
        <v>6</v>
      </c>
      <c r="E27" s="31">
        <v>6</v>
      </c>
      <c r="F27" s="31">
        <v>6.3</v>
      </c>
      <c r="G27" s="31">
        <v>6.2</v>
      </c>
      <c r="H27" s="31">
        <v>6.3</v>
      </c>
      <c r="I27" s="29">
        <f t="shared" si="10"/>
        <v>6.13333333333333</v>
      </c>
      <c r="J27" s="29">
        <f t="shared" si="11"/>
        <v>6.2</v>
      </c>
      <c r="K27" s="29">
        <f t="shared" si="12"/>
        <v>5.46666666666667</v>
      </c>
      <c r="L27" s="32">
        <f>(K27-K27)/K27*100</f>
        <v>0</v>
      </c>
      <c r="M27" s="29" t="e">
        <f t="shared" si="13"/>
        <v>#NUM!</v>
      </c>
      <c r="N27" s="29" t="e">
        <f t="shared" si="14"/>
        <v>#VALUE!</v>
      </c>
      <c r="O27" s="29"/>
      <c r="P27" s="29"/>
      <c r="Q27" s="29"/>
      <c r="R27" s="29"/>
      <c r="S27" s="29"/>
    </row>
    <row r="31" spans="1:19">
      <c r="A31" s="30" t="s">
        <v>31</v>
      </c>
      <c r="B31" s="31">
        <v>0.48</v>
      </c>
      <c r="C31" s="31">
        <v>1.2</v>
      </c>
      <c r="D31" s="31">
        <v>1.4</v>
      </c>
      <c r="E31" s="31">
        <v>1.5</v>
      </c>
      <c r="F31" s="31">
        <v>1.5</v>
      </c>
      <c r="G31" s="31">
        <v>1.2</v>
      </c>
      <c r="H31" s="31">
        <v>1.3</v>
      </c>
      <c r="I31" s="29">
        <f t="shared" ref="I31:I37" si="15">(C31+E31+G31)/3</f>
        <v>1.3</v>
      </c>
      <c r="J31" s="29">
        <f t="shared" ref="J31:J37" si="16">(D31+F31+H31)/3</f>
        <v>1.4</v>
      </c>
      <c r="K31" s="29">
        <f t="shared" ref="K31:K37" si="17">AVERAGE(I31,J31)-0.7</f>
        <v>0.65</v>
      </c>
      <c r="L31" s="32">
        <f>(K37-K31)/K37*100</f>
        <v>85.9205776173285</v>
      </c>
      <c r="M31" s="32">
        <f t="shared" ref="M31:M37" si="18">NORMINV(L31/100,5,1)</f>
        <v>6.07675787839264</v>
      </c>
      <c r="N31" s="32">
        <f t="shared" ref="N31:N37" si="19">LOG(B31)</f>
        <v>-0.318758762624413</v>
      </c>
      <c r="O31" s="32">
        <f>INTERCEPT(M31:M36,N31:N36)</f>
        <v>6.51967675076842</v>
      </c>
      <c r="P31" s="32">
        <f>LINEST(M31:M36,N31:N36)</f>
        <v>1.07770782939094</v>
      </c>
      <c r="Q31" s="32">
        <f>(5-O31)/P31</f>
        <v>-1.41010087272657</v>
      </c>
      <c r="R31" s="32">
        <f>10^Q31</f>
        <v>0.0388954792735725</v>
      </c>
      <c r="S31" s="32">
        <f>CORREL(M31:M36,N31:N36)</f>
        <v>0.984827135400188</v>
      </c>
    </row>
    <row r="32" spans="2:19">
      <c r="B32" s="31">
        <v>0.24</v>
      </c>
      <c r="C32" s="31">
        <v>1.5</v>
      </c>
      <c r="D32" s="31">
        <v>1.5</v>
      </c>
      <c r="E32" s="31">
        <v>1.4</v>
      </c>
      <c r="F32" s="31">
        <v>1.5</v>
      </c>
      <c r="G32" s="31">
        <v>1.6</v>
      </c>
      <c r="H32" s="31">
        <v>1.5</v>
      </c>
      <c r="I32" s="29">
        <f t="shared" si="15"/>
        <v>1.5</v>
      </c>
      <c r="J32" s="29">
        <f t="shared" si="16"/>
        <v>1.5</v>
      </c>
      <c r="K32" s="29">
        <f t="shared" si="17"/>
        <v>0.8</v>
      </c>
      <c r="L32" s="32">
        <f>(K37-K32)/K37*100</f>
        <v>82.6714801444043</v>
      </c>
      <c r="M32" s="32">
        <f t="shared" si="18"/>
        <v>5.94126241769147</v>
      </c>
      <c r="N32" s="32">
        <f t="shared" si="19"/>
        <v>-0.619788758288394</v>
      </c>
      <c r="O32" s="29"/>
      <c r="P32" s="29"/>
      <c r="Q32" s="29"/>
      <c r="R32" s="29"/>
      <c r="S32" s="29"/>
    </row>
    <row r="33" spans="2:19">
      <c r="B33" s="31">
        <v>0.12</v>
      </c>
      <c r="C33" s="31">
        <v>1.8</v>
      </c>
      <c r="D33" s="31">
        <v>1.7</v>
      </c>
      <c r="E33" s="31">
        <v>2</v>
      </c>
      <c r="F33" s="31">
        <v>1.8</v>
      </c>
      <c r="G33" s="31">
        <v>2</v>
      </c>
      <c r="H33" s="31">
        <v>2</v>
      </c>
      <c r="I33" s="29">
        <f t="shared" si="15"/>
        <v>1.93333333333333</v>
      </c>
      <c r="J33" s="29">
        <f t="shared" si="16"/>
        <v>1.83333333333333</v>
      </c>
      <c r="K33" s="29">
        <f t="shared" si="17"/>
        <v>1.18333333333333</v>
      </c>
      <c r="L33" s="32">
        <f>(K37-K33)/K37*100</f>
        <v>74.3682310469314</v>
      </c>
      <c r="M33" s="32">
        <f t="shared" si="18"/>
        <v>5.65473967054611</v>
      </c>
      <c r="N33" s="32">
        <f t="shared" si="19"/>
        <v>-0.920818753952375</v>
      </c>
      <c r="O33" s="29"/>
      <c r="P33" s="29"/>
      <c r="Q33" s="29"/>
      <c r="R33" s="29"/>
      <c r="S33" s="29"/>
    </row>
    <row r="34" spans="2:19">
      <c r="B34" s="31">
        <v>0.06</v>
      </c>
      <c r="C34" s="31">
        <v>2.9</v>
      </c>
      <c r="D34" s="31">
        <v>2.8</v>
      </c>
      <c r="E34" s="31">
        <v>3</v>
      </c>
      <c r="F34" s="31">
        <v>2.8</v>
      </c>
      <c r="G34" s="31">
        <v>2.9</v>
      </c>
      <c r="H34" s="31">
        <v>3</v>
      </c>
      <c r="I34" s="29">
        <f t="shared" si="15"/>
        <v>2.93333333333333</v>
      </c>
      <c r="J34" s="29">
        <f t="shared" si="16"/>
        <v>2.86666666666667</v>
      </c>
      <c r="K34" s="29">
        <f t="shared" si="17"/>
        <v>2.2</v>
      </c>
      <c r="L34" s="32">
        <f>(K37-K34)/K37*100</f>
        <v>52.3465703971119</v>
      </c>
      <c r="M34" s="32">
        <f t="shared" si="18"/>
        <v>5.05885375533762</v>
      </c>
      <c r="N34" s="32">
        <f t="shared" si="19"/>
        <v>-1.22184874961636</v>
      </c>
      <c r="O34" s="29"/>
      <c r="P34" s="29"/>
      <c r="Q34" s="29"/>
      <c r="R34" s="29"/>
      <c r="S34" s="29"/>
    </row>
    <row r="35" spans="2:19">
      <c r="B35" s="31">
        <v>0.03</v>
      </c>
      <c r="C35" s="31">
        <v>3.2</v>
      </c>
      <c r="D35" s="31">
        <v>3</v>
      </c>
      <c r="E35" s="31">
        <v>3.3</v>
      </c>
      <c r="F35" s="31">
        <v>3.2</v>
      </c>
      <c r="G35" s="31">
        <v>3.2</v>
      </c>
      <c r="H35" s="31">
        <v>3</v>
      </c>
      <c r="I35" s="29">
        <f t="shared" si="15"/>
        <v>3.23333333333333</v>
      </c>
      <c r="J35" s="29">
        <f t="shared" si="16"/>
        <v>3.06666666666667</v>
      </c>
      <c r="K35" s="29">
        <f t="shared" si="17"/>
        <v>2.45</v>
      </c>
      <c r="L35" s="32">
        <f>(K37-K35)/K37*100</f>
        <v>46.9314079422383</v>
      </c>
      <c r="M35" s="32">
        <f t="shared" si="18"/>
        <v>4.92300579980236</v>
      </c>
      <c r="N35" s="32">
        <f t="shared" si="19"/>
        <v>-1.52287874528034</v>
      </c>
      <c r="O35" s="29"/>
      <c r="P35" s="29"/>
      <c r="Q35" s="29"/>
      <c r="R35" s="29"/>
      <c r="S35" s="29"/>
    </row>
    <row r="36" spans="2:19">
      <c r="B36" s="31">
        <v>0.015</v>
      </c>
      <c r="C36" s="31">
        <v>3.7</v>
      </c>
      <c r="D36" s="31">
        <v>3.8</v>
      </c>
      <c r="E36" s="31">
        <v>3.8</v>
      </c>
      <c r="F36" s="31">
        <v>4</v>
      </c>
      <c r="G36" s="31">
        <v>3.8</v>
      </c>
      <c r="H36" s="31">
        <v>3.9</v>
      </c>
      <c r="I36" s="29">
        <f t="shared" si="15"/>
        <v>3.76666666666667</v>
      </c>
      <c r="J36" s="29">
        <f t="shared" si="16"/>
        <v>3.9</v>
      </c>
      <c r="K36" s="29">
        <f t="shared" si="17"/>
        <v>3.13333333333333</v>
      </c>
      <c r="L36" s="32">
        <f>(K37-K36)/K37*100</f>
        <v>32.129963898917</v>
      </c>
      <c r="M36" s="32">
        <f t="shared" si="18"/>
        <v>4.53593234970765</v>
      </c>
      <c r="N36" s="32">
        <f t="shared" si="19"/>
        <v>-1.82390874094432</v>
      </c>
      <c r="O36" s="29"/>
      <c r="P36" s="29"/>
      <c r="Q36" s="29"/>
      <c r="R36" s="29"/>
      <c r="S36" s="29"/>
    </row>
    <row r="37" ht="13.9" spans="2:19">
      <c r="B37" s="31" t="s">
        <v>20</v>
      </c>
      <c r="C37" s="31">
        <v>5.2</v>
      </c>
      <c r="D37" s="31">
        <v>5.2</v>
      </c>
      <c r="E37" s="31">
        <v>5</v>
      </c>
      <c r="F37" s="31">
        <v>5</v>
      </c>
      <c r="G37" s="31">
        <v>5.7</v>
      </c>
      <c r="H37" s="31">
        <v>5.8</v>
      </c>
      <c r="I37" s="29">
        <f t="shared" si="15"/>
        <v>5.3</v>
      </c>
      <c r="J37" s="29">
        <f t="shared" si="16"/>
        <v>5.33333333333333</v>
      </c>
      <c r="K37" s="29">
        <f t="shared" si="17"/>
        <v>4.61666666666667</v>
      </c>
      <c r="L37" s="32">
        <f>(K37-K37)/K37*100</f>
        <v>0</v>
      </c>
      <c r="M37" s="29" t="e">
        <f t="shared" si="18"/>
        <v>#NUM!</v>
      </c>
      <c r="N37" s="29" t="e">
        <f t="shared" si="19"/>
        <v>#VALUE!</v>
      </c>
      <c r="O37" s="29"/>
      <c r="P37" s="29"/>
      <c r="Q37" s="29"/>
      <c r="R37" s="29"/>
      <c r="S37" s="29"/>
    </row>
    <row r="40" spans="1:19">
      <c r="A40" s="30" t="s">
        <v>32</v>
      </c>
      <c r="B40" s="31">
        <v>0.48</v>
      </c>
      <c r="C40" s="31">
        <v>0.8</v>
      </c>
      <c r="D40" s="31">
        <v>0.8</v>
      </c>
      <c r="E40" s="31">
        <v>0.9</v>
      </c>
      <c r="F40" s="31">
        <v>1</v>
      </c>
      <c r="G40" s="31">
        <v>0.8</v>
      </c>
      <c r="H40" s="31">
        <v>0.9</v>
      </c>
      <c r="I40" s="29">
        <f t="shared" ref="I40:I46" si="20">(C40+E40+G40)/3</f>
        <v>0.833333333333333</v>
      </c>
      <c r="J40" s="29">
        <f t="shared" ref="J40:J46" si="21">(D40+F40+H40)/3</f>
        <v>0.9</v>
      </c>
      <c r="K40" s="29">
        <f t="shared" ref="K40:K46" si="22">AVERAGE(I40,J40)-0.7</f>
        <v>0.166666666666667</v>
      </c>
      <c r="L40" s="32">
        <f>(K46-K40)/K46*100</f>
        <v>96.5277777777778</v>
      </c>
      <c r="M40" s="32">
        <f t="shared" ref="M40:M46" si="23">NORMINV(L40/100,5,1)</f>
        <v>6.81551733495267</v>
      </c>
      <c r="N40" s="32">
        <f t="shared" ref="N40:N46" si="24">LOG(B40)</f>
        <v>-0.318758762624413</v>
      </c>
      <c r="O40" s="32">
        <f>INTERCEPT(M40:M45,N40:N45)</f>
        <v>7.25255558539161</v>
      </c>
      <c r="P40" s="32">
        <f>LINEST(M40:M45,N40:N45)</f>
        <v>2.12394834690023</v>
      </c>
      <c r="Q40" s="32">
        <f>(5-O40)/P40</f>
        <v>-1.06055101983957</v>
      </c>
      <c r="R40" s="32">
        <f>10^Q40</f>
        <v>0.0869859238154758</v>
      </c>
      <c r="S40" s="32">
        <f>CORREL(M40:M45,N40:N45)</f>
        <v>0.978033746644971</v>
      </c>
    </row>
    <row r="41" spans="2:19">
      <c r="B41" s="31">
        <v>0.24</v>
      </c>
      <c r="C41" s="31">
        <v>1.6</v>
      </c>
      <c r="D41" s="31">
        <v>1.4</v>
      </c>
      <c r="E41" s="31">
        <v>1.5</v>
      </c>
      <c r="F41" s="31">
        <v>1.5</v>
      </c>
      <c r="G41" s="31">
        <v>1.4</v>
      </c>
      <c r="H41" s="31">
        <v>1.2</v>
      </c>
      <c r="I41" s="29">
        <f t="shared" si="20"/>
        <v>1.5</v>
      </c>
      <c r="J41" s="29">
        <f t="shared" si="21"/>
        <v>1.36666666666667</v>
      </c>
      <c r="K41" s="29">
        <f t="shared" si="22"/>
        <v>0.733333333333333</v>
      </c>
      <c r="L41" s="32">
        <f>(K46-K41)/K46*100</f>
        <v>84.7222222222222</v>
      </c>
      <c r="M41" s="32">
        <f t="shared" si="23"/>
        <v>6.0245923925401</v>
      </c>
      <c r="N41" s="32">
        <f t="shared" si="24"/>
        <v>-0.619788758288394</v>
      </c>
      <c r="O41" s="29"/>
      <c r="P41" s="29"/>
      <c r="Q41" s="29"/>
      <c r="R41" s="29"/>
      <c r="S41" s="29"/>
    </row>
    <row r="42" spans="2:19">
      <c r="B42" s="31">
        <v>0.12</v>
      </c>
      <c r="C42" s="31">
        <v>3.5</v>
      </c>
      <c r="D42" s="31">
        <v>3.2</v>
      </c>
      <c r="E42" s="31">
        <v>3.4</v>
      </c>
      <c r="F42" s="31">
        <v>3.4</v>
      </c>
      <c r="G42" s="31">
        <v>3.2</v>
      </c>
      <c r="H42" s="31">
        <v>3.3</v>
      </c>
      <c r="I42" s="29">
        <f t="shared" si="20"/>
        <v>3.36666666666667</v>
      </c>
      <c r="J42" s="29">
        <f t="shared" si="21"/>
        <v>3.3</v>
      </c>
      <c r="K42" s="29">
        <f t="shared" si="22"/>
        <v>2.63333333333333</v>
      </c>
      <c r="L42" s="32">
        <f>(K46-K42)/K46*100</f>
        <v>45.1388888888889</v>
      </c>
      <c r="M42" s="32">
        <f t="shared" si="23"/>
        <v>4.87784691109745</v>
      </c>
      <c r="N42" s="32">
        <f t="shared" si="24"/>
        <v>-0.920818753952375</v>
      </c>
      <c r="O42" s="29"/>
      <c r="P42" s="29"/>
      <c r="Q42" s="29"/>
      <c r="R42" s="29"/>
      <c r="S42" s="29"/>
    </row>
    <row r="43" spans="2:19">
      <c r="B43" s="31">
        <v>0.06</v>
      </c>
      <c r="C43" s="31">
        <v>4</v>
      </c>
      <c r="D43" s="31">
        <v>4</v>
      </c>
      <c r="E43" s="31">
        <v>4.2</v>
      </c>
      <c r="F43" s="31">
        <v>4.1</v>
      </c>
      <c r="G43" s="31">
        <v>4</v>
      </c>
      <c r="H43" s="31">
        <v>4.2</v>
      </c>
      <c r="I43" s="29">
        <f t="shared" si="20"/>
        <v>4.06666666666667</v>
      </c>
      <c r="J43" s="29">
        <f t="shared" si="21"/>
        <v>4.1</v>
      </c>
      <c r="K43" s="29">
        <f t="shared" si="22"/>
        <v>3.38333333333333</v>
      </c>
      <c r="L43" s="32">
        <f>(K46-K43)/K46*100</f>
        <v>29.5138888888889</v>
      </c>
      <c r="M43" s="32">
        <f t="shared" si="23"/>
        <v>4.46156646223889</v>
      </c>
      <c r="N43" s="32">
        <f t="shared" si="24"/>
        <v>-1.22184874961636</v>
      </c>
      <c r="O43" s="29"/>
      <c r="P43" s="29"/>
      <c r="Q43" s="29"/>
      <c r="R43" s="29"/>
      <c r="S43" s="29"/>
    </row>
    <row r="44" spans="2:19">
      <c r="B44" s="31">
        <v>0.03</v>
      </c>
      <c r="C44" s="31">
        <v>4.5</v>
      </c>
      <c r="D44" s="31">
        <v>4.7</v>
      </c>
      <c r="E44" s="31">
        <v>4.5</v>
      </c>
      <c r="F44" s="31">
        <v>4.5</v>
      </c>
      <c r="G44" s="31">
        <v>4.6</v>
      </c>
      <c r="H44" s="31">
        <v>4.8</v>
      </c>
      <c r="I44" s="29">
        <f t="shared" si="20"/>
        <v>4.53333333333333</v>
      </c>
      <c r="J44" s="29">
        <f t="shared" si="21"/>
        <v>4.66666666666667</v>
      </c>
      <c r="K44" s="29">
        <f t="shared" si="22"/>
        <v>3.9</v>
      </c>
      <c r="L44" s="32">
        <f>(K46-K44)/K46*100</f>
        <v>18.75</v>
      </c>
      <c r="M44" s="32">
        <f t="shared" si="23"/>
        <v>4.11285344098112</v>
      </c>
      <c r="N44" s="32">
        <f t="shared" si="24"/>
        <v>-1.52287874528034</v>
      </c>
      <c r="O44" s="29"/>
      <c r="P44" s="29"/>
      <c r="Q44" s="29"/>
      <c r="R44" s="29"/>
      <c r="S44" s="29"/>
    </row>
    <row r="45" spans="2:19">
      <c r="B45" s="31">
        <v>0.015</v>
      </c>
      <c r="C45" s="31">
        <v>5</v>
      </c>
      <c r="D45" s="31">
        <v>5.2</v>
      </c>
      <c r="E45" s="31">
        <v>5</v>
      </c>
      <c r="F45" s="31">
        <v>5.1</v>
      </c>
      <c r="G45" s="31">
        <v>5.2</v>
      </c>
      <c r="H45" s="31">
        <v>5.3</v>
      </c>
      <c r="I45" s="29">
        <f t="shared" si="20"/>
        <v>5.06666666666667</v>
      </c>
      <c r="J45" s="29">
        <f t="shared" si="21"/>
        <v>5.2</v>
      </c>
      <c r="K45" s="29">
        <f t="shared" si="22"/>
        <v>4.43333333333333</v>
      </c>
      <c r="L45" s="32">
        <f>(K46-K45)/K46*100</f>
        <v>7.6388888888889</v>
      </c>
      <c r="M45" s="32">
        <f t="shared" si="23"/>
        <v>3.57021166405448</v>
      </c>
      <c r="N45" s="32">
        <f t="shared" si="24"/>
        <v>-1.82390874094432</v>
      </c>
      <c r="O45" s="29"/>
      <c r="P45" s="29"/>
      <c r="Q45" s="29"/>
      <c r="R45" s="29"/>
      <c r="S45" s="29"/>
    </row>
    <row r="46" ht="13.9" spans="2:19">
      <c r="B46" s="31" t="s">
        <v>20</v>
      </c>
      <c r="C46" s="31">
        <v>5.6</v>
      </c>
      <c r="D46" s="31">
        <v>5.4</v>
      </c>
      <c r="E46" s="31">
        <v>5.5</v>
      </c>
      <c r="F46" s="31">
        <v>5.5</v>
      </c>
      <c r="G46" s="31">
        <v>5.4</v>
      </c>
      <c r="H46" s="31">
        <v>5.6</v>
      </c>
      <c r="I46" s="29">
        <f t="shared" si="20"/>
        <v>5.5</v>
      </c>
      <c r="J46" s="29">
        <f t="shared" si="21"/>
        <v>5.5</v>
      </c>
      <c r="K46" s="29">
        <f t="shared" si="22"/>
        <v>4.8</v>
      </c>
      <c r="L46" s="32">
        <f>(K46-K46)/K46*100</f>
        <v>0</v>
      </c>
      <c r="M46" s="29" t="e">
        <f t="shared" si="23"/>
        <v>#NUM!</v>
      </c>
      <c r="N46" s="29" t="e">
        <f t="shared" si="24"/>
        <v>#VALUE!</v>
      </c>
      <c r="O46" s="29"/>
      <c r="P46" s="29"/>
      <c r="Q46" s="29"/>
      <c r="R46" s="29"/>
      <c r="S46" s="29"/>
    </row>
    <row r="47" spans="15:19">
      <c r="O47" s="29"/>
      <c r="P47" s="29"/>
      <c r="Q47" s="29"/>
      <c r="R47" s="29"/>
      <c r="S47" s="29"/>
    </row>
    <row r="50" spans="1:19">
      <c r="A50" s="30" t="s">
        <v>33</v>
      </c>
      <c r="B50" s="31">
        <v>0.48</v>
      </c>
      <c r="C50" s="31">
        <v>1.3</v>
      </c>
      <c r="D50" s="31">
        <v>1.1</v>
      </c>
      <c r="E50" s="31">
        <v>1</v>
      </c>
      <c r="F50" s="31">
        <v>1.1</v>
      </c>
      <c r="G50" s="31">
        <v>1.2</v>
      </c>
      <c r="H50" s="31">
        <v>1</v>
      </c>
      <c r="I50" s="29">
        <f t="shared" ref="I50:I56" si="25">(C50+E50+G50)/3</f>
        <v>1.16666666666667</v>
      </c>
      <c r="J50" s="29">
        <f t="shared" ref="J50:J56" si="26">(D50+F50+H50)/3</f>
        <v>1.06666666666667</v>
      </c>
      <c r="K50" s="29">
        <f t="shared" ref="K50:K56" si="27">AVERAGE(I50,J50)-0.7</f>
        <v>0.416666666666667</v>
      </c>
      <c r="L50" s="32">
        <f>(K56-K50)/K56*100</f>
        <v>92.2360248447205</v>
      </c>
      <c r="M50" s="32">
        <f t="shared" ref="M50:M56" si="28">NORMINV(L50/100,5,1)</f>
        <v>6.42112816583674</v>
      </c>
      <c r="N50" s="32">
        <f t="shared" ref="N50:N56" si="29">LOG(B50)</f>
        <v>-0.318758762624413</v>
      </c>
      <c r="O50" s="32">
        <f>INTERCEPT(M50:M55,N50:N55)</f>
        <v>6.6535072558565</v>
      </c>
      <c r="P50" s="32">
        <f>LINEST(M50:M55,N50:N55)</f>
        <v>1.30996295290595</v>
      </c>
      <c r="Q50" s="32">
        <f>(5-O50)/P50</f>
        <v>-1.26225497613383</v>
      </c>
      <c r="R50" s="32">
        <f>10^Q50</f>
        <v>0.054669490175757</v>
      </c>
      <c r="S50" s="32">
        <f>CORREL(M50:M55,N50:N55)</f>
        <v>0.986462980496612</v>
      </c>
    </row>
    <row r="51" spans="2:19">
      <c r="B51" s="31">
        <v>0.24</v>
      </c>
      <c r="C51" s="31">
        <v>1.8</v>
      </c>
      <c r="D51" s="31">
        <v>2</v>
      </c>
      <c r="E51" s="31">
        <v>2.1</v>
      </c>
      <c r="F51" s="31">
        <v>2</v>
      </c>
      <c r="G51" s="31">
        <v>2</v>
      </c>
      <c r="H51" s="31">
        <v>2</v>
      </c>
      <c r="I51" s="29">
        <f t="shared" si="25"/>
        <v>1.96666666666667</v>
      </c>
      <c r="J51" s="29">
        <f t="shared" si="26"/>
        <v>2</v>
      </c>
      <c r="K51" s="29">
        <f t="shared" si="27"/>
        <v>1.28333333333333</v>
      </c>
      <c r="L51" s="32">
        <f>(K56-K51)/K56*100</f>
        <v>76.0869565217391</v>
      </c>
      <c r="M51" s="32">
        <f t="shared" si="28"/>
        <v>5.70910250340902</v>
      </c>
      <c r="N51" s="32">
        <f t="shared" si="29"/>
        <v>-0.619788758288394</v>
      </c>
      <c r="O51" s="29"/>
      <c r="P51" s="29"/>
      <c r="Q51" s="29"/>
      <c r="R51" s="29"/>
      <c r="S51" s="29"/>
    </row>
    <row r="52" spans="2:19">
      <c r="B52" s="31">
        <v>0.12</v>
      </c>
      <c r="C52" s="31">
        <v>2.7</v>
      </c>
      <c r="D52" s="31">
        <v>2.6</v>
      </c>
      <c r="E52" s="31">
        <v>2.6</v>
      </c>
      <c r="F52" s="31">
        <v>2.6</v>
      </c>
      <c r="G52" s="31">
        <v>2.7</v>
      </c>
      <c r="H52" s="31">
        <v>2.5</v>
      </c>
      <c r="I52" s="29">
        <f t="shared" si="25"/>
        <v>2.66666666666667</v>
      </c>
      <c r="J52" s="29">
        <f t="shared" si="26"/>
        <v>2.56666666666667</v>
      </c>
      <c r="K52" s="29">
        <f t="shared" si="27"/>
        <v>1.91666666666667</v>
      </c>
      <c r="L52" s="32">
        <f>(K56-K52)/K56*100</f>
        <v>64.2857142857143</v>
      </c>
      <c r="M52" s="32">
        <f t="shared" si="28"/>
        <v>5.36610635680057</v>
      </c>
      <c r="N52" s="32">
        <f t="shared" si="29"/>
        <v>-0.920818753952375</v>
      </c>
      <c r="O52" s="29"/>
      <c r="P52" s="29"/>
      <c r="Q52" s="29"/>
      <c r="R52" s="29"/>
      <c r="S52" s="29"/>
    </row>
    <row r="53" spans="2:19">
      <c r="B53" s="31">
        <v>0.06</v>
      </c>
      <c r="C53" s="31">
        <v>3.5</v>
      </c>
      <c r="D53" s="31">
        <v>3.3</v>
      </c>
      <c r="E53" s="31">
        <v>3.4</v>
      </c>
      <c r="F53" s="31">
        <v>3.3</v>
      </c>
      <c r="G53" s="31">
        <v>3.5</v>
      </c>
      <c r="H53" s="31">
        <v>3.6</v>
      </c>
      <c r="I53" s="29">
        <f t="shared" si="25"/>
        <v>3.46666666666667</v>
      </c>
      <c r="J53" s="29">
        <f t="shared" si="26"/>
        <v>3.4</v>
      </c>
      <c r="K53" s="29">
        <f t="shared" si="27"/>
        <v>2.73333333333333</v>
      </c>
      <c r="L53" s="32">
        <f>(K56-K53)/K56*100</f>
        <v>49.0683229813664</v>
      </c>
      <c r="M53" s="32">
        <f t="shared" si="28"/>
        <v>4.97664419718989</v>
      </c>
      <c r="N53" s="32">
        <f t="shared" si="29"/>
        <v>-1.22184874961636</v>
      </c>
      <c r="O53" s="29"/>
      <c r="P53" s="29"/>
      <c r="Q53" s="29"/>
      <c r="R53" s="29"/>
      <c r="S53" s="29"/>
    </row>
    <row r="54" spans="2:19">
      <c r="B54" s="31">
        <v>0.03</v>
      </c>
      <c r="C54" s="31">
        <v>4</v>
      </c>
      <c r="D54" s="31">
        <v>4.2</v>
      </c>
      <c r="E54" s="31">
        <v>4</v>
      </c>
      <c r="F54" s="31">
        <v>4</v>
      </c>
      <c r="G54" s="31">
        <v>4.3</v>
      </c>
      <c r="H54" s="31">
        <v>4.1</v>
      </c>
      <c r="I54" s="29">
        <f t="shared" si="25"/>
        <v>4.1</v>
      </c>
      <c r="J54" s="29">
        <f t="shared" si="26"/>
        <v>4.1</v>
      </c>
      <c r="K54" s="29">
        <f t="shared" si="27"/>
        <v>3.4</v>
      </c>
      <c r="L54" s="32">
        <f>(K56-K54)/K56*100</f>
        <v>36.6459627329193</v>
      </c>
      <c r="M54" s="32">
        <f t="shared" si="28"/>
        <v>4.65875514029927</v>
      </c>
      <c r="N54" s="32">
        <f t="shared" si="29"/>
        <v>-1.52287874528034</v>
      </c>
      <c r="O54" s="29"/>
      <c r="P54" s="29"/>
      <c r="Q54" s="29"/>
      <c r="R54" s="29"/>
      <c r="S54" s="29"/>
    </row>
    <row r="55" spans="2:19">
      <c r="B55" s="31">
        <v>0.015</v>
      </c>
      <c r="C55" s="31">
        <v>4.8</v>
      </c>
      <c r="D55" s="31">
        <v>4.7</v>
      </c>
      <c r="E55" s="31">
        <v>4.7</v>
      </c>
      <c r="F55" s="31">
        <v>4.5</v>
      </c>
      <c r="G55" s="31">
        <v>4.6</v>
      </c>
      <c r="H55" s="31">
        <v>4.6</v>
      </c>
      <c r="I55" s="29">
        <f t="shared" si="25"/>
        <v>4.7</v>
      </c>
      <c r="J55" s="29">
        <f t="shared" si="26"/>
        <v>4.6</v>
      </c>
      <c r="K55" s="29">
        <f t="shared" si="27"/>
        <v>3.95</v>
      </c>
      <c r="L55" s="32">
        <f>(K56-K55)/K56*100</f>
        <v>26.3975155279503</v>
      </c>
      <c r="M55" s="32">
        <f t="shared" si="28"/>
        <v>4.36886202139195</v>
      </c>
      <c r="N55" s="32">
        <f t="shared" si="29"/>
        <v>-1.82390874094432</v>
      </c>
      <c r="O55" s="29"/>
      <c r="P55" s="29"/>
      <c r="Q55" s="29"/>
      <c r="R55" s="29"/>
      <c r="S55" s="29"/>
    </row>
    <row r="56" ht="13.9" spans="2:19">
      <c r="B56" s="31" t="s">
        <v>20</v>
      </c>
      <c r="C56" s="31">
        <v>6</v>
      </c>
      <c r="D56" s="31">
        <v>6.1</v>
      </c>
      <c r="E56" s="31">
        <v>6.1</v>
      </c>
      <c r="F56" s="31">
        <v>6</v>
      </c>
      <c r="G56" s="31">
        <v>6.1</v>
      </c>
      <c r="H56" s="31">
        <v>6.1</v>
      </c>
      <c r="I56" s="29">
        <f t="shared" si="25"/>
        <v>6.06666666666667</v>
      </c>
      <c r="J56" s="29">
        <f t="shared" si="26"/>
        <v>6.06666666666667</v>
      </c>
      <c r="K56" s="29">
        <f t="shared" si="27"/>
        <v>5.36666666666667</v>
      </c>
      <c r="L56" s="32">
        <f>(K56-K56)/K56*100</f>
        <v>0</v>
      </c>
      <c r="M56" s="29" t="e">
        <f t="shared" si="28"/>
        <v>#NUM!</v>
      </c>
      <c r="N56" s="29" t="e">
        <f t="shared" si="29"/>
        <v>#VALUE!</v>
      </c>
      <c r="O56" s="29"/>
      <c r="P56" s="29"/>
      <c r="Q56" s="29"/>
      <c r="R56" s="29"/>
      <c r="S56" s="29"/>
    </row>
    <row r="57" spans="15:19">
      <c r="O57" s="29"/>
      <c r="P57" s="29"/>
      <c r="Q57" s="29"/>
      <c r="R57" s="29"/>
      <c r="S57" s="29"/>
    </row>
    <row r="59" spans="1:19">
      <c r="A59" s="30" t="s">
        <v>34</v>
      </c>
      <c r="B59" s="31">
        <v>0.48</v>
      </c>
      <c r="C59" s="31">
        <v>1.2</v>
      </c>
      <c r="D59" s="31">
        <v>1</v>
      </c>
      <c r="E59" s="31">
        <v>1.3</v>
      </c>
      <c r="F59" s="31">
        <v>1.2</v>
      </c>
      <c r="G59" s="31">
        <v>1.2</v>
      </c>
      <c r="H59" s="31">
        <v>1.4</v>
      </c>
      <c r="I59" s="29">
        <f t="shared" ref="I59:I65" si="30">(C59+E59+G59)/3</f>
        <v>1.23333333333333</v>
      </c>
      <c r="J59" s="29">
        <f t="shared" ref="J59:J65" si="31">(D59+F59+H59)/3</f>
        <v>1.2</v>
      </c>
      <c r="K59" s="29">
        <f t="shared" ref="K59:K65" si="32">AVERAGE(I59,J59)-0.7</f>
        <v>0.516666666666667</v>
      </c>
      <c r="L59" s="32">
        <f>(K65-K59)/K65*100</f>
        <v>91.5989159891599</v>
      </c>
      <c r="M59" s="32">
        <f t="shared" ref="M59:M65" si="33">NORMINV(L59/100,5,1)</f>
        <v>6.37858844821811</v>
      </c>
      <c r="N59" s="32">
        <f t="shared" ref="N59:N65" si="34">LOG(B59)</f>
        <v>-0.318758762624413</v>
      </c>
      <c r="O59" s="32">
        <f>INTERCEPT(M59:M64,N59:N64)</f>
        <v>6.75920508430031</v>
      </c>
      <c r="P59" s="32">
        <f>LINEST(M59:M64,N59:N64)</f>
        <v>1.5132079270997</v>
      </c>
      <c r="Q59" s="32">
        <f>(5-O59)/P59</f>
        <v>-1.1625666590791</v>
      </c>
      <c r="R59" s="32">
        <f>10^Q59</f>
        <v>0.0687754342029851</v>
      </c>
      <c r="S59" s="32">
        <f>CORREL(M59:M64,N59:N64)</f>
        <v>0.995722276090625</v>
      </c>
    </row>
    <row r="60" spans="2:19">
      <c r="B60" s="31">
        <v>0.24</v>
      </c>
      <c r="C60" s="31">
        <v>2.3</v>
      </c>
      <c r="D60" s="31">
        <v>2.1</v>
      </c>
      <c r="E60" s="31">
        <v>2.3</v>
      </c>
      <c r="F60" s="31">
        <v>2</v>
      </c>
      <c r="G60" s="31">
        <v>2.4</v>
      </c>
      <c r="H60" s="31">
        <v>2.2</v>
      </c>
      <c r="I60" s="29">
        <f t="shared" si="30"/>
        <v>2.33333333333333</v>
      </c>
      <c r="J60" s="29">
        <f t="shared" si="31"/>
        <v>2.1</v>
      </c>
      <c r="K60" s="29">
        <f t="shared" si="32"/>
        <v>1.51666666666667</v>
      </c>
      <c r="L60" s="32">
        <f>(K65-K60)/K65*100</f>
        <v>75.3387533875339</v>
      </c>
      <c r="M60" s="32">
        <f t="shared" si="33"/>
        <v>5.68518857525762</v>
      </c>
      <c r="N60" s="32">
        <f t="shared" si="34"/>
        <v>-0.619788758288394</v>
      </c>
      <c r="O60" s="29"/>
      <c r="P60" s="29"/>
      <c r="Q60" s="29"/>
      <c r="R60" s="29"/>
      <c r="S60" s="29"/>
    </row>
    <row r="61" spans="2:19">
      <c r="B61" s="31">
        <v>0.12</v>
      </c>
      <c r="C61" s="31">
        <v>2.6</v>
      </c>
      <c r="D61" s="31">
        <v>3</v>
      </c>
      <c r="E61" s="31">
        <v>2.8</v>
      </c>
      <c r="F61" s="31">
        <v>3</v>
      </c>
      <c r="G61" s="31">
        <v>3</v>
      </c>
      <c r="H61" s="31">
        <v>3</v>
      </c>
      <c r="I61" s="29">
        <f t="shared" si="30"/>
        <v>2.8</v>
      </c>
      <c r="J61" s="29">
        <f t="shared" si="31"/>
        <v>3</v>
      </c>
      <c r="K61" s="29">
        <f t="shared" si="32"/>
        <v>2.2</v>
      </c>
      <c r="L61" s="32">
        <f>(K65-K61)/K65*100</f>
        <v>64.2276422764228</v>
      </c>
      <c r="M61" s="32">
        <f t="shared" si="33"/>
        <v>5.3645502538301</v>
      </c>
      <c r="N61" s="32">
        <f t="shared" si="34"/>
        <v>-0.920818753952375</v>
      </c>
      <c r="O61" s="29"/>
      <c r="P61" s="29"/>
      <c r="Q61" s="29"/>
      <c r="R61" s="29"/>
      <c r="S61" s="29"/>
    </row>
    <row r="62" spans="2:19">
      <c r="B62" s="31">
        <v>0.06</v>
      </c>
      <c r="C62" s="31">
        <v>3.7</v>
      </c>
      <c r="D62" s="31">
        <v>3.9</v>
      </c>
      <c r="E62" s="31">
        <v>4</v>
      </c>
      <c r="F62" s="31">
        <v>4.1</v>
      </c>
      <c r="G62" s="31">
        <v>4</v>
      </c>
      <c r="H62" s="31">
        <v>3.8</v>
      </c>
      <c r="I62" s="29">
        <f t="shared" si="30"/>
        <v>3.9</v>
      </c>
      <c r="J62" s="29">
        <f t="shared" si="31"/>
        <v>3.93333333333333</v>
      </c>
      <c r="K62" s="29">
        <f t="shared" si="32"/>
        <v>3.21666666666667</v>
      </c>
      <c r="L62" s="32">
        <f>(K65-K62)/K65*100</f>
        <v>47.6964769647696</v>
      </c>
      <c r="M62" s="32">
        <f t="shared" si="33"/>
        <v>4.94222711822228</v>
      </c>
      <c r="N62" s="32">
        <f t="shared" si="34"/>
        <v>-1.22184874961636</v>
      </c>
      <c r="O62" s="29"/>
      <c r="P62" s="29"/>
      <c r="Q62" s="29"/>
      <c r="R62" s="29"/>
      <c r="S62" s="29"/>
    </row>
    <row r="63" spans="2:19">
      <c r="B63" s="31">
        <v>0.03</v>
      </c>
      <c r="C63" s="31">
        <v>5</v>
      </c>
      <c r="D63" s="31">
        <v>5.1</v>
      </c>
      <c r="E63" s="31">
        <v>5</v>
      </c>
      <c r="F63" s="31">
        <v>5</v>
      </c>
      <c r="G63" s="31">
        <v>5.3</v>
      </c>
      <c r="H63" s="31">
        <v>5.2</v>
      </c>
      <c r="I63" s="29">
        <f t="shared" si="30"/>
        <v>5.1</v>
      </c>
      <c r="J63" s="29">
        <f t="shared" si="31"/>
        <v>5.1</v>
      </c>
      <c r="K63" s="29">
        <f t="shared" si="32"/>
        <v>4.4</v>
      </c>
      <c r="L63" s="32">
        <f>(K65-K63)/K65*100</f>
        <v>28.4552845528455</v>
      </c>
      <c r="M63" s="32">
        <f t="shared" si="33"/>
        <v>4.43063091324195</v>
      </c>
      <c r="N63" s="32">
        <f t="shared" si="34"/>
        <v>-1.52287874528034</v>
      </c>
      <c r="O63" s="29"/>
      <c r="P63" s="29"/>
      <c r="Q63" s="29"/>
      <c r="R63" s="29"/>
      <c r="S63" s="29"/>
    </row>
    <row r="64" spans="2:19">
      <c r="B64" s="31">
        <v>0.015</v>
      </c>
      <c r="C64" s="31">
        <v>5.9</v>
      </c>
      <c r="D64" s="31">
        <v>5.8</v>
      </c>
      <c r="E64" s="31">
        <v>5.8</v>
      </c>
      <c r="F64" s="31">
        <v>5.9</v>
      </c>
      <c r="G64" s="31">
        <v>6</v>
      </c>
      <c r="H64" s="31">
        <v>5.6</v>
      </c>
      <c r="I64" s="29">
        <f t="shared" si="30"/>
        <v>5.9</v>
      </c>
      <c r="J64" s="29">
        <f t="shared" si="31"/>
        <v>5.76666666666667</v>
      </c>
      <c r="K64" s="29">
        <f t="shared" si="32"/>
        <v>5.13333333333333</v>
      </c>
      <c r="L64" s="32">
        <f>(K65-K64)/K65*100</f>
        <v>16.5311653116531</v>
      </c>
      <c r="M64" s="32">
        <f t="shared" si="33"/>
        <v>4.02714084241439</v>
      </c>
      <c r="N64" s="32">
        <f t="shared" si="34"/>
        <v>-1.82390874094432</v>
      </c>
      <c r="O64" s="29"/>
      <c r="P64" s="29"/>
      <c r="Q64" s="29"/>
      <c r="R64" s="29"/>
      <c r="S64" s="29"/>
    </row>
    <row r="65" ht="13.9" spans="2:19">
      <c r="B65" s="31" t="s">
        <v>20</v>
      </c>
      <c r="C65" s="31">
        <v>7</v>
      </c>
      <c r="D65" s="31">
        <v>6.8</v>
      </c>
      <c r="E65" s="31">
        <v>6.7</v>
      </c>
      <c r="F65" s="31">
        <v>6.8</v>
      </c>
      <c r="G65" s="31">
        <v>7</v>
      </c>
      <c r="H65" s="31">
        <v>6.8</v>
      </c>
      <c r="I65" s="29">
        <f t="shared" si="30"/>
        <v>6.9</v>
      </c>
      <c r="J65" s="29">
        <f t="shared" si="31"/>
        <v>6.8</v>
      </c>
      <c r="K65" s="29">
        <f t="shared" si="32"/>
        <v>6.15</v>
      </c>
      <c r="L65" s="32">
        <f>(K65-K65)/K65*100</f>
        <v>0</v>
      </c>
      <c r="M65" s="29" t="e">
        <f t="shared" si="33"/>
        <v>#NUM!</v>
      </c>
      <c r="N65" s="29" t="e">
        <f t="shared" si="34"/>
        <v>#VALUE!</v>
      </c>
      <c r="O65" s="29"/>
      <c r="P65" s="29"/>
      <c r="Q65" s="29"/>
      <c r="R65" s="29"/>
      <c r="S65" s="29"/>
    </row>
    <row r="69" spans="1:19">
      <c r="A69" s="30" t="s">
        <v>35</v>
      </c>
      <c r="B69" s="31">
        <v>0.48</v>
      </c>
      <c r="C69" s="31">
        <v>0.8</v>
      </c>
      <c r="D69" s="31">
        <v>0.9</v>
      </c>
      <c r="E69" s="31">
        <v>0.8</v>
      </c>
      <c r="F69" s="31">
        <v>0.8</v>
      </c>
      <c r="G69" s="31">
        <v>0.8</v>
      </c>
      <c r="H69" s="31">
        <v>0.9</v>
      </c>
      <c r="I69" s="29">
        <f t="shared" ref="I69:I75" si="35">(C69+E69+G69)/3</f>
        <v>0.8</v>
      </c>
      <c r="J69" s="29">
        <f t="shared" ref="J69:J75" si="36">(D69+F69+H69)/3</f>
        <v>0.866666666666667</v>
      </c>
      <c r="K69" s="29">
        <f t="shared" ref="K69:K75" si="37">AVERAGE(I69,J69)-0.7</f>
        <v>0.133333333333334</v>
      </c>
      <c r="L69" s="32">
        <f>(K75-K69)/K75*100</f>
        <v>97.5975975975976</v>
      </c>
      <c r="M69" s="32">
        <f t="shared" ref="M69:M75" si="38">NORMINV(L69/100,5,1)</f>
        <v>6.97694322572533</v>
      </c>
      <c r="N69" s="32">
        <f t="shared" ref="N69:N75" si="39">LOG(B69)</f>
        <v>-0.318758762624413</v>
      </c>
      <c r="O69" s="32">
        <f>INTERCEPT(M69:M74,N69:N74)</f>
        <v>7.14454344635989</v>
      </c>
      <c r="P69" s="32">
        <f>LINEST(M69:M74,N69:N74)</f>
        <v>1.68304754390575</v>
      </c>
      <c r="Q69" s="32">
        <f>(5-O69)/P69</f>
        <v>-1.27420253463736</v>
      </c>
      <c r="R69" s="32">
        <f>10^Q69</f>
        <v>0.0531860166711638</v>
      </c>
      <c r="S69" s="32">
        <f>CORREL(M69:M74,N69:N74)</f>
        <v>0.965999608285121</v>
      </c>
    </row>
    <row r="70" spans="2:19">
      <c r="B70" s="31">
        <v>0.24</v>
      </c>
      <c r="C70" s="31">
        <v>2.2</v>
      </c>
      <c r="D70" s="31">
        <v>2</v>
      </c>
      <c r="E70" s="31">
        <v>2</v>
      </c>
      <c r="F70" s="31">
        <v>2.1</v>
      </c>
      <c r="G70" s="31">
        <v>2</v>
      </c>
      <c r="H70" s="31">
        <v>1.8</v>
      </c>
      <c r="I70" s="29">
        <f t="shared" si="35"/>
        <v>2.06666666666667</v>
      </c>
      <c r="J70" s="29">
        <f t="shared" si="36"/>
        <v>1.96666666666667</v>
      </c>
      <c r="K70" s="29">
        <f t="shared" si="37"/>
        <v>1.31666666666667</v>
      </c>
      <c r="L70" s="32">
        <f>(K75-K70)/K75*100</f>
        <v>76.2762762762763</v>
      </c>
      <c r="M70" s="32">
        <f t="shared" si="38"/>
        <v>5.71521779567502</v>
      </c>
      <c r="N70" s="32">
        <f t="shared" si="39"/>
        <v>-0.619788758288394</v>
      </c>
      <c r="O70" s="29"/>
      <c r="P70" s="29"/>
      <c r="Q70" s="29"/>
      <c r="R70" s="29"/>
      <c r="S70" s="29"/>
    </row>
    <row r="71" spans="2:19">
      <c r="B71" s="31">
        <v>0.12</v>
      </c>
      <c r="C71" s="31">
        <v>2.5</v>
      </c>
      <c r="D71" s="31">
        <v>2.3</v>
      </c>
      <c r="E71" s="31">
        <v>2.3</v>
      </c>
      <c r="F71" s="31">
        <v>2.3</v>
      </c>
      <c r="G71" s="31">
        <v>2.5</v>
      </c>
      <c r="H71" s="31">
        <v>2.7</v>
      </c>
      <c r="I71" s="29">
        <f t="shared" si="35"/>
        <v>2.43333333333333</v>
      </c>
      <c r="J71" s="29">
        <f t="shared" si="36"/>
        <v>2.43333333333333</v>
      </c>
      <c r="K71" s="29">
        <f t="shared" si="37"/>
        <v>1.73333333333333</v>
      </c>
      <c r="L71" s="32">
        <f>(K75-K71)/K75*100</f>
        <v>68.7687687687688</v>
      </c>
      <c r="M71" s="32">
        <f t="shared" si="38"/>
        <v>5.48930663465584</v>
      </c>
      <c r="N71" s="32">
        <f t="shared" si="39"/>
        <v>-0.920818753952375</v>
      </c>
      <c r="O71" s="29"/>
      <c r="P71" s="29"/>
      <c r="Q71" s="29"/>
      <c r="R71" s="29"/>
      <c r="S71" s="29"/>
    </row>
    <row r="72" spans="2:19">
      <c r="B72" s="31">
        <v>0.06</v>
      </c>
      <c r="C72" s="31">
        <v>3.4</v>
      </c>
      <c r="D72" s="31">
        <v>3.4</v>
      </c>
      <c r="E72" s="31">
        <v>3.5</v>
      </c>
      <c r="F72" s="31">
        <v>3.4</v>
      </c>
      <c r="G72" s="31">
        <v>3.5</v>
      </c>
      <c r="H72" s="31">
        <v>3.3</v>
      </c>
      <c r="I72" s="29">
        <f t="shared" si="35"/>
        <v>3.46666666666667</v>
      </c>
      <c r="J72" s="29">
        <f t="shared" si="36"/>
        <v>3.36666666666667</v>
      </c>
      <c r="K72" s="29">
        <f t="shared" si="37"/>
        <v>2.71666666666667</v>
      </c>
      <c r="L72" s="32">
        <f>(K75-K72)/K75*100</f>
        <v>51.051051051051</v>
      </c>
      <c r="M72" s="32">
        <f t="shared" si="38"/>
        <v>5.02634899139181</v>
      </c>
      <c r="N72" s="32">
        <f t="shared" si="39"/>
        <v>-1.22184874961636</v>
      </c>
      <c r="O72" s="29"/>
      <c r="P72" s="29"/>
      <c r="Q72" s="29"/>
      <c r="R72" s="29"/>
      <c r="S72" s="29"/>
    </row>
    <row r="73" spans="2:19">
      <c r="B73" s="31">
        <v>0.03</v>
      </c>
      <c r="C73" s="31">
        <v>4</v>
      </c>
      <c r="D73" s="31">
        <v>4.2</v>
      </c>
      <c r="E73" s="31">
        <v>4.2</v>
      </c>
      <c r="F73" s="31">
        <v>4.1</v>
      </c>
      <c r="G73" s="31">
        <v>4</v>
      </c>
      <c r="H73" s="31">
        <v>4</v>
      </c>
      <c r="I73" s="29">
        <f t="shared" si="35"/>
        <v>4.06666666666667</v>
      </c>
      <c r="J73" s="29">
        <f t="shared" si="36"/>
        <v>4.1</v>
      </c>
      <c r="K73" s="29">
        <f t="shared" si="37"/>
        <v>3.38333333333333</v>
      </c>
      <c r="L73" s="32">
        <f>(K75-K73)/K75*100</f>
        <v>39.039039039039</v>
      </c>
      <c r="M73" s="32">
        <f t="shared" si="38"/>
        <v>4.7216983124342</v>
      </c>
      <c r="N73" s="32">
        <f t="shared" si="39"/>
        <v>-1.52287874528034</v>
      </c>
      <c r="O73" s="29"/>
      <c r="P73" s="29"/>
      <c r="Q73" s="29"/>
      <c r="R73" s="29"/>
      <c r="S73" s="29"/>
    </row>
    <row r="74" spans="2:19">
      <c r="B74" s="31">
        <v>0.015</v>
      </c>
      <c r="C74" s="31">
        <v>5.3</v>
      </c>
      <c r="D74" s="31">
        <v>5.2</v>
      </c>
      <c r="E74" s="31">
        <v>5.2</v>
      </c>
      <c r="F74" s="31">
        <v>5</v>
      </c>
      <c r="G74" s="31">
        <v>5.3</v>
      </c>
      <c r="H74" s="31">
        <v>5.2</v>
      </c>
      <c r="I74" s="29">
        <f t="shared" si="35"/>
        <v>5.26666666666667</v>
      </c>
      <c r="J74" s="29">
        <f t="shared" si="36"/>
        <v>5.13333333333333</v>
      </c>
      <c r="K74" s="29">
        <f t="shared" si="37"/>
        <v>4.5</v>
      </c>
      <c r="L74" s="32">
        <f>(K75-K74)/K75*100</f>
        <v>18.9189189189189</v>
      </c>
      <c r="M74" s="32">
        <f t="shared" si="38"/>
        <v>4.11911188041307</v>
      </c>
      <c r="N74" s="32">
        <f t="shared" si="39"/>
        <v>-1.82390874094432</v>
      </c>
      <c r="O74" s="29"/>
      <c r="P74" s="29"/>
      <c r="Q74" s="29"/>
      <c r="R74" s="29"/>
      <c r="S74" s="29"/>
    </row>
    <row r="75" ht="13.9" spans="2:19">
      <c r="B75" s="31" t="s">
        <v>20</v>
      </c>
      <c r="C75" s="31">
        <v>6.4</v>
      </c>
      <c r="D75" s="31">
        <v>6.3</v>
      </c>
      <c r="E75" s="31">
        <v>6.3</v>
      </c>
      <c r="F75" s="31">
        <v>6</v>
      </c>
      <c r="G75" s="31">
        <v>6.2</v>
      </c>
      <c r="H75" s="31">
        <v>6.3</v>
      </c>
      <c r="I75" s="29">
        <f t="shared" si="35"/>
        <v>6.3</v>
      </c>
      <c r="J75" s="29">
        <f t="shared" si="36"/>
        <v>6.2</v>
      </c>
      <c r="K75" s="29">
        <f t="shared" si="37"/>
        <v>5.55</v>
      </c>
      <c r="L75" s="32">
        <f>(K75-K75)/K75*100</f>
        <v>0</v>
      </c>
      <c r="M75" s="29" t="e">
        <f t="shared" si="38"/>
        <v>#NUM!</v>
      </c>
      <c r="N75" s="29" t="e">
        <f t="shared" si="39"/>
        <v>#VALUE!</v>
      </c>
      <c r="O75" s="29"/>
      <c r="P75" s="29"/>
      <c r="Q75" s="29"/>
      <c r="R75" s="29"/>
      <c r="S75" s="29"/>
    </row>
    <row r="78" spans="1:19">
      <c r="A78" s="30" t="s">
        <v>36</v>
      </c>
      <c r="B78" s="31">
        <v>0.48</v>
      </c>
      <c r="C78" s="31">
        <v>1.2</v>
      </c>
      <c r="D78" s="31">
        <v>1</v>
      </c>
      <c r="E78" s="31">
        <v>1</v>
      </c>
      <c r="F78" s="31">
        <v>1.1</v>
      </c>
      <c r="G78" s="31">
        <v>1</v>
      </c>
      <c r="H78" s="31">
        <v>0.9</v>
      </c>
      <c r="I78" s="29">
        <f t="shared" ref="I78:I84" si="40">(C78+E78+G78)/3</f>
        <v>1.06666666666667</v>
      </c>
      <c r="J78" s="29">
        <f t="shared" ref="J78:J84" si="41">(D78+F78+H78)/3</f>
        <v>1</v>
      </c>
      <c r="K78" s="29">
        <f t="shared" ref="K78:K84" si="42">AVERAGE(I78,J78)-0.7</f>
        <v>0.333333333333333</v>
      </c>
      <c r="L78" s="32">
        <f>(K84-K78)/K84*100</f>
        <v>92.4812030075188</v>
      </c>
      <c r="M78" s="32">
        <f t="shared" ref="M78:M84" si="43">NORMINV(L78/100,5,1)</f>
        <v>6.43820484883178</v>
      </c>
      <c r="N78" s="32">
        <f t="shared" ref="N78:N84" si="44">LOG(B78)</f>
        <v>-0.318758762624413</v>
      </c>
      <c r="O78" s="32">
        <f>INTERCEPT(M78:M83,N78:N83)</f>
        <v>6.60115260570945</v>
      </c>
      <c r="P78" s="32">
        <f>LINEST(M78:M83,N78:N83)</f>
        <v>1.32777405396154</v>
      </c>
      <c r="Q78" s="32">
        <f>(5-O78)/P78</f>
        <v>-1.2058923737305</v>
      </c>
      <c r="R78" s="32">
        <f>10^Q78</f>
        <v>0.0622454521892429</v>
      </c>
      <c r="S78" s="32">
        <f>CORREL(M78:M83,N78:N83)</f>
        <v>0.975292056127549</v>
      </c>
    </row>
    <row r="79" spans="2:19">
      <c r="B79" s="31">
        <v>0.24</v>
      </c>
      <c r="C79" s="31">
        <v>1.8</v>
      </c>
      <c r="D79" s="31">
        <v>2</v>
      </c>
      <c r="E79" s="31">
        <v>2</v>
      </c>
      <c r="F79" s="31">
        <v>2.1</v>
      </c>
      <c r="G79" s="31">
        <v>2</v>
      </c>
      <c r="H79" s="31">
        <v>2</v>
      </c>
      <c r="I79" s="29">
        <f t="shared" si="40"/>
        <v>1.93333333333333</v>
      </c>
      <c r="J79" s="29">
        <f t="shared" si="41"/>
        <v>2.03333333333333</v>
      </c>
      <c r="K79" s="29">
        <f t="shared" si="42"/>
        <v>1.28333333333333</v>
      </c>
      <c r="L79" s="32">
        <f>(K84-K79)/K84*100</f>
        <v>71.0526315789474</v>
      </c>
      <c r="M79" s="32">
        <f t="shared" si="43"/>
        <v>5.55492294270265</v>
      </c>
      <c r="N79" s="32">
        <f t="shared" si="44"/>
        <v>-0.619788758288394</v>
      </c>
      <c r="O79" s="29"/>
      <c r="P79" s="29"/>
      <c r="Q79" s="29"/>
      <c r="R79" s="29"/>
      <c r="S79" s="29"/>
    </row>
    <row r="80" spans="2:19">
      <c r="B80" s="31">
        <v>0.12</v>
      </c>
      <c r="C80" s="31">
        <v>2.5</v>
      </c>
      <c r="D80" s="31">
        <v>2.3</v>
      </c>
      <c r="E80" s="31">
        <v>2.3</v>
      </c>
      <c r="F80" s="31">
        <v>2.4</v>
      </c>
      <c r="G80" s="31">
        <v>2.6</v>
      </c>
      <c r="H80" s="31">
        <v>2.5</v>
      </c>
      <c r="I80" s="29">
        <f t="shared" si="40"/>
        <v>2.46666666666667</v>
      </c>
      <c r="J80" s="29">
        <f t="shared" si="41"/>
        <v>2.4</v>
      </c>
      <c r="K80" s="29">
        <f t="shared" si="42"/>
        <v>1.73333333333333</v>
      </c>
      <c r="L80" s="32">
        <f>(K84-K80)/K84*100</f>
        <v>60.9022556390977</v>
      </c>
      <c r="M80" s="32">
        <f t="shared" si="43"/>
        <v>5.27677238433784</v>
      </c>
      <c r="N80" s="32">
        <f t="shared" si="44"/>
        <v>-0.920818753952375</v>
      </c>
      <c r="O80" s="29"/>
      <c r="P80" s="29"/>
      <c r="Q80" s="29"/>
      <c r="R80" s="29"/>
      <c r="S80" s="29"/>
    </row>
    <row r="81" spans="2:19">
      <c r="B81" s="31">
        <v>0.06</v>
      </c>
      <c r="C81" s="31">
        <v>3</v>
      </c>
      <c r="D81" s="31">
        <v>3.1</v>
      </c>
      <c r="E81" s="31">
        <v>3</v>
      </c>
      <c r="F81" s="31">
        <v>3</v>
      </c>
      <c r="G81" s="31">
        <v>3.2</v>
      </c>
      <c r="H81" s="31">
        <v>3.1</v>
      </c>
      <c r="I81" s="29">
        <f t="shared" si="40"/>
        <v>3.06666666666667</v>
      </c>
      <c r="J81" s="29">
        <f t="shared" si="41"/>
        <v>3.06666666666667</v>
      </c>
      <c r="K81" s="29">
        <f t="shared" si="42"/>
        <v>2.36666666666667</v>
      </c>
      <c r="L81" s="32">
        <f>(K84-K81)/K84*100</f>
        <v>46.6165413533835</v>
      </c>
      <c r="M81" s="32">
        <f t="shared" si="43"/>
        <v>4.91508734019208</v>
      </c>
      <c r="N81" s="32">
        <f t="shared" si="44"/>
        <v>-1.22184874961636</v>
      </c>
      <c r="O81" s="29"/>
      <c r="P81" s="29"/>
      <c r="Q81" s="29"/>
      <c r="R81" s="29"/>
      <c r="S81" s="29"/>
    </row>
    <row r="82" spans="2:19">
      <c r="B82" s="31">
        <v>0.03</v>
      </c>
      <c r="C82" s="31">
        <v>3.5</v>
      </c>
      <c r="D82" s="31">
        <v>3.7</v>
      </c>
      <c r="E82" s="31">
        <v>3.5</v>
      </c>
      <c r="F82" s="31">
        <v>3.6</v>
      </c>
      <c r="G82" s="31">
        <v>3.6</v>
      </c>
      <c r="H82" s="31">
        <v>3.7</v>
      </c>
      <c r="I82" s="29">
        <f t="shared" si="40"/>
        <v>3.53333333333333</v>
      </c>
      <c r="J82" s="29">
        <f t="shared" si="41"/>
        <v>3.66666666666667</v>
      </c>
      <c r="K82" s="29">
        <f t="shared" si="42"/>
        <v>2.9</v>
      </c>
      <c r="L82" s="32">
        <f>(K84-K82)/K84*100</f>
        <v>34.5864661654135</v>
      </c>
      <c r="M82" s="32">
        <f t="shared" si="43"/>
        <v>4.60349066585499</v>
      </c>
      <c r="N82" s="32">
        <f t="shared" si="44"/>
        <v>-1.52287874528034</v>
      </c>
      <c r="O82" s="29"/>
      <c r="P82" s="29"/>
      <c r="Q82" s="29"/>
      <c r="R82" s="29"/>
      <c r="S82" s="29"/>
    </row>
    <row r="83" spans="2:19">
      <c r="B83" s="31">
        <v>0.015</v>
      </c>
      <c r="C83" s="31">
        <v>4</v>
      </c>
      <c r="D83" s="31">
        <v>4.2</v>
      </c>
      <c r="E83" s="31">
        <v>4</v>
      </c>
      <c r="F83" s="31">
        <v>4.1</v>
      </c>
      <c r="G83" s="31">
        <v>4</v>
      </c>
      <c r="H83" s="31">
        <v>4.2</v>
      </c>
      <c r="I83" s="29">
        <f t="shared" si="40"/>
        <v>4</v>
      </c>
      <c r="J83" s="29">
        <f t="shared" si="41"/>
        <v>4.16666666666667</v>
      </c>
      <c r="K83" s="29">
        <f t="shared" si="42"/>
        <v>3.38333333333333</v>
      </c>
      <c r="L83" s="32">
        <f>(K84-K83)/K84*100</f>
        <v>23.6842105263158</v>
      </c>
      <c r="M83" s="32">
        <f t="shared" si="43"/>
        <v>4.28350249982201</v>
      </c>
      <c r="N83" s="32">
        <f t="shared" si="44"/>
        <v>-1.82390874094432</v>
      </c>
      <c r="O83" s="29"/>
      <c r="P83" s="29"/>
      <c r="Q83" s="29"/>
      <c r="R83" s="29"/>
      <c r="S83" s="29"/>
    </row>
    <row r="84" ht="13.9" spans="2:19">
      <c r="B84" s="31" t="s">
        <v>20</v>
      </c>
      <c r="C84" s="31">
        <v>5</v>
      </c>
      <c r="D84" s="31">
        <v>5.3</v>
      </c>
      <c r="E84" s="31">
        <v>5</v>
      </c>
      <c r="F84" s="31">
        <v>5</v>
      </c>
      <c r="G84" s="31">
        <v>5.2</v>
      </c>
      <c r="H84" s="31">
        <v>5.3</v>
      </c>
      <c r="I84" s="29">
        <f t="shared" si="40"/>
        <v>5.06666666666667</v>
      </c>
      <c r="J84" s="29">
        <f t="shared" si="41"/>
        <v>5.2</v>
      </c>
      <c r="K84" s="29">
        <f t="shared" si="42"/>
        <v>4.43333333333333</v>
      </c>
      <c r="L84" s="32">
        <f>(K84-K84)/K84*100</f>
        <v>0</v>
      </c>
      <c r="M84" s="29" t="e">
        <f t="shared" si="43"/>
        <v>#NUM!</v>
      </c>
      <c r="N84" s="29" t="e">
        <f t="shared" si="44"/>
        <v>#VALUE!</v>
      </c>
      <c r="O84" s="29"/>
      <c r="P84" s="29"/>
      <c r="Q84" s="29"/>
      <c r="R84" s="29"/>
      <c r="S84" s="29"/>
    </row>
    <row r="85" spans="15:19">
      <c r="O85" s="29"/>
      <c r="P85" s="29"/>
      <c r="Q85" s="29"/>
      <c r="R85" s="29"/>
      <c r="S85" s="29"/>
    </row>
    <row r="88" spans="1:19">
      <c r="A88" s="30" t="s">
        <v>37</v>
      </c>
      <c r="B88" s="31">
        <v>0.48</v>
      </c>
      <c r="C88" s="31">
        <v>1</v>
      </c>
      <c r="D88" s="31">
        <v>1.2</v>
      </c>
      <c r="E88" s="31">
        <v>1.1</v>
      </c>
      <c r="F88" s="31">
        <v>1</v>
      </c>
      <c r="G88" s="31">
        <v>1</v>
      </c>
      <c r="H88" s="31">
        <v>1.2</v>
      </c>
      <c r="I88" s="29">
        <f t="shared" ref="I88:I94" si="45">(C88+E88+G88)/3</f>
        <v>1.03333333333333</v>
      </c>
      <c r="J88" s="29">
        <f t="shared" ref="J88:J94" si="46">(D88+F88+H88)/3</f>
        <v>1.13333333333333</v>
      </c>
      <c r="K88" s="29">
        <f t="shared" ref="K88:K94" si="47">AVERAGE(I88,J88)-0.7</f>
        <v>0.383333333333334</v>
      </c>
      <c r="L88" s="32">
        <f>(K94-K88)/K94*100</f>
        <v>93.1137724550898</v>
      </c>
      <c r="M88" s="32">
        <f t="shared" ref="M88:M94" si="48">NORMINV(L88/100,5,1)</f>
        <v>6.48431809931247</v>
      </c>
      <c r="N88" s="32">
        <f t="shared" ref="N88:N94" si="49">LOG(B88)</f>
        <v>-0.318758762624413</v>
      </c>
      <c r="O88" s="32">
        <f>INTERCEPT(M88:M93,N88:N93)</f>
        <v>6.75753633070144</v>
      </c>
      <c r="P88" s="32">
        <f>LINEST(M88:M93,N88:N93)</f>
        <v>1.41424242980495</v>
      </c>
      <c r="Q88" s="32">
        <f>(5-O88)/P88</f>
        <v>-1.24274049035839</v>
      </c>
      <c r="R88" s="32">
        <f>10^Q88</f>
        <v>0.057182022179504</v>
      </c>
      <c r="S88" s="32">
        <f>CORREL(M88:M93,N88:N93)</f>
        <v>0.987674599742198</v>
      </c>
    </row>
    <row r="89" spans="2:19">
      <c r="B89" s="31">
        <v>0.24</v>
      </c>
      <c r="C89" s="31">
        <v>2</v>
      </c>
      <c r="D89" s="31">
        <v>1.9</v>
      </c>
      <c r="E89" s="31">
        <v>2</v>
      </c>
      <c r="F89" s="31">
        <v>2.1</v>
      </c>
      <c r="G89" s="31">
        <v>2</v>
      </c>
      <c r="H89" s="31">
        <v>2</v>
      </c>
      <c r="I89" s="29">
        <f t="shared" si="45"/>
        <v>2</v>
      </c>
      <c r="J89" s="29">
        <f t="shared" si="46"/>
        <v>2</v>
      </c>
      <c r="K89" s="29">
        <f t="shared" si="47"/>
        <v>1.3</v>
      </c>
      <c r="L89" s="32">
        <f>(K94-K89)/K94*100</f>
        <v>76.6467065868264</v>
      </c>
      <c r="M89" s="32">
        <f t="shared" si="48"/>
        <v>5.72726135281938</v>
      </c>
      <c r="N89" s="32">
        <f t="shared" si="49"/>
        <v>-0.619788758288394</v>
      </c>
      <c r="O89" s="29"/>
      <c r="P89" s="29"/>
      <c r="Q89" s="29"/>
      <c r="R89" s="29"/>
      <c r="S89" s="29"/>
    </row>
    <row r="90" spans="2:19">
      <c r="B90" s="31">
        <v>0.12</v>
      </c>
      <c r="C90" s="31">
        <v>2.8</v>
      </c>
      <c r="D90" s="31">
        <v>2.7</v>
      </c>
      <c r="E90" s="31">
        <v>2.7</v>
      </c>
      <c r="F90" s="31">
        <v>2.7</v>
      </c>
      <c r="G90" s="31">
        <v>2.9</v>
      </c>
      <c r="H90" s="31">
        <v>2.8</v>
      </c>
      <c r="I90" s="29">
        <f t="shared" si="45"/>
        <v>2.8</v>
      </c>
      <c r="J90" s="29">
        <f t="shared" si="46"/>
        <v>2.73333333333333</v>
      </c>
      <c r="K90" s="29">
        <f t="shared" si="47"/>
        <v>2.06666666666667</v>
      </c>
      <c r="L90" s="32">
        <f>(K94-K90)/K94*100</f>
        <v>62.874251497006</v>
      </c>
      <c r="M90" s="32">
        <f t="shared" si="48"/>
        <v>5.32852470228741</v>
      </c>
      <c r="N90" s="32">
        <f t="shared" si="49"/>
        <v>-0.920818753952375</v>
      </c>
      <c r="O90" s="29"/>
      <c r="P90" s="29"/>
      <c r="Q90" s="29"/>
      <c r="R90" s="29"/>
      <c r="S90" s="29"/>
    </row>
    <row r="91" spans="2:19">
      <c r="B91" s="31">
        <v>0.06</v>
      </c>
      <c r="C91" s="31">
        <v>3.5</v>
      </c>
      <c r="D91" s="31">
        <v>3.2</v>
      </c>
      <c r="E91" s="31">
        <v>3.3</v>
      </c>
      <c r="F91" s="31">
        <v>3.3</v>
      </c>
      <c r="G91" s="31">
        <v>3.6</v>
      </c>
      <c r="H91" s="31">
        <v>3.5</v>
      </c>
      <c r="I91" s="29">
        <f t="shared" si="45"/>
        <v>3.46666666666667</v>
      </c>
      <c r="J91" s="29">
        <f t="shared" si="46"/>
        <v>3.33333333333333</v>
      </c>
      <c r="K91" s="29">
        <f t="shared" si="47"/>
        <v>2.7</v>
      </c>
      <c r="L91" s="32">
        <f>(K94-K91)/K94*100</f>
        <v>51.497005988024</v>
      </c>
      <c r="M91" s="32">
        <f t="shared" si="48"/>
        <v>5.03753318592389</v>
      </c>
      <c r="N91" s="32">
        <f t="shared" si="49"/>
        <v>-1.22184874961636</v>
      </c>
      <c r="O91" s="29"/>
      <c r="P91" s="29"/>
      <c r="Q91" s="29"/>
      <c r="R91" s="29"/>
      <c r="S91" s="29"/>
    </row>
    <row r="92" spans="2:19">
      <c r="B92" s="31">
        <v>0.03</v>
      </c>
      <c r="C92" s="31">
        <v>4.2</v>
      </c>
      <c r="D92" s="31">
        <v>4</v>
      </c>
      <c r="E92" s="31">
        <v>4.3</v>
      </c>
      <c r="F92" s="31">
        <v>4.3</v>
      </c>
      <c r="G92" s="31">
        <v>4</v>
      </c>
      <c r="H92" s="31">
        <v>4.1</v>
      </c>
      <c r="I92" s="29">
        <f t="shared" si="45"/>
        <v>4.16666666666667</v>
      </c>
      <c r="J92" s="29">
        <f t="shared" si="46"/>
        <v>4.13333333333333</v>
      </c>
      <c r="K92" s="29">
        <f t="shared" si="47"/>
        <v>3.45</v>
      </c>
      <c r="L92" s="32">
        <f>(K94-K92)/K94*100</f>
        <v>38.0239520958084</v>
      </c>
      <c r="M92" s="32">
        <f t="shared" si="48"/>
        <v>4.69514821909812</v>
      </c>
      <c r="N92" s="32">
        <f t="shared" si="49"/>
        <v>-1.52287874528034</v>
      </c>
      <c r="O92" s="29"/>
      <c r="P92" s="29"/>
      <c r="Q92" s="29"/>
      <c r="R92" s="29"/>
      <c r="S92" s="29"/>
    </row>
    <row r="93" spans="2:19">
      <c r="B93" s="31">
        <v>0.015</v>
      </c>
      <c r="C93" s="31">
        <v>5.2</v>
      </c>
      <c r="D93" s="31">
        <v>5</v>
      </c>
      <c r="E93" s="31">
        <v>5.3</v>
      </c>
      <c r="F93" s="31">
        <v>5.2</v>
      </c>
      <c r="G93" s="31">
        <v>5</v>
      </c>
      <c r="H93" s="31">
        <v>5</v>
      </c>
      <c r="I93" s="29">
        <f t="shared" si="45"/>
        <v>5.16666666666667</v>
      </c>
      <c r="J93" s="29">
        <f t="shared" si="46"/>
        <v>5.06666666666667</v>
      </c>
      <c r="K93" s="29">
        <f t="shared" si="47"/>
        <v>4.41666666666667</v>
      </c>
      <c r="L93" s="32">
        <f>(K94-K93)/K94*100</f>
        <v>20.6586826347305</v>
      </c>
      <c r="M93" s="32">
        <f t="shared" si="48"/>
        <v>4.18167853523392</v>
      </c>
      <c r="N93" s="32">
        <f t="shared" si="49"/>
        <v>-1.82390874094432</v>
      </c>
      <c r="O93" s="29"/>
      <c r="P93" s="29"/>
      <c r="Q93" s="29"/>
      <c r="R93" s="29"/>
      <c r="S93" s="29"/>
    </row>
    <row r="94" ht="13.9" spans="2:19">
      <c r="B94" s="31" t="s">
        <v>20</v>
      </c>
      <c r="C94" s="31">
        <v>6.3</v>
      </c>
      <c r="D94" s="31">
        <v>6.5</v>
      </c>
      <c r="E94" s="31">
        <v>6.4</v>
      </c>
      <c r="F94" s="31">
        <v>6.2</v>
      </c>
      <c r="G94" s="31">
        <v>6.2</v>
      </c>
      <c r="H94" s="31">
        <v>6</v>
      </c>
      <c r="I94" s="29">
        <f t="shared" si="45"/>
        <v>6.3</v>
      </c>
      <c r="J94" s="29">
        <f t="shared" si="46"/>
        <v>6.23333333333333</v>
      </c>
      <c r="K94" s="29">
        <f t="shared" si="47"/>
        <v>5.56666666666667</v>
      </c>
      <c r="L94" s="32">
        <f>(K94-K94)/K94*100</f>
        <v>0</v>
      </c>
      <c r="M94" s="29" t="e">
        <f t="shared" si="48"/>
        <v>#NUM!</v>
      </c>
      <c r="N94" s="29" t="e">
        <f t="shared" si="49"/>
        <v>#VALUE!</v>
      </c>
      <c r="O94" s="29"/>
      <c r="P94" s="29"/>
      <c r="Q94" s="29"/>
      <c r="R94" s="29"/>
      <c r="S94" s="29"/>
    </row>
    <row r="95" spans="15:19">
      <c r="O95" s="29"/>
      <c r="P95" s="29"/>
      <c r="Q95" s="29"/>
      <c r="R95" s="29"/>
      <c r="S95" s="29"/>
    </row>
    <row r="97" spans="2:19">
      <c r="B97" s="31"/>
      <c r="C97" s="31"/>
      <c r="D97" s="31"/>
      <c r="E97" s="31"/>
      <c r="F97" s="31"/>
      <c r="G97" s="31"/>
      <c r="H97" s="31"/>
      <c r="I97" s="29"/>
      <c r="J97" s="29"/>
      <c r="K97" s="29"/>
      <c r="L97" s="32"/>
      <c r="M97" s="32"/>
      <c r="N97" s="32"/>
      <c r="O97" s="32"/>
      <c r="P97" s="32"/>
      <c r="Q97" s="32"/>
      <c r="R97" s="32"/>
      <c r="S97" s="32"/>
    </row>
    <row r="98" spans="2:19">
      <c r="B98" s="31"/>
      <c r="C98" s="31"/>
      <c r="D98" s="31"/>
      <c r="E98" s="31"/>
      <c r="F98" s="31"/>
      <c r="G98" s="31"/>
      <c r="H98" s="31"/>
      <c r="I98" s="29"/>
      <c r="J98" s="29"/>
      <c r="K98" s="29"/>
      <c r="L98" s="32"/>
      <c r="M98" s="32"/>
      <c r="N98" s="32"/>
      <c r="O98" s="29"/>
      <c r="P98" s="29"/>
      <c r="Q98" s="29"/>
      <c r="R98" s="29"/>
      <c r="S98" s="29"/>
    </row>
    <row r="99" spans="2:19">
      <c r="B99" s="31"/>
      <c r="C99" s="31"/>
      <c r="D99" s="31"/>
      <c r="E99" s="31"/>
      <c r="F99" s="31"/>
      <c r="G99" s="31"/>
      <c r="H99" s="31"/>
      <c r="I99" s="29"/>
      <c r="J99" s="29"/>
      <c r="K99" s="29"/>
      <c r="L99" s="32"/>
      <c r="M99" s="32"/>
      <c r="N99" s="32"/>
      <c r="O99" s="29"/>
      <c r="P99" s="29"/>
      <c r="Q99" s="29"/>
      <c r="R99" s="29"/>
      <c r="S99" s="29"/>
    </row>
    <row r="100" spans="2:19">
      <c r="B100" s="31"/>
      <c r="C100" s="31"/>
      <c r="D100" s="31"/>
      <c r="E100" s="31"/>
      <c r="F100" s="31"/>
      <c r="G100" s="31"/>
      <c r="H100" s="31"/>
      <c r="I100" s="29"/>
      <c r="J100" s="29"/>
      <c r="K100" s="29"/>
      <c r="L100" s="32"/>
      <c r="M100" s="32"/>
      <c r="N100" s="32"/>
      <c r="O100" s="29"/>
      <c r="P100" s="29"/>
      <c r="Q100" s="29"/>
      <c r="R100" s="29"/>
      <c r="S100" s="29"/>
    </row>
    <row r="101" spans="2:19">
      <c r="B101" s="31"/>
      <c r="C101" s="31"/>
      <c r="D101" s="31"/>
      <c r="E101" s="31"/>
      <c r="F101" s="31"/>
      <c r="G101" s="31"/>
      <c r="H101" s="31"/>
      <c r="I101" s="29"/>
      <c r="J101" s="29"/>
      <c r="K101" s="29"/>
      <c r="L101" s="32"/>
      <c r="M101" s="32"/>
      <c r="N101" s="32"/>
      <c r="O101" s="29"/>
      <c r="P101" s="29"/>
      <c r="Q101" s="29"/>
      <c r="R101" s="29"/>
      <c r="S101" s="29"/>
    </row>
    <row r="102" spans="2:19">
      <c r="B102" s="31"/>
      <c r="C102" s="31"/>
      <c r="D102" s="31"/>
      <c r="E102" s="31"/>
      <c r="F102" s="31"/>
      <c r="G102" s="31"/>
      <c r="H102" s="31"/>
      <c r="I102" s="29"/>
      <c r="J102" s="29"/>
      <c r="K102" s="29"/>
      <c r="L102" s="32"/>
      <c r="M102" s="32"/>
      <c r="N102" s="32"/>
      <c r="O102" s="29"/>
      <c r="P102" s="29"/>
      <c r="Q102" s="29"/>
      <c r="R102" s="29"/>
      <c r="S102" s="29"/>
    </row>
    <row r="103" spans="2:19">
      <c r="B103" s="31"/>
      <c r="C103" s="31"/>
      <c r="D103" s="31"/>
      <c r="E103" s="31"/>
      <c r="F103" s="31"/>
      <c r="G103" s="31"/>
      <c r="H103" s="31"/>
      <c r="I103" s="29"/>
      <c r="J103" s="29"/>
      <c r="K103" s="29"/>
      <c r="L103" s="32"/>
      <c r="M103" s="29"/>
      <c r="N103" s="29"/>
      <c r="O103" s="29"/>
      <c r="P103" s="29"/>
      <c r="Q103" s="29"/>
      <c r="R103" s="29"/>
      <c r="S103" s="29"/>
    </row>
    <row r="107" spans="2:19">
      <c r="B107" s="31"/>
      <c r="C107" s="31"/>
      <c r="D107" s="31"/>
      <c r="E107" s="31"/>
      <c r="F107" s="31"/>
      <c r="G107" s="31"/>
      <c r="H107" s="31"/>
      <c r="I107" s="29"/>
      <c r="J107" s="29"/>
      <c r="K107" s="29"/>
      <c r="L107" s="32"/>
      <c r="M107" s="32"/>
      <c r="N107" s="32"/>
      <c r="O107" s="32"/>
      <c r="P107" s="32"/>
      <c r="Q107" s="32"/>
      <c r="R107" s="32"/>
      <c r="S107" s="32"/>
    </row>
    <row r="108" spans="2:19">
      <c r="B108" s="31"/>
      <c r="C108" s="31"/>
      <c r="D108" s="31"/>
      <c r="E108" s="31"/>
      <c r="F108" s="31"/>
      <c r="G108" s="31"/>
      <c r="H108" s="31"/>
      <c r="I108" s="29"/>
      <c r="J108" s="29"/>
      <c r="K108" s="29"/>
      <c r="L108" s="32"/>
      <c r="M108" s="32"/>
      <c r="N108" s="32"/>
      <c r="O108" s="29"/>
      <c r="P108" s="29"/>
      <c r="Q108" s="29"/>
      <c r="R108" s="29"/>
      <c r="S108" s="29"/>
    </row>
    <row r="109" spans="2:19">
      <c r="B109" s="31"/>
      <c r="C109" s="31"/>
      <c r="D109" s="31"/>
      <c r="E109" s="31"/>
      <c r="F109" s="31"/>
      <c r="G109" s="31"/>
      <c r="H109" s="31"/>
      <c r="I109" s="29"/>
      <c r="J109" s="29"/>
      <c r="K109" s="29"/>
      <c r="L109" s="32"/>
      <c r="M109" s="32"/>
      <c r="N109" s="32"/>
      <c r="O109" s="29"/>
      <c r="P109" s="29"/>
      <c r="Q109" s="29"/>
      <c r="R109" s="29"/>
      <c r="S109" s="29"/>
    </row>
    <row r="110" spans="2:19">
      <c r="B110" s="31"/>
      <c r="C110" s="31"/>
      <c r="D110" s="31"/>
      <c r="E110" s="31"/>
      <c r="F110" s="31"/>
      <c r="G110" s="31"/>
      <c r="H110" s="31"/>
      <c r="I110" s="29"/>
      <c r="J110" s="29"/>
      <c r="K110" s="29"/>
      <c r="L110" s="32"/>
      <c r="M110" s="32"/>
      <c r="N110" s="32"/>
      <c r="O110" s="29"/>
      <c r="P110" s="29"/>
      <c r="Q110" s="29"/>
      <c r="R110" s="29"/>
      <c r="S110" s="29"/>
    </row>
    <row r="111" spans="2:19">
      <c r="B111" s="31"/>
      <c r="C111" s="31"/>
      <c r="D111" s="31"/>
      <c r="E111" s="31"/>
      <c r="F111" s="31"/>
      <c r="G111" s="31"/>
      <c r="H111" s="31"/>
      <c r="I111" s="29"/>
      <c r="J111" s="29"/>
      <c r="K111" s="29"/>
      <c r="L111" s="32"/>
      <c r="M111" s="32"/>
      <c r="N111" s="32"/>
      <c r="O111" s="29"/>
      <c r="P111" s="29"/>
      <c r="Q111" s="29"/>
      <c r="R111" s="29"/>
      <c r="S111" s="29"/>
    </row>
    <row r="112" spans="2:19">
      <c r="B112" s="31"/>
      <c r="C112" s="31"/>
      <c r="D112" s="31"/>
      <c r="E112" s="31"/>
      <c r="F112" s="31"/>
      <c r="G112" s="31"/>
      <c r="H112" s="31"/>
      <c r="I112" s="29"/>
      <c r="J112" s="29"/>
      <c r="K112" s="29"/>
      <c r="L112" s="32"/>
      <c r="M112" s="32"/>
      <c r="N112" s="32"/>
      <c r="O112" s="29"/>
      <c r="P112" s="29"/>
      <c r="Q112" s="29"/>
      <c r="R112" s="29"/>
      <c r="S112" s="29"/>
    </row>
    <row r="113" spans="2:19">
      <c r="B113" s="31"/>
      <c r="C113" s="31"/>
      <c r="D113" s="31"/>
      <c r="E113" s="31"/>
      <c r="F113" s="31"/>
      <c r="G113" s="31"/>
      <c r="H113" s="31"/>
      <c r="I113" s="29"/>
      <c r="J113" s="29"/>
      <c r="K113" s="29"/>
      <c r="L113" s="32"/>
      <c r="M113" s="29"/>
      <c r="N113" s="29"/>
      <c r="O113" s="29"/>
      <c r="P113" s="29"/>
      <c r="Q113" s="29"/>
      <c r="R113" s="29"/>
      <c r="S113" s="29"/>
    </row>
    <row r="116" spans="2:19">
      <c r="B116" s="31"/>
      <c r="C116" s="31"/>
      <c r="D116" s="31"/>
      <c r="E116" s="31"/>
      <c r="F116" s="31"/>
      <c r="G116" s="31"/>
      <c r="H116" s="31"/>
      <c r="I116" s="29"/>
      <c r="J116" s="29"/>
      <c r="K116" s="29"/>
      <c r="L116" s="32"/>
      <c r="M116" s="32"/>
      <c r="N116" s="32"/>
      <c r="O116" s="32"/>
      <c r="P116" s="32"/>
      <c r="Q116" s="32"/>
      <c r="R116" s="32"/>
      <c r="S116" s="32"/>
    </row>
    <row r="117" spans="2:19">
      <c r="B117" s="31"/>
      <c r="C117" s="31"/>
      <c r="D117" s="31"/>
      <c r="E117" s="31"/>
      <c r="F117" s="31"/>
      <c r="G117" s="31"/>
      <c r="H117" s="31"/>
      <c r="I117" s="29"/>
      <c r="J117" s="29"/>
      <c r="K117" s="29"/>
      <c r="L117" s="32"/>
      <c r="M117" s="32"/>
      <c r="N117" s="32"/>
      <c r="O117" s="29"/>
      <c r="P117" s="29"/>
      <c r="Q117" s="29"/>
      <c r="R117" s="29"/>
      <c r="S117" s="29"/>
    </row>
    <row r="118" spans="2:19">
      <c r="B118" s="31"/>
      <c r="C118" s="31"/>
      <c r="D118" s="31"/>
      <c r="E118" s="31"/>
      <c r="F118" s="31"/>
      <c r="G118" s="31"/>
      <c r="H118" s="31"/>
      <c r="I118" s="29"/>
      <c r="J118" s="29"/>
      <c r="K118" s="29"/>
      <c r="L118" s="32"/>
      <c r="M118" s="32"/>
      <c r="N118" s="32"/>
      <c r="O118" s="29"/>
      <c r="P118" s="29"/>
      <c r="Q118" s="29"/>
      <c r="R118" s="29"/>
      <c r="S118" s="29"/>
    </row>
    <row r="119" spans="2:19">
      <c r="B119" s="31"/>
      <c r="C119" s="31"/>
      <c r="D119" s="31"/>
      <c r="E119" s="31"/>
      <c r="F119" s="31"/>
      <c r="G119" s="31"/>
      <c r="H119" s="31"/>
      <c r="I119" s="29"/>
      <c r="J119" s="29"/>
      <c r="K119" s="29"/>
      <c r="L119" s="32"/>
      <c r="M119" s="32"/>
      <c r="N119" s="32"/>
      <c r="O119" s="29"/>
      <c r="P119" s="29"/>
      <c r="Q119" s="29"/>
      <c r="R119" s="29"/>
      <c r="S119" s="29"/>
    </row>
    <row r="120" spans="2:19">
      <c r="B120" s="31"/>
      <c r="C120" s="31"/>
      <c r="D120" s="31"/>
      <c r="E120" s="31"/>
      <c r="F120" s="31"/>
      <c r="G120" s="31"/>
      <c r="H120" s="31"/>
      <c r="I120" s="29"/>
      <c r="J120" s="29"/>
      <c r="K120" s="29"/>
      <c r="L120" s="32"/>
      <c r="M120" s="32"/>
      <c r="N120" s="32"/>
      <c r="O120" s="29"/>
      <c r="P120" s="29"/>
      <c r="Q120" s="29"/>
      <c r="R120" s="29"/>
      <c r="S120" s="29"/>
    </row>
    <row r="121" spans="2:19">
      <c r="B121" s="31"/>
      <c r="C121" s="31"/>
      <c r="D121" s="31"/>
      <c r="E121" s="31"/>
      <c r="F121" s="31"/>
      <c r="G121" s="31"/>
      <c r="H121" s="31"/>
      <c r="I121" s="29"/>
      <c r="J121" s="29"/>
      <c r="K121" s="29"/>
      <c r="L121" s="32"/>
      <c r="M121" s="32"/>
      <c r="N121" s="32"/>
      <c r="O121" s="29"/>
      <c r="P121" s="29"/>
      <c r="Q121" s="29"/>
      <c r="R121" s="29"/>
      <c r="S121" s="29"/>
    </row>
    <row r="122" spans="2:19">
      <c r="B122" s="31"/>
      <c r="C122" s="31"/>
      <c r="D122" s="31"/>
      <c r="E122" s="31"/>
      <c r="F122" s="31"/>
      <c r="G122" s="31"/>
      <c r="H122" s="31"/>
      <c r="I122" s="29"/>
      <c r="J122" s="29"/>
      <c r="K122" s="29"/>
      <c r="L122" s="32"/>
      <c r="M122" s="29"/>
      <c r="N122" s="29"/>
      <c r="O122" s="29"/>
      <c r="P122" s="29"/>
      <c r="Q122" s="29"/>
      <c r="R122" s="29"/>
      <c r="S122" s="29"/>
    </row>
    <row r="123" spans="15:19">
      <c r="O123" s="29"/>
      <c r="P123" s="29"/>
      <c r="Q123" s="29"/>
      <c r="R123" s="29"/>
      <c r="S123" s="29"/>
    </row>
    <row r="126" spans="2:19">
      <c r="B126" s="31"/>
      <c r="C126" s="31"/>
      <c r="D126" s="31"/>
      <c r="E126" s="31"/>
      <c r="F126" s="31"/>
      <c r="G126" s="31"/>
      <c r="H126" s="31"/>
      <c r="I126" s="29"/>
      <c r="J126" s="29"/>
      <c r="K126" s="29"/>
      <c r="L126" s="32"/>
      <c r="M126" s="32"/>
      <c r="N126" s="32"/>
      <c r="O126" s="32"/>
      <c r="P126" s="32"/>
      <c r="Q126" s="32"/>
      <c r="R126" s="32"/>
      <c r="S126" s="32"/>
    </row>
    <row r="127" spans="2:19">
      <c r="B127" s="31"/>
      <c r="C127" s="31"/>
      <c r="D127" s="31"/>
      <c r="E127" s="31"/>
      <c r="F127" s="31"/>
      <c r="G127" s="31"/>
      <c r="H127" s="31"/>
      <c r="I127" s="29"/>
      <c r="J127" s="29"/>
      <c r="K127" s="29"/>
      <c r="L127" s="32"/>
      <c r="M127" s="32"/>
      <c r="N127" s="32"/>
      <c r="O127" s="29"/>
      <c r="P127" s="29"/>
      <c r="Q127" s="29"/>
      <c r="R127" s="29"/>
      <c r="S127" s="29"/>
    </row>
    <row r="128" spans="2:19">
      <c r="B128" s="31"/>
      <c r="C128" s="31"/>
      <c r="D128" s="31"/>
      <c r="E128" s="31"/>
      <c r="F128" s="31"/>
      <c r="G128" s="31"/>
      <c r="H128" s="31"/>
      <c r="I128" s="29"/>
      <c r="J128" s="29"/>
      <c r="K128" s="29"/>
      <c r="L128" s="32"/>
      <c r="M128" s="32"/>
      <c r="N128" s="32"/>
      <c r="O128" s="29"/>
      <c r="P128" s="29"/>
      <c r="Q128" s="29"/>
      <c r="R128" s="29"/>
      <c r="S128" s="29"/>
    </row>
    <row r="129" spans="2:19">
      <c r="B129" s="31"/>
      <c r="C129" s="31"/>
      <c r="D129" s="31"/>
      <c r="E129" s="31"/>
      <c r="F129" s="31"/>
      <c r="G129" s="31"/>
      <c r="H129" s="31"/>
      <c r="I129" s="29"/>
      <c r="J129" s="29"/>
      <c r="K129" s="29"/>
      <c r="L129" s="32"/>
      <c r="M129" s="32"/>
      <c r="N129" s="32"/>
      <c r="O129" s="29"/>
      <c r="P129" s="29"/>
      <c r="Q129" s="29"/>
      <c r="R129" s="29"/>
      <c r="S129" s="29"/>
    </row>
    <row r="130" spans="2:19">
      <c r="B130" s="31"/>
      <c r="C130" s="31"/>
      <c r="D130" s="31"/>
      <c r="E130" s="31"/>
      <c r="F130" s="31"/>
      <c r="G130" s="31"/>
      <c r="H130" s="31"/>
      <c r="I130" s="29"/>
      <c r="J130" s="29"/>
      <c r="K130" s="29"/>
      <c r="L130" s="32"/>
      <c r="M130" s="32"/>
      <c r="N130" s="32"/>
      <c r="O130" s="29"/>
      <c r="P130" s="29"/>
      <c r="Q130" s="29"/>
      <c r="R130" s="29"/>
      <c r="S130" s="29"/>
    </row>
    <row r="131" spans="2:19">
      <c r="B131" s="31"/>
      <c r="C131" s="31"/>
      <c r="D131" s="31"/>
      <c r="E131" s="31"/>
      <c r="F131" s="31"/>
      <c r="G131" s="31"/>
      <c r="H131" s="31"/>
      <c r="I131" s="29"/>
      <c r="J131" s="29"/>
      <c r="K131" s="29"/>
      <c r="L131" s="32"/>
      <c r="M131" s="32"/>
      <c r="N131" s="32"/>
      <c r="O131" s="29"/>
      <c r="P131" s="29"/>
      <c r="Q131" s="29"/>
      <c r="R131" s="29"/>
      <c r="S131" s="29"/>
    </row>
    <row r="132" spans="2:19">
      <c r="B132" s="31"/>
      <c r="C132" s="31"/>
      <c r="D132" s="31"/>
      <c r="E132" s="31"/>
      <c r="F132" s="31"/>
      <c r="G132" s="31"/>
      <c r="H132" s="31"/>
      <c r="I132" s="29"/>
      <c r="J132" s="29"/>
      <c r="K132" s="29"/>
      <c r="L132" s="32"/>
      <c r="M132" s="29"/>
      <c r="N132" s="29"/>
      <c r="O132" s="29"/>
      <c r="P132" s="29"/>
      <c r="Q132" s="29"/>
      <c r="R132" s="29"/>
      <c r="S132" s="29"/>
    </row>
    <row r="133" spans="15:19">
      <c r="O133" s="29"/>
      <c r="P133" s="29"/>
      <c r="Q133" s="29"/>
      <c r="R133" s="29"/>
      <c r="S133" s="29"/>
    </row>
    <row r="135" spans="2:19">
      <c r="B135" s="31"/>
      <c r="C135" s="31"/>
      <c r="D135" s="31"/>
      <c r="E135" s="31"/>
      <c r="F135" s="31"/>
      <c r="G135" s="31"/>
      <c r="H135" s="31"/>
      <c r="I135" s="29"/>
      <c r="J135" s="29"/>
      <c r="K135" s="29"/>
      <c r="L135" s="32"/>
      <c r="M135" s="32"/>
      <c r="N135" s="32"/>
      <c r="O135" s="32"/>
      <c r="P135" s="32"/>
      <c r="Q135" s="32"/>
      <c r="R135" s="32"/>
      <c r="S135" s="32"/>
    </row>
    <row r="136" spans="2:19">
      <c r="B136" s="31"/>
      <c r="C136" s="31"/>
      <c r="D136" s="31"/>
      <c r="E136" s="31"/>
      <c r="F136" s="31"/>
      <c r="G136" s="31"/>
      <c r="H136" s="31"/>
      <c r="I136" s="29"/>
      <c r="J136" s="29"/>
      <c r="K136" s="29"/>
      <c r="L136" s="32"/>
      <c r="M136" s="32"/>
      <c r="N136" s="32"/>
      <c r="O136" s="29"/>
      <c r="P136" s="29"/>
      <c r="Q136" s="29"/>
      <c r="R136" s="29"/>
      <c r="S136" s="29"/>
    </row>
    <row r="137" spans="2:19">
      <c r="B137" s="31"/>
      <c r="C137" s="31"/>
      <c r="D137" s="31"/>
      <c r="E137" s="31"/>
      <c r="F137" s="31"/>
      <c r="G137" s="31"/>
      <c r="H137" s="31"/>
      <c r="I137" s="29"/>
      <c r="J137" s="29"/>
      <c r="K137" s="29"/>
      <c r="L137" s="32"/>
      <c r="M137" s="32"/>
      <c r="N137" s="32"/>
      <c r="O137" s="29"/>
      <c r="P137" s="29"/>
      <c r="Q137" s="29"/>
      <c r="R137" s="29"/>
      <c r="S137" s="29"/>
    </row>
    <row r="138" spans="2:19">
      <c r="B138" s="31"/>
      <c r="C138" s="31"/>
      <c r="D138" s="31"/>
      <c r="E138" s="31"/>
      <c r="F138" s="31"/>
      <c r="G138" s="31"/>
      <c r="H138" s="31"/>
      <c r="I138" s="29"/>
      <c r="J138" s="29"/>
      <c r="K138" s="29"/>
      <c r="L138" s="32"/>
      <c r="M138" s="32"/>
      <c r="N138" s="32"/>
      <c r="O138" s="29"/>
      <c r="P138" s="29"/>
      <c r="Q138" s="29"/>
      <c r="R138" s="29"/>
      <c r="S138" s="29"/>
    </row>
    <row r="139" spans="2:19">
      <c r="B139" s="31"/>
      <c r="C139" s="31"/>
      <c r="D139" s="31"/>
      <c r="E139" s="31"/>
      <c r="F139" s="31"/>
      <c r="G139" s="31"/>
      <c r="H139" s="31"/>
      <c r="I139" s="29"/>
      <c r="J139" s="29"/>
      <c r="K139" s="29"/>
      <c r="L139" s="32"/>
      <c r="M139" s="32"/>
      <c r="N139" s="32"/>
      <c r="O139" s="29"/>
      <c r="P139" s="29"/>
      <c r="Q139" s="29"/>
      <c r="R139" s="29"/>
      <c r="S139" s="29"/>
    </row>
    <row r="140" spans="2:19">
      <c r="B140" s="31"/>
      <c r="C140" s="31"/>
      <c r="D140" s="31"/>
      <c r="E140" s="31"/>
      <c r="F140" s="31"/>
      <c r="G140" s="31"/>
      <c r="H140" s="31"/>
      <c r="I140" s="29"/>
      <c r="J140" s="29"/>
      <c r="K140" s="29"/>
      <c r="L140" s="32"/>
      <c r="M140" s="32"/>
      <c r="N140" s="32"/>
      <c r="O140" s="29"/>
      <c r="P140" s="29"/>
      <c r="Q140" s="29"/>
      <c r="R140" s="29"/>
      <c r="S140" s="29"/>
    </row>
    <row r="141" spans="2:19">
      <c r="B141" s="31"/>
      <c r="C141" s="31"/>
      <c r="D141" s="31"/>
      <c r="E141" s="31"/>
      <c r="F141" s="31"/>
      <c r="G141" s="31"/>
      <c r="H141" s="31"/>
      <c r="I141" s="29"/>
      <c r="J141" s="29"/>
      <c r="K141" s="29"/>
      <c r="L141" s="32"/>
      <c r="M141" s="29"/>
      <c r="N141" s="29"/>
      <c r="O141" s="29"/>
      <c r="P141" s="29"/>
      <c r="Q141" s="29"/>
      <c r="R141" s="29"/>
      <c r="S141" s="29"/>
    </row>
    <row r="145" spans="2:19">
      <c r="B145" s="31"/>
      <c r="C145" s="31"/>
      <c r="D145" s="31"/>
      <c r="E145" s="31"/>
      <c r="F145" s="31"/>
      <c r="G145" s="31"/>
      <c r="H145" s="31"/>
      <c r="I145" s="29"/>
      <c r="J145" s="29"/>
      <c r="K145" s="29"/>
      <c r="L145" s="32"/>
      <c r="M145" s="32"/>
      <c r="N145" s="32"/>
      <c r="O145" s="32"/>
      <c r="P145" s="32"/>
      <c r="Q145" s="32"/>
      <c r="R145" s="32"/>
      <c r="S145" s="32"/>
    </row>
    <row r="146" spans="2:19">
      <c r="B146" s="31"/>
      <c r="C146" s="31"/>
      <c r="D146" s="31"/>
      <c r="E146" s="31"/>
      <c r="F146" s="31"/>
      <c r="G146" s="31"/>
      <c r="H146" s="31"/>
      <c r="I146" s="29"/>
      <c r="J146" s="29"/>
      <c r="K146" s="29"/>
      <c r="L146" s="32"/>
      <c r="M146" s="32"/>
      <c r="N146" s="32"/>
      <c r="O146" s="29"/>
      <c r="P146" s="29"/>
      <c r="Q146" s="29"/>
      <c r="R146" s="29"/>
      <c r="S146" s="29"/>
    </row>
    <row r="147" spans="2:19">
      <c r="B147" s="31"/>
      <c r="C147" s="31"/>
      <c r="D147" s="31"/>
      <c r="E147" s="31"/>
      <c r="F147" s="31"/>
      <c r="G147" s="31"/>
      <c r="H147" s="31"/>
      <c r="I147" s="29"/>
      <c r="J147" s="29"/>
      <c r="K147" s="29"/>
      <c r="L147" s="32"/>
      <c r="M147" s="32"/>
      <c r="N147" s="32"/>
      <c r="O147" s="29"/>
      <c r="P147" s="29"/>
      <c r="Q147" s="29"/>
      <c r="R147" s="29"/>
      <c r="S147" s="29"/>
    </row>
    <row r="148" spans="2:19">
      <c r="B148" s="31"/>
      <c r="C148" s="31"/>
      <c r="D148" s="31"/>
      <c r="E148" s="31"/>
      <c r="F148" s="31"/>
      <c r="G148" s="31"/>
      <c r="H148" s="31"/>
      <c r="I148" s="29"/>
      <c r="J148" s="29"/>
      <c r="K148" s="29"/>
      <c r="L148" s="32"/>
      <c r="M148" s="32"/>
      <c r="N148" s="32"/>
      <c r="O148" s="29"/>
      <c r="P148" s="29"/>
      <c r="Q148" s="29"/>
      <c r="R148" s="29"/>
      <c r="S148" s="29"/>
    </row>
    <row r="149" spans="2:19">
      <c r="B149" s="31"/>
      <c r="C149" s="31"/>
      <c r="D149" s="31"/>
      <c r="E149" s="31"/>
      <c r="F149" s="31"/>
      <c r="G149" s="31"/>
      <c r="H149" s="31"/>
      <c r="I149" s="29"/>
      <c r="J149" s="29"/>
      <c r="K149" s="29"/>
      <c r="L149" s="32"/>
      <c r="M149" s="32"/>
      <c r="N149" s="32"/>
      <c r="O149" s="29"/>
      <c r="P149" s="29"/>
      <c r="Q149" s="29"/>
      <c r="R149" s="29"/>
      <c r="S149" s="29"/>
    </row>
    <row r="150" spans="2:19">
      <c r="B150" s="31"/>
      <c r="C150" s="31"/>
      <c r="D150" s="31"/>
      <c r="E150" s="31"/>
      <c r="F150" s="31"/>
      <c r="G150" s="31"/>
      <c r="H150" s="31"/>
      <c r="I150" s="29"/>
      <c r="J150" s="29"/>
      <c r="K150" s="29"/>
      <c r="L150" s="32"/>
      <c r="M150" s="32"/>
      <c r="N150" s="32"/>
      <c r="O150" s="29"/>
      <c r="P150" s="29"/>
      <c r="Q150" s="29"/>
      <c r="R150" s="29"/>
      <c r="S150" s="29"/>
    </row>
    <row r="151" spans="2:19">
      <c r="B151" s="31"/>
      <c r="C151" s="31"/>
      <c r="D151" s="31"/>
      <c r="E151" s="31"/>
      <c r="F151" s="31"/>
      <c r="G151" s="31"/>
      <c r="H151" s="31"/>
      <c r="I151" s="29"/>
      <c r="J151" s="29"/>
      <c r="K151" s="29"/>
      <c r="L151" s="32"/>
      <c r="M151" s="29"/>
      <c r="N151" s="29"/>
      <c r="O151" s="29"/>
      <c r="P151" s="29"/>
      <c r="Q151" s="29"/>
      <c r="R151" s="29"/>
      <c r="S151" s="29"/>
    </row>
    <row r="154" spans="2:19">
      <c r="B154" s="31"/>
      <c r="C154" s="31"/>
      <c r="D154" s="31"/>
      <c r="E154" s="31"/>
      <c r="F154" s="31"/>
      <c r="G154" s="31"/>
      <c r="H154" s="31"/>
      <c r="I154" s="29"/>
      <c r="J154" s="29"/>
      <c r="K154" s="29"/>
      <c r="L154" s="32"/>
      <c r="M154" s="32"/>
      <c r="N154" s="32"/>
      <c r="O154" s="32"/>
      <c r="P154" s="32"/>
      <c r="Q154" s="32"/>
      <c r="R154" s="32"/>
      <c r="S154" s="32"/>
    </row>
    <row r="155" spans="2:19">
      <c r="B155" s="31"/>
      <c r="C155" s="31"/>
      <c r="D155" s="31"/>
      <c r="E155" s="31"/>
      <c r="F155" s="31"/>
      <c r="G155" s="31"/>
      <c r="H155" s="31"/>
      <c r="I155" s="29"/>
      <c r="J155" s="29"/>
      <c r="K155" s="29"/>
      <c r="L155" s="32"/>
      <c r="M155" s="32"/>
      <c r="N155" s="32"/>
      <c r="O155" s="29"/>
      <c r="P155" s="29"/>
      <c r="Q155" s="29"/>
      <c r="R155" s="29"/>
      <c r="S155" s="29"/>
    </row>
    <row r="156" spans="2:19">
      <c r="B156" s="31"/>
      <c r="C156" s="31"/>
      <c r="D156" s="31"/>
      <c r="E156" s="31"/>
      <c r="F156" s="31"/>
      <c r="G156" s="31"/>
      <c r="H156" s="31"/>
      <c r="I156" s="29"/>
      <c r="J156" s="29"/>
      <c r="K156" s="29"/>
      <c r="L156" s="32"/>
      <c r="M156" s="32"/>
      <c r="N156" s="32"/>
      <c r="O156" s="29"/>
      <c r="P156" s="29"/>
      <c r="Q156" s="29"/>
      <c r="R156" s="29"/>
      <c r="S156" s="29"/>
    </row>
    <row r="157" spans="2:19">
      <c r="B157" s="31"/>
      <c r="C157" s="31"/>
      <c r="D157" s="31"/>
      <c r="E157" s="31"/>
      <c r="F157" s="31"/>
      <c r="G157" s="31"/>
      <c r="H157" s="31"/>
      <c r="I157" s="29"/>
      <c r="J157" s="29"/>
      <c r="K157" s="29"/>
      <c r="L157" s="32"/>
      <c r="M157" s="32"/>
      <c r="N157" s="32"/>
      <c r="O157" s="29"/>
      <c r="P157" s="29"/>
      <c r="Q157" s="29"/>
      <c r="R157" s="29"/>
      <c r="S157" s="29"/>
    </row>
    <row r="158" spans="2:19">
      <c r="B158" s="31"/>
      <c r="C158" s="31"/>
      <c r="D158" s="31"/>
      <c r="E158" s="31"/>
      <c r="F158" s="31"/>
      <c r="G158" s="31"/>
      <c r="H158" s="31"/>
      <c r="I158" s="29"/>
      <c r="J158" s="29"/>
      <c r="K158" s="29"/>
      <c r="L158" s="32"/>
      <c r="M158" s="32"/>
      <c r="N158" s="32"/>
      <c r="O158" s="29"/>
      <c r="P158" s="29"/>
      <c r="Q158" s="29"/>
      <c r="R158" s="29"/>
      <c r="S158" s="29"/>
    </row>
    <row r="159" spans="2:19">
      <c r="B159" s="31"/>
      <c r="C159" s="31"/>
      <c r="D159" s="31"/>
      <c r="E159" s="31"/>
      <c r="F159" s="31"/>
      <c r="G159" s="31"/>
      <c r="H159" s="31"/>
      <c r="I159" s="29"/>
      <c r="J159" s="29"/>
      <c r="K159" s="29"/>
      <c r="L159" s="32"/>
      <c r="M159" s="32"/>
      <c r="N159" s="32"/>
      <c r="O159" s="29"/>
      <c r="P159" s="29"/>
      <c r="Q159" s="29"/>
      <c r="R159" s="29"/>
      <c r="S159" s="29"/>
    </row>
    <row r="160" spans="2:19">
      <c r="B160" s="31"/>
      <c r="C160" s="31"/>
      <c r="D160" s="31"/>
      <c r="E160" s="31"/>
      <c r="F160" s="31"/>
      <c r="G160" s="31"/>
      <c r="H160" s="31"/>
      <c r="I160" s="29"/>
      <c r="J160" s="29"/>
      <c r="K160" s="29"/>
      <c r="L160" s="32"/>
      <c r="M160" s="29"/>
      <c r="N160" s="29"/>
      <c r="O160" s="29"/>
      <c r="P160" s="29"/>
      <c r="Q160" s="29"/>
      <c r="R160" s="29"/>
      <c r="S160" s="29"/>
    </row>
    <row r="161" spans="15:19">
      <c r="O161" s="29"/>
      <c r="P161" s="29"/>
      <c r="Q161" s="29"/>
      <c r="R161" s="29"/>
      <c r="S161" s="29"/>
    </row>
    <row r="164" spans="2:19">
      <c r="B164" s="31"/>
      <c r="C164" s="31"/>
      <c r="D164" s="31"/>
      <c r="E164" s="31"/>
      <c r="F164" s="31"/>
      <c r="G164" s="31"/>
      <c r="H164" s="31"/>
      <c r="I164" s="29"/>
      <c r="J164" s="29"/>
      <c r="K164" s="29"/>
      <c r="L164" s="32"/>
      <c r="M164" s="32"/>
      <c r="N164" s="32"/>
      <c r="O164" s="32"/>
      <c r="P164" s="32"/>
      <c r="Q164" s="32"/>
      <c r="R164" s="32"/>
      <c r="S164" s="32"/>
    </row>
    <row r="165" spans="2:19">
      <c r="B165" s="31"/>
      <c r="C165" s="31"/>
      <c r="D165" s="31"/>
      <c r="E165" s="31"/>
      <c r="F165" s="31"/>
      <c r="G165" s="31"/>
      <c r="H165" s="31"/>
      <c r="I165" s="29"/>
      <c r="J165" s="29"/>
      <c r="K165" s="29"/>
      <c r="L165" s="32"/>
      <c r="M165" s="32"/>
      <c r="N165" s="32"/>
      <c r="O165" s="29"/>
      <c r="P165" s="29"/>
      <c r="Q165" s="29"/>
      <c r="R165" s="29"/>
      <c r="S165" s="29"/>
    </row>
    <row r="166" spans="2:19">
      <c r="B166" s="31"/>
      <c r="C166" s="31"/>
      <c r="D166" s="31"/>
      <c r="E166" s="31"/>
      <c r="F166" s="31"/>
      <c r="G166" s="31"/>
      <c r="H166" s="31"/>
      <c r="I166" s="29"/>
      <c r="J166" s="29"/>
      <c r="K166" s="29"/>
      <c r="L166" s="32"/>
      <c r="M166" s="32"/>
      <c r="N166" s="32"/>
      <c r="O166" s="29"/>
      <c r="P166" s="29"/>
      <c r="Q166" s="29"/>
      <c r="R166" s="29"/>
      <c r="S166" s="29"/>
    </row>
    <row r="167" spans="2:19">
      <c r="B167" s="31"/>
      <c r="C167" s="31"/>
      <c r="D167" s="31"/>
      <c r="E167" s="31"/>
      <c r="F167" s="31"/>
      <c r="G167" s="31"/>
      <c r="H167" s="31"/>
      <c r="I167" s="29"/>
      <c r="J167" s="29"/>
      <c r="K167" s="29"/>
      <c r="L167" s="32"/>
      <c r="M167" s="32"/>
      <c r="N167" s="32"/>
      <c r="O167" s="29"/>
      <c r="P167" s="29"/>
      <c r="Q167" s="29"/>
      <c r="R167" s="29"/>
      <c r="S167" s="29"/>
    </row>
    <row r="168" spans="2:19">
      <c r="B168" s="31"/>
      <c r="C168" s="31"/>
      <c r="D168" s="31"/>
      <c r="E168" s="31"/>
      <c r="F168" s="31"/>
      <c r="G168" s="31"/>
      <c r="H168" s="31"/>
      <c r="I168" s="29"/>
      <c r="J168" s="29"/>
      <c r="K168" s="29"/>
      <c r="L168" s="32"/>
      <c r="M168" s="32"/>
      <c r="N168" s="32"/>
      <c r="O168" s="29"/>
      <c r="P168" s="29"/>
      <c r="Q168" s="29"/>
      <c r="R168" s="29"/>
      <c r="S168" s="29"/>
    </row>
    <row r="169" spans="2:19">
      <c r="B169" s="31"/>
      <c r="C169" s="31"/>
      <c r="D169" s="31"/>
      <c r="E169" s="31"/>
      <c r="F169" s="31"/>
      <c r="G169" s="31"/>
      <c r="H169" s="31"/>
      <c r="I169" s="29"/>
      <c r="J169" s="29"/>
      <c r="K169" s="29"/>
      <c r="L169" s="32"/>
      <c r="M169" s="32"/>
      <c r="N169" s="32"/>
      <c r="O169" s="29"/>
      <c r="P169" s="29"/>
      <c r="Q169" s="29"/>
      <c r="R169" s="29"/>
      <c r="S169" s="29"/>
    </row>
    <row r="170" spans="2:19">
      <c r="B170" s="31"/>
      <c r="C170" s="31"/>
      <c r="D170" s="31"/>
      <c r="E170" s="31"/>
      <c r="F170" s="31"/>
      <c r="G170" s="31"/>
      <c r="H170" s="31"/>
      <c r="I170" s="29"/>
      <c r="J170" s="29"/>
      <c r="K170" s="29"/>
      <c r="L170" s="32"/>
      <c r="M170" s="29"/>
      <c r="N170" s="29"/>
      <c r="O170" s="29"/>
      <c r="P170" s="29"/>
      <c r="Q170" s="29"/>
      <c r="R170" s="29"/>
      <c r="S170" s="29"/>
    </row>
    <row r="171" spans="15:19">
      <c r="O171" s="29"/>
      <c r="P171" s="29"/>
      <c r="Q171" s="29"/>
      <c r="R171" s="29"/>
      <c r="S171" s="29"/>
    </row>
    <row r="173" spans="2:19">
      <c r="B173" s="31"/>
      <c r="C173" s="31"/>
      <c r="D173" s="31"/>
      <c r="E173" s="31"/>
      <c r="F173" s="31"/>
      <c r="G173" s="31"/>
      <c r="H173" s="31"/>
      <c r="I173" s="29"/>
      <c r="J173" s="29"/>
      <c r="K173" s="29"/>
      <c r="L173" s="32"/>
      <c r="M173" s="32"/>
      <c r="N173" s="32"/>
      <c r="O173" s="32"/>
      <c r="P173" s="32"/>
      <c r="Q173" s="32"/>
      <c r="R173" s="32"/>
      <c r="S173" s="32"/>
    </row>
    <row r="174" spans="2:19">
      <c r="B174" s="31"/>
      <c r="C174" s="31"/>
      <c r="D174" s="31"/>
      <c r="E174" s="31"/>
      <c r="F174" s="31"/>
      <c r="G174" s="31"/>
      <c r="H174" s="31"/>
      <c r="I174" s="29"/>
      <c r="J174" s="29"/>
      <c r="K174" s="29"/>
      <c r="L174" s="32"/>
      <c r="M174" s="32"/>
      <c r="N174" s="32"/>
      <c r="O174" s="29"/>
      <c r="P174" s="29"/>
      <c r="Q174" s="29"/>
      <c r="R174" s="29"/>
      <c r="S174" s="29"/>
    </row>
    <row r="175" spans="2:19">
      <c r="B175" s="31"/>
      <c r="C175" s="31"/>
      <c r="D175" s="31"/>
      <c r="E175" s="31"/>
      <c r="F175" s="31"/>
      <c r="G175" s="31"/>
      <c r="H175" s="31"/>
      <c r="I175" s="29"/>
      <c r="J175" s="29"/>
      <c r="K175" s="29"/>
      <c r="L175" s="32"/>
      <c r="M175" s="32"/>
      <c r="N175" s="32"/>
      <c r="O175" s="29"/>
      <c r="P175" s="29"/>
      <c r="Q175" s="29"/>
      <c r="R175" s="29"/>
      <c r="S175" s="29"/>
    </row>
    <row r="176" spans="2:19">
      <c r="B176" s="31"/>
      <c r="C176" s="31"/>
      <c r="D176" s="31"/>
      <c r="E176" s="31"/>
      <c r="F176" s="31"/>
      <c r="G176" s="31"/>
      <c r="H176" s="31"/>
      <c r="I176" s="29"/>
      <c r="J176" s="29"/>
      <c r="K176" s="29"/>
      <c r="L176" s="32"/>
      <c r="M176" s="32"/>
      <c r="N176" s="32"/>
      <c r="O176" s="29"/>
      <c r="P176" s="29"/>
      <c r="Q176" s="29"/>
      <c r="R176" s="29"/>
      <c r="S176" s="29"/>
    </row>
    <row r="177" spans="2:19">
      <c r="B177" s="31"/>
      <c r="C177" s="31"/>
      <c r="D177" s="31"/>
      <c r="E177" s="31"/>
      <c r="F177" s="31"/>
      <c r="G177" s="31"/>
      <c r="H177" s="31"/>
      <c r="I177" s="29"/>
      <c r="J177" s="29"/>
      <c r="K177" s="29"/>
      <c r="L177" s="32"/>
      <c r="M177" s="32"/>
      <c r="N177" s="32"/>
      <c r="O177" s="29"/>
      <c r="P177" s="29"/>
      <c r="Q177" s="29"/>
      <c r="R177" s="29"/>
      <c r="S177" s="29"/>
    </row>
    <row r="178" spans="2:19">
      <c r="B178" s="31"/>
      <c r="C178" s="31"/>
      <c r="D178" s="31"/>
      <c r="E178" s="31"/>
      <c r="F178" s="31"/>
      <c r="G178" s="31"/>
      <c r="H178" s="31"/>
      <c r="I178" s="29"/>
      <c r="J178" s="29"/>
      <c r="K178" s="29"/>
      <c r="L178" s="32"/>
      <c r="M178" s="32"/>
      <c r="N178" s="32"/>
      <c r="O178" s="29"/>
      <c r="P178" s="29"/>
      <c r="Q178" s="29"/>
      <c r="R178" s="29"/>
      <c r="S178" s="29"/>
    </row>
    <row r="179" spans="2:19">
      <c r="B179" s="31"/>
      <c r="C179" s="31"/>
      <c r="D179" s="31"/>
      <c r="E179" s="31"/>
      <c r="F179" s="31"/>
      <c r="G179" s="31"/>
      <c r="H179" s="31"/>
      <c r="I179" s="29"/>
      <c r="J179" s="29"/>
      <c r="K179" s="29"/>
      <c r="L179" s="32"/>
      <c r="M179" s="29"/>
      <c r="N179" s="29"/>
      <c r="O179" s="29"/>
      <c r="P179" s="29"/>
      <c r="Q179" s="29"/>
      <c r="R179" s="29"/>
      <c r="S179" s="29"/>
    </row>
    <row r="183" spans="2:19">
      <c r="B183" s="31"/>
      <c r="C183" s="31"/>
      <c r="D183" s="31"/>
      <c r="E183" s="31"/>
      <c r="F183" s="31"/>
      <c r="G183" s="31"/>
      <c r="H183" s="31"/>
      <c r="I183" s="29"/>
      <c r="J183" s="29"/>
      <c r="K183" s="29"/>
      <c r="L183" s="32"/>
      <c r="M183" s="32"/>
      <c r="N183" s="32"/>
      <c r="O183" s="32"/>
      <c r="P183" s="32"/>
      <c r="Q183" s="32"/>
      <c r="R183" s="32"/>
      <c r="S183" s="32"/>
    </row>
    <row r="184" spans="2:19">
      <c r="B184" s="31"/>
      <c r="C184" s="31"/>
      <c r="D184" s="31"/>
      <c r="E184" s="31"/>
      <c r="F184" s="31"/>
      <c r="G184" s="31"/>
      <c r="H184" s="31"/>
      <c r="I184" s="29"/>
      <c r="J184" s="29"/>
      <c r="K184" s="29"/>
      <c r="L184" s="32"/>
      <c r="M184" s="32"/>
      <c r="N184" s="32"/>
      <c r="O184" s="29"/>
      <c r="P184" s="29"/>
      <c r="Q184" s="29"/>
      <c r="R184" s="29"/>
      <c r="S184" s="29"/>
    </row>
    <row r="185" spans="2:19">
      <c r="B185" s="31"/>
      <c r="C185" s="31"/>
      <c r="D185" s="31"/>
      <c r="E185" s="31"/>
      <c r="F185" s="31"/>
      <c r="G185" s="31"/>
      <c r="H185" s="31"/>
      <c r="I185" s="29"/>
      <c r="J185" s="29"/>
      <c r="K185" s="29"/>
      <c r="L185" s="32"/>
      <c r="M185" s="32"/>
      <c r="N185" s="32"/>
      <c r="O185" s="29"/>
      <c r="P185" s="29"/>
      <c r="Q185" s="29"/>
      <c r="R185" s="29"/>
      <c r="S185" s="29"/>
    </row>
    <row r="186" spans="2:19">
      <c r="B186" s="31"/>
      <c r="C186" s="31"/>
      <c r="D186" s="31"/>
      <c r="E186" s="31"/>
      <c r="F186" s="31"/>
      <c r="G186" s="31"/>
      <c r="H186" s="31"/>
      <c r="I186" s="29"/>
      <c r="J186" s="29"/>
      <c r="K186" s="29"/>
      <c r="L186" s="32"/>
      <c r="M186" s="32"/>
      <c r="N186" s="32"/>
      <c r="O186" s="29"/>
      <c r="P186" s="29"/>
      <c r="Q186" s="29"/>
      <c r="R186" s="29"/>
      <c r="S186" s="29"/>
    </row>
    <row r="187" spans="2:19">
      <c r="B187" s="31"/>
      <c r="C187" s="31"/>
      <c r="D187" s="31"/>
      <c r="E187" s="31"/>
      <c r="F187" s="31"/>
      <c r="G187" s="31"/>
      <c r="H187" s="31"/>
      <c r="I187" s="29"/>
      <c r="J187" s="29"/>
      <c r="K187" s="29"/>
      <c r="L187" s="32"/>
      <c r="M187" s="32"/>
      <c r="N187" s="32"/>
      <c r="O187" s="29"/>
      <c r="P187" s="29"/>
      <c r="Q187" s="29"/>
      <c r="R187" s="29"/>
      <c r="S187" s="29"/>
    </row>
    <row r="188" spans="2:19">
      <c r="B188" s="31"/>
      <c r="C188" s="31"/>
      <c r="D188" s="31"/>
      <c r="E188" s="31"/>
      <c r="F188" s="31"/>
      <c r="G188" s="31"/>
      <c r="H188" s="31"/>
      <c r="I188" s="29"/>
      <c r="J188" s="29"/>
      <c r="K188" s="29"/>
      <c r="L188" s="32"/>
      <c r="M188" s="32"/>
      <c r="N188" s="32"/>
      <c r="O188" s="29"/>
      <c r="P188" s="29"/>
      <c r="Q188" s="29"/>
      <c r="R188" s="29"/>
      <c r="S188" s="29"/>
    </row>
    <row r="189" spans="2:19">
      <c r="B189" s="31"/>
      <c r="C189" s="31"/>
      <c r="D189" s="31"/>
      <c r="E189" s="31"/>
      <c r="F189" s="31"/>
      <c r="G189" s="31"/>
      <c r="H189" s="31"/>
      <c r="I189" s="29"/>
      <c r="J189" s="29"/>
      <c r="K189" s="29"/>
      <c r="L189" s="32"/>
      <c r="M189" s="29"/>
      <c r="N189" s="29"/>
      <c r="O189" s="29"/>
      <c r="P189" s="29"/>
      <c r="Q189" s="29"/>
      <c r="R189" s="29"/>
      <c r="S189" s="29"/>
    </row>
    <row r="192" spans="2:19">
      <c r="B192" s="31"/>
      <c r="C192" s="31"/>
      <c r="D192" s="31"/>
      <c r="E192" s="31"/>
      <c r="F192" s="31"/>
      <c r="G192" s="31"/>
      <c r="H192" s="31"/>
      <c r="I192" s="29"/>
      <c r="J192" s="29"/>
      <c r="K192" s="29"/>
      <c r="L192" s="32"/>
      <c r="M192" s="32"/>
      <c r="N192" s="32"/>
      <c r="O192" s="32"/>
      <c r="P192" s="32"/>
      <c r="Q192" s="32"/>
      <c r="R192" s="32"/>
      <c r="S192" s="32"/>
    </row>
    <row r="193" spans="2:19">
      <c r="B193" s="31"/>
      <c r="C193" s="31"/>
      <c r="D193" s="31"/>
      <c r="E193" s="31"/>
      <c r="F193" s="31"/>
      <c r="G193" s="31"/>
      <c r="H193" s="31"/>
      <c r="I193" s="29"/>
      <c r="J193" s="29"/>
      <c r="K193" s="29"/>
      <c r="L193" s="32"/>
      <c r="M193" s="32"/>
      <c r="N193" s="32"/>
      <c r="O193" s="29"/>
      <c r="P193" s="29"/>
      <c r="Q193" s="29"/>
      <c r="R193" s="29"/>
      <c r="S193" s="29"/>
    </row>
    <row r="194" spans="2:19">
      <c r="B194" s="31"/>
      <c r="C194" s="31"/>
      <c r="D194" s="31"/>
      <c r="E194" s="31"/>
      <c r="F194" s="31"/>
      <c r="G194" s="31"/>
      <c r="H194" s="31"/>
      <c r="I194" s="29"/>
      <c r="J194" s="29"/>
      <c r="K194" s="29"/>
      <c r="L194" s="32"/>
      <c r="M194" s="32"/>
      <c r="N194" s="32"/>
      <c r="O194" s="29"/>
      <c r="P194" s="29"/>
      <c r="Q194" s="29"/>
      <c r="R194" s="29"/>
      <c r="S194" s="29"/>
    </row>
    <row r="195" spans="2:19">
      <c r="B195" s="31"/>
      <c r="C195" s="31"/>
      <c r="D195" s="31"/>
      <c r="E195" s="31"/>
      <c r="F195" s="31"/>
      <c r="G195" s="31"/>
      <c r="H195" s="31"/>
      <c r="I195" s="29"/>
      <c r="J195" s="29"/>
      <c r="K195" s="29"/>
      <c r="L195" s="32"/>
      <c r="M195" s="32"/>
      <c r="N195" s="32"/>
      <c r="O195" s="29"/>
      <c r="P195" s="29"/>
      <c r="Q195" s="29"/>
      <c r="R195" s="29"/>
      <c r="S195" s="29"/>
    </row>
    <row r="196" spans="2:19">
      <c r="B196" s="31"/>
      <c r="C196" s="31"/>
      <c r="D196" s="31"/>
      <c r="E196" s="31"/>
      <c r="F196" s="31"/>
      <c r="G196" s="31"/>
      <c r="H196" s="31"/>
      <c r="I196" s="29"/>
      <c r="J196" s="29"/>
      <c r="K196" s="29"/>
      <c r="L196" s="32"/>
      <c r="M196" s="32"/>
      <c r="N196" s="32"/>
      <c r="O196" s="29"/>
      <c r="P196" s="29"/>
      <c r="Q196" s="29"/>
      <c r="R196" s="29"/>
      <c r="S196" s="29"/>
    </row>
    <row r="197" spans="2:19">
      <c r="B197" s="31"/>
      <c r="C197" s="31"/>
      <c r="D197" s="31"/>
      <c r="E197" s="31"/>
      <c r="F197" s="31"/>
      <c r="G197" s="31"/>
      <c r="H197" s="31"/>
      <c r="I197" s="29"/>
      <c r="J197" s="29"/>
      <c r="K197" s="29"/>
      <c r="L197" s="32"/>
      <c r="M197" s="32"/>
      <c r="N197" s="32"/>
      <c r="O197" s="29"/>
      <c r="P197" s="29"/>
      <c r="Q197" s="29"/>
      <c r="R197" s="29"/>
      <c r="S197" s="29"/>
    </row>
    <row r="198" spans="2:19">
      <c r="B198" s="31"/>
      <c r="C198" s="31"/>
      <c r="D198" s="31"/>
      <c r="E198" s="31"/>
      <c r="F198" s="31"/>
      <c r="G198" s="31"/>
      <c r="H198" s="31"/>
      <c r="I198" s="29"/>
      <c r="J198" s="29"/>
      <c r="K198" s="29"/>
      <c r="L198" s="32"/>
      <c r="M198" s="29"/>
      <c r="N198" s="29"/>
      <c r="O198" s="29"/>
      <c r="P198" s="29"/>
      <c r="Q198" s="29"/>
      <c r="R198" s="29"/>
      <c r="S198" s="29"/>
    </row>
    <row r="199" spans="15:19">
      <c r="O199" s="29"/>
      <c r="P199" s="29"/>
      <c r="Q199" s="29"/>
      <c r="R199" s="29"/>
      <c r="S199" s="29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topLeftCell="E4" workbookViewId="0">
      <selection activeCell="S25" sqref="S25"/>
    </sheetView>
  </sheetViews>
  <sheetFormatPr defaultColWidth="9.07079646017699" defaultRowHeight="13.85"/>
  <cols>
    <col min="1" max="2" width="9.07079646017699" style="19"/>
    <col min="3" max="4" width="12.7964601769912" style="19"/>
    <col min="5" max="10" width="12.7964601769912" style="1"/>
    <col min="11" max="12" width="9.07079646017699" style="1"/>
    <col min="13" max="13" width="12.7964601769912" style="1"/>
    <col min="14" max="16384" width="9.07079646017699" style="1"/>
  </cols>
  <sheetData>
    <row r="1" ht="14.6" spans="1:4">
      <c r="A1" s="19" t="s">
        <v>38</v>
      </c>
      <c r="B1" s="19" t="s">
        <v>39</v>
      </c>
      <c r="C1" s="19" t="s">
        <v>17</v>
      </c>
      <c r="D1" s="19" t="s">
        <v>40</v>
      </c>
    </row>
    <row r="2" spans="1:4">
      <c r="A2" s="19" t="s">
        <v>41</v>
      </c>
      <c r="B2" s="20">
        <v>58</v>
      </c>
      <c r="C2" s="20">
        <v>0.0165</v>
      </c>
      <c r="D2" s="19">
        <f t="shared" ref="D2:D34" si="0">C2/0.0613</f>
        <v>0.269168026101142</v>
      </c>
    </row>
    <row r="3" spans="1:4">
      <c r="A3" s="19" t="s">
        <v>42</v>
      </c>
      <c r="B3" s="21">
        <v>1</v>
      </c>
      <c r="C3" s="21">
        <v>0.0261</v>
      </c>
      <c r="D3" s="19">
        <f t="shared" si="0"/>
        <v>0.425774877650897</v>
      </c>
    </row>
    <row r="4" spans="1:4">
      <c r="A4" s="19" t="s">
        <v>41</v>
      </c>
      <c r="B4" s="8">
        <v>4</v>
      </c>
      <c r="C4" s="8">
        <v>0.0268</v>
      </c>
      <c r="D4" s="19">
        <f t="shared" si="0"/>
        <v>0.437194127243067</v>
      </c>
    </row>
    <row r="5" spans="1:4">
      <c r="A5" s="19" t="s">
        <v>41</v>
      </c>
      <c r="B5" s="8">
        <v>205</v>
      </c>
      <c r="C5" s="8">
        <v>0.0271</v>
      </c>
      <c r="D5" s="19">
        <f t="shared" si="0"/>
        <v>0.442088091353997</v>
      </c>
    </row>
    <row r="6" spans="1:13">
      <c r="A6" s="19" t="s">
        <v>43</v>
      </c>
      <c r="B6" s="8">
        <v>35</v>
      </c>
      <c r="C6" s="8">
        <v>0.0281</v>
      </c>
      <c r="D6" s="19">
        <f t="shared" si="0"/>
        <v>0.458401305057096</v>
      </c>
      <c r="L6" s="1">
        <v>39</v>
      </c>
      <c r="M6" s="1">
        <f>L6/L7</f>
        <v>0.549295774647887</v>
      </c>
    </row>
    <row r="7" spans="1:12">
      <c r="A7" s="19" t="s">
        <v>42</v>
      </c>
      <c r="B7" s="8">
        <v>22</v>
      </c>
      <c r="C7" s="8">
        <v>0.0307</v>
      </c>
      <c r="D7" s="19">
        <f t="shared" si="0"/>
        <v>0.500815660685155</v>
      </c>
      <c r="E7" s="1">
        <v>5</v>
      </c>
      <c r="F7" s="1">
        <v>39</v>
      </c>
      <c r="G7" s="1">
        <v>18</v>
      </c>
      <c r="H7" s="1">
        <v>3</v>
      </c>
      <c r="I7" s="1">
        <v>3</v>
      </c>
      <c r="J7" s="1">
        <v>3</v>
      </c>
      <c r="L7" s="1">
        <f>SUM(E7:J7)</f>
        <v>71</v>
      </c>
    </row>
    <row r="8" spans="1:10">
      <c r="A8" s="19" t="s">
        <v>44</v>
      </c>
      <c r="B8" s="8">
        <v>13</v>
      </c>
      <c r="C8" s="8">
        <v>0.0319</v>
      </c>
      <c r="D8" s="19">
        <f t="shared" si="0"/>
        <v>0.520391517128874</v>
      </c>
      <c r="E8" s="1">
        <f t="shared" ref="E8:J8" si="1">E7/71*100</f>
        <v>7.04225352112676</v>
      </c>
      <c r="F8" s="1">
        <f t="shared" si="1"/>
        <v>54.9295774647887</v>
      </c>
      <c r="G8" s="1">
        <f t="shared" si="1"/>
        <v>25.3521126760563</v>
      </c>
      <c r="H8" s="1">
        <f t="shared" si="1"/>
        <v>4.22535211267606</v>
      </c>
      <c r="I8" s="1">
        <f t="shared" si="1"/>
        <v>4.22535211267606</v>
      </c>
      <c r="J8" s="1">
        <f t="shared" si="1"/>
        <v>4.22535211267606</v>
      </c>
    </row>
    <row r="9" ht="13.9" spans="1:13">
      <c r="A9" s="19" t="s">
        <v>45</v>
      </c>
      <c r="B9" s="8">
        <v>223</v>
      </c>
      <c r="C9" s="8">
        <v>0.0322</v>
      </c>
      <c r="D9" s="19">
        <f t="shared" si="0"/>
        <v>0.525285481239804</v>
      </c>
      <c r="E9" s="22" t="s">
        <v>46</v>
      </c>
      <c r="F9" s="22" t="s">
        <v>47</v>
      </c>
      <c r="G9" s="22" t="s">
        <v>48</v>
      </c>
      <c r="H9" s="22" t="s">
        <v>49</v>
      </c>
      <c r="I9" s="22" t="s">
        <v>50</v>
      </c>
      <c r="J9" s="22" t="s">
        <v>51</v>
      </c>
      <c r="L9" s="1">
        <v>57</v>
      </c>
      <c r="M9" s="1">
        <f>L9/L7</f>
        <v>0.802816901408451</v>
      </c>
    </row>
    <row r="10" spans="1:4">
      <c r="A10" s="19" t="s">
        <v>43</v>
      </c>
      <c r="B10" s="8">
        <v>37</v>
      </c>
      <c r="C10" s="8">
        <v>0.0326</v>
      </c>
      <c r="D10" s="19">
        <f t="shared" si="0"/>
        <v>0.531810766721044</v>
      </c>
    </row>
    <row r="11" spans="1:4">
      <c r="A11" s="19" t="s">
        <v>41</v>
      </c>
      <c r="B11" s="8">
        <v>43</v>
      </c>
      <c r="C11" s="8">
        <v>0.0333</v>
      </c>
      <c r="D11" s="19">
        <f t="shared" si="0"/>
        <v>0.543230016313214</v>
      </c>
    </row>
    <row r="12" spans="1:4">
      <c r="A12" s="19" t="s">
        <v>41</v>
      </c>
      <c r="B12" s="8">
        <v>40</v>
      </c>
      <c r="C12" s="8">
        <v>0.0337</v>
      </c>
      <c r="D12" s="19">
        <f t="shared" si="0"/>
        <v>0.549755301794454</v>
      </c>
    </row>
    <row r="13" spans="1:4">
      <c r="A13" s="19" t="s">
        <v>42</v>
      </c>
      <c r="B13" s="8">
        <v>23</v>
      </c>
      <c r="C13" s="8">
        <v>0.0338</v>
      </c>
      <c r="D13" s="19">
        <f t="shared" si="0"/>
        <v>0.551386623164763</v>
      </c>
    </row>
    <row r="14" spans="1:4">
      <c r="A14" s="19" t="s">
        <v>45</v>
      </c>
      <c r="B14" s="8">
        <v>229</v>
      </c>
      <c r="C14" s="8">
        <v>0.0339</v>
      </c>
      <c r="D14" s="19">
        <f t="shared" si="0"/>
        <v>0.553017944535073</v>
      </c>
    </row>
    <row r="15" spans="1:4">
      <c r="A15" s="19" t="s">
        <v>41</v>
      </c>
      <c r="B15" s="8">
        <v>216</v>
      </c>
      <c r="C15" s="8">
        <v>0.0354</v>
      </c>
      <c r="D15" s="19">
        <f t="shared" si="0"/>
        <v>0.577487765089723</v>
      </c>
    </row>
    <row r="16" spans="1:4">
      <c r="A16" s="19" t="s">
        <v>52</v>
      </c>
      <c r="B16" s="8">
        <v>71</v>
      </c>
      <c r="C16" s="8">
        <v>0.0362</v>
      </c>
      <c r="D16" s="19">
        <f t="shared" si="0"/>
        <v>0.590538336052202</v>
      </c>
    </row>
    <row r="17" spans="1:4">
      <c r="A17" s="19" t="s">
        <v>53</v>
      </c>
      <c r="B17" s="8">
        <v>222</v>
      </c>
      <c r="C17" s="8">
        <v>0.0369</v>
      </c>
      <c r="D17" s="19">
        <f t="shared" si="0"/>
        <v>0.601957585644372</v>
      </c>
    </row>
    <row r="18" spans="1:4">
      <c r="A18" s="19" t="s">
        <v>42</v>
      </c>
      <c r="B18" s="8">
        <v>26</v>
      </c>
      <c r="C18" s="8">
        <v>0.0374</v>
      </c>
      <c r="D18" s="19">
        <f t="shared" si="0"/>
        <v>0.610114192495922</v>
      </c>
    </row>
    <row r="19" spans="1:4">
      <c r="A19" s="23" t="s">
        <v>45</v>
      </c>
      <c r="B19" s="10">
        <v>228</v>
      </c>
      <c r="C19" s="10">
        <v>0.0389</v>
      </c>
      <c r="D19" s="19">
        <f t="shared" si="0"/>
        <v>0.634584013050571</v>
      </c>
    </row>
    <row r="20" spans="1:4">
      <c r="A20" s="19" t="s">
        <v>44</v>
      </c>
      <c r="B20" s="24">
        <v>64</v>
      </c>
      <c r="C20" s="24">
        <v>0.0404</v>
      </c>
      <c r="D20" s="19">
        <f t="shared" si="0"/>
        <v>0.65905383360522</v>
      </c>
    </row>
    <row r="21" spans="1:4">
      <c r="A21" s="19" t="s">
        <v>42</v>
      </c>
      <c r="B21" s="8">
        <v>24</v>
      </c>
      <c r="C21" s="8">
        <v>0.041</v>
      </c>
      <c r="D21" s="19">
        <f t="shared" si="0"/>
        <v>0.66884176182708</v>
      </c>
    </row>
    <row r="22" spans="1:4">
      <c r="A22" s="19" t="s">
        <v>43</v>
      </c>
      <c r="B22" s="24">
        <v>33</v>
      </c>
      <c r="C22" s="24">
        <v>0.0415</v>
      </c>
      <c r="D22" s="19">
        <f t="shared" si="0"/>
        <v>0.67699836867863</v>
      </c>
    </row>
    <row r="23" spans="1:4">
      <c r="A23" s="19" t="s">
        <v>41</v>
      </c>
      <c r="B23" s="8">
        <v>208</v>
      </c>
      <c r="C23" s="8">
        <v>0.0417</v>
      </c>
      <c r="D23" s="19">
        <f t="shared" si="0"/>
        <v>0.68026101141925</v>
      </c>
    </row>
    <row r="24" spans="1:4">
      <c r="A24" s="19" t="s">
        <v>41</v>
      </c>
      <c r="B24" s="24">
        <v>62</v>
      </c>
      <c r="C24" s="24">
        <v>0.0422</v>
      </c>
      <c r="D24" s="19">
        <f t="shared" si="0"/>
        <v>0.688417618270799</v>
      </c>
    </row>
    <row r="25" spans="1:4">
      <c r="A25" s="19" t="s">
        <v>54</v>
      </c>
      <c r="B25" s="8">
        <v>233</v>
      </c>
      <c r="C25" s="8">
        <v>0.0423</v>
      </c>
      <c r="D25" s="19">
        <f t="shared" si="0"/>
        <v>0.690048939641109</v>
      </c>
    </row>
    <row r="26" spans="1:4">
      <c r="A26" s="19" t="s">
        <v>53</v>
      </c>
      <c r="B26" s="8">
        <v>55</v>
      </c>
      <c r="C26" s="8">
        <v>0.0433</v>
      </c>
      <c r="D26" s="19">
        <f t="shared" si="0"/>
        <v>0.706362153344209</v>
      </c>
    </row>
    <row r="27" spans="1:4">
      <c r="A27" s="19" t="s">
        <v>44</v>
      </c>
      <c r="B27" s="24">
        <v>65</v>
      </c>
      <c r="C27" s="24">
        <v>0.044</v>
      </c>
      <c r="D27" s="19">
        <f t="shared" si="0"/>
        <v>0.717781402936378</v>
      </c>
    </row>
    <row r="28" spans="1:4">
      <c r="A28" s="19" t="s">
        <v>54</v>
      </c>
      <c r="B28" s="8">
        <v>17</v>
      </c>
      <c r="C28" s="8">
        <v>0.0441</v>
      </c>
      <c r="D28" s="19">
        <f t="shared" si="0"/>
        <v>0.719412724306688</v>
      </c>
    </row>
    <row r="29" spans="1:4">
      <c r="A29" s="19" t="s">
        <v>43</v>
      </c>
      <c r="B29" s="8">
        <v>36</v>
      </c>
      <c r="C29" s="8">
        <v>0.0447</v>
      </c>
      <c r="D29" s="19">
        <f t="shared" si="0"/>
        <v>0.729200652528548</v>
      </c>
    </row>
    <row r="30" spans="1:4">
      <c r="A30" s="19" t="s">
        <v>43</v>
      </c>
      <c r="B30" s="8">
        <v>34</v>
      </c>
      <c r="C30" s="8">
        <v>0.0452</v>
      </c>
      <c r="D30" s="19">
        <f t="shared" si="0"/>
        <v>0.737357259380098</v>
      </c>
    </row>
    <row r="31" spans="1:4">
      <c r="A31" s="19" t="s">
        <v>41</v>
      </c>
      <c r="B31" s="8">
        <v>6</v>
      </c>
      <c r="C31" s="8">
        <v>0.0468</v>
      </c>
      <c r="D31" s="19">
        <f t="shared" si="0"/>
        <v>0.763458401305057</v>
      </c>
    </row>
    <row r="32" spans="1:4">
      <c r="A32" s="23" t="s">
        <v>45</v>
      </c>
      <c r="B32" s="10">
        <v>226</v>
      </c>
      <c r="C32" s="10">
        <v>0.0471</v>
      </c>
      <c r="D32" s="19">
        <f t="shared" si="0"/>
        <v>0.768352365415987</v>
      </c>
    </row>
    <row r="33" spans="1:4">
      <c r="A33" s="19" t="s">
        <v>41</v>
      </c>
      <c r="B33" s="24">
        <v>61</v>
      </c>
      <c r="C33" s="24">
        <v>0.0474</v>
      </c>
      <c r="D33" s="19">
        <f t="shared" si="0"/>
        <v>0.773246329526917</v>
      </c>
    </row>
    <row r="34" spans="1:4">
      <c r="A34" s="19" t="s">
        <v>43</v>
      </c>
      <c r="B34" s="8">
        <v>38</v>
      </c>
      <c r="C34" s="8">
        <v>0.0474</v>
      </c>
      <c r="D34" s="19">
        <f t="shared" si="0"/>
        <v>0.773246329526917</v>
      </c>
    </row>
    <row r="35" spans="1:4">
      <c r="A35" s="19" t="s">
        <v>41</v>
      </c>
      <c r="B35" s="8">
        <v>201</v>
      </c>
      <c r="C35" s="8">
        <v>0.0493</v>
      </c>
      <c r="D35" s="19">
        <f t="shared" ref="D35:D66" si="2">C35/0.0613</f>
        <v>0.804241435562806</v>
      </c>
    </row>
    <row r="36" spans="1:4">
      <c r="A36" s="19" t="s">
        <v>41</v>
      </c>
      <c r="B36" s="8">
        <v>217</v>
      </c>
      <c r="C36" s="8">
        <v>0.0497</v>
      </c>
      <c r="D36" s="19">
        <f t="shared" si="2"/>
        <v>0.810766721044046</v>
      </c>
    </row>
    <row r="37" spans="1:4">
      <c r="A37" s="19" t="s">
        <v>42</v>
      </c>
      <c r="B37" s="8">
        <v>29</v>
      </c>
      <c r="C37" s="8">
        <v>0.05</v>
      </c>
      <c r="D37" s="19">
        <f t="shared" si="2"/>
        <v>0.815660685154976</v>
      </c>
    </row>
    <row r="38" spans="1:4">
      <c r="A38" s="19" t="s">
        <v>52</v>
      </c>
      <c r="B38" s="8">
        <v>75</v>
      </c>
      <c r="C38" s="8">
        <v>0.0501</v>
      </c>
      <c r="D38" s="19">
        <f t="shared" si="2"/>
        <v>0.817292006525285</v>
      </c>
    </row>
    <row r="39" spans="1:4">
      <c r="A39" s="19" t="s">
        <v>52</v>
      </c>
      <c r="B39" s="24">
        <v>32</v>
      </c>
      <c r="C39" s="24">
        <v>0.0512</v>
      </c>
      <c r="D39" s="19">
        <f t="shared" si="2"/>
        <v>0.835236541598695</v>
      </c>
    </row>
    <row r="40" spans="1:4">
      <c r="A40" s="23" t="s">
        <v>54</v>
      </c>
      <c r="B40" s="25">
        <v>16</v>
      </c>
      <c r="C40" s="25">
        <v>0.0532</v>
      </c>
      <c r="D40" s="19">
        <f t="shared" si="2"/>
        <v>0.867862969004894</v>
      </c>
    </row>
    <row r="41" spans="1:4">
      <c r="A41" s="19" t="s">
        <v>44</v>
      </c>
      <c r="B41" s="8">
        <v>66</v>
      </c>
      <c r="C41" s="8">
        <v>0.0544</v>
      </c>
      <c r="D41" s="19">
        <f t="shared" si="2"/>
        <v>0.887438825448613</v>
      </c>
    </row>
    <row r="42" spans="1:4">
      <c r="A42" s="23" t="s">
        <v>53</v>
      </c>
      <c r="B42" s="10">
        <v>220</v>
      </c>
      <c r="C42" s="10">
        <v>0.0547</v>
      </c>
      <c r="D42" s="19">
        <f t="shared" si="2"/>
        <v>0.892332789559543</v>
      </c>
    </row>
    <row r="43" spans="1:4">
      <c r="A43" s="19" t="s">
        <v>42</v>
      </c>
      <c r="B43" s="8">
        <v>219</v>
      </c>
      <c r="C43" s="8">
        <v>0.0563</v>
      </c>
      <c r="D43" s="19">
        <f t="shared" si="2"/>
        <v>0.918433931484502</v>
      </c>
    </row>
    <row r="44" spans="1:4">
      <c r="A44" s="23" t="s">
        <v>54</v>
      </c>
      <c r="B44" s="10">
        <v>234</v>
      </c>
      <c r="C44" s="10">
        <v>0.0572</v>
      </c>
      <c r="D44" s="19">
        <f t="shared" si="2"/>
        <v>0.933115823817292</v>
      </c>
    </row>
    <row r="45" spans="1:4">
      <c r="A45" s="19" t="s">
        <v>52</v>
      </c>
      <c r="B45" s="8">
        <v>15</v>
      </c>
      <c r="C45" s="8">
        <v>0.0583</v>
      </c>
      <c r="D45" s="19">
        <f t="shared" si="2"/>
        <v>0.951060358890701</v>
      </c>
    </row>
    <row r="46" spans="1:4">
      <c r="A46" s="19" t="s">
        <v>41</v>
      </c>
      <c r="B46" s="8">
        <v>204</v>
      </c>
      <c r="C46" s="8">
        <v>0.0605</v>
      </c>
      <c r="D46" s="19">
        <f t="shared" si="2"/>
        <v>0.98694942903752</v>
      </c>
    </row>
    <row r="47" spans="1:4">
      <c r="A47" s="23" t="s">
        <v>54</v>
      </c>
      <c r="B47" s="10">
        <v>232</v>
      </c>
      <c r="C47" s="10">
        <v>0.0622</v>
      </c>
      <c r="D47" s="19">
        <f t="shared" si="2"/>
        <v>1.01468189233279</v>
      </c>
    </row>
    <row r="48" spans="1:4">
      <c r="A48" s="19" t="s">
        <v>42</v>
      </c>
      <c r="B48" s="8">
        <v>218</v>
      </c>
      <c r="C48" s="8">
        <v>0.0634</v>
      </c>
      <c r="D48" s="19">
        <f t="shared" si="2"/>
        <v>1.03425774877651</v>
      </c>
    </row>
    <row r="49" spans="1:4">
      <c r="A49" s="23" t="s">
        <v>45</v>
      </c>
      <c r="B49" s="10">
        <v>225</v>
      </c>
      <c r="C49" s="10">
        <v>0.0644</v>
      </c>
      <c r="D49" s="19">
        <f t="shared" si="2"/>
        <v>1.05057096247961</v>
      </c>
    </row>
    <row r="50" spans="1:4">
      <c r="A50" s="19" t="s">
        <v>54</v>
      </c>
      <c r="B50" s="8">
        <v>18</v>
      </c>
      <c r="C50" s="8">
        <v>0.0671</v>
      </c>
      <c r="D50" s="19">
        <f t="shared" si="2"/>
        <v>1.09461663947798</v>
      </c>
    </row>
    <row r="51" spans="1:4">
      <c r="A51" s="19" t="s">
        <v>53</v>
      </c>
      <c r="B51" s="8">
        <v>54</v>
      </c>
      <c r="C51" s="8">
        <v>0.0672</v>
      </c>
      <c r="D51" s="19">
        <f t="shared" si="2"/>
        <v>1.09624796084829</v>
      </c>
    </row>
    <row r="52" spans="1:5">
      <c r="A52" s="23" t="s">
        <v>53</v>
      </c>
      <c r="B52" s="10">
        <v>221</v>
      </c>
      <c r="C52" s="10">
        <v>0.0688</v>
      </c>
      <c r="D52" s="19">
        <f t="shared" si="2"/>
        <v>1.12234910277325</v>
      </c>
      <c r="E52" s="11" t="s">
        <v>55</v>
      </c>
    </row>
    <row r="53" spans="1:4">
      <c r="A53" s="19" t="s">
        <v>41</v>
      </c>
      <c r="B53" s="8">
        <v>207</v>
      </c>
      <c r="C53" s="8">
        <v>0.0716</v>
      </c>
      <c r="D53" s="19">
        <f t="shared" si="2"/>
        <v>1.16802610114192</v>
      </c>
    </row>
    <row r="54" spans="1:4">
      <c r="A54" s="19" t="s">
        <v>52</v>
      </c>
      <c r="B54" s="24">
        <v>14</v>
      </c>
      <c r="C54" s="24">
        <v>0.0739</v>
      </c>
      <c r="D54" s="19">
        <f t="shared" si="2"/>
        <v>1.20554649265905</v>
      </c>
    </row>
    <row r="55" spans="1:4">
      <c r="A55" s="19" t="s">
        <v>53</v>
      </c>
      <c r="B55" s="8">
        <v>56</v>
      </c>
      <c r="C55" s="8">
        <v>0.0742</v>
      </c>
      <c r="D55" s="19">
        <f t="shared" si="2"/>
        <v>1.21044045676998</v>
      </c>
    </row>
    <row r="56" spans="1:4">
      <c r="A56" s="19" t="s">
        <v>41</v>
      </c>
      <c r="B56" s="8">
        <v>206</v>
      </c>
      <c r="C56" s="8">
        <v>0.0746</v>
      </c>
      <c r="D56" s="19">
        <f t="shared" si="2"/>
        <v>1.21696574225122</v>
      </c>
    </row>
    <row r="57" spans="1:4">
      <c r="A57" s="19" t="s">
        <v>44</v>
      </c>
      <c r="B57" s="8">
        <v>69</v>
      </c>
      <c r="C57" s="8">
        <v>0.0766</v>
      </c>
      <c r="D57" s="19">
        <f t="shared" si="2"/>
        <v>1.24959216965742</v>
      </c>
    </row>
    <row r="58" spans="1:4">
      <c r="A58" s="19" t="s">
        <v>42</v>
      </c>
      <c r="B58" s="24">
        <v>27</v>
      </c>
      <c r="C58" s="24">
        <v>0.0774</v>
      </c>
      <c r="D58" s="19">
        <f t="shared" si="2"/>
        <v>1.2626427406199</v>
      </c>
    </row>
    <row r="59" spans="1:4">
      <c r="A59" s="19" t="s">
        <v>41</v>
      </c>
      <c r="B59" s="8">
        <v>202</v>
      </c>
      <c r="C59" s="8">
        <v>0.0778</v>
      </c>
      <c r="D59" s="19">
        <f t="shared" si="2"/>
        <v>1.26916802610114</v>
      </c>
    </row>
    <row r="60" spans="1:4">
      <c r="A60" s="19" t="s">
        <v>52</v>
      </c>
      <c r="B60" s="8">
        <v>77</v>
      </c>
      <c r="C60" s="8">
        <v>0.0794</v>
      </c>
      <c r="D60" s="19">
        <f t="shared" si="2"/>
        <v>1.2952691680261</v>
      </c>
    </row>
    <row r="61" spans="1:4">
      <c r="A61" s="19" t="s">
        <v>41</v>
      </c>
      <c r="B61" s="8">
        <v>39</v>
      </c>
      <c r="C61" s="8">
        <v>0.0845</v>
      </c>
      <c r="D61" s="19">
        <f t="shared" si="2"/>
        <v>1.37846655791191</v>
      </c>
    </row>
    <row r="62" spans="1:4">
      <c r="A62" s="23" t="s">
        <v>53</v>
      </c>
      <c r="B62" s="10">
        <v>3</v>
      </c>
      <c r="C62" s="26">
        <v>0.087</v>
      </c>
      <c r="D62" s="19">
        <f t="shared" si="2"/>
        <v>1.41924959216966</v>
      </c>
    </row>
    <row r="63" spans="1:4">
      <c r="A63" s="19" t="s">
        <v>42</v>
      </c>
      <c r="B63" s="21">
        <v>237</v>
      </c>
      <c r="C63" s="21">
        <v>0.0872</v>
      </c>
      <c r="D63" s="19">
        <f t="shared" si="2"/>
        <v>1.42251223491028</v>
      </c>
    </row>
    <row r="64" spans="1:4">
      <c r="A64" s="19" t="s">
        <v>45</v>
      </c>
      <c r="B64" s="8">
        <v>227</v>
      </c>
      <c r="C64" s="8">
        <v>0.0944</v>
      </c>
      <c r="D64" s="19">
        <f t="shared" si="2"/>
        <v>1.53996737357259</v>
      </c>
    </row>
    <row r="65" spans="1:4">
      <c r="A65" s="19" t="s">
        <v>54</v>
      </c>
      <c r="B65" s="8">
        <v>231</v>
      </c>
      <c r="C65" s="8">
        <v>0.0981</v>
      </c>
      <c r="D65" s="19">
        <f t="shared" si="2"/>
        <v>1.60032626427406</v>
      </c>
    </row>
    <row r="66" spans="1:4">
      <c r="A66" s="23" t="s">
        <v>45</v>
      </c>
      <c r="B66" s="10">
        <v>224</v>
      </c>
      <c r="C66" s="10">
        <v>0.1009</v>
      </c>
      <c r="D66" s="19">
        <f t="shared" si="2"/>
        <v>1.64600326264274</v>
      </c>
    </row>
    <row r="67" spans="1:4">
      <c r="A67" s="19" t="s">
        <v>41</v>
      </c>
      <c r="B67" s="8">
        <v>59</v>
      </c>
      <c r="C67" s="8">
        <v>0.1231</v>
      </c>
      <c r="D67" s="19">
        <f t="shared" ref="D67:D72" si="3">C67/0.0613</f>
        <v>2.00815660685155</v>
      </c>
    </row>
    <row r="68" spans="1:4">
      <c r="A68" s="19" t="s">
        <v>41</v>
      </c>
      <c r="B68" s="8">
        <v>11</v>
      </c>
      <c r="C68" s="8">
        <v>0.1407</v>
      </c>
      <c r="D68" s="19">
        <f t="shared" si="3"/>
        <v>2.2952691680261</v>
      </c>
    </row>
    <row r="69" spans="1:4">
      <c r="A69" s="19" t="s">
        <v>41</v>
      </c>
      <c r="B69" s="8">
        <v>203</v>
      </c>
      <c r="C69" s="8">
        <v>0.1489</v>
      </c>
      <c r="D69" s="19">
        <f t="shared" si="3"/>
        <v>2.42903752039152</v>
      </c>
    </row>
    <row r="70" spans="1:4">
      <c r="A70" s="19" t="s">
        <v>44</v>
      </c>
      <c r="B70" s="8">
        <v>70</v>
      </c>
      <c r="C70" s="8">
        <v>0.1651</v>
      </c>
      <c r="D70" s="19">
        <f t="shared" si="3"/>
        <v>2.69331158238173</v>
      </c>
    </row>
    <row r="71" spans="1:4">
      <c r="A71" s="19" t="s">
        <v>41</v>
      </c>
      <c r="B71" s="8">
        <v>60</v>
      </c>
      <c r="C71" s="8">
        <v>0.1719</v>
      </c>
      <c r="D71" s="19">
        <f t="shared" si="3"/>
        <v>2.80424143556281</v>
      </c>
    </row>
    <row r="72" ht="14.6" spans="1:4">
      <c r="A72" s="19" t="s">
        <v>52</v>
      </c>
      <c r="B72" s="27">
        <v>31</v>
      </c>
      <c r="C72" s="27">
        <v>0.1789</v>
      </c>
      <c r="D72" s="19">
        <f t="shared" si="3"/>
        <v>2.9184339314845</v>
      </c>
    </row>
    <row r="73" ht="14.6" spans="3:3">
      <c r="C73" s="19">
        <f>AVERAGE(C2:C72)</f>
        <v>0.0613352112676056</v>
      </c>
    </row>
    <row r="75" spans="3:3">
      <c r="C75" s="19">
        <f>STDEV(C2:C72)</f>
        <v>0.0346427939263876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S34"/>
  <sheetViews>
    <sheetView topLeftCell="A16" workbookViewId="0">
      <selection activeCell="S18" sqref="S18"/>
    </sheetView>
  </sheetViews>
  <sheetFormatPr defaultColWidth="9" defaultRowHeight="13.85"/>
  <cols>
    <col min="1" max="1" width="5.66371681415929" customWidth="1"/>
    <col min="2" max="2" width="5.46902654867257" customWidth="1"/>
    <col min="3" max="3" width="6.20353982300885" customWidth="1"/>
    <col min="4" max="4" width="12.7964601769912"/>
    <col min="5" max="5" width="10.2035398230088" customWidth="1"/>
    <col min="6" max="6" width="5.92920353982301" customWidth="1"/>
    <col min="7" max="7" width="5.33628318584071" customWidth="1"/>
    <col min="8" max="8" width="7.13274336283186" customWidth="1"/>
    <col min="9" max="9" width="12.7964601769912"/>
    <col min="10" max="10" width="11.2654867256637" customWidth="1"/>
    <col min="11" max="11" width="6.20353982300885" customWidth="1"/>
    <col min="12" max="12" width="5.79646017699115" customWidth="1"/>
    <col min="13" max="13" width="6.33628318584071" customWidth="1"/>
    <col min="15" max="15" width="12.7964601769912"/>
    <col min="16" max="16" width="5.66371681415929" customWidth="1"/>
    <col min="17" max="17" width="6.86725663716814" customWidth="1"/>
    <col min="19" max="19" width="12.7964601769912"/>
  </cols>
  <sheetData>
    <row r="2" spans="2:18">
      <c r="B2" s="1" t="s">
        <v>43</v>
      </c>
      <c r="C2" s="2">
        <v>35</v>
      </c>
      <c r="D2" s="3">
        <v>0.0281</v>
      </c>
      <c r="G2" s="1" t="s">
        <v>42</v>
      </c>
      <c r="H2" s="4">
        <v>1</v>
      </c>
      <c r="I2" s="13">
        <v>0.0261</v>
      </c>
      <c r="L2" s="1" t="s">
        <v>52</v>
      </c>
      <c r="M2" s="2">
        <v>71</v>
      </c>
      <c r="N2" s="3">
        <v>0.0362</v>
      </c>
      <c r="P2" s="1" t="s">
        <v>54</v>
      </c>
      <c r="Q2" s="2">
        <v>233</v>
      </c>
      <c r="R2" s="3">
        <v>0.0423</v>
      </c>
    </row>
    <row r="3" spans="2:18">
      <c r="B3" s="1" t="s">
        <v>43</v>
      </c>
      <c r="C3" s="2">
        <v>37</v>
      </c>
      <c r="D3" s="2">
        <v>0.0326</v>
      </c>
      <c r="G3" s="1" t="s">
        <v>42</v>
      </c>
      <c r="H3" s="2">
        <v>22</v>
      </c>
      <c r="I3" s="2">
        <v>0.0307</v>
      </c>
      <c r="L3" s="1" t="s">
        <v>52</v>
      </c>
      <c r="M3" s="2">
        <v>75</v>
      </c>
      <c r="N3" s="2">
        <v>0.0501</v>
      </c>
      <c r="P3" s="1" t="s">
        <v>54</v>
      </c>
      <c r="Q3" s="2">
        <v>17</v>
      </c>
      <c r="R3" s="2">
        <v>0.0441</v>
      </c>
    </row>
    <row r="4" spans="2:18">
      <c r="B4" s="1" t="s">
        <v>43</v>
      </c>
      <c r="C4" s="5">
        <v>33</v>
      </c>
      <c r="D4" s="5">
        <v>0.0415</v>
      </c>
      <c r="G4" s="1" t="s">
        <v>42</v>
      </c>
      <c r="H4" s="2">
        <v>23</v>
      </c>
      <c r="I4" s="2">
        <v>0.0338</v>
      </c>
      <c r="L4" s="1" t="s">
        <v>52</v>
      </c>
      <c r="M4" s="5">
        <v>32</v>
      </c>
      <c r="N4" s="5">
        <v>0.0512</v>
      </c>
      <c r="P4" s="11" t="s">
        <v>54</v>
      </c>
      <c r="Q4" s="10">
        <v>16</v>
      </c>
      <c r="R4" s="10">
        <v>0.0532</v>
      </c>
    </row>
    <row r="5" spans="2:18">
      <c r="B5" s="1" t="s">
        <v>43</v>
      </c>
      <c r="C5" s="2">
        <v>36</v>
      </c>
      <c r="D5" s="2">
        <v>0.0447</v>
      </c>
      <c r="G5" s="1" t="s">
        <v>42</v>
      </c>
      <c r="H5" s="2">
        <v>26</v>
      </c>
      <c r="I5" s="2">
        <v>0.0374</v>
      </c>
      <c r="L5" s="1" t="s">
        <v>52</v>
      </c>
      <c r="M5" s="2">
        <v>15</v>
      </c>
      <c r="N5" s="2">
        <v>0.0583</v>
      </c>
      <c r="P5" s="11" t="s">
        <v>54</v>
      </c>
      <c r="Q5" s="10">
        <v>234</v>
      </c>
      <c r="R5" s="10">
        <v>0.0572</v>
      </c>
    </row>
    <row r="6" spans="2:18">
      <c r="B6" s="1" t="s">
        <v>43</v>
      </c>
      <c r="C6" s="2">
        <v>34</v>
      </c>
      <c r="D6" s="2">
        <v>0.0452</v>
      </c>
      <c r="G6" s="1" t="s">
        <v>42</v>
      </c>
      <c r="H6" s="2">
        <v>24</v>
      </c>
      <c r="I6" s="2">
        <v>0.041</v>
      </c>
      <c r="L6" s="1" t="s">
        <v>52</v>
      </c>
      <c r="M6" s="5">
        <v>14</v>
      </c>
      <c r="N6" s="5">
        <v>0.0739</v>
      </c>
      <c r="P6" s="11" t="s">
        <v>54</v>
      </c>
      <c r="Q6" s="10">
        <v>232</v>
      </c>
      <c r="R6" s="10">
        <v>0.0622</v>
      </c>
    </row>
    <row r="7" spans="2:18">
      <c r="B7" s="1" t="s">
        <v>43</v>
      </c>
      <c r="C7" s="2">
        <v>38</v>
      </c>
      <c r="D7" s="3">
        <v>0.0474</v>
      </c>
      <c r="E7" s="6">
        <f>STDEV(D2:D7)</f>
        <v>0.00777776746031062</v>
      </c>
      <c r="G7" s="1" t="s">
        <v>42</v>
      </c>
      <c r="H7" s="2">
        <v>29</v>
      </c>
      <c r="I7" s="2">
        <v>0.05</v>
      </c>
      <c r="L7" s="1" t="s">
        <v>52</v>
      </c>
      <c r="M7" s="2">
        <v>77</v>
      </c>
      <c r="N7" s="2">
        <v>0.0794</v>
      </c>
      <c r="P7" s="1" t="s">
        <v>54</v>
      </c>
      <c r="Q7" s="2">
        <v>18</v>
      </c>
      <c r="R7" s="2">
        <v>0.0671</v>
      </c>
    </row>
    <row r="8" ht="14.6" spans="4:19">
      <c r="D8">
        <f>AVERAGE(D2:D7)</f>
        <v>0.0399166666666667</v>
      </c>
      <c r="E8">
        <f>D7/D2</f>
        <v>1.68683274021352</v>
      </c>
      <c r="G8" s="1" t="s">
        <v>42</v>
      </c>
      <c r="H8" s="2">
        <v>219</v>
      </c>
      <c r="I8" s="2">
        <v>0.0563</v>
      </c>
      <c r="L8" s="1" t="s">
        <v>52</v>
      </c>
      <c r="M8" s="14">
        <v>31</v>
      </c>
      <c r="N8" s="15">
        <v>0.1789</v>
      </c>
      <c r="O8" s="6">
        <f>STDEV(N2:N8)</f>
        <v>0.0479327207060658</v>
      </c>
      <c r="P8" s="1" t="s">
        <v>54</v>
      </c>
      <c r="Q8" s="2">
        <v>231</v>
      </c>
      <c r="R8" s="3">
        <v>0.0981</v>
      </c>
      <c r="S8" s="6">
        <f>STDEV(R2:R8)</f>
        <v>0.0188171907219613</v>
      </c>
    </row>
    <row r="9" ht="14.6" spans="7:19">
      <c r="G9" s="1" t="s">
        <v>42</v>
      </c>
      <c r="H9" s="2">
        <v>218</v>
      </c>
      <c r="I9" s="2">
        <v>0.0634</v>
      </c>
      <c r="N9">
        <f>AVERAGE(N2:N8)</f>
        <v>0.0754285714285714</v>
      </c>
      <c r="O9">
        <f>N8/N2</f>
        <v>4.94198895027624</v>
      </c>
      <c r="R9">
        <f>AVERAGE(R2:R8)</f>
        <v>0.0606</v>
      </c>
      <c r="S9">
        <f>R8/R2</f>
        <v>2.31914893617021</v>
      </c>
    </row>
    <row r="10" spans="7:9">
      <c r="G10" s="1" t="s">
        <v>42</v>
      </c>
      <c r="H10" s="5">
        <v>27</v>
      </c>
      <c r="I10" s="5">
        <v>0.0774</v>
      </c>
    </row>
    <row r="11" spans="7:10">
      <c r="G11" s="1" t="s">
        <v>42</v>
      </c>
      <c r="H11" s="4">
        <v>237</v>
      </c>
      <c r="I11" s="13">
        <v>0.0872</v>
      </c>
      <c r="J11" s="6">
        <f>STDEV(I2:I11)</f>
        <v>0.0205444261162108</v>
      </c>
    </row>
    <row r="12" ht="14.6" spans="9:10">
      <c r="I12">
        <f>AVERAGE(I2:I11)</f>
        <v>0.05033</v>
      </c>
      <c r="J12">
        <f>I11/I2</f>
        <v>3.34099616858238</v>
      </c>
    </row>
    <row r="13" spans="12:18">
      <c r="L13" s="1" t="s">
        <v>41</v>
      </c>
      <c r="M13" s="16">
        <v>58</v>
      </c>
      <c r="N13" s="17">
        <v>0.0165</v>
      </c>
      <c r="P13" s="1" t="s">
        <v>44</v>
      </c>
      <c r="Q13" s="2">
        <v>13</v>
      </c>
      <c r="R13" s="3">
        <v>0.0319</v>
      </c>
    </row>
    <row r="14" spans="2:18">
      <c r="B14" s="1" t="s">
        <v>45</v>
      </c>
      <c r="C14" s="2">
        <v>223</v>
      </c>
      <c r="D14" s="3">
        <v>0.0322</v>
      </c>
      <c r="G14" s="1" t="s">
        <v>53</v>
      </c>
      <c r="H14" s="2">
        <v>222</v>
      </c>
      <c r="I14" s="3">
        <v>0.0369</v>
      </c>
      <c r="L14" s="1" t="s">
        <v>41</v>
      </c>
      <c r="M14" s="2">
        <v>4</v>
      </c>
      <c r="N14" s="2">
        <v>0.0268</v>
      </c>
      <c r="P14" s="1" t="s">
        <v>44</v>
      </c>
      <c r="Q14" s="5">
        <v>64</v>
      </c>
      <c r="R14" s="5">
        <v>0.0404</v>
      </c>
    </row>
    <row r="15" spans="2:18">
      <c r="B15" s="7" t="s">
        <v>45</v>
      </c>
      <c r="C15" s="8">
        <v>229</v>
      </c>
      <c r="D15" s="8">
        <v>0.0339</v>
      </c>
      <c r="G15" s="1" t="s">
        <v>53</v>
      </c>
      <c r="H15" s="2">
        <v>55</v>
      </c>
      <c r="I15" s="2">
        <v>0.0433</v>
      </c>
      <c r="L15" s="1" t="s">
        <v>41</v>
      </c>
      <c r="M15" s="2">
        <v>205</v>
      </c>
      <c r="N15" s="2">
        <v>0.0271</v>
      </c>
      <c r="P15" s="1" t="s">
        <v>44</v>
      </c>
      <c r="Q15" s="5">
        <v>65</v>
      </c>
      <c r="R15" s="5">
        <v>0.044</v>
      </c>
    </row>
    <row r="16" spans="2:18">
      <c r="B16" s="9" t="s">
        <v>45</v>
      </c>
      <c r="C16" s="10">
        <v>228</v>
      </c>
      <c r="D16" s="10">
        <v>0.0389</v>
      </c>
      <c r="G16" s="11" t="s">
        <v>53</v>
      </c>
      <c r="H16" s="12">
        <v>220</v>
      </c>
      <c r="I16" s="12">
        <v>0.0547</v>
      </c>
      <c r="L16" s="1" t="s">
        <v>41</v>
      </c>
      <c r="M16" s="2">
        <v>43</v>
      </c>
      <c r="N16" s="2">
        <v>0.0333</v>
      </c>
      <c r="P16" s="1" t="s">
        <v>44</v>
      </c>
      <c r="Q16" s="2">
        <v>66</v>
      </c>
      <c r="R16" s="2">
        <v>0.0544</v>
      </c>
    </row>
    <row r="17" spans="2:18">
      <c r="B17" s="9" t="s">
        <v>45</v>
      </c>
      <c r="C17" s="10">
        <v>226</v>
      </c>
      <c r="D17" s="10">
        <v>0.0589</v>
      </c>
      <c r="G17" s="11" t="s">
        <v>53</v>
      </c>
      <c r="H17" s="12">
        <v>221</v>
      </c>
      <c r="I17" s="12">
        <v>0.0688</v>
      </c>
      <c r="L17" s="1" t="s">
        <v>41</v>
      </c>
      <c r="M17" s="2">
        <v>40</v>
      </c>
      <c r="N17" s="2">
        <v>0.0337</v>
      </c>
      <c r="P17" s="1" t="s">
        <v>44</v>
      </c>
      <c r="Q17" s="2">
        <v>69</v>
      </c>
      <c r="R17" s="2">
        <v>0.0766</v>
      </c>
    </row>
    <row r="18" spans="2:19">
      <c r="B18" s="9" t="s">
        <v>45</v>
      </c>
      <c r="C18" s="10">
        <v>225</v>
      </c>
      <c r="D18" s="10">
        <v>0.0644</v>
      </c>
      <c r="G18" t="s">
        <v>53</v>
      </c>
      <c r="H18" s="2">
        <v>54</v>
      </c>
      <c r="I18" s="2">
        <v>0.0672</v>
      </c>
      <c r="L18" s="1" t="s">
        <v>41</v>
      </c>
      <c r="M18" s="2">
        <v>216</v>
      </c>
      <c r="N18" s="2">
        <v>0.0354</v>
      </c>
      <c r="P18" s="1" t="s">
        <v>44</v>
      </c>
      <c r="Q18" s="2">
        <v>70</v>
      </c>
      <c r="R18" s="3">
        <v>0.1651</v>
      </c>
      <c r="S18" s="6">
        <f>STDEV(R13:R18)</f>
        <v>0.0496489140532466</v>
      </c>
    </row>
    <row r="19" spans="2:19">
      <c r="B19" s="1" t="s">
        <v>45</v>
      </c>
      <c r="C19" s="2">
        <v>227</v>
      </c>
      <c r="D19" s="3">
        <v>0.0944</v>
      </c>
      <c r="G19" t="s">
        <v>53</v>
      </c>
      <c r="H19" s="2">
        <v>56</v>
      </c>
      <c r="I19" s="3">
        <v>0.0742</v>
      </c>
      <c r="L19" s="1" t="s">
        <v>41</v>
      </c>
      <c r="M19" s="2">
        <v>208</v>
      </c>
      <c r="N19" s="2">
        <v>0.0417</v>
      </c>
      <c r="R19">
        <f>AVERAGE(R13:R18)</f>
        <v>0.0687333333333333</v>
      </c>
      <c r="S19">
        <f>R18/R13</f>
        <v>5.17554858934169</v>
      </c>
    </row>
    <row r="20" spans="2:14">
      <c r="B20" s="9" t="s">
        <v>45</v>
      </c>
      <c r="C20" s="10">
        <v>224</v>
      </c>
      <c r="D20" s="10">
        <v>0.1009</v>
      </c>
      <c r="E20" s="6">
        <f>STDEV(D14:D20)</f>
        <v>0.0282080029171054</v>
      </c>
      <c r="G20" s="11" t="s">
        <v>53</v>
      </c>
      <c r="H20" s="12">
        <v>3</v>
      </c>
      <c r="I20" s="12">
        <v>0.087</v>
      </c>
      <c r="J20" s="6">
        <f>STDEV(I14:I20)</f>
        <v>0.0176993139495777</v>
      </c>
      <c r="L20" s="1" t="s">
        <v>41</v>
      </c>
      <c r="M20" s="5">
        <v>62</v>
      </c>
      <c r="N20" s="5">
        <v>0.0422</v>
      </c>
    </row>
    <row r="21" spans="4:14">
      <c r="D21">
        <f>AVERAGE(D14:D20)</f>
        <v>0.0605142857142857</v>
      </c>
      <c r="E21">
        <f>D20/D14</f>
        <v>3.13354037267081</v>
      </c>
      <c r="I21">
        <f>AVERAGE(I14:I20)</f>
        <v>0.0617285714285714</v>
      </c>
      <c r="J21">
        <f>I20/I14</f>
        <v>2.35772357723577</v>
      </c>
      <c r="L21" s="1" t="s">
        <v>41</v>
      </c>
      <c r="M21" s="2">
        <v>6</v>
      </c>
      <c r="N21" s="2">
        <v>0.0468</v>
      </c>
    </row>
    <row r="22" spans="12:14">
      <c r="L22" s="1" t="s">
        <v>41</v>
      </c>
      <c r="M22" s="5">
        <v>61</v>
      </c>
      <c r="N22" s="5">
        <v>0.0474</v>
      </c>
    </row>
    <row r="23" spans="12:14">
      <c r="L23" s="1" t="s">
        <v>41</v>
      </c>
      <c r="M23" s="2">
        <v>201</v>
      </c>
      <c r="N23" s="2">
        <v>0.0493</v>
      </c>
    </row>
    <row r="24" spans="12:14">
      <c r="L24" s="1" t="s">
        <v>41</v>
      </c>
      <c r="M24" s="2">
        <v>217</v>
      </c>
      <c r="N24" s="2">
        <v>0.0497</v>
      </c>
    </row>
    <row r="25" spans="12:14">
      <c r="L25" s="1" t="s">
        <v>41</v>
      </c>
      <c r="M25" s="2">
        <v>204</v>
      </c>
      <c r="N25" s="2">
        <v>0.0605</v>
      </c>
    </row>
    <row r="26" spans="4:14">
      <c r="D26" s="11" t="s">
        <v>55</v>
      </c>
      <c r="L26" s="1" t="s">
        <v>41</v>
      </c>
      <c r="M26" s="2">
        <v>207</v>
      </c>
      <c r="N26" s="2">
        <v>0.0716</v>
      </c>
    </row>
    <row r="27" spans="12:14">
      <c r="L27" s="1" t="s">
        <v>41</v>
      </c>
      <c r="M27" s="2">
        <v>206</v>
      </c>
      <c r="N27" s="2">
        <v>0.0746</v>
      </c>
    </row>
    <row r="28" spans="12:14">
      <c r="L28" s="1" t="s">
        <v>41</v>
      </c>
      <c r="M28" s="2">
        <v>202</v>
      </c>
      <c r="N28" s="2">
        <v>0.0778</v>
      </c>
    </row>
    <row r="29" spans="12:14">
      <c r="L29" s="1" t="s">
        <v>41</v>
      </c>
      <c r="M29" s="2">
        <v>39</v>
      </c>
      <c r="N29" s="2">
        <v>0.0845</v>
      </c>
    </row>
    <row r="30" spans="12:14">
      <c r="L30" s="1" t="s">
        <v>41</v>
      </c>
      <c r="M30" s="2">
        <v>59</v>
      </c>
      <c r="N30" s="2">
        <v>0.1231</v>
      </c>
    </row>
    <row r="31" spans="12:14">
      <c r="L31" s="1" t="s">
        <v>41</v>
      </c>
      <c r="M31" s="2">
        <v>11</v>
      </c>
      <c r="N31" s="2">
        <v>0.1407</v>
      </c>
    </row>
    <row r="32" spans="12:14">
      <c r="L32" s="1" t="s">
        <v>41</v>
      </c>
      <c r="M32" s="2">
        <v>203</v>
      </c>
      <c r="N32" s="2">
        <v>0.1489</v>
      </c>
    </row>
    <row r="33" spans="12:15">
      <c r="L33" s="1" t="s">
        <v>41</v>
      </c>
      <c r="M33" s="2">
        <v>60</v>
      </c>
      <c r="N33" s="3">
        <v>0.1719</v>
      </c>
      <c r="O33" s="6">
        <f>STDEV(N13:N33)</f>
        <v>0.0438721703740917</v>
      </c>
    </row>
    <row r="34" spans="14:15">
      <c r="N34" s="18">
        <f>AVERAGE(N13:N33)</f>
        <v>0.0668333333333333</v>
      </c>
      <c r="O34">
        <f>N33/N13</f>
        <v>10.4181818181818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Fludioxonil </vt:lpstr>
      <vt:lpstr>strains added</vt:lpstr>
      <vt:lpstr>EC list</vt:lpstr>
      <vt:lpstr>screening ac region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许怡莹</dc:creator>
  <cp:lastModifiedBy>Zhn</cp:lastModifiedBy>
  <dcterms:created xsi:type="dcterms:W3CDTF">2015-06-05T18:19:00Z</dcterms:created>
  <dcterms:modified xsi:type="dcterms:W3CDTF">2022-10-12T05:40:31Z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13005FDFBC6D4F51A07DA3CB29897A60</vt:lpwstr>
  </property>
  <property fmtid="{D5CDD505-2E9C-101B-9397-08002B2CF9AE}" pid="3" name="KSOProductBuildVer">
    <vt:lpwstr>2052-11.1.0.12358</vt:lpwstr>
  </property>
</Properties>
</file>