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430" firstSheet="2" activeTab="3"/>
  </bookViews>
  <sheets>
    <sheet name="Tebuconazole" sheetId="1" r:id="rId1"/>
    <sheet name="compile ac appendix" sheetId="12" r:id="rId2"/>
    <sheet name="compile on 22-1-20" sheetId="7" r:id="rId3"/>
    <sheet name="ec50 list" sheetId="8" r:id="rId4"/>
    <sheet name="regions added" sheetId="10" r:id="rId5"/>
    <sheet name="screening ac regions" sheetId="11" r:id="rId6"/>
  </sheets>
  <definedNames>
    <definedName name="_xlnm._FilterDatabase" localSheetId="1" hidden="1">'compile ac appendix'!$A$1:$H$89</definedName>
    <definedName name="_xlnm._FilterDatabase" localSheetId="2" hidden="1">'compile on 22-1-20'!$D$1:$H$85</definedName>
    <definedName name="_xlnm._FilterDatabase" localSheetId="4" hidden="1">'regions added'!$A$1:$C$84</definedName>
  </definedNames>
  <calcPr calcId="144525"/>
</workbook>
</file>

<file path=xl/sharedStrings.xml><?xml version="1.0" encoding="utf-8"?>
<sst xmlns="http://schemas.openxmlformats.org/spreadsheetml/2006/main" count="828" uniqueCount="244">
  <si>
    <t>L1</t>
  </si>
  <si>
    <t>L2</t>
  </si>
  <si>
    <t>L3</t>
  </si>
  <si>
    <t>F1</t>
  </si>
  <si>
    <t>F2</t>
  </si>
  <si>
    <t>F3</t>
  </si>
  <si>
    <t>编号</t>
  </si>
  <si>
    <t>浓度</t>
  </si>
  <si>
    <t>L</t>
  </si>
  <si>
    <t>F</t>
  </si>
  <si>
    <t>平均</t>
  </si>
  <si>
    <t>抑制率</t>
  </si>
  <si>
    <t>几率值</t>
  </si>
  <si>
    <t>浓度对数</t>
  </si>
  <si>
    <t>a</t>
  </si>
  <si>
    <t>b</t>
  </si>
  <si>
    <t>x</t>
  </si>
  <si>
    <t>EC50</t>
  </si>
  <si>
    <t>r</t>
  </si>
  <si>
    <t>r^2</t>
  </si>
  <si>
    <t>CK</t>
  </si>
  <si>
    <t>.</t>
  </si>
  <si>
    <t>CZWBH1-(1)</t>
  </si>
  <si>
    <t>CZ</t>
  </si>
  <si>
    <r>
      <rPr>
        <sz val="11"/>
        <color theme="1"/>
        <rFont val="等线"/>
        <charset val="134"/>
        <scheme val="minor"/>
      </rPr>
      <t>y=6.254</t>
    </r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-1.5093x</t>
    </r>
  </si>
  <si>
    <t>CZWBH1-(2)</t>
  </si>
  <si>
    <t>y=6.0127-1.5684x</t>
  </si>
  <si>
    <t>XTNJ2</t>
  </si>
  <si>
    <t>XT</t>
  </si>
  <si>
    <t>y=5.1090-1.0517x</t>
  </si>
  <si>
    <t>SJZGC1-1-(1)</t>
  </si>
  <si>
    <t>SJZ</t>
  </si>
  <si>
    <r>
      <rPr>
        <sz val="11"/>
        <color theme="1"/>
        <rFont val="等线"/>
        <charset val="134"/>
        <scheme val="minor"/>
      </rPr>
      <t>y=6.166</t>
    </r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-1.616</t>
    </r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x</t>
    </r>
  </si>
  <si>
    <t>SJZGC1-2-(1)</t>
  </si>
  <si>
    <t>y=6.0472-1.5187x</t>
  </si>
  <si>
    <t>SJZGC2-1-(1)</t>
  </si>
  <si>
    <t>y=5.0707-1.4152x</t>
  </si>
  <si>
    <t>SJZGC3-1-(1)</t>
  </si>
  <si>
    <t>y=5.2035-1.0360x</t>
  </si>
  <si>
    <t>SJZGC3-2-(1)</t>
  </si>
  <si>
    <t>y=5.0083-0.9656x</t>
  </si>
  <si>
    <t>SJZALY3-(1)杆</t>
  </si>
  <si>
    <t>y=4.8722+0.8035x</t>
  </si>
  <si>
    <t>SJZALY2-(1)</t>
  </si>
  <si>
    <t>y=5.1765-1.3566x</t>
  </si>
  <si>
    <t>TSFR2</t>
  </si>
  <si>
    <t>TS</t>
  </si>
  <si>
    <t>y=5.9496-0.6883x</t>
  </si>
  <si>
    <t>HDGJC1-(1)</t>
  </si>
  <si>
    <t>HD</t>
  </si>
  <si>
    <t>y=5.2399-0.8016x</t>
  </si>
  <si>
    <t>HDGJC1-(2)</t>
  </si>
  <si>
    <r>
      <rPr>
        <sz val="11"/>
        <color theme="1"/>
        <rFont val="等线"/>
        <charset val="134"/>
        <scheme val="minor"/>
      </rPr>
      <t>y=5.226</t>
    </r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-0.8415x</t>
    </r>
  </si>
  <si>
    <t>HSJX2-1-(1)</t>
  </si>
  <si>
    <t>HS</t>
  </si>
  <si>
    <t>y=6.3532-1.3473x</t>
  </si>
  <si>
    <t>HSJX2-2-(1)</t>
  </si>
  <si>
    <t>y=6.3208-1.4320x</t>
  </si>
  <si>
    <t>HSJX2-2-(2)</t>
  </si>
  <si>
    <t>y=6.2974-1.5188x</t>
  </si>
  <si>
    <t>CM-BT4茎(1)</t>
  </si>
  <si>
    <r>
      <rPr>
        <sz val="11"/>
        <color theme="1"/>
        <rFont val="等线"/>
        <charset val="134"/>
        <scheme val="minor"/>
      </rPr>
      <t>y=5.827</t>
    </r>
    <r>
      <rPr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-1.5093x</t>
    </r>
  </si>
  <si>
    <t>CM-BT4茎(2)</t>
  </si>
  <si>
    <t>y=6.1837-1.5633x</t>
  </si>
  <si>
    <t>CM-BT4茎(3）</t>
  </si>
  <si>
    <r>
      <rPr>
        <sz val="11"/>
        <color theme="1"/>
        <rFont val="等线"/>
        <charset val="134"/>
        <scheme val="minor"/>
      </rPr>
      <t>y=5.1832-1.504</t>
    </r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x</t>
    </r>
  </si>
  <si>
    <t>CM-BT2-（1）</t>
  </si>
  <si>
    <r>
      <rPr>
        <sz val="11"/>
        <color theme="1"/>
        <rFont val="等线"/>
        <charset val="134"/>
        <scheme val="minor"/>
      </rPr>
      <t>y=5.046</t>
    </r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-0.6914x</t>
    </r>
  </si>
  <si>
    <t>CM-BT4杆（2）</t>
  </si>
  <si>
    <t>y=5.2220-0.8543x</t>
  </si>
  <si>
    <t>HDYN1</t>
  </si>
  <si>
    <t>y=5.7602-1.3704x</t>
  </si>
  <si>
    <t>HDYN2</t>
  </si>
  <si>
    <t>BD</t>
  </si>
  <si>
    <t>y=5.2956-0.6214x</t>
  </si>
  <si>
    <t>BDAX2</t>
  </si>
  <si>
    <t>y=5.4324-0.8853x</t>
  </si>
  <si>
    <t>BDAX3</t>
  </si>
  <si>
    <r>
      <rPr>
        <sz val="11"/>
        <color theme="1"/>
        <rFont val="等线"/>
        <charset val="134"/>
        <scheme val="minor"/>
      </rPr>
      <t>y=6.046</t>
    </r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-1.2199x</t>
    </r>
  </si>
  <si>
    <t>BDAX4</t>
  </si>
  <si>
    <t>y=5.8067-1.2714x</t>
  </si>
  <si>
    <t>BDAX5</t>
  </si>
  <si>
    <t>y=5.4756-0.8584x</t>
  </si>
  <si>
    <t>BDAX6</t>
  </si>
  <si>
    <t>y=5.4686-0.8879x</t>
  </si>
  <si>
    <t>SJZXJ2-2-(1)</t>
  </si>
  <si>
    <t>y=6.6487-1.4140x</t>
  </si>
  <si>
    <t>SJZXJ2-2-(2）</t>
  </si>
  <si>
    <t>y=5.6673-1.4437x</t>
  </si>
  <si>
    <t>SJZXJ3-2-(1)</t>
  </si>
  <si>
    <t>y=5.1611-0.9969x</t>
  </si>
  <si>
    <t>SJZXJ3-2-(2)</t>
  </si>
  <si>
    <t>y=5.0290-0.7222x</t>
  </si>
  <si>
    <t>LFWA3-(1)</t>
  </si>
  <si>
    <t>y=5.1125-0.9722x</t>
  </si>
  <si>
    <t>NJBM1</t>
  </si>
  <si>
    <r>
      <rPr>
        <sz val="11"/>
        <color theme="1"/>
        <rFont val="等线"/>
        <charset val="134"/>
        <scheme val="minor"/>
      </rPr>
      <t>y=5.594</t>
    </r>
    <r>
      <rPr>
        <sz val="11"/>
        <color theme="1"/>
        <rFont val="等线"/>
        <charset val="134"/>
        <scheme val="minor"/>
      </rPr>
      <t>5</t>
    </r>
    <r>
      <rPr>
        <sz val="11"/>
        <color theme="1"/>
        <rFont val="等线"/>
        <charset val="134"/>
        <scheme val="minor"/>
      </rPr>
      <t>-0.6277x</t>
    </r>
  </si>
  <si>
    <t>NJBM2-(1)</t>
  </si>
  <si>
    <r>
      <rPr>
        <sz val="11"/>
        <color theme="1"/>
        <rFont val="等线"/>
        <charset val="134"/>
        <scheme val="minor"/>
      </rPr>
      <t>y=5.0796-0.635</t>
    </r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x</t>
    </r>
  </si>
  <si>
    <t>NJBM3-(1)</t>
  </si>
  <si>
    <t>y=5.1216-1.0086x</t>
  </si>
  <si>
    <t>GY6</t>
  </si>
  <si>
    <t>y=5.9618-1.5672x</t>
  </si>
  <si>
    <t>GY10节</t>
  </si>
  <si>
    <t>y=4.5682+0.8007x</t>
  </si>
  <si>
    <t>GY10杆</t>
  </si>
  <si>
    <t>y=5.0581-0,9727x</t>
  </si>
  <si>
    <t>GY11节</t>
  </si>
  <si>
    <t>y=5.4268-1.5918x</t>
  </si>
  <si>
    <t>GY11杆</t>
  </si>
  <si>
    <t>y=5.6307-0,8202x</t>
  </si>
  <si>
    <t>TSHG1</t>
  </si>
  <si>
    <t>y=6.0721-1.2035x</t>
  </si>
  <si>
    <t>TSHG2-1</t>
  </si>
  <si>
    <t>y=5.8515-1.4605x</t>
  </si>
  <si>
    <t>TSHG2-2</t>
  </si>
  <si>
    <r>
      <rPr>
        <sz val="11"/>
        <color theme="1"/>
        <rFont val="等线"/>
        <charset val="134"/>
        <scheme val="minor"/>
      </rPr>
      <t>y=5.1339-0.861</t>
    </r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x</t>
    </r>
  </si>
  <si>
    <t>TSHG3</t>
  </si>
  <si>
    <t>y=5.1399-0.7466x</t>
  </si>
  <si>
    <t>TSHG4-1</t>
  </si>
  <si>
    <t>y=6.0003-1.5043x</t>
  </si>
  <si>
    <t>TSHG5-1</t>
  </si>
  <si>
    <t>y=4.8838+0.6524x</t>
  </si>
  <si>
    <t>TSHG5-2</t>
  </si>
  <si>
    <t>y=6.1021-1.7477x</t>
  </si>
  <si>
    <t>CXLQC2</t>
  </si>
  <si>
    <t>y=5.4277-1.0479x</t>
  </si>
  <si>
    <t>DMCX1</t>
  </si>
  <si>
    <t>y=5.9794-1.6147x</t>
  </si>
  <si>
    <t>DMCX2</t>
  </si>
  <si>
    <t>y=5.2674-0.4931x</t>
  </si>
  <si>
    <t>DMCX3</t>
  </si>
  <si>
    <t>y=6.1605-1.6860x</t>
  </si>
  <si>
    <t>CXNWG1</t>
  </si>
  <si>
    <t>y=5.2580-1.1877x</t>
  </si>
  <si>
    <t>CXDZY3</t>
  </si>
  <si>
    <t>y=5.2009-0.7324x</t>
  </si>
  <si>
    <t>SJZXJ1-2(2)</t>
  </si>
  <si>
    <t>y=5.1009-1.0693x</t>
  </si>
  <si>
    <t>SJZXJ2-2(2)</t>
  </si>
  <si>
    <t>y=5.7283-1.7368x</t>
  </si>
  <si>
    <t>SJZXJ3-1(2)</t>
  </si>
  <si>
    <t>y=5.3842-0.8353x</t>
  </si>
  <si>
    <t>SJZXJ4-2(1)</t>
  </si>
  <si>
    <r>
      <rPr>
        <sz val="11"/>
        <color theme="1"/>
        <rFont val="等线"/>
        <charset val="134"/>
        <scheme val="minor"/>
      </rPr>
      <t>y=5.570</t>
    </r>
    <r>
      <rPr>
        <sz val="11"/>
        <color theme="1"/>
        <rFont val="等线"/>
        <charset val="134"/>
        <scheme val="minor"/>
      </rPr>
      <t>2</t>
    </r>
    <r>
      <rPr>
        <sz val="11"/>
        <color theme="1"/>
        <rFont val="等线"/>
        <charset val="134"/>
        <scheme val="minor"/>
      </rPr>
      <t>-0.7327x</t>
    </r>
  </si>
  <si>
    <t>SJZXJ1-2(3)</t>
  </si>
  <si>
    <t>y=5.8736-0.9604x</t>
  </si>
  <si>
    <t>SJZXJ2-1(1）</t>
  </si>
  <si>
    <t>y=4.9827+0.7665x</t>
  </si>
  <si>
    <t>SJZXJ2-1(2）</t>
  </si>
  <si>
    <t>y=4.9856+0.8606x</t>
  </si>
  <si>
    <t>y=6.2272-1.5156x</t>
  </si>
  <si>
    <t>SJZXJ3-1(3)</t>
  </si>
  <si>
    <t>y=6.0224-1.6583x</t>
  </si>
  <si>
    <t>SJZGC1-1(3)</t>
  </si>
  <si>
    <t>y=6.0105-1.5931x</t>
  </si>
  <si>
    <t>SJZGC3-1(2)</t>
  </si>
  <si>
    <t>y=6.0054-1.6683x</t>
  </si>
  <si>
    <t>SJZGC1-1(2)</t>
  </si>
  <si>
    <t>y=5.6931-1.0094x</t>
  </si>
  <si>
    <t>SJZGC2-1(3)</t>
  </si>
  <si>
    <t>y=5.0759-0.9126x</t>
  </si>
  <si>
    <t>SJZGC1-2(2)</t>
  </si>
  <si>
    <r>
      <rPr>
        <sz val="11"/>
        <color theme="1"/>
        <rFont val="等线"/>
        <charset val="134"/>
        <scheme val="minor"/>
      </rPr>
      <t>y=4.966</t>
    </r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+0.9248x</t>
    </r>
  </si>
  <si>
    <t>SJZGC2-2(2)</t>
  </si>
  <si>
    <t>y=6.1378-1.6357x</t>
  </si>
  <si>
    <t>SJZGC2-2(1)</t>
  </si>
  <si>
    <r>
      <rPr>
        <sz val="11"/>
        <color theme="1"/>
        <rFont val="等线"/>
        <charset val="134"/>
        <scheme val="minor"/>
      </rPr>
      <t>y=5.9606-1.5</t>
    </r>
    <r>
      <rPr>
        <sz val="11"/>
        <color theme="1"/>
        <rFont val="等线"/>
        <charset val="134"/>
        <scheme val="minor"/>
      </rPr>
      <t>700</t>
    </r>
    <r>
      <rPr>
        <sz val="11"/>
        <color theme="1"/>
        <rFont val="等线"/>
        <charset val="134"/>
        <scheme val="minor"/>
      </rPr>
      <t>x</t>
    </r>
  </si>
  <si>
    <t>SJZGC2-1(2)</t>
  </si>
  <si>
    <t>y=5.8342-1.3672x</t>
  </si>
  <si>
    <t>CM-BT(5)</t>
  </si>
  <si>
    <t>LF</t>
  </si>
  <si>
    <r>
      <rPr>
        <sz val="11"/>
        <color theme="1"/>
        <rFont val="等线"/>
        <charset val="134"/>
        <scheme val="minor"/>
      </rPr>
      <t>y=6.118</t>
    </r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-1.699</t>
    </r>
    <r>
      <rPr>
        <sz val="11"/>
        <color theme="1"/>
        <rFont val="等线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>x</t>
    </r>
  </si>
  <si>
    <t>CM-BT(4)</t>
  </si>
  <si>
    <t>y=5.8049-1.5170x</t>
  </si>
  <si>
    <t>NJBM2-(2)</t>
  </si>
  <si>
    <t>y=5.7878-1.2360x</t>
  </si>
  <si>
    <t>NJBM3-(2)</t>
  </si>
  <si>
    <r>
      <rPr>
        <sz val="11"/>
        <color theme="1"/>
        <rFont val="等线"/>
        <charset val="134"/>
        <scheme val="minor"/>
      </rPr>
      <t>L</t>
    </r>
    <r>
      <rPr>
        <sz val="11"/>
        <color theme="1"/>
        <rFont val="等线"/>
        <charset val="134"/>
        <scheme val="minor"/>
      </rPr>
      <t>F</t>
    </r>
  </si>
  <si>
    <r>
      <rPr>
        <sz val="11"/>
        <color theme="1"/>
        <rFont val="等线"/>
        <charset val="134"/>
        <scheme val="minor"/>
      </rPr>
      <t>y=5.</t>
    </r>
    <r>
      <rPr>
        <sz val="11"/>
        <color theme="1"/>
        <rFont val="等线"/>
        <charset val="134"/>
        <scheme val="minor"/>
      </rPr>
      <t>5586</t>
    </r>
    <r>
      <rPr>
        <sz val="11"/>
        <color theme="1"/>
        <rFont val="等线"/>
        <charset val="134"/>
        <scheme val="minor"/>
      </rPr>
      <t>-1.</t>
    </r>
    <r>
      <rPr>
        <sz val="11"/>
        <color theme="1"/>
        <rFont val="等线"/>
        <charset val="134"/>
        <scheme val="minor"/>
      </rPr>
      <t>3469</t>
    </r>
    <r>
      <rPr>
        <sz val="11"/>
        <color theme="1"/>
        <rFont val="等线"/>
        <charset val="134"/>
        <scheme val="minor"/>
      </rPr>
      <t>x</t>
    </r>
  </si>
  <si>
    <t>LFGA3-1(1)</t>
  </si>
  <si>
    <t>y=5.3706-0.8381x</t>
  </si>
  <si>
    <t>LFGA1-3</t>
  </si>
  <si>
    <t>y=5.5987-1.1778x</t>
  </si>
  <si>
    <t>LFGA3-2</t>
  </si>
  <si>
    <t>y=5.7372-1.2937x</t>
  </si>
  <si>
    <t>LFGA3-1(3)</t>
  </si>
  <si>
    <t>y=5.2869-0.9489x</t>
  </si>
  <si>
    <t>LFGA3-1(2)</t>
  </si>
  <si>
    <r>
      <rPr>
        <sz val="11"/>
        <color theme="1"/>
        <rFont val="等线"/>
        <charset val="134"/>
        <scheme val="minor"/>
      </rPr>
      <t>y=5.6383-1.324</t>
    </r>
    <r>
      <rPr>
        <sz val="11"/>
        <color theme="1"/>
        <rFont val="等线"/>
        <charset val="134"/>
        <scheme val="minor"/>
      </rPr>
      <t>3</t>
    </r>
    <r>
      <rPr>
        <sz val="11"/>
        <color theme="1"/>
        <rFont val="等线"/>
        <charset val="134"/>
        <scheme val="minor"/>
      </rPr>
      <t>x</t>
    </r>
  </si>
  <si>
    <t>LFGA3-3(2)</t>
  </si>
  <si>
    <t>y=5.7774-1.4197x</t>
  </si>
  <si>
    <t>LFGA3-3(1)</t>
  </si>
  <si>
    <t>y=6.2392-1.4261x</t>
  </si>
  <si>
    <t>HSJX2-1(3)</t>
  </si>
  <si>
    <r>
      <rPr>
        <sz val="11"/>
        <color theme="1"/>
        <rFont val="等线"/>
        <charset val="134"/>
        <scheme val="minor"/>
      </rPr>
      <t>y=6.1309-1.703</t>
    </r>
    <r>
      <rPr>
        <sz val="11"/>
        <color theme="1"/>
        <rFont val="等线"/>
        <charset val="134"/>
        <scheme val="minor"/>
      </rPr>
      <t>7</t>
    </r>
    <r>
      <rPr>
        <sz val="11"/>
        <color theme="1"/>
        <rFont val="等线"/>
        <charset val="134"/>
        <scheme val="minor"/>
      </rPr>
      <t>x</t>
    </r>
  </si>
  <si>
    <t>HSJX1-2</t>
  </si>
  <si>
    <t>y=6.1414-1.5442x</t>
  </si>
  <si>
    <t>HSJX2-3</t>
  </si>
  <si>
    <t>HSJX2-4</t>
  </si>
  <si>
    <t>CZWBH2-(2)</t>
  </si>
  <si>
    <t>CZWBH2-(3)</t>
  </si>
  <si>
    <r>
      <rPr>
        <sz val="11"/>
        <color theme="1"/>
        <rFont val="等线"/>
        <charset val="134"/>
        <scheme val="minor"/>
      </rPr>
      <t>C</t>
    </r>
    <r>
      <rPr>
        <sz val="11"/>
        <color theme="1"/>
        <rFont val="等线"/>
        <charset val="134"/>
        <scheme val="minor"/>
      </rPr>
      <t>Z</t>
    </r>
  </si>
  <si>
    <t>y=6.2542-1.5093x</t>
  </si>
  <si>
    <r>
      <rPr>
        <sz val="11"/>
        <color theme="1"/>
        <rFont val="等线"/>
        <charset val="134"/>
        <scheme val="minor"/>
      </rPr>
      <t>X</t>
    </r>
    <r>
      <rPr>
        <sz val="11"/>
        <color theme="1"/>
        <rFont val="等线"/>
        <charset val="134"/>
        <scheme val="minor"/>
      </rPr>
      <t>T</t>
    </r>
  </si>
  <si>
    <t>y=6.1665-1.6162x</t>
  </si>
  <si>
    <t>y=5.2266-0.8415x</t>
  </si>
  <si>
    <t>y=5.8271-1.5093x</t>
  </si>
  <si>
    <t>y=5.1832-1.5049x</t>
  </si>
  <si>
    <t>y=5.0465-0.6914x</t>
  </si>
  <si>
    <t>y=6.0460-1.2199x</t>
  </si>
  <si>
    <t>y=5.5944-0.6277x</t>
  </si>
  <si>
    <t>y=5.0796-0.6350x</t>
  </si>
  <si>
    <t>y=5.1339-0.8613x</t>
  </si>
  <si>
    <t>y=5.5703-0.7327x</t>
  </si>
  <si>
    <t>y=4.9662+0.9248x</t>
  </si>
  <si>
    <t>y=5.9606-1.5699x</t>
  </si>
  <si>
    <t>y=6.1182-1.6993x</t>
  </si>
  <si>
    <t>NJBM3-(3)</t>
  </si>
  <si>
    <t>y=5.6383-1.3242x</t>
  </si>
  <si>
    <t>y=6.1309-1.7036x</t>
  </si>
  <si>
    <t>resistance index</t>
  </si>
  <si>
    <t>&lt;0.2</t>
  </si>
  <si>
    <t>0.2-0.4</t>
  </si>
  <si>
    <t>0.4-0.6</t>
  </si>
  <si>
    <t>0.6-0.8</t>
  </si>
  <si>
    <t>0.8-1.0</t>
  </si>
  <si>
    <t>1.0-1.2</t>
  </si>
  <si>
    <t>1.2-1.4</t>
  </si>
  <si>
    <t>1.4-1.6</t>
  </si>
  <si>
    <r>
      <rPr>
        <sz val="11"/>
        <color theme="1"/>
        <rFont val="等线"/>
        <charset val="134"/>
        <scheme val="minor"/>
      </rPr>
      <t>&gt;</t>
    </r>
    <r>
      <rPr>
        <sz val="11"/>
        <color theme="1"/>
        <rFont val="等线"/>
        <charset val="134"/>
        <scheme val="minor"/>
      </rPr>
      <t>1.6</t>
    </r>
  </si>
  <si>
    <t>&lt;0.05</t>
  </si>
  <si>
    <r>
      <rPr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.05-</t>
    </r>
    <r>
      <rPr>
        <sz val="11"/>
        <color theme="1"/>
        <rFont val="等线"/>
        <charset val="134"/>
        <scheme val="minor"/>
      </rPr>
      <t>0.1</t>
    </r>
  </si>
  <si>
    <r>
      <rPr>
        <sz val="11"/>
        <color theme="1"/>
        <rFont val="等线"/>
        <charset val="134"/>
        <scheme val="minor"/>
      </rPr>
      <t>0.10-</t>
    </r>
    <r>
      <rPr>
        <sz val="11"/>
        <color theme="1"/>
        <rFont val="等线"/>
        <charset val="134"/>
        <scheme val="minor"/>
      </rPr>
      <t>0.15</t>
    </r>
  </si>
  <si>
    <r>
      <rPr>
        <sz val="11"/>
        <color theme="1"/>
        <rFont val="等线"/>
        <charset val="134"/>
        <scheme val="minor"/>
      </rPr>
      <t>0.15-</t>
    </r>
    <r>
      <rPr>
        <sz val="11"/>
        <color theme="1"/>
        <rFont val="等线"/>
        <charset val="134"/>
        <scheme val="minor"/>
      </rPr>
      <t>0.2</t>
    </r>
    <r>
      <rPr>
        <sz val="11"/>
        <color theme="1"/>
        <rFont val="等线"/>
        <charset val="134"/>
        <scheme val="minor"/>
      </rPr>
      <t>0</t>
    </r>
  </si>
  <si>
    <r>
      <rPr>
        <sz val="11"/>
        <color theme="1"/>
        <rFont val="等线"/>
        <charset val="134"/>
        <scheme val="minor"/>
      </rPr>
      <t>0.20-</t>
    </r>
    <r>
      <rPr>
        <sz val="11"/>
        <color theme="1"/>
        <rFont val="等线"/>
        <charset val="134"/>
        <scheme val="minor"/>
      </rPr>
      <t>0.25</t>
    </r>
  </si>
  <si>
    <r>
      <rPr>
        <sz val="11"/>
        <color theme="1"/>
        <rFont val="等线"/>
        <charset val="134"/>
        <scheme val="minor"/>
      </rPr>
      <t>0.25-</t>
    </r>
    <r>
      <rPr>
        <sz val="11"/>
        <color theme="1"/>
        <rFont val="等线"/>
        <charset val="134"/>
        <scheme val="minor"/>
      </rPr>
      <t>0.3</t>
    </r>
    <r>
      <rPr>
        <sz val="11"/>
        <color theme="1"/>
        <rFont val="等线"/>
        <charset val="134"/>
        <scheme val="minor"/>
      </rPr>
      <t>0</t>
    </r>
  </si>
  <si>
    <r>
      <rPr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.30-</t>
    </r>
    <r>
      <rPr>
        <sz val="11"/>
        <color theme="1"/>
        <rFont val="等线"/>
        <charset val="134"/>
        <scheme val="minor"/>
      </rPr>
      <t>0.35</t>
    </r>
  </si>
  <si>
    <r>
      <rPr>
        <sz val="11"/>
        <color theme="1"/>
        <rFont val="等线"/>
        <charset val="134"/>
        <scheme val="minor"/>
      </rPr>
      <t>0</t>
    </r>
    <r>
      <rPr>
        <sz val="11"/>
        <color theme="1"/>
        <rFont val="等线"/>
        <charset val="134"/>
        <scheme val="minor"/>
      </rPr>
      <t>.35-</t>
    </r>
    <r>
      <rPr>
        <sz val="11"/>
        <color theme="1"/>
        <rFont val="等线"/>
        <charset val="134"/>
        <scheme val="minor"/>
      </rPr>
      <t>0.4</t>
    </r>
    <r>
      <rPr>
        <sz val="11"/>
        <color theme="1"/>
        <rFont val="等线"/>
        <charset val="134"/>
        <scheme val="minor"/>
      </rPr>
      <t>0</t>
    </r>
  </si>
  <si>
    <r>
      <rPr>
        <sz val="11"/>
        <color theme="1"/>
        <rFont val="等线"/>
        <charset val="134"/>
        <scheme val="minor"/>
      </rPr>
      <t>L</t>
    </r>
    <r>
      <rPr>
        <sz val="11"/>
        <color theme="1"/>
        <rFont val="等线"/>
        <charset val="134"/>
        <scheme val="minor"/>
      </rPr>
      <t>R</t>
    </r>
  </si>
  <si>
    <t>MR</t>
  </si>
  <si>
    <t>delete</t>
  </si>
  <si>
    <r>
      <rPr>
        <sz val="11"/>
        <color theme="1"/>
        <rFont val="等线"/>
        <charset val="134"/>
        <scheme val="minor"/>
      </rPr>
      <t>R</t>
    </r>
    <r>
      <rPr>
        <sz val="11"/>
        <color theme="1"/>
        <rFont val="等线"/>
        <charset val="134"/>
        <scheme val="minor"/>
      </rPr>
      <t>EGION</t>
    </r>
  </si>
  <si>
    <r>
      <rPr>
        <sz val="11"/>
        <color theme="1"/>
        <rFont val="等线"/>
        <charset val="134"/>
        <scheme val="minor"/>
      </rPr>
      <t>E</t>
    </r>
    <r>
      <rPr>
        <sz val="11"/>
        <color theme="1"/>
        <rFont val="等线"/>
        <charset val="134"/>
        <scheme val="minor"/>
      </rPr>
      <t>C50</t>
    </r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</si>
</sst>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  <numFmt numFmtId="176" formatCode="0.0000"/>
    <numFmt numFmtId="177" formatCode="0.00000_ "/>
    <numFmt numFmtId="178" formatCode="0.0000_ "/>
  </numFmts>
  <fonts count="2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6" fillId="13" borderId="1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ill="1">
      <alignment vertical="center"/>
    </xf>
    <xf numFmtId="2" fontId="0" fillId="0" borderId="0" xfId="0" applyNumberFormat="1">
      <alignment vertical="center"/>
    </xf>
    <xf numFmtId="2" fontId="1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2" fontId="0" fillId="2" borderId="0" xfId="0" applyNumberFormat="1" applyFill="1">
      <alignment vertical="center"/>
    </xf>
    <xf numFmtId="2" fontId="1" fillId="2" borderId="0" xfId="0" applyNumberFormat="1" applyFont="1" applyFill="1">
      <alignment vertical="center"/>
    </xf>
    <xf numFmtId="2" fontId="0" fillId="0" borderId="0" xfId="0" applyNumberFormat="1" applyFont="1">
      <alignment vertical="center"/>
    </xf>
    <xf numFmtId="0" fontId="0" fillId="2" borderId="0" xfId="0" applyFill="1" applyAlignment="1">
      <alignment horizontal="right" vertical="center"/>
    </xf>
    <xf numFmtId="177" fontId="0" fillId="2" borderId="0" xfId="0" applyNumberFormat="1" applyFill="1" applyAlignment="1">
      <alignment horizontal="center" vertical="center"/>
    </xf>
    <xf numFmtId="2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2" fontId="0" fillId="3" borderId="0" xfId="0" applyNumberFormat="1" applyFill="1">
      <alignment vertical="center"/>
    </xf>
    <xf numFmtId="2" fontId="1" fillId="3" borderId="0" xfId="0" applyNumberFormat="1" applyFont="1" applyFill="1">
      <alignment vertical="center"/>
    </xf>
    <xf numFmtId="0" fontId="0" fillId="3" borderId="0" xfId="0" applyFill="1">
      <alignment vertical="center"/>
    </xf>
    <xf numFmtId="176" fontId="0" fillId="3" borderId="0" xfId="0" applyNumberFormat="1" applyFill="1">
      <alignment vertical="center"/>
    </xf>
    <xf numFmtId="0" fontId="0" fillId="3" borderId="0" xfId="0" applyFill="1" applyAlignment="1">
      <alignment horizontal="right" vertical="center"/>
    </xf>
    <xf numFmtId="2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'ec50 list'!$F$3:$M$3</c:f>
              <c:strCache>
                <c:ptCount val="8"/>
                <c:pt idx="0">
                  <c:v>&lt;0.2</c:v>
                </c:pt>
                <c:pt idx="1">
                  <c:v>0.2-0.4</c:v>
                </c:pt>
                <c:pt idx="2">
                  <c:v>0.4-0.6</c:v>
                </c:pt>
                <c:pt idx="3">
                  <c:v>0.6-0.8</c:v>
                </c:pt>
                <c:pt idx="4">
                  <c:v>0.8-1.0</c:v>
                </c:pt>
                <c:pt idx="5">
                  <c:v>1.0-1.2</c:v>
                </c:pt>
                <c:pt idx="6">
                  <c:v>1.2-1.4</c:v>
                </c:pt>
                <c:pt idx="7">
                  <c:v>1.4-1.6</c:v>
                </c:pt>
              </c:strCache>
            </c:strRef>
          </c:cat>
          <c:val>
            <c:numRef>
              <c:f>'ec50 list'!$F$6:$M$6</c:f>
              <c:numCache>
                <c:formatCode>General</c:formatCode>
                <c:ptCount val="8"/>
                <c:pt idx="0">
                  <c:v>17</c:v>
                </c:pt>
                <c:pt idx="1">
                  <c:v>38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2659832"/>
        <c:axId val="682662128"/>
      </c:barChart>
      <c:catAx>
        <c:axId val="682659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EC50 (mg/L)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82662128"/>
        <c:crosses val="autoZero"/>
        <c:auto val="1"/>
        <c:lblAlgn val="ctr"/>
        <c:lblOffset val="100"/>
        <c:noMultiLvlLbl val="0"/>
      </c:catAx>
      <c:valAx>
        <c:axId val="68266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Sensitivity</a:t>
                </a:r>
                <a:r>
                  <a:rPr lang="en-US" altLang="zh-CN" baseline="0"/>
                  <a:t> frequency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82659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'ec50 list'!$B$2:$B$84</c:f>
              <c:numCache>
                <c:formatCode>General</c:formatCode>
                <c:ptCount val="83"/>
                <c:pt idx="0">
                  <c:v>0.0417113746760613</c:v>
                </c:pt>
                <c:pt idx="1">
                  <c:v>0.0682438143051668</c:v>
                </c:pt>
                <c:pt idx="2">
                  <c:v>0.0990077975988811</c:v>
                </c:pt>
                <c:pt idx="3">
                  <c:v>0.112964773728905</c:v>
                </c:pt>
                <c:pt idx="4">
                  <c:v>0.119565021571085</c:v>
                </c:pt>
                <c:pt idx="5">
                  <c:v>0.123135367908749</c:v>
                </c:pt>
                <c:pt idx="6">
                  <c:v>0.128566774366968</c:v>
                </c:pt>
                <c:pt idx="7">
                  <c:v>0.135227201989266</c:v>
                </c:pt>
                <c:pt idx="8">
                  <c:v>0.138836571633125</c:v>
                </c:pt>
                <c:pt idx="9">
                  <c:v>0.139892227379268</c:v>
                </c:pt>
                <c:pt idx="10">
                  <c:v>0.147565213701272</c:v>
                </c:pt>
                <c:pt idx="11">
                  <c:v>0.15498435992679</c:v>
                </c:pt>
                <c:pt idx="12">
                  <c:v>0.166625625681546</c:v>
                </c:pt>
                <c:pt idx="13">
                  <c:v>0.170238939392203</c:v>
                </c:pt>
                <c:pt idx="14">
                  <c:v>0.174915211343691</c:v>
                </c:pt>
                <c:pt idx="15">
                  <c:v>0.182328822329233</c:v>
                </c:pt>
                <c:pt idx="16">
                  <c:v>0.189775142009465</c:v>
                </c:pt>
                <c:pt idx="17">
                  <c:v>0.202694953758373</c:v>
                </c:pt>
                <c:pt idx="18">
                  <c:v>0.204390891545443</c:v>
                </c:pt>
                <c:pt idx="19">
                  <c:v>0.204966223143306</c:v>
                </c:pt>
                <c:pt idx="20">
                  <c:v>0.205792868369854</c:v>
                </c:pt>
                <c:pt idx="21">
                  <c:v>0.216289802364385</c:v>
                </c:pt>
                <c:pt idx="22">
                  <c:v>0.216879846753934</c:v>
                </c:pt>
                <c:pt idx="23">
                  <c:v>0.219760683021637</c:v>
                </c:pt>
                <c:pt idx="24">
                  <c:v>0.226118852325816</c:v>
                </c:pt>
                <c:pt idx="25">
                  <c:v>0.230475451092881</c:v>
                </c:pt>
                <c:pt idx="26">
                  <c:v>0.232022118360481</c:v>
                </c:pt>
                <c:pt idx="27">
                  <c:v>0.232101354360487</c:v>
                </c:pt>
                <c:pt idx="28">
                  <c:v>0.234077503400111</c:v>
                </c:pt>
                <c:pt idx="29">
                  <c:v>0.241803782594698</c:v>
                </c:pt>
                <c:pt idx="30">
                  <c:v>0.243378449048113</c:v>
                </c:pt>
                <c:pt idx="31">
                  <c:v>0.244429536952992</c:v>
                </c:pt>
                <c:pt idx="32">
                  <c:v>0.245382357101579</c:v>
                </c:pt>
                <c:pt idx="33">
                  <c:v>0.247428869465115</c:v>
                </c:pt>
                <c:pt idx="34">
                  <c:v>0.249657199536697</c:v>
                </c:pt>
                <c:pt idx="35">
                  <c:v>0.261215499576076</c:v>
                </c:pt>
                <c:pt idx="36">
                  <c:v>0.269232434281133</c:v>
                </c:pt>
                <c:pt idx="37">
                  <c:v>0.278778875928845</c:v>
                </c:pt>
                <c:pt idx="38">
                  <c:v>0.279228459810502</c:v>
                </c:pt>
                <c:pt idx="39">
                  <c:v>0.283153681141786</c:v>
                </c:pt>
                <c:pt idx="40">
                  <c:v>0.28340187268027</c:v>
                </c:pt>
                <c:pt idx="41">
                  <c:v>0.287171934373855</c:v>
                </c:pt>
                <c:pt idx="42">
                  <c:v>0.294749109066506</c:v>
                </c:pt>
                <c:pt idx="43">
                  <c:v>0.296620207760539</c:v>
                </c:pt>
                <c:pt idx="44">
                  <c:v>0.310208193031097</c:v>
                </c:pt>
                <c:pt idx="45">
                  <c:v>0.324801289941704</c:v>
                </c:pt>
                <c:pt idx="46">
                  <c:v>0.329590329181316</c:v>
                </c:pt>
                <c:pt idx="47">
                  <c:v>0.334396256832886</c:v>
                </c:pt>
                <c:pt idx="48">
                  <c:v>0.344949334821334</c:v>
                </c:pt>
                <c:pt idx="49">
                  <c:v>0.346781910772739</c:v>
                </c:pt>
                <c:pt idx="50">
                  <c:v>0.361262554648401</c:v>
                </c:pt>
                <c:pt idx="51">
                  <c:v>0.372865046139537</c:v>
                </c:pt>
                <c:pt idx="52">
                  <c:v>0.380775517878278</c:v>
                </c:pt>
                <c:pt idx="53">
                  <c:v>0.384859861465397</c:v>
                </c:pt>
                <c:pt idx="54">
                  <c:v>0.390719090329297</c:v>
                </c:pt>
                <c:pt idx="55">
                  <c:v>0.498467096361823</c:v>
                </c:pt>
                <c:pt idx="56">
                  <c:v>0.502</c:v>
                </c:pt>
                <c:pt idx="57">
                  <c:v>0.53174617765089</c:v>
                </c:pt>
                <c:pt idx="58">
                  <c:v>0.538020395184753</c:v>
                </c:pt>
                <c:pt idx="59">
                  <c:v>0.539394958790186</c:v>
                </c:pt>
                <c:pt idx="60">
                  <c:v>0.549662518637331</c:v>
                </c:pt>
                <c:pt idx="61">
                  <c:v>0.606357857710957</c:v>
                </c:pt>
                <c:pt idx="62">
                  <c:v>0.636124308049923</c:v>
                </c:pt>
                <c:pt idx="63">
                  <c:v>0.685388295068202</c:v>
                </c:pt>
                <c:pt idx="64">
                  <c:v>0.689271343788597</c:v>
                </c:pt>
                <c:pt idx="65">
                  <c:v>0.741143970933177</c:v>
                </c:pt>
                <c:pt idx="66">
                  <c:v>0.749278444789354</c:v>
                </c:pt>
                <c:pt idx="67">
                  <c:v>0.755499828192745</c:v>
                </c:pt>
                <c:pt idx="68">
                  <c:v>0.757632668357858</c:v>
                </c:pt>
                <c:pt idx="69">
                  <c:v>0.766013036924677</c:v>
                </c:pt>
                <c:pt idx="70">
                  <c:v>0.781018544934011</c:v>
                </c:pt>
                <c:pt idx="71">
                  <c:v>0.804752688265615</c:v>
                </c:pt>
                <c:pt idx="72">
                  <c:v>0.825715568801104</c:v>
                </c:pt>
                <c:pt idx="73">
                  <c:v>0.856365508156758</c:v>
                </c:pt>
                <c:pt idx="74">
                  <c:v>0.871480149320873</c:v>
                </c:pt>
                <c:pt idx="75">
                  <c:v>0.891290030652467</c:v>
                </c:pt>
                <c:pt idx="76">
                  <c:v>0.911476218350043</c:v>
                </c:pt>
                <c:pt idx="77">
                  <c:v>0.98043902483111</c:v>
                </c:pt>
                <c:pt idx="78">
                  <c:v>1.0393584352584</c:v>
                </c:pt>
                <c:pt idx="79">
                  <c:v>1.05327060104887</c:v>
                </c:pt>
                <c:pt idx="80">
                  <c:v>1.08761564775561</c:v>
                </c:pt>
                <c:pt idx="81">
                  <c:v>1.44236336094708</c:v>
                </c:pt>
                <c:pt idx="82">
                  <c:v>1.50720464602562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703496"/>
        <c:axId val="626707760"/>
      </c:barChart>
      <c:catAx>
        <c:axId val="626703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Isolates 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6707760"/>
        <c:crosses val="autoZero"/>
        <c:auto val="1"/>
        <c:lblAlgn val="ctr"/>
        <c:lblOffset val="100"/>
        <c:noMultiLvlLbl val="0"/>
      </c:catAx>
      <c:valAx>
        <c:axId val="6267077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EC</a:t>
                </a:r>
                <a:r>
                  <a:rPr lang="en-US" altLang="zh-CN" baseline="-25000"/>
                  <a:t>50</a:t>
                </a:r>
                <a:r>
                  <a:rPr lang="en-US" altLang="zh-CN"/>
                  <a:t>(μg/mL)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670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'ec50 list'!$F$3:$M$3</c:f>
              <c:strCache>
                <c:ptCount val="8"/>
                <c:pt idx="0">
                  <c:v>&lt;0.2</c:v>
                </c:pt>
                <c:pt idx="1">
                  <c:v>0.2-0.4</c:v>
                </c:pt>
                <c:pt idx="2">
                  <c:v>0.4-0.6</c:v>
                </c:pt>
                <c:pt idx="3">
                  <c:v>0.6-0.8</c:v>
                </c:pt>
                <c:pt idx="4">
                  <c:v>0.8-1.0</c:v>
                </c:pt>
                <c:pt idx="5">
                  <c:v>1.0-1.2</c:v>
                </c:pt>
                <c:pt idx="6">
                  <c:v>1.2-1.4</c:v>
                </c:pt>
                <c:pt idx="7">
                  <c:v>1.4-1.6</c:v>
                </c:pt>
              </c:strCache>
            </c:strRef>
          </c:cat>
          <c:val>
            <c:numRef>
              <c:f>'ec50 list'!$F$4:$M$4</c:f>
              <c:numCache>
                <c:formatCode>General</c:formatCode>
                <c:ptCount val="8"/>
                <c:pt idx="0">
                  <c:v>20.7317073170732</c:v>
                </c:pt>
                <c:pt idx="1">
                  <c:v>46.3414634146341</c:v>
                </c:pt>
                <c:pt idx="2">
                  <c:v>7.31707317073171</c:v>
                </c:pt>
                <c:pt idx="3">
                  <c:v>12.1951219512195</c:v>
                </c:pt>
                <c:pt idx="4">
                  <c:v>8.53658536585366</c:v>
                </c:pt>
                <c:pt idx="5">
                  <c:v>3.65853658536585</c:v>
                </c:pt>
                <c:pt idx="6">
                  <c:v>0</c:v>
                </c:pt>
                <c:pt idx="7">
                  <c:v>2.4390243902439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708744"/>
        <c:axId val="626698576"/>
      </c:barChart>
      <c:catAx>
        <c:axId val="626708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EC</a:t>
                </a:r>
                <a:r>
                  <a:rPr lang="en-US" altLang="zh-CN" baseline="-25000"/>
                  <a:t>50</a:t>
                </a:r>
                <a:r>
                  <a:rPr lang="en-US" altLang="zh-CN"/>
                  <a:t> (μg/mL)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6698576"/>
        <c:crosses val="autoZero"/>
        <c:auto val="1"/>
        <c:lblAlgn val="ctr"/>
        <c:lblOffset val="100"/>
        <c:noMultiLvlLbl val="0"/>
      </c:catAx>
      <c:valAx>
        <c:axId val="626698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Sensitivity frequency (%) </a:t>
                </a:r>
                <a:endParaRPr lang="zh-CN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670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99300087489"/>
          <c:y val="0.087962962962963"/>
          <c:w val="0.84396062992126"/>
          <c:h val="0.737276538349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'ec50 list'!$E$27:$L$27</c:f>
              <c:strCache>
                <c:ptCount val="8"/>
                <c:pt idx="0">
                  <c:v>&lt;0.05</c:v>
                </c:pt>
                <c:pt idx="1">
                  <c:v>0.05-0.1</c:v>
                </c:pt>
                <c:pt idx="2">
                  <c:v>0.10-0.15</c:v>
                </c:pt>
                <c:pt idx="3">
                  <c:v>0.15-0.20</c:v>
                </c:pt>
                <c:pt idx="4">
                  <c:v>0.20-0.25</c:v>
                </c:pt>
                <c:pt idx="5">
                  <c:v>0.25-0.30</c:v>
                </c:pt>
                <c:pt idx="6">
                  <c:v>0.30-0.35</c:v>
                </c:pt>
                <c:pt idx="7">
                  <c:v>0.35-0.40</c:v>
                </c:pt>
              </c:strCache>
            </c:strRef>
          </c:cat>
          <c:val>
            <c:numRef>
              <c:f>'ec50 list'!$E$28:$L$28</c:f>
              <c:numCache>
                <c:formatCode>General</c:formatCode>
                <c:ptCount val="8"/>
                <c:pt idx="0">
                  <c:v>1.85185185185185</c:v>
                </c:pt>
                <c:pt idx="1">
                  <c:v>3.7037037037037</c:v>
                </c:pt>
                <c:pt idx="2">
                  <c:v>12.962962962963</c:v>
                </c:pt>
                <c:pt idx="3">
                  <c:v>14.8148148148148</c:v>
                </c:pt>
                <c:pt idx="4">
                  <c:v>31.4814814814815</c:v>
                </c:pt>
                <c:pt idx="5">
                  <c:v>16.6666666666667</c:v>
                </c:pt>
                <c:pt idx="6">
                  <c:v>11.1111111111111</c:v>
                </c:pt>
                <c:pt idx="7">
                  <c:v>9.25925925925926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690048"/>
        <c:axId val="626689064"/>
      </c:barChart>
      <c:catAx>
        <c:axId val="626690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EC</a:t>
                </a:r>
                <a:r>
                  <a:rPr lang="en-US" altLang="zh-CN" baseline="-25000"/>
                  <a:t>50</a:t>
                </a:r>
                <a:r>
                  <a:rPr lang="en-US" altLang="zh-CN"/>
                  <a:t> (μg/mL</a:t>
                </a:r>
                <a:r>
                  <a:rPr lang="zh-CN" altLang="en-US"/>
                  <a:t>）</a:t>
                </a:r>
                <a:endParaRPr lang="zh-CN" altLang="en-US"/>
              </a:p>
            </c:rich>
          </c:tx>
          <c:layout>
            <c:manualLayout>
              <c:xMode val="edge"/>
              <c:yMode val="edge"/>
              <c:x val="0.511945147430117"/>
              <c:y val="0.8635582117795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6689064"/>
        <c:crosses val="autoZero"/>
        <c:auto val="1"/>
        <c:lblAlgn val="ctr"/>
        <c:lblOffset val="100"/>
        <c:noMultiLvlLbl val="0"/>
      </c:catAx>
      <c:valAx>
        <c:axId val="6266890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Sensitivity</a:t>
                </a:r>
                <a:r>
                  <a:rPr lang="en-US" altLang="zh-CN" baseline="0"/>
                  <a:t> frequency (%)</a:t>
                </a:r>
                <a:endParaRPr lang="en-US" altLang="zh-CN" baseline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2669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102392</xdr:colOff>
      <xdr:row>10</xdr:row>
      <xdr:rowOff>138112</xdr:rowOff>
    </xdr:from>
    <xdr:to>
      <xdr:col>9</xdr:col>
      <xdr:colOff>423863</xdr:colOff>
      <xdr:row>21</xdr:row>
      <xdr:rowOff>1</xdr:rowOff>
    </xdr:to>
    <xdr:graphicFrame>
      <xdr:nvGraphicFramePr>
        <xdr:cNvPr id="2" name="图表 1"/>
        <xdr:cNvGraphicFramePr/>
      </xdr:nvGraphicFramePr>
      <xdr:xfrm>
        <a:off x="3881120" y="1897380"/>
        <a:ext cx="2904490" cy="17970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350043</xdr:colOff>
      <xdr:row>68</xdr:row>
      <xdr:rowOff>138112</xdr:rowOff>
    </xdr:from>
    <xdr:to>
      <xdr:col>12</xdr:col>
      <xdr:colOff>395288</xdr:colOff>
      <xdr:row>82</xdr:row>
      <xdr:rowOff>119062</xdr:rowOff>
    </xdr:to>
    <xdr:graphicFrame>
      <xdr:nvGraphicFramePr>
        <xdr:cNvPr id="7" name="图表 6"/>
        <xdr:cNvGraphicFramePr/>
      </xdr:nvGraphicFramePr>
      <xdr:xfrm>
        <a:off x="4128770" y="12100560"/>
        <a:ext cx="4565650" cy="2443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16510</xdr:colOff>
      <xdr:row>8</xdr:row>
      <xdr:rowOff>47625</xdr:rowOff>
    </xdr:from>
    <xdr:to>
      <xdr:col>16</xdr:col>
      <xdr:colOff>343535</xdr:colOff>
      <xdr:row>52</xdr:row>
      <xdr:rowOff>94615</xdr:rowOff>
    </xdr:to>
    <xdr:graphicFrame>
      <xdr:nvGraphicFramePr>
        <xdr:cNvPr id="8" name="图表 7"/>
        <xdr:cNvGraphicFramePr/>
      </xdr:nvGraphicFramePr>
      <xdr:xfrm>
        <a:off x="1585595" y="1455420"/>
        <a:ext cx="9640570" cy="7787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674370</xdr:colOff>
      <xdr:row>14</xdr:row>
      <xdr:rowOff>118745</xdr:rowOff>
    </xdr:from>
    <xdr:to>
      <xdr:col>17</xdr:col>
      <xdr:colOff>590075</xdr:colOff>
      <xdr:row>50</xdr:row>
      <xdr:rowOff>166052</xdr:rowOff>
    </xdr:to>
    <xdr:graphicFrame>
      <xdr:nvGraphicFramePr>
        <xdr:cNvPr id="9" name="图表 8"/>
        <xdr:cNvGraphicFramePr/>
      </xdr:nvGraphicFramePr>
      <xdr:xfrm>
        <a:off x="2889250" y="2581910"/>
        <a:ext cx="9229090" cy="6380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74"/>
  <sheetViews>
    <sheetView workbookViewId="0">
      <pane ySplit="1" topLeftCell="A666" activePane="bottomLeft" state="frozen"/>
      <selection/>
      <selection pane="bottomLeft" activeCell="A129" sqref="$A129:$XFD144"/>
    </sheetView>
  </sheetViews>
  <sheetFormatPr defaultColWidth="9" defaultRowHeight="13.85"/>
  <cols>
    <col min="1" max="4" width="4.20353982300885" customWidth="1"/>
    <col min="5" max="5" width="4.07079646017699" customWidth="1"/>
    <col min="6" max="6" width="5.07079646017699" customWidth="1"/>
    <col min="7" max="7" width="6.53097345132743" style="2" customWidth="1"/>
    <col min="8" max="8" width="4.20353982300885" style="2" customWidth="1"/>
    <col min="9" max="9" width="4.60176991150442" customWidth="1"/>
    <col min="10" max="10" width="5.07079646017699" customWidth="1"/>
    <col min="11" max="12" width="6.20353982300885" style="2" customWidth="1"/>
    <col min="13" max="13" width="5.66371681415929" customWidth="1"/>
    <col min="20" max="20" width="9" style="3"/>
    <col min="21" max="22" width="1.39823008849558" customWidth="1"/>
    <col min="23" max="23" width="6.60176991150442" customWidth="1"/>
    <col min="24" max="24" width="7.73451327433628" customWidth="1"/>
  </cols>
  <sheetData>
    <row r="1" spans="1:2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I1" s="9" t="s">
        <v>6</v>
      </c>
      <c r="J1" s="10" t="s">
        <v>7</v>
      </c>
      <c r="K1" s="11" t="s">
        <v>8</v>
      </c>
      <c r="L1" s="11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5" t="s">
        <v>17</v>
      </c>
      <c r="U1" s="10"/>
      <c r="V1" s="10"/>
      <c r="W1" s="10" t="s">
        <v>18</v>
      </c>
      <c r="X1" s="10" t="s">
        <v>19</v>
      </c>
    </row>
    <row r="2" spans="1:24">
      <c r="A2" s="7">
        <v>0.71</v>
      </c>
      <c r="B2" s="7">
        <v>0.71</v>
      </c>
      <c r="C2" s="7">
        <v>0.71</v>
      </c>
      <c r="D2" s="7">
        <v>0.71</v>
      </c>
      <c r="E2" s="7">
        <v>0.71</v>
      </c>
      <c r="F2" s="7">
        <v>0.71</v>
      </c>
      <c r="G2" s="8">
        <f>AVERAGE(A2:C2)</f>
        <v>0.71</v>
      </c>
      <c r="H2" s="8">
        <f>AVERAGE(D2:F2)</f>
        <v>0.71</v>
      </c>
      <c r="I2">
        <v>1</v>
      </c>
      <c r="J2">
        <v>6.4</v>
      </c>
      <c r="K2" s="8">
        <v>0.71</v>
      </c>
      <c r="L2" s="8">
        <v>0.71</v>
      </c>
      <c r="M2" s="7">
        <f t="shared" ref="M2:M7" si="0">AVERAGE(K2:L2)-0.7</f>
        <v>0.01</v>
      </c>
      <c r="N2" s="12">
        <f>(M7-M2)/M7*100</f>
        <v>99.8675496688742</v>
      </c>
      <c r="O2" s="13">
        <f t="shared" ref="O2:O7" si="1">NORMINV(N2/100,5,1)</f>
        <v>8.00577990601592</v>
      </c>
      <c r="P2" s="12">
        <f>LOG(J2)</f>
        <v>0.806179973983887</v>
      </c>
      <c r="Q2" s="12">
        <f>INTERCEPT(O2:O6,P2:P6)</f>
        <v>6.25426080618832</v>
      </c>
      <c r="R2" s="12">
        <f>LINEST(O2:O6,P2:P6)</f>
        <v>1.50931004067499</v>
      </c>
      <c r="S2" s="12">
        <f>(5-Q2)/R2</f>
        <v>-0.831016008895952</v>
      </c>
      <c r="T2" s="16">
        <f>POWER(10,S2)</f>
        <v>0.147565213701272</v>
      </c>
      <c r="W2" s="12">
        <f>CORREL(O2:O6,P2:P6)</f>
        <v>0.959166975394325</v>
      </c>
      <c r="X2" s="17">
        <f>W2^2</f>
        <v>0.920001286687098</v>
      </c>
    </row>
    <row r="3" spans="1:24">
      <c r="A3">
        <v>1.8</v>
      </c>
      <c r="B3">
        <v>1.8</v>
      </c>
      <c r="C3">
        <v>1.8</v>
      </c>
      <c r="D3">
        <v>2</v>
      </c>
      <c r="E3">
        <v>1.8</v>
      </c>
      <c r="F3">
        <v>1.9</v>
      </c>
      <c r="G3" s="8">
        <f t="shared" ref="G3:G7" si="2">AVERAGE(A3:C3)</f>
        <v>1.8</v>
      </c>
      <c r="H3" s="8">
        <f t="shared" ref="H3:H5" si="3">AVERAGE(D3:F3)</f>
        <v>1.9</v>
      </c>
      <c r="J3">
        <v>1.6</v>
      </c>
      <c r="K3" s="8">
        <v>1.8</v>
      </c>
      <c r="L3" s="8">
        <v>1.9</v>
      </c>
      <c r="M3" s="7">
        <f t="shared" si="0"/>
        <v>1.15</v>
      </c>
      <c r="N3" s="12">
        <f>(M7-M3)/M7*100</f>
        <v>84.7682119205298</v>
      </c>
      <c r="O3" s="12">
        <f t="shared" si="1"/>
        <v>6.02654288181204</v>
      </c>
      <c r="P3" s="12">
        <f t="shared" ref="P3:P7" si="4">LOG(J3)</f>
        <v>0.204119982655925</v>
      </c>
      <c r="Q3" s="12"/>
      <c r="R3" s="12"/>
      <c r="S3" s="12"/>
      <c r="T3" s="16"/>
      <c r="W3" s="12"/>
      <c r="X3" s="17"/>
    </row>
    <row r="4" spans="1:24">
      <c r="A4">
        <v>3.6</v>
      </c>
      <c r="B4">
        <v>3.4</v>
      </c>
      <c r="C4">
        <v>3.5</v>
      </c>
      <c r="D4">
        <v>3.4</v>
      </c>
      <c r="E4">
        <v>3.3</v>
      </c>
      <c r="F4">
        <v>3.5</v>
      </c>
      <c r="G4" s="8">
        <f t="shared" si="2"/>
        <v>3.5</v>
      </c>
      <c r="H4" s="8">
        <f t="shared" si="3"/>
        <v>3.4</v>
      </c>
      <c r="J4">
        <v>0.4</v>
      </c>
      <c r="K4" s="8">
        <v>3.4</v>
      </c>
      <c r="L4" s="8">
        <v>3.4</v>
      </c>
      <c r="M4" s="7">
        <f t="shared" si="0"/>
        <v>2.7</v>
      </c>
      <c r="N4" s="12">
        <f>(M7-M4)/M7*100</f>
        <v>64.2384105960265</v>
      </c>
      <c r="O4" s="12">
        <f t="shared" si="1"/>
        <v>5.36483873595344</v>
      </c>
      <c r="P4" s="12">
        <f t="shared" si="4"/>
        <v>-0.397940008672038</v>
      </c>
      <c r="Q4" s="12"/>
      <c r="R4" s="12"/>
      <c r="S4" s="12"/>
      <c r="T4" s="16"/>
      <c r="W4" s="12"/>
      <c r="X4" s="17"/>
    </row>
    <row r="5" spans="1:24">
      <c r="A5">
        <v>5</v>
      </c>
      <c r="B5">
        <v>5.1</v>
      </c>
      <c r="C5">
        <v>4.9</v>
      </c>
      <c r="D5" s="1">
        <v>5.2</v>
      </c>
      <c r="E5">
        <v>5.3</v>
      </c>
      <c r="F5">
        <v>5.1</v>
      </c>
      <c r="G5" s="8">
        <f t="shared" si="2"/>
        <v>5</v>
      </c>
      <c r="H5" s="8">
        <f t="shared" si="3"/>
        <v>5.2</v>
      </c>
      <c r="J5">
        <v>0.1</v>
      </c>
      <c r="K5" s="8">
        <v>5</v>
      </c>
      <c r="L5" s="8">
        <v>5.2</v>
      </c>
      <c r="M5" s="7">
        <f t="shared" si="0"/>
        <v>4.4</v>
      </c>
      <c r="N5" s="12">
        <f>(M7-M5)/M7*100</f>
        <v>41.7218543046358</v>
      </c>
      <c r="O5" s="12">
        <f t="shared" si="1"/>
        <v>4.79098571372647</v>
      </c>
      <c r="P5" s="12">
        <f t="shared" si="4"/>
        <v>-1</v>
      </c>
      <c r="Q5" s="12"/>
      <c r="R5" s="12"/>
      <c r="S5" s="12"/>
      <c r="T5" s="16"/>
      <c r="W5" s="12"/>
      <c r="X5" s="17"/>
    </row>
    <row r="6" spans="1:24">
      <c r="A6">
        <v>7</v>
      </c>
      <c r="B6">
        <v>7</v>
      </c>
      <c r="C6">
        <v>7</v>
      </c>
      <c r="D6" s="1">
        <v>6.8</v>
      </c>
      <c r="E6" s="1">
        <v>6.9</v>
      </c>
      <c r="F6" s="1">
        <v>7</v>
      </c>
      <c r="G6" s="8">
        <f t="shared" si="2"/>
        <v>7</v>
      </c>
      <c r="H6" s="8">
        <f t="shared" ref="H6:H7" si="5">AVERAGE(D6:F6)</f>
        <v>6.9</v>
      </c>
      <c r="J6">
        <v>0.025</v>
      </c>
      <c r="K6" s="8">
        <v>7</v>
      </c>
      <c r="L6" s="8">
        <v>6.8</v>
      </c>
      <c r="M6" s="7">
        <f t="shared" si="0"/>
        <v>6.2</v>
      </c>
      <c r="N6" s="12">
        <f>(M7-M6)/M7*100</f>
        <v>17.8807947019868</v>
      </c>
      <c r="O6" s="12">
        <f t="shared" si="1"/>
        <v>4.08008254005873</v>
      </c>
      <c r="P6" s="12">
        <f t="shared" si="4"/>
        <v>-1.60205999132796</v>
      </c>
      <c r="Q6" s="12"/>
      <c r="R6" s="12"/>
      <c r="S6" s="12"/>
      <c r="T6" s="16"/>
      <c r="W6" s="12"/>
      <c r="X6" s="17"/>
    </row>
    <row r="7" spans="1:24">
      <c r="A7">
        <v>8.2</v>
      </c>
      <c r="B7">
        <v>8.2</v>
      </c>
      <c r="C7">
        <v>8.2</v>
      </c>
      <c r="D7" s="1">
        <v>8.3</v>
      </c>
      <c r="E7" s="1">
        <v>8.3</v>
      </c>
      <c r="F7" s="1">
        <v>8.3</v>
      </c>
      <c r="G7" s="8">
        <f t="shared" si="2"/>
        <v>8.2</v>
      </c>
      <c r="H7" s="8">
        <f t="shared" si="5"/>
        <v>8.3</v>
      </c>
      <c r="J7" s="14" t="s">
        <v>20</v>
      </c>
      <c r="K7" s="8">
        <v>8.2</v>
      </c>
      <c r="L7" s="8">
        <v>8.3</v>
      </c>
      <c r="M7" s="7">
        <f t="shared" si="0"/>
        <v>7.55</v>
      </c>
      <c r="N7" s="12">
        <f>(M7-M7)/M7*100</f>
        <v>0</v>
      </c>
      <c r="O7" s="12" t="e">
        <f t="shared" si="1"/>
        <v>#NUM!</v>
      </c>
      <c r="P7" s="12" t="e">
        <f t="shared" si="4"/>
        <v>#VALUE!</v>
      </c>
      <c r="Q7" s="12"/>
      <c r="R7" s="12"/>
      <c r="S7" s="12"/>
      <c r="T7" s="16"/>
      <c r="W7" s="12"/>
      <c r="X7" s="17"/>
    </row>
    <row r="8" spans="11:24">
      <c r="K8" s="8"/>
      <c r="L8" s="8"/>
      <c r="M8" s="7"/>
      <c r="N8" s="12"/>
      <c r="O8" s="12"/>
      <c r="P8" s="12"/>
      <c r="Q8" s="12"/>
      <c r="R8" s="12"/>
      <c r="S8" s="12"/>
      <c r="T8" s="16"/>
      <c r="W8" s="12"/>
      <c r="X8" s="17"/>
    </row>
    <row r="9" spans="11:24">
      <c r="K9" s="8"/>
      <c r="L9" s="8"/>
      <c r="M9" s="7"/>
      <c r="N9" s="12"/>
      <c r="O9" s="12"/>
      <c r="P9" s="12"/>
      <c r="Q9" s="12"/>
      <c r="R9" s="12"/>
      <c r="S9" s="12"/>
      <c r="T9" s="16"/>
      <c r="W9" s="12"/>
      <c r="X9" s="17"/>
    </row>
    <row r="10" spans="1:24">
      <c r="A10" s="7">
        <v>0.71</v>
      </c>
      <c r="B10" s="7">
        <v>0.71</v>
      </c>
      <c r="C10" s="7">
        <v>0.71</v>
      </c>
      <c r="D10" s="7">
        <v>0.71</v>
      </c>
      <c r="E10" s="7">
        <v>0.71</v>
      </c>
      <c r="F10" s="7">
        <v>0.71</v>
      </c>
      <c r="G10" s="8">
        <f>AVERAGE(A10:C10)</f>
        <v>0.71</v>
      </c>
      <c r="H10" s="8">
        <f>AVERAGE(D10:F10)</f>
        <v>0.71</v>
      </c>
      <c r="I10">
        <v>2</v>
      </c>
      <c r="J10">
        <v>6.4</v>
      </c>
      <c r="K10" s="8">
        <v>0.71</v>
      </c>
      <c r="L10" s="8">
        <v>0.71</v>
      </c>
      <c r="M10" s="7">
        <f>AVERAGE(K10:L10)-0.7</f>
        <v>0.01</v>
      </c>
      <c r="N10" s="12">
        <f>(M15-M10)/M15*100</f>
        <v>99.7826086956522</v>
      </c>
      <c r="O10" s="12">
        <f t="shared" ref="O10:O15" si="6">NORMINV(N10/100,5,1)</f>
        <v>7.85175746059695</v>
      </c>
      <c r="P10" s="12">
        <f>LOG(J10)</f>
        <v>0.806179973983887</v>
      </c>
      <c r="Q10" s="12">
        <f>INTERCEPT(O10:O14,P10:P14)</f>
        <v>6.01269954667016</v>
      </c>
      <c r="R10" s="12">
        <f>LINEST(O10:O14,P10:P14)</f>
        <v>1.56846402824831</v>
      </c>
      <c r="S10" s="12">
        <f>(5-Q10)/R10</f>
        <v>-0.645663227483235</v>
      </c>
      <c r="T10" s="16">
        <f>POWER(10,S10)</f>
        <v>0.226118852325816</v>
      </c>
      <c r="W10" s="12">
        <f>CORREL(O10:O14,P10:P14)</f>
        <v>0.956083157039333</v>
      </c>
      <c r="X10" s="17">
        <f t="shared" ref="X10:X66" si="7">W10^2</f>
        <v>0.914095003174298</v>
      </c>
    </row>
    <row r="11" spans="1:24">
      <c r="A11">
        <v>1.8</v>
      </c>
      <c r="B11">
        <v>1.8</v>
      </c>
      <c r="C11">
        <v>1.8</v>
      </c>
      <c r="D11">
        <v>1.7</v>
      </c>
      <c r="E11">
        <v>1.7</v>
      </c>
      <c r="F11">
        <v>1.7</v>
      </c>
      <c r="G11" s="8">
        <f t="shared" ref="G11:G15" si="8">AVERAGE(A11:C11)</f>
        <v>1.8</v>
      </c>
      <c r="H11" s="8">
        <f t="shared" ref="H11:H15" si="9">AVERAGE(D11:F11)</f>
        <v>1.7</v>
      </c>
      <c r="J11">
        <v>1.6</v>
      </c>
      <c r="K11" s="8">
        <v>1.8</v>
      </c>
      <c r="L11" s="8">
        <v>1.7</v>
      </c>
      <c r="M11" s="7">
        <f t="shared" ref="M11:M15" si="10">AVERAGE(K11:L11)-0.7</f>
        <v>1.05</v>
      </c>
      <c r="N11" s="12">
        <f>(M15-M11)/M15*100</f>
        <v>77.1739130434783</v>
      </c>
      <c r="O11" s="12">
        <f t="shared" si="6"/>
        <v>5.74458648749969</v>
      </c>
      <c r="P11" s="12">
        <f t="shared" ref="P11:P15" si="11">LOG(J11)</f>
        <v>0.204119982655925</v>
      </c>
      <c r="Q11" s="12"/>
      <c r="R11" s="12"/>
      <c r="S11" s="12"/>
      <c r="T11" s="16"/>
      <c r="W11" s="12"/>
      <c r="X11" s="17"/>
    </row>
    <row r="12" spans="1:24">
      <c r="A12">
        <v>2.8</v>
      </c>
      <c r="B12">
        <v>3</v>
      </c>
      <c r="C12">
        <v>2.9</v>
      </c>
      <c r="D12">
        <v>2.4</v>
      </c>
      <c r="E12">
        <v>2.5</v>
      </c>
      <c r="F12">
        <v>2.6</v>
      </c>
      <c r="G12" s="8">
        <f t="shared" si="8"/>
        <v>2.9</v>
      </c>
      <c r="H12" s="8">
        <f t="shared" si="9"/>
        <v>2.5</v>
      </c>
      <c r="J12">
        <v>0.4</v>
      </c>
      <c r="K12" s="8">
        <v>2.9</v>
      </c>
      <c r="L12" s="8">
        <v>2.5</v>
      </c>
      <c r="M12" s="7">
        <f t="shared" si="10"/>
        <v>2</v>
      </c>
      <c r="N12" s="12">
        <f>(M15-M12)/M15*100</f>
        <v>56.5217391304348</v>
      </c>
      <c r="O12" s="12">
        <f t="shared" si="6"/>
        <v>5.16421077707933</v>
      </c>
      <c r="P12" s="12">
        <f t="shared" si="11"/>
        <v>-0.397940008672038</v>
      </c>
      <c r="Q12" s="12"/>
      <c r="R12" s="12"/>
      <c r="S12" s="12"/>
      <c r="T12" s="16"/>
      <c r="W12" s="12"/>
      <c r="X12" s="17"/>
    </row>
    <row r="13" spans="1:24">
      <c r="A13">
        <v>4</v>
      </c>
      <c r="B13">
        <v>4.2</v>
      </c>
      <c r="C13">
        <v>3.8</v>
      </c>
      <c r="D13" s="1">
        <v>4.2</v>
      </c>
      <c r="E13">
        <v>4.3</v>
      </c>
      <c r="F13">
        <v>4.1</v>
      </c>
      <c r="G13" s="8">
        <f t="shared" si="8"/>
        <v>4</v>
      </c>
      <c r="H13" s="8">
        <f t="shared" si="9"/>
        <v>4.2</v>
      </c>
      <c r="J13">
        <v>0.1</v>
      </c>
      <c r="K13" s="8">
        <v>4</v>
      </c>
      <c r="L13" s="8">
        <v>4.2</v>
      </c>
      <c r="M13" s="7">
        <f t="shared" si="10"/>
        <v>3.4</v>
      </c>
      <c r="N13" s="12">
        <f>(M15-M13)/M15*100</f>
        <v>26.0869565217392</v>
      </c>
      <c r="O13" s="12">
        <f t="shared" si="6"/>
        <v>4.3593331100809</v>
      </c>
      <c r="P13" s="12">
        <f t="shared" si="11"/>
        <v>-1</v>
      </c>
      <c r="Q13" s="12"/>
      <c r="R13" s="12"/>
      <c r="S13" s="12"/>
      <c r="T13" s="16"/>
      <c r="W13" s="12"/>
      <c r="X13" s="17"/>
    </row>
    <row r="14" spans="1:24">
      <c r="A14">
        <v>4.7</v>
      </c>
      <c r="B14">
        <v>4.6</v>
      </c>
      <c r="C14">
        <v>4.8</v>
      </c>
      <c r="D14" s="1">
        <v>4.8</v>
      </c>
      <c r="E14" s="1">
        <v>4.8</v>
      </c>
      <c r="F14" s="1">
        <v>4.8</v>
      </c>
      <c r="G14" s="8">
        <f t="shared" si="8"/>
        <v>4.7</v>
      </c>
      <c r="H14" s="8">
        <f t="shared" si="9"/>
        <v>4.8</v>
      </c>
      <c r="J14">
        <v>0.025</v>
      </c>
      <c r="K14" s="8">
        <v>4.8</v>
      </c>
      <c r="L14" s="8">
        <v>4.7</v>
      </c>
      <c r="M14" s="7">
        <f t="shared" si="10"/>
        <v>4.05</v>
      </c>
      <c r="N14" s="12">
        <f>(M15-M14)/M15*100</f>
        <v>11.9565217391304</v>
      </c>
      <c r="O14" s="12">
        <f t="shared" si="6"/>
        <v>3.82283695307937</v>
      </c>
      <c r="P14" s="12">
        <f t="shared" si="11"/>
        <v>-1.60205999132796</v>
      </c>
      <c r="Q14" s="12"/>
      <c r="R14" s="12"/>
      <c r="S14" s="12"/>
      <c r="T14" s="16"/>
      <c r="W14" s="12"/>
      <c r="X14" s="17"/>
    </row>
    <row r="15" spans="1:24">
      <c r="A15">
        <v>5.2</v>
      </c>
      <c r="B15">
        <v>5.3</v>
      </c>
      <c r="C15">
        <v>5.1</v>
      </c>
      <c r="D15" s="1">
        <v>5.4</v>
      </c>
      <c r="E15" s="1">
        <v>5.4</v>
      </c>
      <c r="F15" s="1">
        <v>5.4</v>
      </c>
      <c r="G15" s="8">
        <f t="shared" si="8"/>
        <v>5.2</v>
      </c>
      <c r="H15" s="8">
        <f t="shared" si="9"/>
        <v>5.4</v>
      </c>
      <c r="J15" s="14" t="s">
        <v>20</v>
      </c>
      <c r="K15" s="8">
        <v>5.2</v>
      </c>
      <c r="L15" s="8">
        <v>5.4</v>
      </c>
      <c r="M15" s="7">
        <f t="shared" si="10"/>
        <v>4.6</v>
      </c>
      <c r="N15" s="12">
        <f>(M15-M15)</f>
        <v>0</v>
      </c>
      <c r="O15" s="12" t="e">
        <f t="shared" si="6"/>
        <v>#NUM!</v>
      </c>
      <c r="P15" s="12" t="e">
        <f t="shared" si="11"/>
        <v>#VALUE!</v>
      </c>
      <c r="Q15" s="12"/>
      <c r="R15" s="12"/>
      <c r="S15" s="12"/>
      <c r="T15" s="16"/>
      <c r="W15" s="12"/>
      <c r="X15" s="17"/>
    </row>
    <row r="16" spans="10:24">
      <c r="J16" s="14"/>
      <c r="K16" s="8"/>
      <c r="L16" s="8"/>
      <c r="M16" s="7"/>
      <c r="N16" s="12"/>
      <c r="O16" s="12"/>
      <c r="P16" s="12"/>
      <c r="Q16" s="12"/>
      <c r="R16" s="12"/>
      <c r="S16" s="12"/>
      <c r="T16" s="16"/>
      <c r="W16" s="12"/>
      <c r="X16" s="17"/>
    </row>
    <row r="17" spans="11:24">
      <c r="K17" s="8"/>
      <c r="L17" s="8"/>
      <c r="M17" s="7"/>
      <c r="N17" s="12"/>
      <c r="O17" s="12"/>
      <c r="P17" s="12"/>
      <c r="Q17" s="12"/>
      <c r="R17" s="12"/>
      <c r="S17" s="12"/>
      <c r="T17" s="16"/>
      <c r="W17" s="12"/>
      <c r="X17" s="17"/>
    </row>
    <row r="18" spans="1:24">
      <c r="A18" s="7">
        <v>1.5</v>
      </c>
      <c r="B18" s="7">
        <v>1.4</v>
      </c>
      <c r="C18" s="7">
        <v>1.3</v>
      </c>
      <c r="D18" s="7">
        <v>1.4</v>
      </c>
      <c r="E18" s="7">
        <v>1.4</v>
      </c>
      <c r="F18" s="7">
        <v>1.4</v>
      </c>
      <c r="G18" s="8">
        <f>AVERAGE(A18:C18)</f>
        <v>1.4</v>
      </c>
      <c r="H18" s="8">
        <f>AVERAGE(D18:F18)</f>
        <v>1.4</v>
      </c>
      <c r="I18">
        <v>3</v>
      </c>
      <c r="J18">
        <v>6.4</v>
      </c>
      <c r="K18" s="8">
        <v>1.4</v>
      </c>
      <c r="L18" s="8">
        <v>1.4</v>
      </c>
      <c r="M18" s="7">
        <f>AVERAGE(K18:L18)-0.7</f>
        <v>0.7</v>
      </c>
      <c r="N18" s="12">
        <f>(M23-M18)/M23*100</f>
        <v>86.1386138613861</v>
      </c>
      <c r="O18" s="12">
        <f t="shared" ref="O18:O23" si="12">NORMINV(N18/100,5,1)</f>
        <v>6.08656811498607</v>
      </c>
      <c r="P18" s="12">
        <f>LOG(J18)</f>
        <v>0.806179973983887</v>
      </c>
      <c r="Q18" s="12">
        <f>INTERCEPT(O18:O22,P18:P22)</f>
        <v>5.10902377081156</v>
      </c>
      <c r="R18" s="12">
        <f>LINEST(O18:O22,P18:P22)</f>
        <v>1.01569906904541</v>
      </c>
      <c r="S18" s="12">
        <f>(5-Q18)/R18</f>
        <v>-0.107338653873163</v>
      </c>
      <c r="T18" s="16">
        <f>POWER(10,S18)</f>
        <v>0.781018544934011</v>
      </c>
      <c r="W18" s="12">
        <f>CORREL(O18:O22,P18:P22)</f>
        <v>0.970720036826543</v>
      </c>
      <c r="X18" s="17">
        <f t="shared" si="7"/>
        <v>0.942297389896525</v>
      </c>
    </row>
    <row r="19" spans="1:24">
      <c r="A19">
        <v>2.5</v>
      </c>
      <c r="B19">
        <v>2.7</v>
      </c>
      <c r="C19">
        <v>2.6</v>
      </c>
      <c r="D19">
        <v>2.4</v>
      </c>
      <c r="E19">
        <v>2.8</v>
      </c>
      <c r="F19">
        <v>2.3</v>
      </c>
      <c r="G19" s="8">
        <f t="shared" ref="G19:G23" si="13">AVERAGE(A19:C19)</f>
        <v>2.6</v>
      </c>
      <c r="H19" s="8">
        <f t="shared" ref="H19:H23" si="14">AVERAGE(D19:F19)</f>
        <v>2.5</v>
      </c>
      <c r="J19">
        <v>1.6</v>
      </c>
      <c r="K19" s="8">
        <v>2.6</v>
      </c>
      <c r="L19" s="8">
        <v>2.5</v>
      </c>
      <c r="M19" s="7">
        <f t="shared" ref="M19:M23" si="15">AVERAGE(K19:L19)-0.7</f>
        <v>1.85</v>
      </c>
      <c r="N19" s="12">
        <f>(M23-M19)/M23*100</f>
        <v>63.3663366336634</v>
      </c>
      <c r="O19" s="12">
        <f t="shared" si="12"/>
        <v>5.34157166062587</v>
      </c>
      <c r="P19" s="12">
        <f t="shared" ref="P19:P23" si="16">LOG(J19)</f>
        <v>0.204119982655925</v>
      </c>
      <c r="Q19" s="12"/>
      <c r="R19" s="12"/>
      <c r="S19" s="12"/>
      <c r="T19" s="16"/>
      <c r="W19" s="12"/>
      <c r="X19" s="17"/>
    </row>
    <row r="20" spans="1:24">
      <c r="A20">
        <v>4.9</v>
      </c>
      <c r="B20">
        <v>5</v>
      </c>
      <c r="C20">
        <v>4.8</v>
      </c>
      <c r="D20">
        <v>4.3</v>
      </c>
      <c r="E20">
        <v>4.2</v>
      </c>
      <c r="F20">
        <v>4.1</v>
      </c>
      <c r="G20" s="8">
        <f t="shared" si="13"/>
        <v>4.9</v>
      </c>
      <c r="H20" s="8">
        <f t="shared" si="14"/>
        <v>4.2</v>
      </c>
      <c r="J20">
        <v>0.4</v>
      </c>
      <c r="K20" s="8">
        <v>4.9</v>
      </c>
      <c r="L20" s="8">
        <v>4.2</v>
      </c>
      <c r="M20" s="7">
        <f t="shared" si="15"/>
        <v>3.85</v>
      </c>
      <c r="N20" s="12">
        <f>(M23-M20)/M23*100</f>
        <v>23.7623762376238</v>
      </c>
      <c r="O20" s="12">
        <f t="shared" si="12"/>
        <v>4.28603290180202</v>
      </c>
      <c r="P20" s="12">
        <f t="shared" si="16"/>
        <v>-0.397940008672038</v>
      </c>
      <c r="Q20" s="12"/>
      <c r="R20" s="12"/>
      <c r="S20" s="12"/>
      <c r="T20" s="16"/>
      <c r="W20" s="12"/>
      <c r="X20" s="17"/>
    </row>
    <row r="21" spans="1:24">
      <c r="A21">
        <v>5</v>
      </c>
      <c r="B21">
        <v>5</v>
      </c>
      <c r="C21">
        <v>5</v>
      </c>
      <c r="D21" s="1">
        <v>4.2</v>
      </c>
      <c r="E21">
        <v>4.3</v>
      </c>
      <c r="F21">
        <v>4.4</v>
      </c>
      <c r="G21" s="8">
        <f t="shared" si="13"/>
        <v>5</v>
      </c>
      <c r="H21" s="8">
        <f t="shared" si="14"/>
        <v>4.3</v>
      </c>
      <c r="J21">
        <v>0.1</v>
      </c>
      <c r="K21" s="8">
        <v>5</v>
      </c>
      <c r="L21" s="8">
        <v>4.3</v>
      </c>
      <c r="M21" s="7">
        <f t="shared" si="15"/>
        <v>3.95</v>
      </c>
      <c r="N21" s="12">
        <f>(M23-M21)/M23*100</f>
        <v>21.7821782178218</v>
      </c>
      <c r="O21" s="12">
        <f t="shared" si="12"/>
        <v>4.22042922626152</v>
      </c>
      <c r="P21" s="12">
        <f t="shared" si="16"/>
        <v>-1</v>
      </c>
      <c r="Q21" s="12"/>
      <c r="R21" s="12"/>
      <c r="S21" s="12"/>
      <c r="T21" s="16"/>
      <c r="W21" s="12"/>
      <c r="X21" s="17"/>
    </row>
    <row r="22" spans="1:24">
      <c r="A22">
        <v>5.6</v>
      </c>
      <c r="B22">
        <v>5.7</v>
      </c>
      <c r="C22">
        <v>5.8</v>
      </c>
      <c r="D22" s="1">
        <v>5.2</v>
      </c>
      <c r="E22" s="1">
        <v>5</v>
      </c>
      <c r="F22" s="1">
        <v>4.8</v>
      </c>
      <c r="G22" s="8">
        <f t="shared" si="13"/>
        <v>5.7</v>
      </c>
      <c r="H22" s="8">
        <f t="shared" si="14"/>
        <v>5</v>
      </c>
      <c r="J22">
        <v>0.025</v>
      </c>
      <c r="K22" s="8">
        <v>5.7</v>
      </c>
      <c r="L22" s="8">
        <v>5</v>
      </c>
      <c r="M22" s="7">
        <f t="shared" si="15"/>
        <v>4.65</v>
      </c>
      <c r="N22" s="12">
        <f>(M23-M22)/M23*100</f>
        <v>7.92079207920793</v>
      </c>
      <c r="O22" s="12">
        <f t="shared" si="12"/>
        <v>3.58958046866177</v>
      </c>
      <c r="P22" s="12">
        <f t="shared" si="16"/>
        <v>-1.60205999132796</v>
      </c>
      <c r="Q22" s="12"/>
      <c r="R22" s="12"/>
      <c r="S22" s="12"/>
      <c r="T22" s="16"/>
      <c r="W22" s="12"/>
      <c r="X22" s="17"/>
    </row>
    <row r="23" spans="1:24">
      <c r="A23">
        <v>6.2</v>
      </c>
      <c r="B23">
        <v>5.5</v>
      </c>
      <c r="C23">
        <v>6</v>
      </c>
      <c r="D23" s="1">
        <v>5.8</v>
      </c>
      <c r="E23" s="1">
        <v>5.2</v>
      </c>
      <c r="F23" s="1">
        <v>5.8</v>
      </c>
      <c r="G23" s="8">
        <f t="shared" si="13"/>
        <v>5.9</v>
      </c>
      <c r="H23" s="8">
        <f t="shared" si="14"/>
        <v>5.6</v>
      </c>
      <c r="J23" s="14" t="s">
        <v>20</v>
      </c>
      <c r="K23" s="8">
        <v>5.9</v>
      </c>
      <c r="L23" s="8">
        <v>5.6</v>
      </c>
      <c r="M23" s="7">
        <f t="shared" si="15"/>
        <v>5.05</v>
      </c>
      <c r="N23" s="12">
        <f>(M23-M23)/M23*100</f>
        <v>0</v>
      </c>
      <c r="O23" s="12" t="e">
        <f t="shared" si="12"/>
        <v>#NUM!</v>
      </c>
      <c r="P23" s="12" t="e">
        <f t="shared" si="16"/>
        <v>#VALUE!</v>
      </c>
      <c r="Q23" s="12"/>
      <c r="R23" s="12"/>
      <c r="S23" s="12"/>
      <c r="T23" s="16"/>
      <c r="W23" s="12"/>
      <c r="X23" s="17"/>
    </row>
    <row r="24" spans="10:24">
      <c r="J24" s="14"/>
      <c r="K24" s="8"/>
      <c r="L24" s="8"/>
      <c r="M24" s="7"/>
      <c r="N24" s="12"/>
      <c r="O24" s="12"/>
      <c r="P24" s="12"/>
      <c r="Q24" s="12"/>
      <c r="R24" s="12"/>
      <c r="S24" s="12"/>
      <c r="T24" s="16"/>
      <c r="W24" s="12"/>
      <c r="X24" s="17"/>
    </row>
    <row r="25" spans="10:24">
      <c r="J25" s="14"/>
      <c r="K25" s="8"/>
      <c r="L25" s="8"/>
      <c r="M25" s="7"/>
      <c r="N25" s="12"/>
      <c r="O25" s="12"/>
      <c r="P25" s="12"/>
      <c r="Q25" s="12"/>
      <c r="R25" s="12"/>
      <c r="S25" s="12"/>
      <c r="T25" s="16"/>
      <c r="W25" s="12"/>
      <c r="X25" s="17"/>
    </row>
    <row r="26" spans="1:24">
      <c r="A26" s="7">
        <v>0.71</v>
      </c>
      <c r="B26" s="7">
        <v>0.71</v>
      </c>
      <c r="C26" s="7">
        <v>0.71</v>
      </c>
      <c r="D26" s="7">
        <v>0.71</v>
      </c>
      <c r="E26" s="7">
        <v>0.71</v>
      </c>
      <c r="F26" s="7">
        <v>0.71</v>
      </c>
      <c r="G26" s="8">
        <f>AVERAGE(A26:C26)</f>
        <v>0.71</v>
      </c>
      <c r="H26" s="8">
        <f>AVERAGE(D26:F26)</f>
        <v>0.71</v>
      </c>
      <c r="I26">
        <v>4</v>
      </c>
      <c r="J26">
        <v>6.4</v>
      </c>
      <c r="K26" s="8">
        <v>0.71</v>
      </c>
      <c r="L26" s="8">
        <v>0.71</v>
      </c>
      <c r="M26" s="7">
        <f t="shared" ref="M26:M31" si="17">AVERAGE(K26:L26)-0.7</f>
        <v>0.01</v>
      </c>
      <c r="N26" s="12">
        <f>(M31-M26)/M31*100</f>
        <v>99.8591549295775</v>
      </c>
      <c r="O26" s="12">
        <f t="shared" ref="O26:O31" si="18">NORMINV(N26/100,5,1)</f>
        <v>7.98704295419778</v>
      </c>
      <c r="P26" s="12">
        <f>LOG(J26)</f>
        <v>0.806179973983887</v>
      </c>
      <c r="Q26" s="12">
        <f>INTERCEPT(O26:O30,P26:P30)</f>
        <v>6.16655183336288</v>
      </c>
      <c r="R26" s="12">
        <f>LINEST(O26:O30,P26:P30)</f>
        <v>1.61625851047597</v>
      </c>
      <c r="S26" s="12">
        <f>(5-Q26)/R26</f>
        <v>-0.721760674917865</v>
      </c>
      <c r="T26" s="16">
        <f>POWER(10,S26)</f>
        <v>0.189775142009465</v>
      </c>
      <c r="W26" s="12">
        <f>CORREL(O26:O30,P26:P30)</f>
        <v>0.963467593293758</v>
      </c>
      <c r="X26" s="17">
        <f t="shared" si="7"/>
        <v>0.928269803327266</v>
      </c>
    </row>
    <row r="27" spans="1:24">
      <c r="A27">
        <v>1.5</v>
      </c>
      <c r="B27">
        <v>1.5</v>
      </c>
      <c r="C27">
        <v>1.5</v>
      </c>
      <c r="D27">
        <v>1.9</v>
      </c>
      <c r="E27">
        <v>1.8</v>
      </c>
      <c r="F27">
        <v>1.7</v>
      </c>
      <c r="G27" s="8">
        <f t="shared" ref="G27:G31" si="19">AVERAGE(A27:C27)</f>
        <v>1.5</v>
      </c>
      <c r="H27" s="8">
        <f t="shared" ref="H27:H31" si="20">AVERAGE(D27:F27)</f>
        <v>1.8</v>
      </c>
      <c r="J27">
        <v>1.6</v>
      </c>
      <c r="K27" s="8">
        <v>1.5</v>
      </c>
      <c r="L27" s="8">
        <v>1.8</v>
      </c>
      <c r="M27" s="7">
        <f t="shared" si="17"/>
        <v>0.95</v>
      </c>
      <c r="N27" s="12">
        <f>(M31-M27)/M31*100</f>
        <v>86.6197183098592</v>
      </c>
      <c r="O27" s="12">
        <f t="shared" si="18"/>
        <v>6.10859338334172</v>
      </c>
      <c r="P27" s="12">
        <f t="shared" ref="P27:P31" si="21">LOG(J27)</f>
        <v>0.204119982655925</v>
      </c>
      <c r="Q27" s="12"/>
      <c r="R27" s="12"/>
      <c r="S27" s="12"/>
      <c r="T27" s="16"/>
      <c r="W27" s="12"/>
      <c r="X27" s="17"/>
    </row>
    <row r="28" spans="1:24">
      <c r="A28">
        <v>4</v>
      </c>
      <c r="B28">
        <v>4.3</v>
      </c>
      <c r="C28">
        <v>4</v>
      </c>
      <c r="D28">
        <v>3.8</v>
      </c>
      <c r="E28">
        <v>3.7</v>
      </c>
      <c r="F28">
        <v>3.6</v>
      </c>
      <c r="G28" s="8">
        <f t="shared" si="19"/>
        <v>4.1</v>
      </c>
      <c r="H28" s="8">
        <f t="shared" si="20"/>
        <v>3.7</v>
      </c>
      <c r="J28">
        <v>0.4</v>
      </c>
      <c r="K28" s="8">
        <v>4.1</v>
      </c>
      <c r="L28" s="8">
        <v>3.7</v>
      </c>
      <c r="M28" s="7">
        <f t="shared" si="17"/>
        <v>3.2</v>
      </c>
      <c r="N28" s="12">
        <f>(M31-M28)/M31*100</f>
        <v>54.9295774647887</v>
      </c>
      <c r="O28" s="12">
        <f t="shared" si="18"/>
        <v>5.12388232125861</v>
      </c>
      <c r="P28" s="12">
        <f t="shared" si="21"/>
        <v>-0.397940008672038</v>
      </c>
      <c r="Q28" s="12"/>
      <c r="R28" s="12"/>
      <c r="S28" s="12"/>
      <c r="T28" s="16"/>
      <c r="W28" s="12"/>
      <c r="X28" s="17"/>
    </row>
    <row r="29" spans="1:24">
      <c r="A29">
        <v>6.2</v>
      </c>
      <c r="B29">
        <v>6</v>
      </c>
      <c r="C29">
        <v>5.8</v>
      </c>
      <c r="D29" s="1">
        <v>5.8</v>
      </c>
      <c r="E29">
        <v>5.7</v>
      </c>
      <c r="F29">
        <v>5</v>
      </c>
      <c r="G29" s="8">
        <f t="shared" si="19"/>
        <v>6</v>
      </c>
      <c r="H29" s="8">
        <f t="shared" si="20"/>
        <v>5.5</v>
      </c>
      <c r="J29">
        <v>0.1</v>
      </c>
      <c r="K29" s="8">
        <v>6</v>
      </c>
      <c r="L29" s="8">
        <v>5.5</v>
      </c>
      <c r="M29" s="7">
        <f t="shared" si="17"/>
        <v>5.05</v>
      </c>
      <c r="N29" s="12">
        <f>(M31-M29)/M31*100</f>
        <v>28.8732394366197</v>
      </c>
      <c r="O29" s="12">
        <f t="shared" si="18"/>
        <v>4.44290831555369</v>
      </c>
      <c r="P29" s="12">
        <f t="shared" si="21"/>
        <v>-1</v>
      </c>
      <c r="Q29" s="12"/>
      <c r="R29" s="12"/>
      <c r="S29" s="12"/>
      <c r="T29" s="16"/>
      <c r="W29" s="12"/>
      <c r="X29" s="17"/>
    </row>
    <row r="30" spans="1:24">
      <c r="A30">
        <v>6.8</v>
      </c>
      <c r="B30">
        <v>7.2</v>
      </c>
      <c r="C30">
        <v>7</v>
      </c>
      <c r="D30" s="1">
        <v>6.8</v>
      </c>
      <c r="E30" s="1">
        <v>6.4</v>
      </c>
      <c r="F30" s="1">
        <v>6.3</v>
      </c>
      <c r="G30" s="8">
        <f t="shared" si="19"/>
        <v>7</v>
      </c>
      <c r="H30" s="8">
        <f t="shared" si="20"/>
        <v>6.5</v>
      </c>
      <c r="J30">
        <v>0.025</v>
      </c>
      <c r="K30" s="8">
        <v>7</v>
      </c>
      <c r="L30" s="8">
        <v>6.5</v>
      </c>
      <c r="M30" s="7">
        <f t="shared" si="17"/>
        <v>6.05</v>
      </c>
      <c r="N30" s="12">
        <f>(M31-M30)/M31*100</f>
        <v>14.7887323943662</v>
      </c>
      <c r="O30" s="12">
        <f t="shared" si="18"/>
        <v>3.95446256408727</v>
      </c>
      <c r="P30" s="12">
        <f t="shared" si="21"/>
        <v>-1.60205999132796</v>
      </c>
      <c r="Q30" s="12"/>
      <c r="R30" s="12"/>
      <c r="S30" s="12"/>
      <c r="T30" s="16"/>
      <c r="W30" s="12"/>
      <c r="X30" s="17"/>
    </row>
    <row r="31" spans="1:24">
      <c r="A31">
        <v>7.8</v>
      </c>
      <c r="B31">
        <v>7.8</v>
      </c>
      <c r="C31">
        <v>7.8</v>
      </c>
      <c r="D31">
        <v>7.8</v>
      </c>
      <c r="E31">
        <v>7.8</v>
      </c>
      <c r="F31">
        <v>7.8</v>
      </c>
      <c r="G31" s="8">
        <f t="shared" si="19"/>
        <v>7.8</v>
      </c>
      <c r="H31" s="8">
        <f t="shared" si="20"/>
        <v>7.8</v>
      </c>
      <c r="J31" s="14" t="s">
        <v>20</v>
      </c>
      <c r="K31" s="8">
        <v>7.8</v>
      </c>
      <c r="L31" s="8">
        <v>7.8</v>
      </c>
      <c r="M31" s="7">
        <f t="shared" si="17"/>
        <v>7.1</v>
      </c>
      <c r="N31" s="12">
        <f>(M31-M31)/M31*100</f>
        <v>0</v>
      </c>
      <c r="O31" t="e">
        <f t="shared" si="18"/>
        <v>#NUM!</v>
      </c>
      <c r="P31" t="e">
        <f t="shared" si="21"/>
        <v>#VALUE!</v>
      </c>
      <c r="R31" s="12"/>
      <c r="S31" s="12"/>
      <c r="T31" s="16"/>
      <c r="W31" s="12"/>
      <c r="X31" s="17"/>
    </row>
    <row r="32" spans="10:24">
      <c r="J32" s="14"/>
      <c r="K32" s="8"/>
      <c r="L32" s="8"/>
      <c r="R32" s="12"/>
      <c r="S32" s="12"/>
      <c r="T32" s="16"/>
      <c r="W32" s="12"/>
      <c r="X32" s="17"/>
    </row>
    <row r="33" spans="13:24">
      <c r="M33" s="7"/>
      <c r="N33" s="12"/>
      <c r="O33" s="12"/>
      <c r="P33" s="12"/>
      <c r="Q33" s="12"/>
      <c r="R33" s="12"/>
      <c r="S33" s="12"/>
      <c r="T33" s="16"/>
      <c r="W33" s="12"/>
      <c r="X33" s="17"/>
    </row>
    <row r="34" spans="1:24">
      <c r="A34" s="7">
        <v>0.71</v>
      </c>
      <c r="B34" s="7">
        <v>0.71</v>
      </c>
      <c r="C34" s="7">
        <v>0.71</v>
      </c>
      <c r="D34" s="7">
        <v>0.71</v>
      </c>
      <c r="E34" s="7">
        <v>0.71</v>
      </c>
      <c r="F34" s="7">
        <v>0.71</v>
      </c>
      <c r="G34" s="8">
        <f>AVERAGE(A34:C34)</f>
        <v>0.71</v>
      </c>
      <c r="H34" s="8">
        <f>AVERAGE(D34:F34)</f>
        <v>0.71</v>
      </c>
      <c r="I34">
        <v>5</v>
      </c>
      <c r="J34">
        <v>6.4</v>
      </c>
      <c r="K34" s="8">
        <v>0.71</v>
      </c>
      <c r="L34" s="8">
        <v>0.71</v>
      </c>
      <c r="M34" s="7">
        <f t="shared" ref="M34:M39" si="22">AVERAGE(K34:L34)-0.7</f>
        <v>0.01</v>
      </c>
      <c r="N34" s="12">
        <f>(M39-M34)/M39*100</f>
        <v>99.7435897435898</v>
      </c>
      <c r="O34" s="12">
        <f t="shared" ref="O34:O39" si="23">NORMINV(N34/100,5,1)</f>
        <v>7.7988682859849</v>
      </c>
      <c r="P34" s="12">
        <f>LOG(J34)</f>
        <v>0.806179973983887</v>
      </c>
      <c r="Q34" s="12">
        <f>INTERCEPT(O34:O38,P34:P38)</f>
        <v>6.04719951011786</v>
      </c>
      <c r="R34" s="12">
        <f>LINEST(O34:O38,P34:P38)</f>
        <v>1.51869629888445</v>
      </c>
      <c r="S34" s="12">
        <f>(5-Q34)/R34</f>
        <v>-0.689538461960481</v>
      </c>
      <c r="T34" s="16">
        <f>POWER(10,S34)</f>
        <v>0.204390891545443</v>
      </c>
      <c r="W34" s="12">
        <f>CORREL(O34:O38,P34:P38)</f>
        <v>0.958352204750532</v>
      </c>
      <c r="X34" s="17">
        <f t="shared" si="7"/>
        <v>0.918438948350205</v>
      </c>
    </row>
    <row r="35" spans="1:24">
      <c r="A35">
        <v>1.5</v>
      </c>
      <c r="B35">
        <v>1.6</v>
      </c>
      <c r="C35">
        <v>1.7</v>
      </c>
      <c r="D35">
        <v>1.5</v>
      </c>
      <c r="E35">
        <v>1.5</v>
      </c>
      <c r="F35">
        <v>1.5</v>
      </c>
      <c r="G35" s="8">
        <f t="shared" ref="G35:G39" si="24">AVERAGE(A35:C35)</f>
        <v>1.6</v>
      </c>
      <c r="H35" s="8">
        <f t="shared" ref="H35:H39" si="25">AVERAGE(D35:F35)</f>
        <v>1.5</v>
      </c>
      <c r="J35">
        <v>1.6</v>
      </c>
      <c r="K35" s="8">
        <v>1.5</v>
      </c>
      <c r="L35" s="8">
        <v>1.6</v>
      </c>
      <c r="M35" s="7">
        <f t="shared" si="22"/>
        <v>0.85</v>
      </c>
      <c r="N35" s="12">
        <f>(M39-M35)/M39*100</f>
        <v>78.2051282051282</v>
      </c>
      <c r="O35" s="12">
        <f t="shared" si="23"/>
        <v>5.77913968367299</v>
      </c>
      <c r="P35" s="12">
        <f t="shared" ref="P35:P39" si="26">LOG(J35)</f>
        <v>0.204119982655925</v>
      </c>
      <c r="Q35" s="12"/>
      <c r="R35" s="12"/>
      <c r="S35" s="12"/>
      <c r="T35" s="16"/>
      <c r="W35" s="12"/>
      <c r="X35" s="17"/>
    </row>
    <row r="36" spans="1:24">
      <c r="A36">
        <v>2.3</v>
      </c>
      <c r="B36">
        <v>2</v>
      </c>
      <c r="C36">
        <v>2.3</v>
      </c>
      <c r="D36">
        <v>2.2</v>
      </c>
      <c r="E36">
        <v>2</v>
      </c>
      <c r="F36">
        <v>2.1</v>
      </c>
      <c r="G36" s="8">
        <f t="shared" si="24"/>
        <v>2.2</v>
      </c>
      <c r="H36" s="8">
        <f t="shared" si="25"/>
        <v>2.1</v>
      </c>
      <c r="J36">
        <v>0.4</v>
      </c>
      <c r="K36" s="8">
        <v>2.2</v>
      </c>
      <c r="L36" s="8">
        <v>2.1</v>
      </c>
      <c r="M36" s="7">
        <f t="shared" si="22"/>
        <v>1.45</v>
      </c>
      <c r="N36" s="12">
        <f>(M39-M36)/M39*100</f>
        <v>62.8205128205128</v>
      </c>
      <c r="O36" s="12">
        <f t="shared" si="23"/>
        <v>5.32710331634753</v>
      </c>
      <c r="P36" s="12">
        <f t="shared" si="26"/>
        <v>-0.397940008672038</v>
      </c>
      <c r="Q36" s="12"/>
      <c r="R36" s="12"/>
      <c r="S36" s="12"/>
      <c r="T36" s="16"/>
      <c r="W36" s="12"/>
      <c r="X36" s="17"/>
    </row>
    <row r="37" spans="1:24">
      <c r="A37">
        <v>3.5</v>
      </c>
      <c r="B37">
        <v>3.5</v>
      </c>
      <c r="C37">
        <v>3.5</v>
      </c>
      <c r="D37" s="1">
        <v>3.5</v>
      </c>
      <c r="E37">
        <v>3.6</v>
      </c>
      <c r="F37">
        <v>3.7</v>
      </c>
      <c r="G37" s="8">
        <f t="shared" si="24"/>
        <v>3.5</v>
      </c>
      <c r="H37" s="8">
        <f t="shared" si="25"/>
        <v>3.6</v>
      </c>
      <c r="J37">
        <v>0.1</v>
      </c>
      <c r="K37" s="8">
        <v>3.5</v>
      </c>
      <c r="L37" s="8">
        <v>3.6</v>
      </c>
      <c r="M37" s="7">
        <f t="shared" si="22"/>
        <v>2.85</v>
      </c>
      <c r="N37" s="12">
        <f>(M39-M37)/M39*100</f>
        <v>26.9230769230769</v>
      </c>
      <c r="O37" s="12">
        <f t="shared" si="23"/>
        <v>4.38485889540403</v>
      </c>
      <c r="P37" s="12">
        <f t="shared" si="26"/>
        <v>-1</v>
      </c>
      <c r="Q37" s="12"/>
      <c r="R37" s="12"/>
      <c r="S37" s="12"/>
      <c r="T37" s="16"/>
      <c r="W37" s="12"/>
      <c r="X37" s="17"/>
    </row>
    <row r="38" spans="1:24">
      <c r="A38">
        <v>4</v>
      </c>
      <c r="B38">
        <v>4</v>
      </c>
      <c r="C38">
        <v>4</v>
      </c>
      <c r="D38" s="1">
        <v>4.3</v>
      </c>
      <c r="E38" s="1">
        <v>4</v>
      </c>
      <c r="F38" s="1">
        <v>4</v>
      </c>
      <c r="G38" s="8">
        <f t="shared" si="24"/>
        <v>4</v>
      </c>
      <c r="H38" s="8">
        <f t="shared" si="25"/>
        <v>4.1</v>
      </c>
      <c r="J38">
        <v>0.025</v>
      </c>
      <c r="K38" s="8">
        <v>4</v>
      </c>
      <c r="L38" s="8">
        <v>4.1</v>
      </c>
      <c r="M38" s="7">
        <f t="shared" si="22"/>
        <v>3.35</v>
      </c>
      <c r="N38" s="12">
        <f>(M39-M38)/M39*100</f>
        <v>14.1025641025641</v>
      </c>
      <c r="O38" s="12">
        <f t="shared" si="23"/>
        <v>3.92427727743849</v>
      </c>
      <c r="P38" s="12">
        <f t="shared" si="26"/>
        <v>-1.60205999132796</v>
      </c>
      <c r="Q38" s="12"/>
      <c r="R38" s="12"/>
      <c r="S38" s="12"/>
      <c r="T38" s="16"/>
      <c r="W38" s="12"/>
      <c r="X38" s="17"/>
    </row>
    <row r="39" spans="1:24">
      <c r="A39">
        <v>5</v>
      </c>
      <c r="B39">
        <v>4.7</v>
      </c>
      <c r="C39">
        <v>4.4</v>
      </c>
      <c r="D39" s="1">
        <v>4.5</v>
      </c>
      <c r="E39" s="1">
        <v>4.5</v>
      </c>
      <c r="F39" s="1">
        <v>4.5</v>
      </c>
      <c r="G39" s="8">
        <f t="shared" si="24"/>
        <v>4.7</v>
      </c>
      <c r="H39" s="8">
        <f t="shared" si="25"/>
        <v>4.5</v>
      </c>
      <c r="J39" s="14" t="s">
        <v>20</v>
      </c>
      <c r="K39" s="8">
        <v>4.7</v>
      </c>
      <c r="L39" s="8">
        <v>4.5</v>
      </c>
      <c r="M39" s="7">
        <f t="shared" si="22"/>
        <v>3.9</v>
      </c>
      <c r="N39" s="12">
        <f>(M39-M39)/M39*100</f>
        <v>0</v>
      </c>
      <c r="O39" s="12" t="e">
        <f t="shared" si="23"/>
        <v>#NUM!</v>
      </c>
      <c r="P39" s="12" t="e">
        <f t="shared" si="26"/>
        <v>#VALUE!</v>
      </c>
      <c r="Q39" s="12"/>
      <c r="R39" s="12"/>
      <c r="S39" s="12"/>
      <c r="T39" s="16"/>
      <c r="W39" s="12"/>
      <c r="X39" s="17"/>
    </row>
    <row r="40" spans="13:24">
      <c r="M40" s="7"/>
      <c r="N40" s="12"/>
      <c r="O40" s="12"/>
      <c r="P40" s="12"/>
      <c r="Q40" s="12"/>
      <c r="R40" s="12"/>
      <c r="S40" s="12"/>
      <c r="T40" s="16"/>
      <c r="W40" s="12"/>
      <c r="X40" s="17"/>
    </row>
    <row r="41" spans="11:24">
      <c r="K41" s="8"/>
      <c r="L41" s="8"/>
      <c r="M41" s="7"/>
      <c r="N41" s="12"/>
      <c r="O41" s="12"/>
      <c r="P41" s="12"/>
      <c r="Q41" s="12"/>
      <c r="R41" s="12"/>
      <c r="S41" s="12"/>
      <c r="T41" s="16"/>
      <c r="W41" s="12"/>
      <c r="X41" s="18"/>
    </row>
    <row r="42" spans="1:24">
      <c r="A42" s="7">
        <v>1.3</v>
      </c>
      <c r="B42" s="7">
        <v>1.3</v>
      </c>
      <c r="C42" s="7">
        <v>1.3</v>
      </c>
      <c r="D42" s="7">
        <v>1.2</v>
      </c>
      <c r="E42" s="7">
        <v>1.3</v>
      </c>
      <c r="F42" s="7">
        <v>1.1</v>
      </c>
      <c r="G42" s="8">
        <f>AVERAGE(A42:C42)</f>
        <v>1.3</v>
      </c>
      <c r="H42" s="8">
        <f>AVERAGE(D42:F42)</f>
        <v>1.2</v>
      </c>
      <c r="I42">
        <v>6</v>
      </c>
      <c r="J42">
        <v>6.4</v>
      </c>
      <c r="K42" s="8">
        <v>1.3</v>
      </c>
      <c r="L42" s="8">
        <v>1.2</v>
      </c>
      <c r="M42" s="7">
        <f t="shared" ref="M42:M47" si="27">AVERAGE(K42:L42)-0.7</f>
        <v>0.55</v>
      </c>
      <c r="N42" s="12">
        <f>(M47-M42)/M47*100</f>
        <v>92.1985815602837</v>
      </c>
      <c r="O42" s="12">
        <f t="shared" ref="O42:O47" si="28">NORMINV(N42/100,5,1)</f>
        <v>6.41855645458692</v>
      </c>
      <c r="P42" s="12">
        <f>LOG(J42)</f>
        <v>0.806179973983887</v>
      </c>
      <c r="Q42" s="12">
        <f>INTERCEPT(O42:O46,P42:P46)</f>
        <v>5.07073134398805</v>
      </c>
      <c r="R42" s="12">
        <f>LINEST(O42:O46,P42:P46)</f>
        <v>1.41516602506764</v>
      </c>
      <c r="S42" s="12">
        <f>(5-Q42)/R42</f>
        <v>-0.0499809511641366</v>
      </c>
      <c r="T42" s="16">
        <f>POWER(10,S42)</f>
        <v>0.891290030652467</v>
      </c>
      <c r="W42" s="12">
        <f>CORREL(O42:O46,P42:P46)</f>
        <v>0.983755376998075</v>
      </c>
      <c r="X42" s="17">
        <f t="shared" si="7"/>
        <v>0.967774641772625</v>
      </c>
    </row>
    <row r="43" spans="1:24">
      <c r="A43">
        <v>2.5</v>
      </c>
      <c r="B43">
        <v>2.7</v>
      </c>
      <c r="C43">
        <v>2.6</v>
      </c>
      <c r="D43">
        <v>2.4</v>
      </c>
      <c r="E43">
        <v>2.8</v>
      </c>
      <c r="F43">
        <v>2.3</v>
      </c>
      <c r="G43" s="8">
        <f t="shared" ref="G43:G47" si="29">AVERAGE(A43:C43)</f>
        <v>2.6</v>
      </c>
      <c r="H43" s="8">
        <f t="shared" ref="H43:H47" si="30">AVERAGE(D43:F43)</f>
        <v>2.5</v>
      </c>
      <c r="J43">
        <v>1.6</v>
      </c>
      <c r="K43" s="8">
        <v>3.7</v>
      </c>
      <c r="L43" s="8">
        <v>3.5</v>
      </c>
      <c r="M43" s="7">
        <f t="shared" si="27"/>
        <v>2.9</v>
      </c>
      <c r="N43" s="12">
        <f>(M47-M43)/M47*100</f>
        <v>58.8652482269503</v>
      </c>
      <c r="O43" s="12">
        <f t="shared" si="28"/>
        <v>5.22408002445857</v>
      </c>
      <c r="P43" s="12">
        <f t="shared" ref="P43:P47" si="31">LOG(J43)</f>
        <v>0.204119982655925</v>
      </c>
      <c r="Q43" s="12"/>
      <c r="R43" s="12"/>
      <c r="S43" s="12"/>
      <c r="T43" s="16"/>
      <c r="W43" s="12"/>
      <c r="X43" s="17"/>
    </row>
    <row r="44" spans="1:24">
      <c r="A44">
        <v>5.7</v>
      </c>
      <c r="B44">
        <v>5.7</v>
      </c>
      <c r="C44">
        <v>5.7</v>
      </c>
      <c r="D44">
        <v>5.7</v>
      </c>
      <c r="E44">
        <v>5.7</v>
      </c>
      <c r="F44">
        <v>5.7</v>
      </c>
      <c r="G44" s="8">
        <f t="shared" si="29"/>
        <v>5.7</v>
      </c>
      <c r="H44" s="8">
        <f t="shared" si="30"/>
        <v>5.7</v>
      </c>
      <c r="J44">
        <v>0.4</v>
      </c>
      <c r="K44" s="8">
        <v>5.7</v>
      </c>
      <c r="L44" s="8">
        <v>5.7</v>
      </c>
      <c r="M44" s="7">
        <f t="shared" si="27"/>
        <v>5</v>
      </c>
      <c r="N44" s="12">
        <f>(M47-M44)/M47*100</f>
        <v>29.0780141843972</v>
      </c>
      <c r="O44" s="12">
        <f t="shared" si="28"/>
        <v>4.44889293662018</v>
      </c>
      <c r="P44" s="12">
        <f t="shared" si="31"/>
        <v>-0.397940008672038</v>
      </c>
      <c r="Q44" s="12"/>
      <c r="R44" s="12"/>
      <c r="S44" s="12"/>
      <c r="T44" s="16"/>
      <c r="W44" s="12"/>
      <c r="X44" s="17"/>
    </row>
    <row r="45" spans="1:24">
      <c r="A45">
        <v>7.5</v>
      </c>
      <c r="B45">
        <v>7.5</v>
      </c>
      <c r="C45">
        <v>7.2</v>
      </c>
      <c r="D45" s="1">
        <v>7.4</v>
      </c>
      <c r="E45">
        <v>7.4</v>
      </c>
      <c r="F45">
        <v>7.4</v>
      </c>
      <c r="G45" s="8">
        <f t="shared" si="29"/>
        <v>7.4</v>
      </c>
      <c r="H45" s="8">
        <f t="shared" si="30"/>
        <v>7.4</v>
      </c>
      <c r="J45">
        <v>0.1</v>
      </c>
      <c r="K45" s="8">
        <v>7.4</v>
      </c>
      <c r="L45" s="8">
        <v>7.4</v>
      </c>
      <c r="M45" s="7">
        <f t="shared" si="27"/>
        <v>6.7</v>
      </c>
      <c r="N45" s="12">
        <f>(M47-M45)/M47*100</f>
        <v>4.96453900709219</v>
      </c>
      <c r="O45" s="12">
        <f t="shared" si="28"/>
        <v>3.35169831983737</v>
      </c>
      <c r="P45" s="12">
        <f t="shared" si="31"/>
        <v>-1</v>
      </c>
      <c r="Q45" s="12"/>
      <c r="R45" s="12"/>
      <c r="S45" s="12"/>
      <c r="T45" s="16"/>
      <c r="W45" s="12"/>
      <c r="X45" s="17"/>
    </row>
    <row r="46" spans="1:24">
      <c r="A46">
        <v>7.7</v>
      </c>
      <c r="B46">
        <v>7.7</v>
      </c>
      <c r="C46">
        <v>7.4</v>
      </c>
      <c r="D46" s="1">
        <v>7.6</v>
      </c>
      <c r="E46" s="1">
        <v>7.7</v>
      </c>
      <c r="F46" s="1">
        <v>7.8</v>
      </c>
      <c r="G46" s="8">
        <f t="shared" si="29"/>
        <v>7.6</v>
      </c>
      <c r="H46" s="8">
        <f t="shared" si="30"/>
        <v>7.7</v>
      </c>
      <c r="J46">
        <v>0.025</v>
      </c>
      <c r="K46" s="8">
        <v>7.4</v>
      </c>
      <c r="L46" s="8">
        <v>7.7</v>
      </c>
      <c r="M46" s="7">
        <f t="shared" si="27"/>
        <v>6.85</v>
      </c>
      <c r="N46" s="12">
        <f>(M47-M46)/M47*100</f>
        <v>2.8368794326241</v>
      </c>
      <c r="O46" s="12">
        <f t="shared" si="28"/>
        <v>3.09467308299828</v>
      </c>
      <c r="P46" s="12">
        <f t="shared" si="31"/>
        <v>-1.60205999132796</v>
      </c>
      <c r="Q46" s="12"/>
      <c r="R46" s="12"/>
      <c r="S46" s="12"/>
      <c r="T46" s="16"/>
      <c r="W46" s="12"/>
      <c r="X46" s="17"/>
    </row>
    <row r="47" spans="1:24">
      <c r="A47">
        <v>7.8</v>
      </c>
      <c r="B47">
        <v>7.8</v>
      </c>
      <c r="C47">
        <v>7.8</v>
      </c>
      <c r="D47" s="1">
        <v>7.7</v>
      </c>
      <c r="E47" s="1">
        <v>7.7</v>
      </c>
      <c r="F47" s="1">
        <v>7.7</v>
      </c>
      <c r="G47" s="8">
        <f t="shared" si="29"/>
        <v>7.8</v>
      </c>
      <c r="H47" s="8">
        <f t="shared" si="30"/>
        <v>7.7</v>
      </c>
      <c r="J47" s="14" t="s">
        <v>20</v>
      </c>
      <c r="K47" s="8">
        <v>7.8</v>
      </c>
      <c r="L47" s="8">
        <v>7.7</v>
      </c>
      <c r="M47" s="7">
        <f t="shared" si="27"/>
        <v>7.05</v>
      </c>
      <c r="N47" s="12">
        <f>(M47-M47)/M47*100</f>
        <v>0</v>
      </c>
      <c r="O47" s="12" t="e">
        <f t="shared" si="28"/>
        <v>#NUM!</v>
      </c>
      <c r="P47" s="12" t="e">
        <f t="shared" si="31"/>
        <v>#VALUE!</v>
      </c>
      <c r="Q47" s="12"/>
      <c r="R47" s="12"/>
      <c r="S47" s="12"/>
      <c r="T47" s="16"/>
      <c r="W47" s="12"/>
      <c r="X47" s="17"/>
    </row>
    <row r="48" spans="11:24">
      <c r="K48" s="8"/>
      <c r="L48" s="8"/>
      <c r="M48" s="7"/>
      <c r="N48" s="12"/>
      <c r="O48" s="12"/>
      <c r="P48" s="12"/>
      <c r="Q48" s="12"/>
      <c r="R48" s="12"/>
      <c r="S48" s="12"/>
      <c r="T48" s="16"/>
      <c r="W48" s="12"/>
      <c r="X48" s="17"/>
    </row>
    <row r="49" spans="11:24">
      <c r="K49" s="8"/>
      <c r="L49" s="8"/>
      <c r="M49" s="7"/>
      <c r="N49" s="12"/>
      <c r="O49" s="12"/>
      <c r="P49" s="12"/>
      <c r="Q49" s="12"/>
      <c r="R49" s="12"/>
      <c r="S49" s="12"/>
      <c r="T49" s="16"/>
      <c r="W49" s="12"/>
      <c r="X49" s="17"/>
    </row>
    <row r="50" spans="1:24">
      <c r="A50" s="7">
        <v>1.3</v>
      </c>
      <c r="B50" s="7">
        <v>1.3</v>
      </c>
      <c r="C50" s="7">
        <v>1.3</v>
      </c>
      <c r="D50" s="7">
        <v>1.4</v>
      </c>
      <c r="E50" s="7">
        <v>1.4</v>
      </c>
      <c r="F50" s="7">
        <v>1.4</v>
      </c>
      <c r="G50" s="8">
        <f>AVERAGE(A50:C50)</f>
        <v>1.3</v>
      </c>
      <c r="H50" s="8">
        <f>AVERAGE(D50:F50)</f>
        <v>1.4</v>
      </c>
      <c r="I50">
        <v>7</v>
      </c>
      <c r="J50">
        <v>6.4</v>
      </c>
      <c r="K50" s="8">
        <v>1.3</v>
      </c>
      <c r="L50" s="8">
        <v>1.4</v>
      </c>
      <c r="M50" s="7">
        <f t="shared" ref="M50:M55" si="32">AVERAGE(K50:L50)-0.7</f>
        <v>0.65</v>
      </c>
      <c r="N50" s="12">
        <f>(M55-M50)/M55*100</f>
        <v>91.2162162162162</v>
      </c>
      <c r="O50" s="12">
        <f t="shared" ref="O50:O55" si="33">NORMINV(N50/100,5,1)</f>
        <v>6.35419029119403</v>
      </c>
      <c r="P50" s="12">
        <f>LOG(J50)</f>
        <v>0.806179973983887</v>
      </c>
      <c r="Q50" s="12">
        <f>INTERCEPT(O50:O54,P50:P54)</f>
        <v>5.2035364154387</v>
      </c>
      <c r="R50" s="12">
        <f>LINEST(O50:O54,P50:P54)</f>
        <v>1.03603012656795</v>
      </c>
      <c r="S50" s="12">
        <f>(5-Q50)/R50</f>
        <v>-0.196458008526216</v>
      </c>
      <c r="T50" s="16">
        <f>POWER(10,S50)</f>
        <v>0.636124308049923</v>
      </c>
      <c r="W50" s="12">
        <f>CORREL(O50:O54,P50:P54)</f>
        <v>0.961410276415584</v>
      </c>
      <c r="X50" s="17">
        <f t="shared" si="7"/>
        <v>0.92430971959749</v>
      </c>
    </row>
    <row r="51" spans="1:24">
      <c r="A51">
        <v>4</v>
      </c>
      <c r="B51">
        <v>4</v>
      </c>
      <c r="C51">
        <v>4</v>
      </c>
      <c r="D51">
        <v>4.3</v>
      </c>
      <c r="E51">
        <v>4.3</v>
      </c>
      <c r="F51">
        <v>4.3</v>
      </c>
      <c r="G51" s="8">
        <f t="shared" ref="G51:G55" si="34">AVERAGE(A51:C51)</f>
        <v>4</v>
      </c>
      <c r="H51" s="8">
        <f t="shared" ref="H51:H55" si="35">AVERAGE(D51:F51)</f>
        <v>4.3</v>
      </c>
      <c r="J51">
        <v>1.6</v>
      </c>
      <c r="K51" s="8">
        <v>4</v>
      </c>
      <c r="L51" s="8">
        <v>4.3</v>
      </c>
      <c r="M51" s="7">
        <f t="shared" si="32"/>
        <v>3.45</v>
      </c>
      <c r="N51" s="12">
        <f>(M55-M51)/M55*100</f>
        <v>53.3783783783784</v>
      </c>
      <c r="O51" s="12">
        <f t="shared" si="33"/>
        <v>5.08478485714916</v>
      </c>
      <c r="P51" s="12">
        <f t="shared" ref="P51:P55" si="36">LOG(J51)</f>
        <v>0.204119982655925</v>
      </c>
      <c r="Q51" s="12"/>
      <c r="R51" s="12"/>
      <c r="S51" s="12"/>
      <c r="T51" s="16"/>
      <c r="W51" s="12"/>
      <c r="X51" s="17"/>
    </row>
    <row r="52" spans="1:24">
      <c r="A52">
        <v>4.9</v>
      </c>
      <c r="B52">
        <v>5</v>
      </c>
      <c r="C52">
        <v>5.1</v>
      </c>
      <c r="D52">
        <v>5.3</v>
      </c>
      <c r="E52">
        <v>5.2</v>
      </c>
      <c r="F52">
        <v>5.1</v>
      </c>
      <c r="G52" s="8">
        <f t="shared" si="34"/>
        <v>5</v>
      </c>
      <c r="H52" s="8">
        <f t="shared" si="35"/>
        <v>5.2</v>
      </c>
      <c r="J52">
        <v>0.4</v>
      </c>
      <c r="K52" s="8">
        <v>5</v>
      </c>
      <c r="L52" s="8">
        <v>5.2</v>
      </c>
      <c r="M52" s="7">
        <f t="shared" si="32"/>
        <v>4.4</v>
      </c>
      <c r="N52" s="12">
        <f>(M55-M52)/M55*100</f>
        <v>40.5405405405405</v>
      </c>
      <c r="O52" s="12">
        <f t="shared" si="33"/>
        <v>4.76061983732825</v>
      </c>
      <c r="P52" s="12">
        <f t="shared" si="36"/>
        <v>-0.397940008672038</v>
      </c>
      <c r="Q52" s="12"/>
      <c r="R52" s="12"/>
      <c r="S52" s="12"/>
      <c r="T52" s="16"/>
      <c r="W52" s="12"/>
      <c r="X52" s="17"/>
    </row>
    <row r="53" spans="1:24">
      <c r="A53">
        <v>7</v>
      </c>
      <c r="B53">
        <v>7</v>
      </c>
      <c r="C53">
        <v>7</v>
      </c>
      <c r="D53" s="1">
        <v>7</v>
      </c>
      <c r="E53">
        <v>7</v>
      </c>
      <c r="F53">
        <v>7</v>
      </c>
      <c r="G53" s="8">
        <f t="shared" si="34"/>
        <v>7</v>
      </c>
      <c r="H53" s="8">
        <f t="shared" si="35"/>
        <v>7</v>
      </c>
      <c r="J53">
        <v>0.1</v>
      </c>
      <c r="K53" s="8">
        <v>7</v>
      </c>
      <c r="L53" s="8">
        <v>7</v>
      </c>
      <c r="M53" s="7">
        <f t="shared" si="32"/>
        <v>6.3</v>
      </c>
      <c r="N53" s="12">
        <f>(M55-M53)/M55*100</f>
        <v>14.8648648648649</v>
      </c>
      <c r="O53" s="12">
        <f t="shared" si="33"/>
        <v>3.95775325816759</v>
      </c>
      <c r="P53" s="12">
        <f t="shared" si="36"/>
        <v>-1</v>
      </c>
      <c r="Q53" s="12"/>
      <c r="R53" s="12"/>
      <c r="S53" s="12"/>
      <c r="T53" s="16"/>
      <c r="W53" s="12"/>
      <c r="X53" s="17"/>
    </row>
    <row r="54" spans="1:24">
      <c r="A54">
        <v>7.3</v>
      </c>
      <c r="B54">
        <v>7.5</v>
      </c>
      <c r="C54">
        <v>7.4</v>
      </c>
      <c r="D54" s="1">
        <v>7.1</v>
      </c>
      <c r="E54" s="1">
        <v>7.1</v>
      </c>
      <c r="F54" s="1">
        <v>7.1</v>
      </c>
      <c r="G54" s="8">
        <f t="shared" si="34"/>
        <v>7.4</v>
      </c>
      <c r="H54" s="8">
        <f t="shared" si="35"/>
        <v>7.1</v>
      </c>
      <c r="J54">
        <v>0.025</v>
      </c>
      <c r="K54" s="8">
        <v>7.4</v>
      </c>
      <c r="L54" s="8">
        <v>7.1</v>
      </c>
      <c r="M54" s="7">
        <f t="shared" si="32"/>
        <v>6.55</v>
      </c>
      <c r="N54" s="12">
        <f>(M55-M54)/M55*100</f>
        <v>11.4864864864865</v>
      </c>
      <c r="O54" s="12">
        <f t="shared" si="33"/>
        <v>3.79894464559979</v>
      </c>
      <c r="P54" s="12">
        <f t="shared" si="36"/>
        <v>-1.60205999132796</v>
      </c>
      <c r="Q54" s="12"/>
      <c r="R54" s="12"/>
      <c r="S54" s="12"/>
      <c r="T54" s="16"/>
      <c r="W54" s="12"/>
      <c r="X54" s="17"/>
    </row>
    <row r="55" spans="1:24">
      <c r="A55">
        <v>8.2</v>
      </c>
      <c r="B55">
        <v>8</v>
      </c>
      <c r="C55">
        <v>7.8</v>
      </c>
      <c r="D55" s="1">
        <v>8.2</v>
      </c>
      <c r="E55" s="1">
        <v>8.2</v>
      </c>
      <c r="F55" s="1">
        <v>8.2</v>
      </c>
      <c r="G55" s="8">
        <f t="shared" si="34"/>
        <v>8</v>
      </c>
      <c r="H55" s="8">
        <f t="shared" si="35"/>
        <v>8.2</v>
      </c>
      <c r="J55" s="14" t="s">
        <v>20</v>
      </c>
      <c r="K55" s="8">
        <v>8</v>
      </c>
      <c r="L55" s="8">
        <v>8.2</v>
      </c>
      <c r="M55" s="7">
        <f t="shared" si="32"/>
        <v>7.4</v>
      </c>
      <c r="N55" s="12">
        <f>(M55-M55)/M55*100</f>
        <v>0</v>
      </c>
      <c r="O55" s="12" t="e">
        <f t="shared" si="33"/>
        <v>#NUM!</v>
      </c>
      <c r="P55" s="12" t="e">
        <f t="shared" si="36"/>
        <v>#VALUE!</v>
      </c>
      <c r="Q55" s="12"/>
      <c r="R55" s="12"/>
      <c r="S55" s="12"/>
      <c r="T55" s="16"/>
      <c r="W55" s="12"/>
      <c r="X55" s="17"/>
    </row>
    <row r="56" spans="11:24">
      <c r="K56" s="8"/>
      <c r="L56" s="8"/>
      <c r="M56" s="7"/>
      <c r="N56" s="12"/>
      <c r="O56" s="12"/>
      <c r="P56" s="12"/>
      <c r="Q56" s="12"/>
      <c r="R56" s="12"/>
      <c r="S56" s="12"/>
      <c r="T56" s="16"/>
      <c r="W56" s="12"/>
      <c r="X56" s="17"/>
    </row>
    <row r="57" spans="11:24">
      <c r="K57" s="8"/>
      <c r="L57" s="8"/>
      <c r="M57" s="7"/>
      <c r="N57" s="12"/>
      <c r="O57" s="12"/>
      <c r="P57" s="12"/>
      <c r="Q57" s="12"/>
      <c r="R57" s="12"/>
      <c r="S57" s="12"/>
      <c r="T57" s="16"/>
      <c r="W57" s="12"/>
      <c r="X57" s="17"/>
    </row>
    <row r="58" spans="1:24">
      <c r="A58" s="7">
        <v>1.7</v>
      </c>
      <c r="B58" s="7">
        <v>1.7</v>
      </c>
      <c r="C58" s="7">
        <v>1.7</v>
      </c>
      <c r="D58" s="7">
        <v>1.8</v>
      </c>
      <c r="E58" s="7">
        <v>1.8</v>
      </c>
      <c r="F58" s="7">
        <v>1.8</v>
      </c>
      <c r="G58" s="8">
        <f>AVERAGE(A58:C58)</f>
        <v>1.7</v>
      </c>
      <c r="H58" s="8">
        <f>AVERAGE(D58:F58)</f>
        <v>1.8</v>
      </c>
      <c r="I58">
        <v>8</v>
      </c>
      <c r="J58">
        <v>6.4</v>
      </c>
      <c r="K58" s="8">
        <v>1.7</v>
      </c>
      <c r="L58" s="8">
        <v>1.8</v>
      </c>
      <c r="M58" s="7">
        <f t="shared" ref="M58:M63" si="37">AVERAGE(K58:L58)-0.7</f>
        <v>1.05</v>
      </c>
      <c r="N58" s="12">
        <f>(M63-M58)/M63*100</f>
        <v>86.0927152317881</v>
      </c>
      <c r="O58" s="12">
        <f t="shared" ref="O58:O63" si="38">NORMINV(N58/100,5,1)</f>
        <v>6.08449429445392</v>
      </c>
      <c r="P58" s="12">
        <f>LOG(J58)</f>
        <v>0.806179973983887</v>
      </c>
      <c r="Q58" s="12">
        <f>INTERCEPT(O58:O62,P58:P62)</f>
        <v>5.00828393493585</v>
      </c>
      <c r="R58" s="12">
        <f>LINEST(O58:O62,P58:P62)</f>
        <v>0.965559903390121</v>
      </c>
      <c r="S58" s="12">
        <f>(5-Q58)/R58</f>
        <v>-0.00857941066811953</v>
      </c>
      <c r="T58" s="16">
        <f>POWER(10,S58)</f>
        <v>0.98043902483111</v>
      </c>
      <c r="W58" s="12">
        <f>CORREL(O58:O62,P58:P62)</f>
        <v>0.956394275915436</v>
      </c>
      <c r="X58" s="17">
        <f t="shared" si="7"/>
        <v>0.914690011003811</v>
      </c>
    </row>
    <row r="59" spans="1:24">
      <c r="A59">
        <v>4.5</v>
      </c>
      <c r="B59">
        <v>4.4</v>
      </c>
      <c r="C59">
        <v>4</v>
      </c>
      <c r="D59">
        <v>4.2</v>
      </c>
      <c r="E59">
        <v>4.2</v>
      </c>
      <c r="F59">
        <v>4.2</v>
      </c>
      <c r="G59" s="8">
        <f t="shared" ref="G59:G63" si="39">AVERAGE(A59:C59)</f>
        <v>4.3</v>
      </c>
      <c r="H59" s="8">
        <f t="shared" ref="H59:H63" si="40">AVERAGE(D59:F59)</f>
        <v>4.2</v>
      </c>
      <c r="J59">
        <v>1.6</v>
      </c>
      <c r="K59" s="8">
        <v>4.3</v>
      </c>
      <c r="L59" s="8">
        <v>4.2</v>
      </c>
      <c r="M59" s="7">
        <f t="shared" si="37"/>
        <v>3.55</v>
      </c>
      <c r="N59" s="12">
        <f>(M63-M59)/M63*100</f>
        <v>52.9801324503311</v>
      </c>
      <c r="O59" s="12">
        <f t="shared" si="38"/>
        <v>5.07477045310978</v>
      </c>
      <c r="P59" s="12">
        <f t="shared" ref="P59:P63" si="41">LOG(J59)</f>
        <v>0.204119982655925</v>
      </c>
      <c r="Q59" s="12"/>
      <c r="R59" s="12"/>
      <c r="S59" s="12"/>
      <c r="T59" s="16"/>
      <c r="W59" s="12"/>
      <c r="X59" s="17"/>
    </row>
    <row r="60" spans="1:24">
      <c r="A60">
        <v>6.9</v>
      </c>
      <c r="B60">
        <v>6.5</v>
      </c>
      <c r="C60">
        <v>6.7</v>
      </c>
      <c r="D60">
        <v>6.4</v>
      </c>
      <c r="E60">
        <v>6.4</v>
      </c>
      <c r="F60">
        <v>6.4</v>
      </c>
      <c r="G60" s="8">
        <f t="shared" si="39"/>
        <v>6.7</v>
      </c>
      <c r="H60" s="8">
        <f t="shared" si="40"/>
        <v>6.4</v>
      </c>
      <c r="J60">
        <v>0.4</v>
      </c>
      <c r="K60" s="8">
        <v>6.7</v>
      </c>
      <c r="L60" s="8">
        <v>6.4</v>
      </c>
      <c r="M60" s="7">
        <f t="shared" si="37"/>
        <v>5.85</v>
      </c>
      <c r="N60" s="12">
        <f>(M63-M60)/M63*100</f>
        <v>22.5165562913907</v>
      </c>
      <c r="O60" s="12">
        <f t="shared" si="38"/>
        <v>4.24513689595835</v>
      </c>
      <c r="P60" s="12">
        <f t="shared" si="41"/>
        <v>-0.397940008672038</v>
      </c>
      <c r="Q60" s="12"/>
      <c r="R60" s="12"/>
      <c r="S60" s="12"/>
      <c r="T60" s="16"/>
      <c r="W60" s="12"/>
      <c r="X60" s="17"/>
    </row>
    <row r="61" spans="1:24">
      <c r="A61">
        <v>7</v>
      </c>
      <c r="B61">
        <v>7</v>
      </c>
      <c r="C61">
        <v>7.6</v>
      </c>
      <c r="D61" s="1">
        <v>6.9</v>
      </c>
      <c r="E61">
        <v>6.9</v>
      </c>
      <c r="F61">
        <v>6.9</v>
      </c>
      <c r="G61" s="8">
        <f t="shared" si="39"/>
        <v>7.2</v>
      </c>
      <c r="H61" s="8">
        <f t="shared" si="40"/>
        <v>6.9</v>
      </c>
      <c r="J61">
        <v>0.1</v>
      </c>
      <c r="K61" s="8">
        <v>7.2</v>
      </c>
      <c r="L61" s="8">
        <v>6.9</v>
      </c>
      <c r="M61" s="7">
        <f t="shared" si="37"/>
        <v>6.35</v>
      </c>
      <c r="N61" s="12">
        <f>(M63-M61)/M63*100</f>
        <v>15.8940397350993</v>
      </c>
      <c r="O61" s="12">
        <f t="shared" si="38"/>
        <v>4.00117772762932</v>
      </c>
      <c r="P61" s="12">
        <f t="shared" si="41"/>
        <v>-1</v>
      </c>
      <c r="Q61" s="12"/>
      <c r="R61" s="12"/>
      <c r="S61" s="12"/>
      <c r="T61" s="16"/>
      <c r="W61" s="12"/>
      <c r="X61" s="17"/>
    </row>
    <row r="62" spans="1:24">
      <c r="A62">
        <v>7.3</v>
      </c>
      <c r="B62">
        <v>7.3</v>
      </c>
      <c r="C62">
        <v>7.3</v>
      </c>
      <c r="D62">
        <v>7.6</v>
      </c>
      <c r="E62">
        <v>7.7</v>
      </c>
      <c r="F62">
        <v>7.8</v>
      </c>
      <c r="G62" s="8">
        <f t="shared" si="39"/>
        <v>7.3</v>
      </c>
      <c r="H62" s="8">
        <f t="shared" si="40"/>
        <v>7.7</v>
      </c>
      <c r="J62">
        <v>0.025</v>
      </c>
      <c r="K62" s="8">
        <v>7.3</v>
      </c>
      <c r="L62" s="8">
        <v>7.7</v>
      </c>
      <c r="M62" s="7">
        <f t="shared" si="37"/>
        <v>6.8</v>
      </c>
      <c r="N62" s="12">
        <f>(M63-M62)/M63*100</f>
        <v>9.93377483443709</v>
      </c>
      <c r="O62" s="12">
        <f t="shared" si="38"/>
        <v>3.71466572188573</v>
      </c>
      <c r="P62" s="12">
        <f t="shared" si="41"/>
        <v>-1.60205999132796</v>
      </c>
      <c r="Q62" s="12"/>
      <c r="R62" s="12"/>
      <c r="S62" s="12"/>
      <c r="T62" s="16"/>
      <c r="W62" s="12"/>
      <c r="X62" s="17"/>
    </row>
    <row r="63" spans="1:24">
      <c r="A63">
        <v>8.2</v>
      </c>
      <c r="B63">
        <v>8.2</v>
      </c>
      <c r="C63">
        <v>8.2</v>
      </c>
      <c r="D63" s="1">
        <v>8.3</v>
      </c>
      <c r="E63" s="1">
        <v>8.3</v>
      </c>
      <c r="F63" s="1">
        <v>8.3</v>
      </c>
      <c r="G63" s="8">
        <f t="shared" si="39"/>
        <v>8.2</v>
      </c>
      <c r="H63" s="8">
        <f t="shared" si="40"/>
        <v>8.3</v>
      </c>
      <c r="J63" s="14" t="s">
        <v>20</v>
      </c>
      <c r="K63" s="8">
        <v>8.2</v>
      </c>
      <c r="L63" s="8">
        <v>8.3</v>
      </c>
      <c r="M63" s="7">
        <f t="shared" si="37"/>
        <v>7.55</v>
      </c>
      <c r="N63" s="12">
        <f>(M63-M63)/M63*100</f>
        <v>0</v>
      </c>
      <c r="O63" s="12" t="e">
        <f t="shared" si="38"/>
        <v>#NUM!</v>
      </c>
      <c r="P63" s="12" t="e">
        <f t="shared" si="41"/>
        <v>#VALUE!</v>
      </c>
      <c r="Q63" s="12"/>
      <c r="R63" s="12"/>
      <c r="S63" s="12"/>
      <c r="T63" s="16"/>
      <c r="W63" s="12"/>
      <c r="X63" s="17"/>
    </row>
    <row r="64" spans="10:24">
      <c r="J64" s="14"/>
      <c r="K64" s="8"/>
      <c r="L64" s="8"/>
      <c r="M64" s="7"/>
      <c r="N64" s="12"/>
      <c r="O64" s="12"/>
      <c r="P64" s="12"/>
      <c r="Q64" s="12"/>
      <c r="R64" s="12"/>
      <c r="S64" s="12"/>
      <c r="T64" s="16"/>
      <c r="W64" s="12"/>
      <c r="X64" s="17"/>
    </row>
    <row r="65" spans="11:24">
      <c r="K65" s="8"/>
      <c r="L65" s="8"/>
      <c r="M65" s="7"/>
      <c r="N65" s="12"/>
      <c r="O65" s="12"/>
      <c r="P65" s="12"/>
      <c r="Q65" s="12"/>
      <c r="R65" s="12"/>
      <c r="S65" s="12"/>
      <c r="T65" s="16"/>
      <c r="W65" s="12"/>
      <c r="X65" s="17"/>
    </row>
    <row r="66" spans="1:24">
      <c r="A66" s="7">
        <v>2</v>
      </c>
      <c r="B66" s="7">
        <v>2</v>
      </c>
      <c r="C66" s="7">
        <v>2</v>
      </c>
      <c r="D66" s="7">
        <v>2.2</v>
      </c>
      <c r="E66" s="7">
        <v>2.2</v>
      </c>
      <c r="F66" s="7">
        <v>2.2</v>
      </c>
      <c r="G66" s="8">
        <f>AVERAGE(A66:C66)</f>
        <v>2</v>
      </c>
      <c r="H66" s="8">
        <f>AVERAGE(D66:F66)</f>
        <v>2.2</v>
      </c>
      <c r="I66">
        <v>9</v>
      </c>
      <c r="J66">
        <v>6.4</v>
      </c>
      <c r="K66" s="8">
        <v>2</v>
      </c>
      <c r="L66" s="8">
        <v>2.2</v>
      </c>
      <c r="M66" s="7">
        <f t="shared" ref="M66:M71" si="42">AVERAGE(K66:L66)-0.7</f>
        <v>1.4</v>
      </c>
      <c r="N66" s="12">
        <f>(M71-M66)/M71*100</f>
        <v>76.271186440678</v>
      </c>
      <c r="O66" s="12">
        <f t="shared" ref="O66:O71" si="43">NORMINV(N66/100,5,1)</f>
        <v>5.71505303754992</v>
      </c>
      <c r="P66" s="12">
        <f>LOG(J66)</f>
        <v>0.806179973983887</v>
      </c>
      <c r="Q66" s="12">
        <f>INTERCEPT(O66:O70,P66:P70)</f>
        <v>4.87218388788773</v>
      </c>
      <c r="R66" s="12">
        <f>LINEST(O66:O70,P66:P70)</f>
        <v>0.803497518362859</v>
      </c>
      <c r="S66" s="12">
        <f>(5-Q66)/R66</f>
        <v>0.159074681864232</v>
      </c>
      <c r="T66" s="16">
        <f>POWER(10,S66)</f>
        <v>1.44236336094708</v>
      </c>
      <c r="W66" s="12">
        <f>CORREL(O66:O70,P66:P70)</f>
        <v>0.963525974392505</v>
      </c>
      <c r="X66" s="17">
        <f t="shared" si="7"/>
        <v>0.928382303329025</v>
      </c>
    </row>
    <row r="67" spans="1:24">
      <c r="A67">
        <v>3.5</v>
      </c>
      <c r="B67">
        <v>3.7</v>
      </c>
      <c r="C67">
        <v>3.6</v>
      </c>
      <c r="D67">
        <v>3.4</v>
      </c>
      <c r="E67">
        <v>3.8</v>
      </c>
      <c r="F67">
        <v>3.9</v>
      </c>
      <c r="G67" s="8">
        <f t="shared" ref="G67:G71" si="44">AVERAGE(A67:C67)</f>
        <v>3.6</v>
      </c>
      <c r="H67" s="8">
        <f t="shared" ref="H67:H71" si="45">AVERAGE(D67:F67)</f>
        <v>3.7</v>
      </c>
      <c r="J67">
        <v>1.6</v>
      </c>
      <c r="K67" s="8">
        <v>3.6</v>
      </c>
      <c r="L67" s="8">
        <v>3.7</v>
      </c>
      <c r="M67" s="7">
        <f t="shared" si="42"/>
        <v>2.95</v>
      </c>
      <c r="N67" s="12">
        <f>(M71-M67)/M71*100</f>
        <v>50</v>
      </c>
      <c r="O67" s="12">
        <f t="shared" si="43"/>
        <v>5</v>
      </c>
      <c r="P67" s="12">
        <f t="shared" ref="P67:P71" si="46">LOG(J67)</f>
        <v>0.204119982655925</v>
      </c>
      <c r="Q67" s="12"/>
      <c r="R67" s="12"/>
      <c r="S67" s="12"/>
      <c r="T67" s="16"/>
      <c r="W67" s="12"/>
      <c r="X67" s="17"/>
    </row>
    <row r="68" spans="1:24">
      <c r="A68">
        <v>5.7</v>
      </c>
      <c r="B68">
        <v>5.1</v>
      </c>
      <c r="C68">
        <v>5.4</v>
      </c>
      <c r="D68">
        <v>5.3</v>
      </c>
      <c r="E68">
        <v>5.2</v>
      </c>
      <c r="F68">
        <v>5.1</v>
      </c>
      <c r="G68" s="8">
        <f t="shared" si="44"/>
        <v>5.4</v>
      </c>
      <c r="H68" s="8">
        <f t="shared" si="45"/>
        <v>5.2</v>
      </c>
      <c r="J68">
        <v>0.4</v>
      </c>
      <c r="K68" s="8">
        <v>5.4</v>
      </c>
      <c r="L68" s="8">
        <v>5.2</v>
      </c>
      <c r="M68" s="7">
        <f t="shared" si="42"/>
        <v>4.6</v>
      </c>
      <c r="N68" s="12">
        <f>(M71-M68)/M71*100</f>
        <v>22.0338983050847</v>
      </c>
      <c r="O68" s="12">
        <f t="shared" si="43"/>
        <v>4.22895113136035</v>
      </c>
      <c r="P68" s="12">
        <f t="shared" si="46"/>
        <v>-0.397940008672038</v>
      </c>
      <c r="Q68" s="12"/>
      <c r="R68" s="12"/>
      <c r="S68" s="12"/>
      <c r="T68" s="16"/>
      <c r="W68" s="12"/>
      <c r="X68" s="17"/>
    </row>
    <row r="69" spans="1:24">
      <c r="A69">
        <v>5.5</v>
      </c>
      <c r="B69">
        <v>5.2</v>
      </c>
      <c r="C69">
        <v>5.2</v>
      </c>
      <c r="D69" s="1">
        <v>5.8</v>
      </c>
      <c r="E69">
        <v>6</v>
      </c>
      <c r="F69">
        <v>6.2</v>
      </c>
      <c r="G69" s="8">
        <f t="shared" si="44"/>
        <v>5.3</v>
      </c>
      <c r="H69" s="8">
        <f t="shared" si="45"/>
        <v>6</v>
      </c>
      <c r="J69">
        <v>0.1</v>
      </c>
      <c r="K69" s="8">
        <v>5.2</v>
      </c>
      <c r="L69" s="8">
        <v>6</v>
      </c>
      <c r="M69" s="7">
        <f t="shared" si="42"/>
        <v>4.9</v>
      </c>
      <c r="N69" s="12">
        <f>(M71-M69)/M71*100</f>
        <v>16.9491525423729</v>
      </c>
      <c r="O69" s="12">
        <f t="shared" si="43"/>
        <v>4.04382346107994</v>
      </c>
      <c r="P69" s="12">
        <f t="shared" si="46"/>
        <v>-1</v>
      </c>
      <c r="Q69" s="12"/>
      <c r="R69" s="12"/>
      <c r="S69" s="12"/>
      <c r="T69" s="16"/>
      <c r="W69" s="12"/>
      <c r="X69" s="17"/>
    </row>
    <row r="70" spans="1:24">
      <c r="A70">
        <v>5.6</v>
      </c>
      <c r="B70">
        <v>5.7</v>
      </c>
      <c r="C70">
        <v>5.8</v>
      </c>
      <c r="D70" s="1">
        <v>6.2</v>
      </c>
      <c r="E70" s="1">
        <v>6.1</v>
      </c>
      <c r="F70" s="1">
        <v>6.3</v>
      </c>
      <c r="G70" s="8">
        <f t="shared" si="44"/>
        <v>5.7</v>
      </c>
      <c r="H70" s="8">
        <f t="shared" si="45"/>
        <v>6.2</v>
      </c>
      <c r="J70">
        <v>0.025</v>
      </c>
      <c r="K70" s="8">
        <v>5.7</v>
      </c>
      <c r="L70" s="8">
        <v>6.2</v>
      </c>
      <c r="M70" s="7">
        <f t="shared" si="42"/>
        <v>5.25</v>
      </c>
      <c r="N70" s="12">
        <f>(M71-M70)/M71*100</f>
        <v>11.0169491525424</v>
      </c>
      <c r="O70" s="12">
        <f t="shared" si="43"/>
        <v>3.77437276232204</v>
      </c>
      <c r="P70" s="12">
        <f t="shared" si="46"/>
        <v>-1.60205999132796</v>
      </c>
      <c r="Q70" s="12"/>
      <c r="R70" s="12"/>
      <c r="S70" s="12"/>
      <c r="T70" s="16"/>
      <c r="W70" s="12"/>
      <c r="X70" s="17"/>
    </row>
    <row r="71" spans="1:24">
      <c r="A71">
        <v>6.6</v>
      </c>
      <c r="B71">
        <v>6.6</v>
      </c>
      <c r="C71">
        <v>6.6</v>
      </c>
      <c r="D71">
        <v>6.6</v>
      </c>
      <c r="E71">
        <v>6.6</v>
      </c>
      <c r="F71">
        <v>6.6</v>
      </c>
      <c r="G71" s="8">
        <f t="shared" si="44"/>
        <v>6.6</v>
      </c>
      <c r="H71" s="8">
        <f t="shared" si="45"/>
        <v>6.6</v>
      </c>
      <c r="J71" s="14" t="s">
        <v>20</v>
      </c>
      <c r="K71" s="8">
        <v>6.6</v>
      </c>
      <c r="L71" s="8">
        <v>6.6</v>
      </c>
      <c r="M71" s="7">
        <f t="shared" si="42"/>
        <v>5.9</v>
      </c>
      <c r="N71" s="12">
        <f>(M71-M71)/M71*100</f>
        <v>0</v>
      </c>
      <c r="O71" s="12" t="e">
        <f t="shared" si="43"/>
        <v>#NUM!</v>
      </c>
      <c r="P71" s="12" t="e">
        <f t="shared" si="46"/>
        <v>#VALUE!</v>
      </c>
      <c r="Q71" s="12"/>
      <c r="R71" s="12"/>
      <c r="S71" s="12"/>
      <c r="T71" s="16"/>
      <c r="W71" s="12"/>
      <c r="X71" s="17"/>
    </row>
    <row r="72" spans="10:24">
      <c r="J72" s="14"/>
      <c r="K72" s="8"/>
      <c r="L72" s="8"/>
      <c r="M72" s="7"/>
      <c r="N72" s="12"/>
      <c r="O72" s="12"/>
      <c r="P72" s="12"/>
      <c r="Q72" s="12"/>
      <c r="R72" s="12"/>
      <c r="S72" s="12"/>
      <c r="T72" s="16"/>
      <c r="W72" s="12"/>
      <c r="X72" s="17"/>
    </row>
    <row r="73" spans="13:24">
      <c r="M73" s="7"/>
      <c r="N73" s="12"/>
      <c r="O73" s="12"/>
      <c r="P73" s="12"/>
      <c r="Q73" s="12"/>
      <c r="R73" s="12"/>
      <c r="S73" s="12"/>
      <c r="T73" s="16"/>
      <c r="W73" s="12"/>
      <c r="X73" s="17"/>
    </row>
    <row r="74" spans="1:24">
      <c r="A74" s="7">
        <v>1.1</v>
      </c>
      <c r="B74" s="7">
        <v>1.1</v>
      </c>
      <c r="C74" s="7">
        <v>1.1</v>
      </c>
      <c r="D74" s="7">
        <v>1.2</v>
      </c>
      <c r="E74" s="7">
        <v>1.2</v>
      </c>
      <c r="F74" s="7">
        <v>1.2</v>
      </c>
      <c r="G74" s="8">
        <f>AVERAGE(A74:C74)</f>
        <v>1.1</v>
      </c>
      <c r="H74" s="8">
        <f>AVERAGE(D74:F74)</f>
        <v>1.2</v>
      </c>
      <c r="I74">
        <v>11</v>
      </c>
      <c r="J74">
        <v>6.4</v>
      </c>
      <c r="K74" s="8">
        <v>1.1</v>
      </c>
      <c r="L74" s="8">
        <v>1.2</v>
      </c>
      <c r="M74" s="7">
        <f t="shared" ref="M74:M79" si="47">AVERAGE(K74:L74)-0.7</f>
        <v>0.45</v>
      </c>
      <c r="N74" s="12">
        <f>(M79-M74)/M79*100</f>
        <v>92.6829268292683</v>
      </c>
      <c r="O74" s="12">
        <f t="shared" ref="O74:O79" si="48">NORMINV(N74/100,5,1)</f>
        <v>6.452576180812</v>
      </c>
      <c r="P74" s="12">
        <f>LOG(J74)</f>
        <v>0.806179973983887</v>
      </c>
      <c r="Q74" s="12">
        <f>INTERCEPT(O74:O78,P74:P78)</f>
        <v>5.17648596306924</v>
      </c>
      <c r="R74" s="12">
        <f>LINEST(O74:O78,P74:P78)</f>
        <v>1.35656774088656</v>
      </c>
      <c r="S74" s="12">
        <f>(5-Q74)/R74</f>
        <v>-0.130097419944469</v>
      </c>
      <c r="T74" s="16">
        <f>POWER(10,S74)</f>
        <v>0.741143970933177</v>
      </c>
      <c r="W74" s="12">
        <f>CORREL(O74:O78,P74:P78)</f>
        <v>0.972119428446026</v>
      </c>
      <c r="X74" s="17">
        <f t="shared" ref="X74:X122" si="49">W74^2</f>
        <v>0.945016183162228</v>
      </c>
    </row>
    <row r="75" spans="1:24">
      <c r="A75">
        <v>2.5</v>
      </c>
      <c r="B75">
        <v>2.7</v>
      </c>
      <c r="C75">
        <v>2.9</v>
      </c>
      <c r="D75">
        <v>2.4</v>
      </c>
      <c r="E75">
        <v>2</v>
      </c>
      <c r="F75">
        <v>2.2</v>
      </c>
      <c r="G75" s="8">
        <f t="shared" ref="G75:G79" si="50">AVERAGE(A75:C75)</f>
        <v>2.7</v>
      </c>
      <c r="H75" s="8">
        <f t="shared" ref="H75:H79" si="51">AVERAGE(D75:F75)</f>
        <v>2.2</v>
      </c>
      <c r="J75">
        <v>1.6</v>
      </c>
      <c r="K75" s="8">
        <v>2.7</v>
      </c>
      <c r="L75" s="8">
        <v>2.2</v>
      </c>
      <c r="M75" s="7">
        <f t="shared" si="47"/>
        <v>1.75</v>
      </c>
      <c r="N75" s="12">
        <f>(M79-M75)/M79*100</f>
        <v>71.5447154471545</v>
      </c>
      <c r="O75" s="12">
        <f t="shared" si="48"/>
        <v>5.56936908675805</v>
      </c>
      <c r="P75" s="12">
        <f t="shared" ref="P75:P79" si="52">LOG(J75)</f>
        <v>0.204119982655925</v>
      </c>
      <c r="Q75" s="12"/>
      <c r="R75" s="12"/>
      <c r="S75" s="12"/>
      <c r="T75" s="16"/>
      <c r="W75" s="12"/>
      <c r="X75" s="17"/>
    </row>
    <row r="76" spans="1:24">
      <c r="A76">
        <v>5.9</v>
      </c>
      <c r="B76">
        <v>5.9</v>
      </c>
      <c r="C76">
        <v>6.2</v>
      </c>
      <c r="D76">
        <v>5.4</v>
      </c>
      <c r="E76">
        <v>5.4</v>
      </c>
      <c r="F76">
        <v>5.4</v>
      </c>
      <c r="G76" s="8">
        <f t="shared" si="50"/>
        <v>6</v>
      </c>
      <c r="H76" s="8">
        <f t="shared" si="51"/>
        <v>5.4</v>
      </c>
      <c r="J76">
        <v>0.4</v>
      </c>
      <c r="K76" s="8">
        <v>6</v>
      </c>
      <c r="L76" s="8">
        <v>5.4</v>
      </c>
      <c r="M76" s="7">
        <f t="shared" si="47"/>
        <v>5</v>
      </c>
      <c r="N76" s="12">
        <f>(M79-M76)/M79*100</f>
        <v>18.6991869918699</v>
      </c>
      <c r="O76" s="12">
        <f t="shared" si="48"/>
        <v>4.11096401358086</v>
      </c>
      <c r="P76" s="12">
        <f t="shared" si="52"/>
        <v>-0.397940008672038</v>
      </c>
      <c r="Q76" s="12"/>
      <c r="R76" s="12"/>
      <c r="S76" s="12"/>
      <c r="T76" s="16"/>
      <c r="W76" s="12"/>
      <c r="X76" s="17"/>
    </row>
    <row r="77" spans="1:24">
      <c r="A77">
        <v>6.3</v>
      </c>
      <c r="B77">
        <v>6.3</v>
      </c>
      <c r="C77">
        <v>6.3</v>
      </c>
      <c r="D77" s="1">
        <v>6</v>
      </c>
      <c r="E77">
        <v>6</v>
      </c>
      <c r="F77">
        <v>6</v>
      </c>
      <c r="G77" s="8">
        <f t="shared" si="50"/>
        <v>6.3</v>
      </c>
      <c r="H77" s="8">
        <f t="shared" si="51"/>
        <v>6</v>
      </c>
      <c r="J77">
        <v>0.1</v>
      </c>
      <c r="K77" s="8">
        <v>6.3</v>
      </c>
      <c r="L77" s="8">
        <v>6</v>
      </c>
      <c r="M77" s="7">
        <f t="shared" si="47"/>
        <v>5.45</v>
      </c>
      <c r="N77" s="12">
        <f>(M79-M77)/M79*100</f>
        <v>11.3821138211382</v>
      </c>
      <c r="O77" s="12">
        <f t="shared" si="48"/>
        <v>3.793545457422</v>
      </c>
      <c r="P77" s="12">
        <f t="shared" si="52"/>
        <v>-1</v>
      </c>
      <c r="Q77" s="12"/>
      <c r="R77" s="12"/>
      <c r="S77" s="12"/>
      <c r="T77" s="16"/>
      <c r="W77" s="12"/>
      <c r="X77" s="17"/>
    </row>
    <row r="78" spans="1:24">
      <c r="A78">
        <v>6.7</v>
      </c>
      <c r="B78">
        <v>6.7</v>
      </c>
      <c r="C78">
        <v>6.7</v>
      </c>
      <c r="D78" s="1">
        <v>6.4</v>
      </c>
      <c r="E78" s="1">
        <v>6.6</v>
      </c>
      <c r="F78" s="1">
        <v>6.5</v>
      </c>
      <c r="G78" s="8">
        <f t="shared" si="50"/>
        <v>6.7</v>
      </c>
      <c r="H78" s="8">
        <f t="shared" si="51"/>
        <v>6.5</v>
      </c>
      <c r="J78">
        <v>0.025</v>
      </c>
      <c r="K78" s="8">
        <v>6.7</v>
      </c>
      <c r="L78" s="8">
        <v>6.5</v>
      </c>
      <c r="M78" s="7">
        <f t="shared" si="47"/>
        <v>5.9</v>
      </c>
      <c r="N78" s="12">
        <f>(M79-M78)/M79*100</f>
        <v>4.0650406504065</v>
      </c>
      <c r="O78" s="12">
        <f t="shared" si="48"/>
        <v>3.25681218391026</v>
      </c>
      <c r="P78" s="12">
        <f t="shared" si="52"/>
        <v>-1.60205999132796</v>
      </c>
      <c r="Q78" s="12"/>
      <c r="R78" s="12"/>
      <c r="S78" s="12"/>
      <c r="T78" s="16"/>
      <c r="W78" s="12"/>
      <c r="X78" s="17"/>
    </row>
    <row r="79" spans="1:24">
      <c r="A79">
        <v>6.9</v>
      </c>
      <c r="B79">
        <v>6.9</v>
      </c>
      <c r="C79">
        <v>6.9</v>
      </c>
      <c r="D79" s="1">
        <v>6.8</v>
      </c>
      <c r="E79" s="1">
        <v>6.8</v>
      </c>
      <c r="F79" s="1">
        <v>6.8</v>
      </c>
      <c r="G79" s="8">
        <f t="shared" si="50"/>
        <v>6.9</v>
      </c>
      <c r="H79" s="8">
        <f t="shared" si="51"/>
        <v>6.8</v>
      </c>
      <c r="J79" s="14" t="s">
        <v>20</v>
      </c>
      <c r="K79" s="8">
        <v>6.9</v>
      </c>
      <c r="L79" s="8">
        <v>6.8</v>
      </c>
      <c r="M79" s="7">
        <f t="shared" si="47"/>
        <v>6.15</v>
      </c>
      <c r="N79" s="12">
        <f>(M79-M79)/M79*100</f>
        <v>0</v>
      </c>
      <c r="O79" s="12" t="e">
        <f t="shared" si="48"/>
        <v>#NUM!</v>
      </c>
      <c r="P79" s="12" t="e">
        <f t="shared" si="52"/>
        <v>#VALUE!</v>
      </c>
      <c r="Q79" s="12"/>
      <c r="R79" s="12"/>
      <c r="S79" s="12"/>
      <c r="T79" s="16"/>
      <c r="W79" s="12"/>
      <c r="X79" s="17"/>
    </row>
    <row r="80" spans="10:24">
      <c r="J80" s="14"/>
      <c r="K80" s="8"/>
      <c r="L80" s="8"/>
      <c r="M80" s="7"/>
      <c r="N80" s="12"/>
      <c r="O80" s="12"/>
      <c r="P80" s="12"/>
      <c r="Q80" s="12"/>
      <c r="R80" s="12"/>
      <c r="S80" s="12"/>
      <c r="T80" s="16"/>
      <c r="W80" s="12"/>
      <c r="X80" s="17"/>
    </row>
    <row r="81" spans="13:24">
      <c r="M81" s="7"/>
      <c r="N81" s="12"/>
      <c r="O81" s="12"/>
      <c r="P81" s="12"/>
      <c r="Q81" s="12"/>
      <c r="R81" s="12"/>
      <c r="S81" s="12"/>
      <c r="T81" s="16"/>
      <c r="W81" s="12"/>
      <c r="X81" s="17"/>
    </row>
    <row r="82" spans="1:24">
      <c r="A82" s="7">
        <v>1</v>
      </c>
      <c r="B82" s="7">
        <v>1</v>
      </c>
      <c r="C82" s="7">
        <v>1.3</v>
      </c>
      <c r="D82" s="7">
        <v>1</v>
      </c>
      <c r="E82" s="7">
        <v>1</v>
      </c>
      <c r="F82" s="7">
        <v>1</v>
      </c>
      <c r="G82" s="8">
        <f>AVERAGE(A82:C82)</f>
        <v>1.1</v>
      </c>
      <c r="H82" s="8">
        <f>AVERAGE(D82:F82)</f>
        <v>1</v>
      </c>
      <c r="I82">
        <v>13</v>
      </c>
      <c r="J82">
        <v>6.4</v>
      </c>
      <c r="K82" s="8">
        <v>1.1</v>
      </c>
      <c r="L82" s="8">
        <v>1</v>
      </c>
      <c r="M82" s="7">
        <f t="shared" ref="M82:M87" si="53">AVERAGE(K82:L82)-0.7</f>
        <v>0.35</v>
      </c>
      <c r="N82" s="12">
        <f>(M87-M82)/M87*100</f>
        <v>94.4</v>
      </c>
      <c r="O82" s="12">
        <f t="shared" ref="O82:O87" si="54">NORMINV(N82/100,5,1)</f>
        <v>6.58926755705139</v>
      </c>
      <c r="P82" s="12">
        <f>LOG(J82)</f>
        <v>0.806179973983887</v>
      </c>
      <c r="Q82" s="12">
        <f>INTERCEPT(O82:O86,P82:P86)</f>
        <v>5.94962567125018</v>
      </c>
      <c r="R82" s="12">
        <f>LINEST(O82:O86,P82:P86)</f>
        <v>0.68826147529382</v>
      </c>
      <c r="S82" s="12">
        <f>(5-Q82)/R82</f>
        <v>-1.37974549693456</v>
      </c>
      <c r="T82" s="16">
        <f>POWER(10,S82)</f>
        <v>0.0417113746760613</v>
      </c>
      <c r="W82" s="12">
        <f>CORREL(O82:O86,P82:P86)</f>
        <v>0.974222157801549</v>
      </c>
      <c r="X82" s="17">
        <f t="shared" si="49"/>
        <v>0.949108812751507</v>
      </c>
    </row>
    <row r="83" spans="1:24">
      <c r="A83">
        <v>1.5</v>
      </c>
      <c r="B83">
        <v>1.5</v>
      </c>
      <c r="C83">
        <v>1.5</v>
      </c>
      <c r="D83">
        <v>1.5</v>
      </c>
      <c r="E83">
        <v>1.5</v>
      </c>
      <c r="F83">
        <v>1.5</v>
      </c>
      <c r="G83" s="8">
        <f t="shared" ref="G83:G87" si="55">AVERAGE(A83:C83)</f>
        <v>1.5</v>
      </c>
      <c r="H83" s="8">
        <f t="shared" ref="H83:H87" si="56">AVERAGE(D83:F83)</f>
        <v>1.5</v>
      </c>
      <c r="J83">
        <v>1.6</v>
      </c>
      <c r="K83" s="8">
        <v>1.5</v>
      </c>
      <c r="L83" s="8">
        <v>1.5</v>
      </c>
      <c r="M83" s="7">
        <f t="shared" si="53"/>
        <v>0.8</v>
      </c>
      <c r="N83" s="12">
        <f>(M87-M83)/M87*100</f>
        <v>87.2</v>
      </c>
      <c r="O83" s="12">
        <f t="shared" si="54"/>
        <v>6.13589622116731</v>
      </c>
      <c r="P83" s="12">
        <f t="shared" ref="P83:P87" si="57">LOG(J83)</f>
        <v>0.204119982655925</v>
      </c>
      <c r="Q83" s="12"/>
      <c r="R83" s="12"/>
      <c r="S83" s="12"/>
      <c r="T83" s="16"/>
      <c r="W83" s="12"/>
      <c r="X83" s="17"/>
    </row>
    <row r="84" spans="1:24">
      <c r="A84">
        <v>2.9</v>
      </c>
      <c r="B84">
        <v>2.5</v>
      </c>
      <c r="C84">
        <v>2.7</v>
      </c>
      <c r="D84">
        <v>2.5</v>
      </c>
      <c r="E84">
        <v>2.5</v>
      </c>
      <c r="F84">
        <v>2.5</v>
      </c>
      <c r="G84" s="8">
        <f t="shared" si="55"/>
        <v>2.7</v>
      </c>
      <c r="H84" s="8">
        <f t="shared" si="56"/>
        <v>2.5</v>
      </c>
      <c r="J84">
        <v>0.4</v>
      </c>
      <c r="K84" s="8">
        <v>2.7</v>
      </c>
      <c r="L84" s="8">
        <v>2.5</v>
      </c>
      <c r="M84" s="7">
        <f t="shared" si="53"/>
        <v>1.9</v>
      </c>
      <c r="N84" s="12">
        <f>(M87-M84)/M87*100</f>
        <v>69.6</v>
      </c>
      <c r="O84" s="12">
        <f t="shared" si="54"/>
        <v>5.51293041061473</v>
      </c>
      <c r="P84" s="12">
        <f t="shared" si="57"/>
        <v>-0.397940008672038</v>
      </c>
      <c r="Q84" s="12"/>
      <c r="R84" s="12"/>
      <c r="S84" s="12"/>
      <c r="T84" s="16"/>
      <c r="W84" s="12"/>
      <c r="X84" s="17"/>
    </row>
    <row r="85" spans="1:24">
      <c r="A85">
        <v>3.6</v>
      </c>
      <c r="B85">
        <v>3.6</v>
      </c>
      <c r="C85">
        <v>3.6</v>
      </c>
      <c r="D85" s="1">
        <v>3.5</v>
      </c>
      <c r="E85" s="1">
        <v>3.5</v>
      </c>
      <c r="F85" s="1">
        <v>3.5</v>
      </c>
      <c r="G85" s="8">
        <f t="shared" si="55"/>
        <v>3.6</v>
      </c>
      <c r="H85" s="8">
        <f t="shared" si="56"/>
        <v>3.5</v>
      </c>
      <c r="J85">
        <v>0.1</v>
      </c>
      <c r="K85" s="8">
        <v>3.6</v>
      </c>
      <c r="L85" s="8">
        <v>3.5</v>
      </c>
      <c r="M85" s="7">
        <f t="shared" si="53"/>
        <v>2.85</v>
      </c>
      <c r="N85" s="12">
        <f>(M87-M85)/M87*100</f>
        <v>54.4</v>
      </c>
      <c r="O85" s="12">
        <f t="shared" si="54"/>
        <v>5.11051620356204</v>
      </c>
      <c r="P85" s="12">
        <f t="shared" si="57"/>
        <v>-1</v>
      </c>
      <c r="Q85" s="12"/>
      <c r="R85" s="12"/>
      <c r="S85" s="12"/>
      <c r="T85" s="16"/>
      <c r="W85" s="12"/>
      <c r="X85" s="17"/>
    </row>
    <row r="86" spans="1:24">
      <c r="A86">
        <v>4</v>
      </c>
      <c r="B86">
        <v>3.9</v>
      </c>
      <c r="C86">
        <v>3.8</v>
      </c>
      <c r="D86" s="1">
        <v>3.6</v>
      </c>
      <c r="E86" s="1">
        <v>3.6</v>
      </c>
      <c r="F86" s="1">
        <v>3.6</v>
      </c>
      <c r="G86" s="8">
        <f t="shared" si="55"/>
        <v>3.9</v>
      </c>
      <c r="H86" s="8">
        <f t="shared" si="56"/>
        <v>3.6</v>
      </c>
      <c r="J86">
        <v>0.025</v>
      </c>
      <c r="K86" s="8">
        <v>3.9</v>
      </c>
      <c r="L86" s="8">
        <v>3.6</v>
      </c>
      <c r="M86" s="7">
        <f t="shared" si="53"/>
        <v>3.05</v>
      </c>
      <c r="N86" s="12">
        <f>(M87-M86)/M87*100</f>
        <v>51.2</v>
      </c>
      <c r="O86" s="12">
        <f t="shared" si="54"/>
        <v>5.03008407662019</v>
      </c>
      <c r="P86" s="12">
        <f t="shared" si="57"/>
        <v>-1.60205999132796</v>
      </c>
      <c r="Q86" s="12"/>
      <c r="R86" s="12"/>
      <c r="S86" s="12"/>
      <c r="T86" s="16"/>
      <c r="W86" s="12"/>
      <c r="X86" s="17"/>
    </row>
    <row r="87" spans="1:24">
      <c r="A87">
        <v>6.9</v>
      </c>
      <c r="B87">
        <v>7</v>
      </c>
      <c r="C87">
        <v>6.8</v>
      </c>
      <c r="D87" s="1">
        <v>7</v>
      </c>
      <c r="E87" s="1">
        <v>7</v>
      </c>
      <c r="F87" s="1">
        <v>7</v>
      </c>
      <c r="G87" s="8">
        <f t="shared" si="55"/>
        <v>6.9</v>
      </c>
      <c r="H87" s="8">
        <f t="shared" si="56"/>
        <v>7</v>
      </c>
      <c r="J87" s="14" t="s">
        <v>20</v>
      </c>
      <c r="K87" s="8">
        <v>6.9</v>
      </c>
      <c r="L87" s="8">
        <v>7</v>
      </c>
      <c r="M87" s="7">
        <f t="shared" si="53"/>
        <v>6.25</v>
      </c>
      <c r="N87" s="12">
        <f>(M87-M87)/M87*100</f>
        <v>0</v>
      </c>
      <c r="O87" s="12" t="e">
        <f t="shared" si="54"/>
        <v>#NUM!</v>
      </c>
      <c r="P87" s="12" t="e">
        <f t="shared" si="57"/>
        <v>#VALUE!</v>
      </c>
      <c r="Q87" s="12"/>
      <c r="R87" s="12"/>
      <c r="S87" s="12"/>
      <c r="T87" s="16"/>
      <c r="W87" s="12"/>
      <c r="X87" s="17"/>
    </row>
    <row r="88" spans="13:24">
      <c r="M88" s="7"/>
      <c r="N88" s="12"/>
      <c r="O88" s="12"/>
      <c r="P88" s="12"/>
      <c r="Q88" s="12"/>
      <c r="R88" s="12"/>
      <c r="S88" s="12"/>
      <c r="T88" s="16"/>
      <c r="W88" s="12"/>
      <c r="X88" s="17"/>
    </row>
    <row r="89" spans="11:24">
      <c r="K89" s="8"/>
      <c r="L89" s="8"/>
      <c r="M89" s="7"/>
      <c r="N89" s="12"/>
      <c r="O89" s="12"/>
      <c r="P89" s="12"/>
      <c r="Q89" s="12"/>
      <c r="R89" s="12"/>
      <c r="S89" s="12"/>
      <c r="T89" s="16"/>
      <c r="W89" s="12"/>
      <c r="X89" s="17"/>
    </row>
    <row r="90" spans="1:24">
      <c r="A90" s="7">
        <v>1.6</v>
      </c>
      <c r="B90" s="7">
        <v>1.6</v>
      </c>
      <c r="C90" s="7">
        <v>1.6</v>
      </c>
      <c r="D90" s="7">
        <v>1.4</v>
      </c>
      <c r="E90" s="7">
        <v>1.4</v>
      </c>
      <c r="F90" s="7">
        <v>1.4</v>
      </c>
      <c r="G90" s="8">
        <f>AVERAGE(A90:C90)</f>
        <v>1.6</v>
      </c>
      <c r="H90" s="8">
        <f>AVERAGE(D90:F90)</f>
        <v>1.4</v>
      </c>
      <c r="I90">
        <v>14</v>
      </c>
      <c r="J90">
        <v>6.4</v>
      </c>
      <c r="K90" s="8">
        <v>1.6</v>
      </c>
      <c r="L90" s="8">
        <v>1.4</v>
      </c>
      <c r="M90" s="7">
        <f t="shared" ref="M90:M95" si="58">AVERAGE(K90:L90)-0.7</f>
        <v>0.8</v>
      </c>
      <c r="N90" s="12">
        <f>(M95-M90)/M95*100</f>
        <v>82.7956989247312</v>
      </c>
      <c r="O90" s="12">
        <f t="shared" ref="O90:O95" si="59">NORMINV(N90/100,5,1)</f>
        <v>5.94612267136459</v>
      </c>
      <c r="P90" s="12">
        <f>LOG(J90)</f>
        <v>0.806179973983887</v>
      </c>
      <c r="Q90" s="12">
        <f>INTERCEPT(O90:O94,P90:P94)</f>
        <v>5.23989597345742</v>
      </c>
      <c r="R90" s="12">
        <f>LINEST(O90:O94,P90:P94)</f>
        <v>0.801634048118522</v>
      </c>
      <c r="S90" s="12">
        <f>(5-Q90)/R90</f>
        <v>-0.29925871290082</v>
      </c>
      <c r="T90" s="16">
        <f>POWER(10,S90)</f>
        <v>0.502043428902677</v>
      </c>
      <c r="W90" s="12">
        <f>CORREL(O90:O94,P90:P94)</f>
        <v>0.97518197188561</v>
      </c>
      <c r="X90" s="17">
        <f t="shared" si="49"/>
        <v>0.950979878290707</v>
      </c>
    </row>
    <row r="91" spans="1:24">
      <c r="A91">
        <v>2.2</v>
      </c>
      <c r="B91">
        <v>2.2</v>
      </c>
      <c r="C91">
        <v>2.2</v>
      </c>
      <c r="D91">
        <v>2.1</v>
      </c>
      <c r="E91">
        <v>2</v>
      </c>
      <c r="F91">
        <v>1.9</v>
      </c>
      <c r="G91" s="8">
        <f t="shared" ref="G91:G95" si="60">AVERAGE(A91:C91)</f>
        <v>2.2</v>
      </c>
      <c r="H91" s="8">
        <f t="shared" ref="H91:H95" si="61">AVERAGE(D91:F91)</f>
        <v>2</v>
      </c>
      <c r="J91">
        <v>1.6</v>
      </c>
      <c r="K91" s="8">
        <v>2.2</v>
      </c>
      <c r="L91" s="8">
        <v>2</v>
      </c>
      <c r="M91" s="7">
        <f t="shared" si="58"/>
        <v>1.4</v>
      </c>
      <c r="N91" s="12">
        <f>(M95-M91)/M95*100</f>
        <v>69.8924731182796</v>
      </c>
      <c r="O91" s="12">
        <f t="shared" si="59"/>
        <v>5.52131042820862</v>
      </c>
      <c r="P91" s="12">
        <f t="shared" ref="P91:P95" si="62">LOG(J91)</f>
        <v>0.204119982655925</v>
      </c>
      <c r="Q91" s="12"/>
      <c r="R91" s="12"/>
      <c r="S91" s="12"/>
      <c r="T91" s="16"/>
      <c r="W91" s="12"/>
      <c r="X91" s="17"/>
    </row>
    <row r="92" spans="1:24">
      <c r="A92">
        <v>3.6</v>
      </c>
      <c r="B92">
        <v>3.6</v>
      </c>
      <c r="C92">
        <v>3.6</v>
      </c>
      <c r="D92">
        <v>3.6</v>
      </c>
      <c r="E92">
        <v>3.6</v>
      </c>
      <c r="F92">
        <v>3.6</v>
      </c>
      <c r="G92" s="8">
        <f t="shared" si="60"/>
        <v>3.6</v>
      </c>
      <c r="H92" s="8">
        <f t="shared" si="61"/>
        <v>3.6</v>
      </c>
      <c r="J92">
        <v>0.4</v>
      </c>
      <c r="K92" s="8">
        <v>3.6</v>
      </c>
      <c r="L92" s="8">
        <v>3.6</v>
      </c>
      <c r="M92" s="7">
        <f t="shared" si="58"/>
        <v>2.9</v>
      </c>
      <c r="N92" s="12">
        <f>(M95-M92)/M95*100</f>
        <v>37.6344086021505</v>
      </c>
      <c r="O92" s="12">
        <f t="shared" si="59"/>
        <v>4.68490321837476</v>
      </c>
      <c r="P92" s="12">
        <f t="shared" si="62"/>
        <v>-0.397940008672038</v>
      </c>
      <c r="Q92" s="12"/>
      <c r="R92" s="12"/>
      <c r="S92" s="12"/>
      <c r="T92" s="16"/>
      <c r="W92" s="12"/>
      <c r="X92" s="17"/>
    </row>
    <row r="93" spans="1:24">
      <c r="A93">
        <v>4</v>
      </c>
      <c r="B93">
        <v>4</v>
      </c>
      <c r="C93">
        <v>4</v>
      </c>
      <c r="D93" s="1">
        <v>4.5</v>
      </c>
      <c r="E93">
        <v>4.3</v>
      </c>
      <c r="F93">
        <v>4.4</v>
      </c>
      <c r="G93" s="8">
        <f t="shared" si="60"/>
        <v>4</v>
      </c>
      <c r="H93" s="8">
        <f t="shared" si="61"/>
        <v>4.4</v>
      </c>
      <c r="J93">
        <v>0.1</v>
      </c>
      <c r="K93" s="8">
        <v>4</v>
      </c>
      <c r="L93" s="8">
        <v>4.4</v>
      </c>
      <c r="M93" s="7">
        <f t="shared" si="58"/>
        <v>3.5</v>
      </c>
      <c r="N93" s="12">
        <f>(M95-M93)/M95*100</f>
        <v>24.7311827956989</v>
      </c>
      <c r="O93" s="12">
        <f t="shared" si="59"/>
        <v>4.317026607724</v>
      </c>
      <c r="P93" s="12">
        <f t="shared" si="62"/>
        <v>-1</v>
      </c>
      <c r="Q93" s="12"/>
      <c r="R93" s="12"/>
      <c r="S93" s="12"/>
      <c r="T93" s="16"/>
      <c r="W93" s="12"/>
      <c r="X93" s="17"/>
    </row>
    <row r="94" spans="1:24">
      <c r="A94">
        <v>4.6</v>
      </c>
      <c r="B94">
        <v>4.4</v>
      </c>
      <c r="C94">
        <v>4.5</v>
      </c>
      <c r="D94" s="1">
        <v>4.4</v>
      </c>
      <c r="E94" s="1">
        <v>4.4</v>
      </c>
      <c r="F94" s="1">
        <v>4.4</v>
      </c>
      <c r="G94" s="8">
        <f t="shared" si="60"/>
        <v>4.5</v>
      </c>
      <c r="H94" s="8">
        <f t="shared" si="61"/>
        <v>4.4</v>
      </c>
      <c r="J94">
        <v>0.025</v>
      </c>
      <c r="K94" s="8">
        <v>4.5</v>
      </c>
      <c r="L94" s="8">
        <v>4.4</v>
      </c>
      <c r="M94" s="7">
        <f t="shared" si="58"/>
        <v>3.75</v>
      </c>
      <c r="N94" s="12">
        <f>(M95-M94)/M95*100</f>
        <v>19.3548387096774</v>
      </c>
      <c r="O94" s="12">
        <f t="shared" si="59"/>
        <v>4.13510564131472</v>
      </c>
      <c r="P94" s="12">
        <f t="shared" si="62"/>
        <v>-1.60205999132796</v>
      </c>
      <c r="Q94" s="12"/>
      <c r="R94" s="12"/>
      <c r="S94" s="12"/>
      <c r="T94" s="16"/>
      <c r="W94" s="12"/>
      <c r="X94" s="17"/>
    </row>
    <row r="95" spans="1:24">
      <c r="A95">
        <v>5.5</v>
      </c>
      <c r="B95">
        <v>5.5</v>
      </c>
      <c r="C95">
        <v>5.5</v>
      </c>
      <c r="D95" s="1">
        <v>5.3</v>
      </c>
      <c r="E95" s="1">
        <v>5.3</v>
      </c>
      <c r="F95" s="1">
        <v>5</v>
      </c>
      <c r="G95" s="8">
        <f t="shared" si="60"/>
        <v>5.5</v>
      </c>
      <c r="H95" s="8">
        <f t="shared" si="61"/>
        <v>5.2</v>
      </c>
      <c r="J95" s="14" t="s">
        <v>20</v>
      </c>
      <c r="K95" s="8">
        <v>5.5</v>
      </c>
      <c r="L95" s="8">
        <v>5.2</v>
      </c>
      <c r="M95" s="7">
        <f t="shared" si="58"/>
        <v>4.65</v>
      </c>
      <c r="N95" s="12">
        <f>(M95-M95)/M95*100</f>
        <v>0</v>
      </c>
      <c r="O95" s="12" t="e">
        <f t="shared" si="59"/>
        <v>#NUM!</v>
      </c>
      <c r="P95" s="12" t="e">
        <f t="shared" si="62"/>
        <v>#VALUE!</v>
      </c>
      <c r="Q95" s="12"/>
      <c r="R95" s="12"/>
      <c r="S95" s="12"/>
      <c r="T95" s="16"/>
      <c r="W95" s="12"/>
      <c r="X95" s="17"/>
    </row>
    <row r="96" spans="11:24">
      <c r="K96" s="8"/>
      <c r="L96" s="8"/>
      <c r="M96" s="7"/>
      <c r="N96" s="12"/>
      <c r="O96" s="12"/>
      <c r="P96" s="12"/>
      <c r="Q96" s="12"/>
      <c r="R96" s="12"/>
      <c r="S96" s="12"/>
      <c r="T96" s="16"/>
      <c r="W96" s="12"/>
      <c r="X96" s="17"/>
    </row>
    <row r="97" spans="11:24">
      <c r="K97" s="8"/>
      <c r="L97" s="8"/>
      <c r="M97" s="7"/>
      <c r="N97" s="12"/>
      <c r="O97" s="12"/>
      <c r="P97" s="12"/>
      <c r="Q97" s="12"/>
      <c r="R97" s="12"/>
      <c r="S97" s="12"/>
      <c r="T97" s="16"/>
      <c r="W97" s="12"/>
      <c r="X97" s="17"/>
    </row>
    <row r="98" spans="1:24">
      <c r="A98" s="7">
        <v>2</v>
      </c>
      <c r="B98" s="7">
        <v>2</v>
      </c>
      <c r="C98" s="7">
        <v>1.7</v>
      </c>
      <c r="D98" s="7">
        <v>1.6</v>
      </c>
      <c r="E98" s="7">
        <v>1.6</v>
      </c>
      <c r="F98" s="7">
        <v>1.6</v>
      </c>
      <c r="G98" s="8">
        <f>AVERAGE(A98:C98)</f>
        <v>1.9</v>
      </c>
      <c r="H98" s="8">
        <f>AVERAGE(D98:F98)</f>
        <v>1.6</v>
      </c>
      <c r="I98">
        <v>15</v>
      </c>
      <c r="J98">
        <v>6.4</v>
      </c>
      <c r="K98" s="8">
        <v>1.9</v>
      </c>
      <c r="L98" s="8">
        <v>1.6</v>
      </c>
      <c r="M98" s="7">
        <f t="shared" ref="M98:M103" si="63">AVERAGE(K98:L98)-0.7</f>
        <v>1.05</v>
      </c>
      <c r="N98" s="12">
        <f>(M103-M98)/M103*100</f>
        <v>79.2079207920792</v>
      </c>
      <c r="O98" s="12">
        <f t="shared" ref="O98:O103" si="64">NORMINV(N98/100,5,1)</f>
        <v>5.81365680811519</v>
      </c>
      <c r="P98" s="12">
        <f>LOG(J98)</f>
        <v>0.806179973983887</v>
      </c>
      <c r="Q98" s="12">
        <f>INTERCEPT(O98:O102,P98:P102)</f>
        <v>5.22654340631835</v>
      </c>
      <c r="R98" s="12">
        <f>LINEST(O98:O102,P98:P102)</f>
        <v>0.841539172564992</v>
      </c>
      <c r="S98" s="12">
        <f>(5-Q98)/R98</f>
        <v>-0.269201260860918</v>
      </c>
      <c r="T98" s="16">
        <f>POWER(10,S98)</f>
        <v>0.538020395184753</v>
      </c>
      <c r="W98" s="12">
        <f>CORREL(O98:O102,P98:P102)</f>
        <v>0.979486105974153</v>
      </c>
      <c r="X98" s="17">
        <f t="shared" si="49"/>
        <v>0.959393031796409</v>
      </c>
    </row>
    <row r="99" spans="1:24">
      <c r="A99">
        <v>2.5</v>
      </c>
      <c r="B99">
        <v>2.7</v>
      </c>
      <c r="C99">
        <v>2.6</v>
      </c>
      <c r="D99">
        <v>2.4</v>
      </c>
      <c r="E99">
        <v>2.2</v>
      </c>
      <c r="F99">
        <v>2.3</v>
      </c>
      <c r="G99" s="8">
        <f t="shared" ref="G99:G103" si="65">AVERAGE(A99:C99)</f>
        <v>2.6</v>
      </c>
      <c r="H99" s="8">
        <f t="shared" ref="H99:H103" si="66">AVERAGE(D99:F99)</f>
        <v>2.3</v>
      </c>
      <c r="J99">
        <v>1.6</v>
      </c>
      <c r="K99" s="8">
        <v>2.6</v>
      </c>
      <c r="L99" s="8">
        <v>2.3</v>
      </c>
      <c r="M99" s="7">
        <f t="shared" si="63"/>
        <v>1.75</v>
      </c>
      <c r="N99" s="12">
        <f>(M103-M99)/M103*100</f>
        <v>65.3465346534654</v>
      </c>
      <c r="O99" s="12">
        <f t="shared" si="64"/>
        <v>5.39469322015939</v>
      </c>
      <c r="P99" s="12">
        <f t="shared" ref="P99:P103" si="67">LOG(J99)</f>
        <v>0.204119982655925</v>
      </c>
      <c r="Q99" s="12"/>
      <c r="R99" s="12"/>
      <c r="S99" s="12"/>
      <c r="T99" s="16"/>
      <c r="W99" s="12"/>
      <c r="X99" s="17"/>
    </row>
    <row r="100" spans="1:24">
      <c r="A100">
        <v>2.9</v>
      </c>
      <c r="B100">
        <v>2.6</v>
      </c>
      <c r="C100">
        <v>2.9</v>
      </c>
      <c r="D100">
        <v>3</v>
      </c>
      <c r="E100">
        <v>3</v>
      </c>
      <c r="F100">
        <v>3</v>
      </c>
      <c r="G100" s="8">
        <f t="shared" si="65"/>
        <v>2.8</v>
      </c>
      <c r="H100" s="8">
        <f t="shared" si="66"/>
        <v>3</v>
      </c>
      <c r="J100">
        <v>0.4</v>
      </c>
      <c r="K100" s="8">
        <v>2.8</v>
      </c>
      <c r="L100" s="8">
        <v>3</v>
      </c>
      <c r="M100" s="7">
        <f t="shared" si="63"/>
        <v>2.2</v>
      </c>
      <c r="N100" s="12">
        <f>(M103-M100)/M103*100</f>
        <v>56.4356435643564</v>
      </c>
      <c r="O100" s="12">
        <f t="shared" si="64"/>
        <v>5.16202377853275</v>
      </c>
      <c r="P100" s="12">
        <f t="shared" si="67"/>
        <v>-0.397940008672038</v>
      </c>
      <c r="Q100" s="12"/>
      <c r="R100" s="12"/>
      <c r="S100" s="12"/>
      <c r="T100" s="16"/>
      <c r="W100" s="12"/>
      <c r="X100" s="17"/>
    </row>
    <row r="101" spans="1:24">
      <c r="A101">
        <v>4.7</v>
      </c>
      <c r="B101">
        <v>4.7</v>
      </c>
      <c r="C101">
        <v>4.7</v>
      </c>
      <c r="D101" s="1">
        <v>4.6</v>
      </c>
      <c r="E101" s="1">
        <v>4.6</v>
      </c>
      <c r="F101" s="1">
        <v>4.6</v>
      </c>
      <c r="G101" s="8">
        <f t="shared" si="65"/>
        <v>4.7</v>
      </c>
      <c r="H101" s="8">
        <f t="shared" si="66"/>
        <v>4.6</v>
      </c>
      <c r="J101">
        <v>0.1</v>
      </c>
      <c r="K101" s="8">
        <v>4.7</v>
      </c>
      <c r="L101" s="8">
        <v>4.6</v>
      </c>
      <c r="M101" s="7">
        <f t="shared" si="63"/>
        <v>3.95</v>
      </c>
      <c r="N101" s="12">
        <f>(M103-M101)/M103*100</f>
        <v>21.7821782178218</v>
      </c>
      <c r="O101" s="12">
        <f t="shared" si="64"/>
        <v>4.22042922626152</v>
      </c>
      <c r="P101" s="12">
        <f t="shared" si="67"/>
        <v>-1</v>
      </c>
      <c r="Q101" s="12"/>
      <c r="R101" s="12"/>
      <c r="S101" s="12"/>
      <c r="T101" s="16"/>
      <c r="W101" s="12"/>
      <c r="X101" s="17"/>
    </row>
    <row r="102" spans="1:24">
      <c r="A102">
        <v>5</v>
      </c>
      <c r="B102">
        <v>5</v>
      </c>
      <c r="C102">
        <v>5</v>
      </c>
      <c r="D102" s="1">
        <v>5.2</v>
      </c>
      <c r="E102" s="1">
        <v>5.1</v>
      </c>
      <c r="F102" s="1">
        <v>5.3</v>
      </c>
      <c r="G102" s="8">
        <f t="shared" si="65"/>
        <v>5</v>
      </c>
      <c r="H102" s="8">
        <f t="shared" si="66"/>
        <v>5.2</v>
      </c>
      <c r="J102">
        <v>0.025</v>
      </c>
      <c r="K102" s="8">
        <v>5</v>
      </c>
      <c r="L102" s="8">
        <v>5.2</v>
      </c>
      <c r="M102" s="7">
        <f t="shared" si="63"/>
        <v>4.4</v>
      </c>
      <c r="N102" s="12">
        <f>(M103-M102)/M103*100</f>
        <v>12.8712871287129</v>
      </c>
      <c r="O102" s="12">
        <f t="shared" si="64"/>
        <v>3.86750347038103</v>
      </c>
      <c r="P102" s="12">
        <f t="shared" si="67"/>
        <v>-1.60205999132796</v>
      </c>
      <c r="Q102" s="12"/>
      <c r="R102" s="12"/>
      <c r="S102" s="12"/>
      <c r="T102" s="16"/>
      <c r="W102" s="12"/>
      <c r="X102" s="17"/>
    </row>
    <row r="103" spans="1:24">
      <c r="A103">
        <v>6</v>
      </c>
      <c r="B103">
        <v>5.5</v>
      </c>
      <c r="C103">
        <v>6.2</v>
      </c>
      <c r="D103" s="1">
        <v>5.8</v>
      </c>
      <c r="E103" s="1">
        <v>5.2</v>
      </c>
      <c r="F103" s="1">
        <v>5.8</v>
      </c>
      <c r="G103" s="8">
        <f t="shared" si="65"/>
        <v>5.9</v>
      </c>
      <c r="H103" s="8">
        <f t="shared" si="66"/>
        <v>5.6</v>
      </c>
      <c r="J103" s="14" t="s">
        <v>20</v>
      </c>
      <c r="K103" s="8">
        <v>5.9</v>
      </c>
      <c r="L103" s="8">
        <v>5.6</v>
      </c>
      <c r="M103" s="7">
        <f t="shared" si="63"/>
        <v>5.05</v>
      </c>
      <c r="N103" s="12">
        <f>(M103-M103)/M103*100</f>
        <v>0</v>
      </c>
      <c r="O103" s="12" t="e">
        <f t="shared" si="64"/>
        <v>#NUM!</v>
      </c>
      <c r="P103" s="12" t="e">
        <f t="shared" si="67"/>
        <v>#VALUE!</v>
      </c>
      <c r="Q103" s="12"/>
      <c r="R103" s="12"/>
      <c r="S103" s="12"/>
      <c r="T103" s="16"/>
      <c r="W103" s="12"/>
      <c r="X103" s="17"/>
    </row>
    <row r="104" spans="13:24">
      <c r="M104" s="7"/>
      <c r="N104" s="12"/>
      <c r="O104" s="12"/>
      <c r="P104" s="12"/>
      <c r="Q104" s="12"/>
      <c r="R104" s="12"/>
      <c r="S104" s="12"/>
      <c r="T104" s="16"/>
      <c r="W104" s="12"/>
      <c r="X104" s="17"/>
    </row>
    <row r="105" spans="13:24">
      <c r="M105" s="7"/>
      <c r="N105" s="12"/>
      <c r="O105" s="12"/>
      <c r="P105" s="12"/>
      <c r="Q105" s="12"/>
      <c r="R105" s="12"/>
      <c r="S105" s="12"/>
      <c r="T105" s="16"/>
      <c r="W105" s="12"/>
      <c r="X105" s="17"/>
    </row>
    <row r="106" spans="1:24">
      <c r="A106" s="7">
        <v>0.71</v>
      </c>
      <c r="B106" s="7">
        <v>0.71</v>
      </c>
      <c r="C106" s="7">
        <v>0.71</v>
      </c>
      <c r="D106" s="7">
        <v>0.71</v>
      </c>
      <c r="E106" s="7">
        <v>0.71</v>
      </c>
      <c r="F106" s="7">
        <v>0.71</v>
      </c>
      <c r="G106" s="8">
        <f>AVERAGE(A106:C106)</f>
        <v>0.71</v>
      </c>
      <c r="H106" s="8">
        <f>AVERAGE(D106:F106)</f>
        <v>0.71</v>
      </c>
      <c r="I106">
        <v>16</v>
      </c>
      <c r="J106">
        <v>6.4</v>
      </c>
      <c r="K106" s="8">
        <v>0.71</v>
      </c>
      <c r="L106" s="8">
        <v>0.71</v>
      </c>
      <c r="M106" s="7">
        <f>AVERAGE(K106:L106)-0.7</f>
        <v>0.01</v>
      </c>
      <c r="N106" s="12">
        <f>(M111-M106)/M111*100</f>
        <v>99.8425196850394</v>
      </c>
      <c r="O106" s="12">
        <f t="shared" ref="O106:O111" si="68">NORMINV(N106/100,5,1)</f>
        <v>7.95274636601391</v>
      </c>
      <c r="P106" s="12">
        <f>LOG(J106)</f>
        <v>0.806179973983887</v>
      </c>
      <c r="Q106" s="16">
        <f>INTERCEPT(O106:O109,P106:P109)</f>
        <v>6.35315406863977</v>
      </c>
      <c r="R106" s="16">
        <f>LINEST(O106:O110,P106:P110)</f>
        <v>1.3473193671972</v>
      </c>
      <c r="S106" s="16">
        <f>(5-Q106)/R106</f>
        <v>-1.00433060014176</v>
      </c>
      <c r="T106" s="16">
        <f>POWER(10,S106)</f>
        <v>0.0990077975988811</v>
      </c>
      <c r="U106" s="3"/>
      <c r="V106" s="3"/>
      <c r="W106" s="16">
        <f>CORREL(O106:O110,P106:P110)</f>
        <v>0.952649269483323</v>
      </c>
      <c r="X106" s="17">
        <f t="shared" si="49"/>
        <v>0.907540630647109</v>
      </c>
    </row>
    <row r="107" spans="1:24">
      <c r="A107">
        <v>1.5</v>
      </c>
      <c r="B107">
        <v>1.7</v>
      </c>
      <c r="C107">
        <v>1.9</v>
      </c>
      <c r="D107">
        <v>1.6</v>
      </c>
      <c r="E107">
        <v>1.6</v>
      </c>
      <c r="F107">
        <v>1.6</v>
      </c>
      <c r="G107" s="8">
        <f t="shared" ref="G107:G111" si="69">AVERAGE(A107:C107)</f>
        <v>1.7</v>
      </c>
      <c r="H107" s="8">
        <f t="shared" ref="H107:H111" si="70">AVERAGE(D107:F107)</f>
        <v>1.6</v>
      </c>
      <c r="J107">
        <v>1.6</v>
      </c>
      <c r="K107" s="8">
        <v>1.7</v>
      </c>
      <c r="L107" s="8">
        <v>1.6</v>
      </c>
      <c r="M107" s="7">
        <f t="shared" ref="M107:M111" si="71">AVERAGE(K107:L107)-0.7</f>
        <v>0.95</v>
      </c>
      <c r="N107" s="12">
        <f>(M111-M107)/M111*100</f>
        <v>85.0393700787401</v>
      </c>
      <c r="O107" s="12">
        <f t="shared" si="68"/>
        <v>6.03812342187391</v>
      </c>
      <c r="P107" s="12">
        <f t="shared" ref="P107:P111" si="72">LOG(J107)</f>
        <v>0.204119982655925</v>
      </c>
      <c r="Q107" s="12"/>
      <c r="R107" s="12"/>
      <c r="S107" s="12"/>
      <c r="T107" s="16"/>
      <c r="W107" s="12"/>
      <c r="X107" s="17"/>
    </row>
    <row r="108" spans="1:24">
      <c r="A108">
        <v>2.2</v>
      </c>
      <c r="B108">
        <v>2.2</v>
      </c>
      <c r="C108">
        <v>2.2</v>
      </c>
      <c r="D108">
        <v>2.3</v>
      </c>
      <c r="E108">
        <v>2.3</v>
      </c>
      <c r="F108">
        <v>2.3</v>
      </c>
      <c r="G108" s="8">
        <f t="shared" si="69"/>
        <v>2.2</v>
      </c>
      <c r="H108" s="8">
        <f t="shared" si="70"/>
        <v>2.3</v>
      </c>
      <c r="J108">
        <v>0.4</v>
      </c>
      <c r="K108" s="8">
        <v>2.2</v>
      </c>
      <c r="L108" s="8">
        <v>2.3</v>
      </c>
      <c r="M108" s="7">
        <f t="shared" si="71"/>
        <v>1.55</v>
      </c>
      <c r="N108" s="12">
        <f>(M111-M108)/M111*100</f>
        <v>75.5905511811024</v>
      </c>
      <c r="O108" s="12">
        <f t="shared" si="68"/>
        <v>5.69319214599312</v>
      </c>
      <c r="P108" s="12">
        <f t="shared" si="72"/>
        <v>-0.397940008672038</v>
      </c>
      <c r="Q108" s="12"/>
      <c r="R108" s="12"/>
      <c r="S108" s="12"/>
      <c r="T108" s="16"/>
      <c r="W108" s="12"/>
      <c r="X108" s="17"/>
    </row>
    <row r="109" spans="1:24">
      <c r="A109">
        <v>3.3</v>
      </c>
      <c r="B109">
        <v>3.4</v>
      </c>
      <c r="C109">
        <v>3.5</v>
      </c>
      <c r="D109" s="1">
        <v>3.5</v>
      </c>
      <c r="E109" s="1">
        <v>3.5</v>
      </c>
      <c r="F109" s="1">
        <v>3.5</v>
      </c>
      <c r="G109" s="8">
        <f t="shared" si="69"/>
        <v>3.4</v>
      </c>
      <c r="H109" s="8">
        <f t="shared" si="70"/>
        <v>3.5</v>
      </c>
      <c r="J109">
        <v>0.1</v>
      </c>
      <c r="K109" s="8">
        <v>3.4</v>
      </c>
      <c r="L109" s="8">
        <v>3.5</v>
      </c>
      <c r="M109" s="7">
        <f t="shared" si="71"/>
        <v>2.75</v>
      </c>
      <c r="N109" s="12">
        <f>(M111-M109)/M111*100</f>
        <v>56.6929133858268</v>
      </c>
      <c r="O109" s="12">
        <f t="shared" si="68"/>
        <v>5.16856128823373</v>
      </c>
      <c r="P109" s="12">
        <f t="shared" si="72"/>
        <v>-1</v>
      </c>
      <c r="Q109" s="12"/>
      <c r="R109" s="12"/>
      <c r="S109" s="12"/>
      <c r="T109" s="16"/>
      <c r="W109" s="12"/>
      <c r="X109" s="17"/>
    </row>
    <row r="110" spans="1:24">
      <c r="A110">
        <v>5.4</v>
      </c>
      <c r="B110">
        <v>5.3</v>
      </c>
      <c r="C110">
        <v>5.6</v>
      </c>
      <c r="D110" s="1">
        <v>5.5</v>
      </c>
      <c r="E110" s="1">
        <v>5.5</v>
      </c>
      <c r="F110" s="1">
        <v>5.5</v>
      </c>
      <c r="G110" s="8">
        <f t="shared" si="69"/>
        <v>5.43333333333333</v>
      </c>
      <c r="H110" s="8">
        <f t="shared" si="70"/>
        <v>5.5</v>
      </c>
      <c r="J110">
        <v>0.025</v>
      </c>
      <c r="K110" s="8">
        <v>5.4</v>
      </c>
      <c r="L110" s="8">
        <v>5.5</v>
      </c>
      <c r="M110" s="7">
        <f t="shared" si="71"/>
        <v>4.75</v>
      </c>
      <c r="N110" s="12">
        <f>(M111-M110)/M111*100</f>
        <v>25.1968503937008</v>
      </c>
      <c r="O110" s="12">
        <f t="shared" si="68"/>
        <v>4.3316920001803</v>
      </c>
      <c r="P110" s="12">
        <f t="shared" si="72"/>
        <v>-1.60205999132796</v>
      </c>
      <c r="Q110" s="12"/>
      <c r="R110" s="12"/>
      <c r="S110" s="12"/>
      <c r="T110" s="16"/>
      <c r="W110" s="12"/>
      <c r="X110" s="17"/>
    </row>
    <row r="111" spans="1:24">
      <c r="A111">
        <v>7.1</v>
      </c>
      <c r="B111">
        <v>7.1</v>
      </c>
      <c r="C111">
        <v>7.1</v>
      </c>
      <c r="D111" s="1">
        <v>7</v>
      </c>
      <c r="E111" s="1">
        <v>7</v>
      </c>
      <c r="F111" s="1">
        <v>7</v>
      </c>
      <c r="G111" s="8">
        <f t="shared" si="69"/>
        <v>7.1</v>
      </c>
      <c r="H111" s="8">
        <f t="shared" si="70"/>
        <v>7</v>
      </c>
      <c r="J111" s="14" t="s">
        <v>20</v>
      </c>
      <c r="K111" s="8">
        <v>7.1</v>
      </c>
      <c r="L111" s="8">
        <v>7</v>
      </c>
      <c r="M111" s="7">
        <f t="shared" si="71"/>
        <v>6.35</v>
      </c>
      <c r="N111" s="12">
        <f>(M111-M111)/M111*100</f>
        <v>0</v>
      </c>
      <c r="O111" s="12" t="e">
        <f t="shared" si="68"/>
        <v>#NUM!</v>
      </c>
      <c r="P111" s="12" t="e">
        <f t="shared" si="72"/>
        <v>#VALUE!</v>
      </c>
      <c r="Q111" s="12"/>
      <c r="R111" s="12"/>
      <c r="S111" s="12"/>
      <c r="T111" s="16"/>
      <c r="W111" s="12"/>
      <c r="X111" s="17"/>
    </row>
    <row r="112" spans="10:24">
      <c r="J112" s="14"/>
      <c r="K112" s="8"/>
      <c r="L112" s="8"/>
      <c r="M112" s="7"/>
      <c r="N112" s="12"/>
      <c r="O112" s="12"/>
      <c r="P112" s="12"/>
      <c r="Q112" s="12"/>
      <c r="R112" s="12"/>
      <c r="S112" s="12"/>
      <c r="T112" s="16"/>
      <c r="W112" s="12"/>
      <c r="X112" s="17"/>
    </row>
    <row r="113" spans="11:24">
      <c r="K113" s="8"/>
      <c r="L113" s="8"/>
      <c r="M113" s="7"/>
      <c r="N113" s="12"/>
      <c r="O113" s="12"/>
      <c r="P113" s="12"/>
      <c r="Q113" s="12"/>
      <c r="R113" s="12"/>
      <c r="S113" s="12"/>
      <c r="T113" s="16"/>
      <c r="W113" s="12"/>
      <c r="X113" s="17"/>
    </row>
    <row r="114" spans="1:24">
      <c r="A114" s="7">
        <v>0.71</v>
      </c>
      <c r="B114" s="7">
        <v>0.71</v>
      </c>
      <c r="C114" s="7">
        <v>0.71</v>
      </c>
      <c r="D114" s="7">
        <v>0.71</v>
      </c>
      <c r="E114" s="7">
        <v>0.71</v>
      </c>
      <c r="F114" s="7">
        <v>0.71</v>
      </c>
      <c r="G114" s="8">
        <f>AVERAGE(A114:C114)</f>
        <v>0.71</v>
      </c>
      <c r="H114" s="8">
        <f>AVERAGE(D114:F114)</f>
        <v>0.71</v>
      </c>
      <c r="I114">
        <v>17</v>
      </c>
      <c r="J114">
        <v>6.4</v>
      </c>
      <c r="K114" s="8">
        <v>0.71</v>
      </c>
      <c r="L114" s="8">
        <v>0.71</v>
      </c>
      <c r="M114" s="7">
        <f t="shared" ref="M114:M119" si="73">AVERAGE(K114:L114)-0.7</f>
        <v>0.01</v>
      </c>
      <c r="N114" s="12">
        <f>(M119-M114)/M119*100</f>
        <v>99.811320754717</v>
      </c>
      <c r="O114" s="12">
        <f t="shared" ref="O114:O119" si="74">NORMINV(N114/100,5,1)</f>
        <v>7.89649347421772</v>
      </c>
      <c r="P114" s="12">
        <f>LOG(J114)</f>
        <v>0.806179973983887</v>
      </c>
      <c r="Q114" s="12">
        <f>INTERCEPT(O114:O118,P114:P118)</f>
        <v>6.32084332331595</v>
      </c>
      <c r="R114" s="12">
        <f>LINEST(O114:O118,P114:P118)</f>
        <v>1.43197014422655</v>
      </c>
      <c r="S114" s="12">
        <f>(5-Q114)/R114</f>
        <v>-0.922395853462</v>
      </c>
      <c r="T114" s="16">
        <f>POWER(10,S114)</f>
        <v>0.119565021571085</v>
      </c>
      <c r="W114" s="12">
        <f>CORREL(O114:O118,P114:P118)</f>
        <v>0.954306638278365</v>
      </c>
      <c r="X114" s="17">
        <f t="shared" si="49"/>
        <v>0.910701159862154</v>
      </c>
    </row>
    <row r="115" spans="1:24">
      <c r="A115">
        <v>1.1</v>
      </c>
      <c r="B115">
        <v>1.1</v>
      </c>
      <c r="C115">
        <v>1.1</v>
      </c>
      <c r="D115">
        <v>1.1</v>
      </c>
      <c r="E115">
        <v>1.1</v>
      </c>
      <c r="F115">
        <v>1.1</v>
      </c>
      <c r="G115" s="8">
        <f t="shared" ref="G115:G119" si="75">AVERAGE(A115:C115)</f>
        <v>1.1</v>
      </c>
      <c r="H115" s="8">
        <f t="shared" ref="H115:H119" si="76">AVERAGE(D115:F115)</f>
        <v>1.1</v>
      </c>
      <c r="J115">
        <v>1.6</v>
      </c>
      <c r="K115" s="8">
        <v>1.1</v>
      </c>
      <c r="L115" s="8">
        <v>1.1</v>
      </c>
      <c r="M115" s="7">
        <f t="shared" si="73"/>
        <v>0.4</v>
      </c>
      <c r="N115" s="12">
        <f>(M119-M115)/M119*100</f>
        <v>92.4528301886792</v>
      </c>
      <c r="O115" s="12">
        <f t="shared" si="74"/>
        <v>6.43620718115479</v>
      </c>
      <c r="P115" s="12">
        <f t="shared" ref="P115:P119" si="77">LOG(J115)</f>
        <v>0.204119982655925</v>
      </c>
      <c r="Q115" s="12"/>
      <c r="R115" s="12"/>
      <c r="S115" s="12"/>
      <c r="T115" s="16"/>
      <c r="W115" s="12"/>
      <c r="X115" s="17"/>
    </row>
    <row r="116" spans="1:24">
      <c r="A116">
        <v>3.1</v>
      </c>
      <c r="B116">
        <v>3.4</v>
      </c>
      <c r="C116">
        <v>3.4</v>
      </c>
      <c r="D116">
        <v>3</v>
      </c>
      <c r="E116">
        <v>3</v>
      </c>
      <c r="F116">
        <v>3</v>
      </c>
      <c r="G116" s="8">
        <f t="shared" si="75"/>
        <v>3.3</v>
      </c>
      <c r="H116" s="8">
        <f t="shared" si="76"/>
        <v>3</v>
      </c>
      <c r="J116">
        <v>0.4</v>
      </c>
      <c r="K116" s="8">
        <v>3.3</v>
      </c>
      <c r="L116" s="8">
        <v>3</v>
      </c>
      <c r="M116" s="7">
        <f t="shared" si="73"/>
        <v>2.45</v>
      </c>
      <c r="N116" s="12">
        <f>(M119-M116)/M119*100</f>
        <v>53.7735849056604</v>
      </c>
      <c r="O116" s="12">
        <f t="shared" si="74"/>
        <v>5.09473124218312</v>
      </c>
      <c r="P116" s="12">
        <f t="shared" si="77"/>
        <v>-0.397940008672038</v>
      </c>
      <c r="Q116" s="12"/>
      <c r="R116" s="12"/>
      <c r="S116" s="12"/>
      <c r="T116" s="16"/>
      <c r="W116" s="12"/>
      <c r="X116" s="17"/>
    </row>
    <row r="117" spans="1:24">
      <c r="A117">
        <v>3.3</v>
      </c>
      <c r="B117">
        <v>3.3</v>
      </c>
      <c r="C117">
        <v>3.3</v>
      </c>
      <c r="D117" s="1">
        <v>3.2</v>
      </c>
      <c r="E117" s="1">
        <v>3.2</v>
      </c>
      <c r="F117" s="1">
        <v>3.2</v>
      </c>
      <c r="G117" s="8">
        <f t="shared" si="75"/>
        <v>3.3</v>
      </c>
      <c r="H117" s="8">
        <f t="shared" si="76"/>
        <v>3.2</v>
      </c>
      <c r="J117">
        <v>0.1</v>
      </c>
      <c r="K117" s="8">
        <v>3.3</v>
      </c>
      <c r="L117" s="8">
        <v>3.2</v>
      </c>
      <c r="M117" s="7">
        <f t="shared" si="73"/>
        <v>2.55</v>
      </c>
      <c r="N117" s="12">
        <f>(M119-M117)/M119*100</f>
        <v>51.8867924528302</v>
      </c>
      <c r="O117" s="12">
        <f t="shared" si="74"/>
        <v>5.04731251849131</v>
      </c>
      <c r="P117" s="12">
        <f t="shared" si="77"/>
        <v>-1</v>
      </c>
      <c r="Q117" s="12"/>
      <c r="R117" s="12"/>
      <c r="S117" s="12"/>
      <c r="T117" s="16"/>
      <c r="W117" s="12"/>
      <c r="X117" s="17"/>
    </row>
    <row r="118" spans="1:24">
      <c r="A118">
        <v>4.8</v>
      </c>
      <c r="B118">
        <v>4.9</v>
      </c>
      <c r="C118">
        <v>5</v>
      </c>
      <c r="D118" s="1">
        <v>4.6</v>
      </c>
      <c r="E118" s="1">
        <v>4.7</v>
      </c>
      <c r="F118" s="1">
        <v>4.5</v>
      </c>
      <c r="G118" s="8">
        <f t="shared" si="75"/>
        <v>4.9</v>
      </c>
      <c r="H118" s="8">
        <f t="shared" si="76"/>
        <v>4.6</v>
      </c>
      <c r="J118">
        <v>0.025</v>
      </c>
      <c r="K118" s="8">
        <v>4.9</v>
      </c>
      <c r="L118" s="8">
        <v>4.6</v>
      </c>
      <c r="M118" s="7">
        <f t="shared" si="73"/>
        <v>4.05</v>
      </c>
      <c r="N118" s="12">
        <f>(M119-M118)/M119*100</f>
        <v>23.5849056603774</v>
      </c>
      <c r="O118" s="12">
        <f t="shared" si="74"/>
        <v>4.28028114247476</v>
      </c>
      <c r="P118" s="12">
        <f t="shared" si="77"/>
        <v>-1.60205999132796</v>
      </c>
      <c r="Q118" s="12"/>
      <c r="R118" s="12"/>
      <c r="S118" s="12"/>
      <c r="T118" s="16"/>
      <c r="W118" s="12"/>
      <c r="X118" s="17"/>
    </row>
    <row r="119" spans="1:24">
      <c r="A119">
        <v>6</v>
      </c>
      <c r="B119">
        <v>6</v>
      </c>
      <c r="C119">
        <v>6</v>
      </c>
      <c r="D119">
        <v>6</v>
      </c>
      <c r="E119">
        <v>6</v>
      </c>
      <c r="F119">
        <v>6</v>
      </c>
      <c r="G119" s="8">
        <f t="shared" si="75"/>
        <v>6</v>
      </c>
      <c r="H119" s="8">
        <f t="shared" si="76"/>
        <v>6</v>
      </c>
      <c r="J119" s="14" t="s">
        <v>20</v>
      </c>
      <c r="K119" s="8">
        <v>6</v>
      </c>
      <c r="L119" s="8">
        <v>6</v>
      </c>
      <c r="M119" s="7">
        <f t="shared" si="73"/>
        <v>5.3</v>
      </c>
      <c r="N119" s="12">
        <f>(M119-M119)/M119*100</f>
        <v>0</v>
      </c>
      <c r="O119" s="12" t="e">
        <f t="shared" si="74"/>
        <v>#NUM!</v>
      </c>
      <c r="P119" s="12" t="e">
        <f t="shared" si="77"/>
        <v>#VALUE!</v>
      </c>
      <c r="Q119" s="12"/>
      <c r="R119" s="12"/>
      <c r="S119" s="12"/>
      <c r="T119" s="16"/>
      <c r="W119" s="12"/>
      <c r="X119" s="17"/>
    </row>
    <row r="120" spans="13:24">
      <c r="M120" s="7"/>
      <c r="N120" s="12"/>
      <c r="O120" s="12"/>
      <c r="P120" s="12"/>
      <c r="Q120" s="12"/>
      <c r="R120" s="12"/>
      <c r="S120" s="12"/>
      <c r="T120" s="16"/>
      <c r="W120" s="12"/>
      <c r="X120" s="17"/>
    </row>
    <row r="121" spans="13:24">
      <c r="M121" s="7"/>
      <c r="N121" s="12"/>
      <c r="O121" s="12"/>
      <c r="P121" s="12"/>
      <c r="Q121" s="12"/>
      <c r="R121" s="12"/>
      <c r="S121" s="12"/>
      <c r="T121" s="16"/>
      <c r="W121" s="12"/>
      <c r="X121" s="17"/>
    </row>
    <row r="122" spans="1:24">
      <c r="A122" s="7">
        <v>0.71</v>
      </c>
      <c r="B122" s="7">
        <v>0.71</v>
      </c>
      <c r="C122" s="7">
        <v>0.71</v>
      </c>
      <c r="D122" s="7">
        <v>0.71</v>
      </c>
      <c r="E122" s="7">
        <v>0.71</v>
      </c>
      <c r="F122" s="7">
        <v>0.71</v>
      </c>
      <c r="G122" s="8">
        <f>AVERAGE(A122:C122)</f>
        <v>0.71</v>
      </c>
      <c r="H122" s="8">
        <f>AVERAGE(D122:F122)</f>
        <v>0.71</v>
      </c>
      <c r="I122">
        <v>18</v>
      </c>
      <c r="J122">
        <v>6.4</v>
      </c>
      <c r="K122" s="8">
        <v>0.71</v>
      </c>
      <c r="L122" s="8">
        <v>0.71</v>
      </c>
      <c r="M122" s="7">
        <f t="shared" ref="M122:M127" si="78">AVERAGE(K122:L122)-0.7</f>
        <v>0.01</v>
      </c>
      <c r="N122" s="12">
        <f>(M127-M122)/M127*100</f>
        <v>99.8675496688742</v>
      </c>
      <c r="O122" s="12">
        <f t="shared" ref="O122:O127" si="79">NORMINV(N122/100,5,1)</f>
        <v>8.00577990601592</v>
      </c>
      <c r="P122" s="12">
        <f>LOG(J122)</f>
        <v>0.806179973983887</v>
      </c>
      <c r="Q122" s="12">
        <f>INTERCEPT(O122:O126,P122:P126)</f>
        <v>6.29738723520581</v>
      </c>
      <c r="R122" s="12">
        <f>LINEST(O122:O126,P122:P126)</f>
        <v>1.51882169531324</v>
      </c>
      <c r="S122" s="12">
        <f>(5-Q122)/R122</f>
        <v>-0.854206414886793</v>
      </c>
      <c r="T122" s="16">
        <f>POWER(10,S122)</f>
        <v>0.139892227379268</v>
      </c>
      <c r="W122" s="12">
        <f>CORREL(O122:O126,P122:P126)</f>
        <v>0.955640241000381</v>
      </c>
      <c r="X122" s="17">
        <f t="shared" si="49"/>
        <v>0.913248270219267</v>
      </c>
    </row>
    <row r="123" spans="1:24">
      <c r="A123">
        <v>1.5</v>
      </c>
      <c r="B123">
        <v>1.5</v>
      </c>
      <c r="C123">
        <v>1.5</v>
      </c>
      <c r="D123">
        <v>1.4</v>
      </c>
      <c r="E123">
        <v>1.3</v>
      </c>
      <c r="F123">
        <v>1.2</v>
      </c>
      <c r="G123" s="8">
        <f t="shared" ref="G123:G127" si="80">AVERAGE(A123:C123)</f>
        <v>1.5</v>
      </c>
      <c r="H123" s="8">
        <f t="shared" ref="H123:H127" si="81">AVERAGE(D123:F123)</f>
        <v>1.3</v>
      </c>
      <c r="J123">
        <v>1.6</v>
      </c>
      <c r="K123" s="8">
        <v>1.5</v>
      </c>
      <c r="L123" s="8">
        <v>1.3</v>
      </c>
      <c r="M123" s="7">
        <f t="shared" si="78"/>
        <v>0.7</v>
      </c>
      <c r="N123" s="12">
        <f>(M127-M123)/M127*100</f>
        <v>90.728476821192</v>
      </c>
      <c r="O123" s="12">
        <f t="shared" si="79"/>
        <v>6.32421857498264</v>
      </c>
      <c r="P123" s="12">
        <f t="shared" ref="P123:P127" si="82">LOG(J123)</f>
        <v>0.204119982655925</v>
      </c>
      <c r="Q123" s="12"/>
      <c r="R123" s="12"/>
      <c r="S123" s="12"/>
      <c r="T123" s="16"/>
      <c r="W123" s="12"/>
      <c r="X123" s="17"/>
    </row>
    <row r="124" spans="1:24">
      <c r="A124">
        <v>3.3</v>
      </c>
      <c r="B124">
        <v>3.6</v>
      </c>
      <c r="C124">
        <v>3.6</v>
      </c>
      <c r="D124">
        <v>3.7</v>
      </c>
      <c r="E124">
        <v>3.7</v>
      </c>
      <c r="F124">
        <v>3.7</v>
      </c>
      <c r="G124" s="8">
        <f t="shared" si="80"/>
        <v>3.5</v>
      </c>
      <c r="H124" s="8">
        <f t="shared" si="81"/>
        <v>3.7</v>
      </c>
      <c r="J124">
        <v>0.4</v>
      </c>
      <c r="K124" s="8">
        <v>3.5</v>
      </c>
      <c r="L124" s="8">
        <v>3.7</v>
      </c>
      <c r="M124" s="7">
        <f t="shared" si="78"/>
        <v>2.9</v>
      </c>
      <c r="N124" s="12">
        <f>(M127-M124)/M127*100</f>
        <v>61.5894039735099</v>
      </c>
      <c r="O124" s="12">
        <f t="shared" si="79"/>
        <v>5.29471458505387</v>
      </c>
      <c r="P124" s="12">
        <f t="shared" si="82"/>
        <v>-0.397940008672038</v>
      </c>
      <c r="Q124" s="12"/>
      <c r="R124" s="12"/>
      <c r="S124" s="12"/>
      <c r="T124" s="16"/>
      <c r="W124" s="12"/>
      <c r="X124" s="17"/>
    </row>
    <row r="125" spans="1:24">
      <c r="A125">
        <v>5.9</v>
      </c>
      <c r="B125">
        <v>5.9</v>
      </c>
      <c r="C125">
        <v>5.9</v>
      </c>
      <c r="D125" s="1">
        <v>6</v>
      </c>
      <c r="E125" s="1">
        <v>6</v>
      </c>
      <c r="F125" s="1">
        <v>6</v>
      </c>
      <c r="G125" s="8">
        <f t="shared" si="80"/>
        <v>5.9</v>
      </c>
      <c r="H125" s="8">
        <f t="shared" si="81"/>
        <v>6</v>
      </c>
      <c r="J125">
        <v>0.1</v>
      </c>
      <c r="K125" s="8">
        <v>5.9</v>
      </c>
      <c r="L125" s="8">
        <v>6</v>
      </c>
      <c r="M125" s="7">
        <f t="shared" si="78"/>
        <v>5.25</v>
      </c>
      <c r="N125" s="12">
        <f>(M127-M125)/M127*100</f>
        <v>30.4635761589404</v>
      </c>
      <c r="O125" s="12">
        <f t="shared" si="79"/>
        <v>4.48888641398656</v>
      </c>
      <c r="P125" s="12">
        <f t="shared" si="82"/>
        <v>-1</v>
      </c>
      <c r="Q125" s="12"/>
      <c r="R125" s="12"/>
      <c r="S125" s="12"/>
      <c r="T125" s="16"/>
      <c r="W125" s="12"/>
      <c r="X125" s="17"/>
    </row>
    <row r="126" spans="1:24">
      <c r="A126">
        <v>6.5</v>
      </c>
      <c r="B126">
        <v>6.4</v>
      </c>
      <c r="C126">
        <v>6.3</v>
      </c>
      <c r="D126" s="1">
        <v>6.3</v>
      </c>
      <c r="E126" s="1">
        <v>6.3</v>
      </c>
      <c r="F126" s="1">
        <v>6</v>
      </c>
      <c r="G126" s="8">
        <f t="shared" si="80"/>
        <v>6.4</v>
      </c>
      <c r="H126" s="8">
        <f t="shared" si="81"/>
        <v>6.2</v>
      </c>
      <c r="J126">
        <v>0.025</v>
      </c>
      <c r="K126" s="8">
        <v>6.4</v>
      </c>
      <c r="L126" s="8">
        <v>6.2</v>
      </c>
      <c r="M126" s="7">
        <f t="shared" si="78"/>
        <v>5.6</v>
      </c>
      <c r="N126" s="12">
        <f>(M127-M126)/M127*100</f>
        <v>25.8278145695364</v>
      </c>
      <c r="O126" s="12">
        <f t="shared" si="79"/>
        <v>4.3513371029689</v>
      </c>
      <c r="P126" s="12">
        <f t="shared" si="82"/>
        <v>-1.60205999132796</v>
      </c>
      <c r="Q126" s="12"/>
      <c r="R126" s="12"/>
      <c r="S126" s="12"/>
      <c r="T126" s="16"/>
      <c r="W126" s="12"/>
      <c r="X126" s="17"/>
    </row>
    <row r="127" spans="1:24">
      <c r="A127">
        <v>8.2</v>
      </c>
      <c r="B127">
        <v>8.2</v>
      </c>
      <c r="C127">
        <v>8.2</v>
      </c>
      <c r="D127">
        <v>8.3</v>
      </c>
      <c r="E127">
        <v>8.3</v>
      </c>
      <c r="F127">
        <v>8.3</v>
      </c>
      <c r="G127" s="8">
        <f t="shared" si="80"/>
        <v>8.2</v>
      </c>
      <c r="H127" s="8">
        <f t="shared" si="81"/>
        <v>8.3</v>
      </c>
      <c r="J127" s="14" t="s">
        <v>20</v>
      </c>
      <c r="K127" s="8">
        <v>8.2</v>
      </c>
      <c r="L127" s="8">
        <v>8.3</v>
      </c>
      <c r="M127" s="7">
        <f t="shared" si="78"/>
        <v>7.55</v>
      </c>
      <c r="N127" s="12">
        <f>(M127-M127)/M127*100</f>
        <v>0</v>
      </c>
      <c r="O127" s="12" t="e">
        <f t="shared" si="79"/>
        <v>#NUM!</v>
      </c>
      <c r="P127" s="12" t="e">
        <f t="shared" si="82"/>
        <v>#VALUE!</v>
      </c>
      <c r="Q127" s="12"/>
      <c r="R127" s="12"/>
      <c r="S127" s="12"/>
      <c r="T127" s="16"/>
      <c r="W127" s="12"/>
      <c r="X127" s="17"/>
    </row>
    <row r="128" spans="10:24">
      <c r="J128" s="14"/>
      <c r="K128" s="8"/>
      <c r="L128" s="8"/>
      <c r="M128" s="7"/>
      <c r="N128" s="12"/>
      <c r="O128" s="12"/>
      <c r="P128" s="12"/>
      <c r="Q128" s="12"/>
      <c r="R128" s="12"/>
      <c r="S128" s="12"/>
      <c r="T128" s="16"/>
      <c r="W128" s="12"/>
      <c r="X128" s="17"/>
    </row>
    <row r="129" spans="11:24">
      <c r="K129" s="8"/>
      <c r="L129" s="8"/>
      <c r="M129" s="7"/>
      <c r="N129" s="12"/>
      <c r="O129" s="12"/>
      <c r="P129" s="12"/>
      <c r="Q129" s="12"/>
      <c r="R129" s="12"/>
      <c r="S129" s="12"/>
      <c r="T129" s="16"/>
      <c r="W129" s="12"/>
      <c r="X129" s="17"/>
    </row>
    <row r="130" spans="1:24">
      <c r="A130" s="7">
        <v>0.8</v>
      </c>
      <c r="B130" s="7">
        <v>0.8</v>
      </c>
      <c r="C130" s="7">
        <v>0.8</v>
      </c>
      <c r="D130" s="7">
        <v>0.8</v>
      </c>
      <c r="E130" s="7">
        <v>0.8</v>
      </c>
      <c r="F130" s="7">
        <v>0.8</v>
      </c>
      <c r="G130" s="8">
        <f>AVERAGE(A130:C130)</f>
        <v>0.8</v>
      </c>
      <c r="H130" s="8">
        <f>AVERAGE(D130:F130)</f>
        <v>0.8</v>
      </c>
      <c r="I130">
        <v>25</v>
      </c>
      <c r="J130">
        <v>6.4</v>
      </c>
      <c r="K130" s="8">
        <v>0.8</v>
      </c>
      <c r="L130" s="8">
        <v>0.8</v>
      </c>
      <c r="M130" s="7">
        <f t="shared" ref="M130:M135" si="83">AVERAGE(K130:L130)-0.7</f>
        <v>0.1</v>
      </c>
      <c r="N130" s="12">
        <f>(M135-M130)/M135*100</f>
        <v>98.6842105263158</v>
      </c>
      <c r="O130" s="12">
        <f t="shared" ref="O130:O135" si="84">NORMINV(N130/100,5,1)</f>
        <v>7.22151958833784</v>
      </c>
      <c r="P130" s="12">
        <f>LOG(J130)</f>
        <v>0.806179973983887</v>
      </c>
      <c r="Q130" s="12">
        <f>INTERCEPT(O130:O134,P130:P134)</f>
        <v>5.82704961999423</v>
      </c>
      <c r="R130" s="12">
        <f>LINEST(O130:O134,P130:P134)</f>
        <v>1.509275810404</v>
      </c>
      <c r="S130" s="12">
        <f>(5-Q130)/R130</f>
        <v>-0.547977787951728</v>
      </c>
      <c r="T130" s="16">
        <f>POWER(10,S130)</f>
        <v>0.283153681141786</v>
      </c>
      <c r="W130" s="12">
        <f>CORREL(O130:O134,P130:P134)</f>
        <v>0.977046543689038</v>
      </c>
      <c r="X130" s="17">
        <f t="shared" ref="X130:X170" si="85">W130^2</f>
        <v>0.954619948534695</v>
      </c>
    </row>
    <row r="131" spans="1:24">
      <c r="A131">
        <v>1.4</v>
      </c>
      <c r="B131">
        <v>1.4</v>
      </c>
      <c r="C131">
        <v>1.4</v>
      </c>
      <c r="D131">
        <v>1.5</v>
      </c>
      <c r="E131">
        <v>1.6</v>
      </c>
      <c r="F131">
        <v>1.7</v>
      </c>
      <c r="G131" s="8">
        <f t="shared" ref="G131:G135" si="86">AVERAGE(A131:C131)</f>
        <v>1.4</v>
      </c>
      <c r="H131" s="8">
        <f t="shared" ref="H131:H135" si="87">AVERAGE(D131:F131)</f>
        <v>1.6</v>
      </c>
      <c r="J131">
        <v>1.6</v>
      </c>
      <c r="K131" s="8">
        <v>1.4</v>
      </c>
      <c r="L131" s="8">
        <v>1.6</v>
      </c>
      <c r="M131" s="7">
        <f t="shared" si="83"/>
        <v>0.8</v>
      </c>
      <c r="N131" s="12">
        <f>(M135-M131)/M135*100</f>
        <v>89.4736842105263</v>
      </c>
      <c r="O131" s="12">
        <f t="shared" si="84"/>
        <v>6.25211952026522</v>
      </c>
      <c r="P131" s="12">
        <f t="shared" ref="P131:P135" si="88">LOG(J131)</f>
        <v>0.204119982655925</v>
      </c>
      <c r="Q131" s="12"/>
      <c r="R131" s="12"/>
      <c r="S131" s="12"/>
      <c r="T131" s="16"/>
      <c r="W131" s="12"/>
      <c r="X131" s="17"/>
    </row>
    <row r="132" spans="1:24">
      <c r="A132">
        <v>5.6</v>
      </c>
      <c r="B132">
        <v>5.5</v>
      </c>
      <c r="C132">
        <v>5.7</v>
      </c>
      <c r="D132">
        <v>5.3</v>
      </c>
      <c r="E132">
        <v>5.3</v>
      </c>
      <c r="F132">
        <v>5.3</v>
      </c>
      <c r="G132" s="8">
        <f t="shared" si="86"/>
        <v>5.6</v>
      </c>
      <c r="H132" s="8">
        <f t="shared" si="87"/>
        <v>5.3</v>
      </c>
      <c r="J132">
        <v>0.4</v>
      </c>
      <c r="K132" s="8">
        <v>5.6</v>
      </c>
      <c r="L132" s="8">
        <v>5.3</v>
      </c>
      <c r="M132" s="7">
        <f t="shared" si="83"/>
        <v>4.75</v>
      </c>
      <c r="N132" s="12">
        <f>(M135-M132)/M135*100</f>
        <v>37.5</v>
      </c>
      <c r="O132" s="12">
        <f t="shared" si="84"/>
        <v>4.68136063603563</v>
      </c>
      <c r="P132" s="12">
        <f t="shared" si="88"/>
        <v>-0.397940008672038</v>
      </c>
      <c r="Q132" s="12"/>
      <c r="R132" s="12"/>
      <c r="S132" s="12"/>
      <c r="T132" s="16"/>
      <c r="W132" s="12"/>
      <c r="X132" s="17"/>
    </row>
    <row r="133" spans="1:24">
      <c r="A133">
        <v>6.4</v>
      </c>
      <c r="B133">
        <v>6.4</v>
      </c>
      <c r="C133">
        <v>6.4</v>
      </c>
      <c r="D133" s="1">
        <v>6.3</v>
      </c>
      <c r="E133" s="1">
        <v>6.3</v>
      </c>
      <c r="F133" s="1">
        <v>6.3</v>
      </c>
      <c r="G133" s="8">
        <f t="shared" si="86"/>
        <v>6.4</v>
      </c>
      <c r="H133" s="8">
        <f t="shared" si="87"/>
        <v>6.3</v>
      </c>
      <c r="J133">
        <v>0.1</v>
      </c>
      <c r="K133" s="8">
        <v>6.4</v>
      </c>
      <c r="L133" s="8">
        <v>6.3</v>
      </c>
      <c r="M133" s="7">
        <f t="shared" si="83"/>
        <v>5.65</v>
      </c>
      <c r="N133" s="12">
        <f>(M135-M133)/M135*100</f>
        <v>25.6578947368421</v>
      </c>
      <c r="O133" s="12">
        <f t="shared" si="84"/>
        <v>4.3460715361508</v>
      </c>
      <c r="P133" s="12">
        <f t="shared" si="88"/>
        <v>-1</v>
      </c>
      <c r="Q133" s="12"/>
      <c r="R133" s="12"/>
      <c r="S133" s="12"/>
      <c r="T133" s="16"/>
      <c r="W133" s="12"/>
      <c r="X133" s="17"/>
    </row>
    <row r="134" spans="1:24">
      <c r="A134">
        <v>7.6</v>
      </c>
      <c r="B134">
        <v>7.6</v>
      </c>
      <c r="C134">
        <v>7.9</v>
      </c>
      <c r="D134" s="1">
        <v>7.6</v>
      </c>
      <c r="E134" s="1">
        <v>7.6</v>
      </c>
      <c r="F134" s="1">
        <v>7.6</v>
      </c>
      <c r="G134" s="8">
        <f t="shared" si="86"/>
        <v>7.7</v>
      </c>
      <c r="H134" s="8">
        <f t="shared" si="87"/>
        <v>7.6</v>
      </c>
      <c r="J134">
        <v>0.025</v>
      </c>
      <c r="K134" s="8">
        <v>7.7</v>
      </c>
      <c r="L134" s="8">
        <v>7.6</v>
      </c>
      <c r="M134" s="7">
        <f t="shared" si="83"/>
        <v>6.95</v>
      </c>
      <c r="N134" s="12">
        <f>(M135-M134)/M135*100</f>
        <v>8.55263157894737</v>
      </c>
      <c r="O134" s="12">
        <f t="shared" si="84"/>
        <v>3.63117067377837</v>
      </c>
      <c r="P134" s="12">
        <f t="shared" si="88"/>
        <v>-1.60205999132796</v>
      </c>
      <c r="Q134" s="12"/>
      <c r="R134" s="12"/>
      <c r="S134" s="12"/>
      <c r="T134" s="16"/>
      <c r="W134" s="12"/>
      <c r="X134" s="17"/>
    </row>
    <row r="135" spans="1:24">
      <c r="A135">
        <v>8.3</v>
      </c>
      <c r="B135">
        <v>8.3</v>
      </c>
      <c r="C135">
        <v>8.3</v>
      </c>
      <c r="D135">
        <v>8.3</v>
      </c>
      <c r="E135">
        <v>8.3</v>
      </c>
      <c r="F135">
        <v>8.3</v>
      </c>
      <c r="G135" s="8">
        <f t="shared" si="86"/>
        <v>8.3</v>
      </c>
      <c r="H135" s="8">
        <f t="shared" si="87"/>
        <v>8.3</v>
      </c>
      <c r="J135" s="14" t="s">
        <v>20</v>
      </c>
      <c r="K135" s="8">
        <v>8.3</v>
      </c>
      <c r="L135" s="8">
        <v>8.3</v>
      </c>
      <c r="M135" s="7">
        <f t="shared" si="83"/>
        <v>7.6</v>
      </c>
      <c r="N135" s="12">
        <f>(M135-M135)/M135*100</f>
        <v>0</v>
      </c>
      <c r="O135" s="12" t="e">
        <f t="shared" si="84"/>
        <v>#NUM!</v>
      </c>
      <c r="P135" s="12" t="e">
        <f t="shared" si="88"/>
        <v>#VALUE!</v>
      </c>
      <c r="Q135" s="12"/>
      <c r="R135" s="12"/>
      <c r="S135" s="12"/>
      <c r="T135" s="16"/>
      <c r="W135" s="12"/>
      <c r="X135" s="17"/>
    </row>
    <row r="136" spans="11:24">
      <c r="K136" s="8"/>
      <c r="L136" s="8"/>
      <c r="M136" s="7"/>
      <c r="N136" s="12"/>
      <c r="O136" s="12"/>
      <c r="P136" s="12"/>
      <c r="Q136" s="12"/>
      <c r="R136" s="12"/>
      <c r="S136" s="12"/>
      <c r="T136" s="16"/>
      <c r="W136" s="12"/>
      <c r="X136" s="17"/>
    </row>
    <row r="137" spans="11:24">
      <c r="K137" s="8"/>
      <c r="L137" s="8"/>
      <c r="M137" s="7"/>
      <c r="N137" s="12"/>
      <c r="O137" s="12"/>
      <c r="P137" s="12"/>
      <c r="Q137" s="12"/>
      <c r="R137" s="12"/>
      <c r="S137" s="12"/>
      <c r="T137" s="16"/>
      <c r="W137" s="12"/>
      <c r="X137" s="17"/>
    </row>
    <row r="138" spans="1:24">
      <c r="A138" s="7">
        <v>0.71</v>
      </c>
      <c r="B138" s="7">
        <v>0.71</v>
      </c>
      <c r="C138" s="7">
        <v>0.71</v>
      </c>
      <c r="D138" s="7">
        <v>0.71</v>
      </c>
      <c r="E138" s="7">
        <v>0.71</v>
      </c>
      <c r="F138" s="7">
        <v>0.71</v>
      </c>
      <c r="G138" s="8">
        <f>AVERAGE(A138:C138)</f>
        <v>0.71</v>
      </c>
      <c r="H138" s="8">
        <f>AVERAGE(D138:F138)</f>
        <v>0.71</v>
      </c>
      <c r="I138">
        <v>26</v>
      </c>
      <c r="J138">
        <v>6.4</v>
      </c>
      <c r="K138" s="8">
        <v>0.71</v>
      </c>
      <c r="L138" s="8">
        <v>0.71</v>
      </c>
      <c r="M138" s="7">
        <f t="shared" ref="M138:M143" si="89">AVERAGE(K138:L138)-0.7</f>
        <v>0.01</v>
      </c>
      <c r="N138" s="12">
        <f>(M143-M138)/M143*100</f>
        <v>99.8709677419355</v>
      </c>
      <c r="O138" s="12">
        <f t="shared" ref="O138:O143" si="90">NORMINV(N138/100,5,1)</f>
        <v>8.01372157851437</v>
      </c>
      <c r="P138" s="12">
        <f>LOG(J138)</f>
        <v>0.806179973983887</v>
      </c>
      <c r="Q138" s="12">
        <f>INTERCEPT(O138:O142,P138:P142)</f>
        <v>6.18369306267437</v>
      </c>
      <c r="R138" s="12">
        <f>LINEST(O138:O142,P138:P142)</f>
        <v>1.56330715445796</v>
      </c>
      <c r="S138" s="12">
        <f>(5-Q138)/R138</f>
        <v>-0.757172420850838</v>
      </c>
      <c r="T138" s="16">
        <f>POWER(10,S138)</f>
        <v>0.174915211343691</v>
      </c>
      <c r="W138" s="12">
        <f>CORREL(O138:O142,P138:P142)</f>
        <v>0.956974948317924</v>
      </c>
      <c r="X138" s="17">
        <f t="shared" si="85"/>
        <v>0.915801051708093</v>
      </c>
    </row>
    <row r="139" spans="1:24">
      <c r="A139">
        <v>2</v>
      </c>
      <c r="B139">
        <v>2</v>
      </c>
      <c r="C139">
        <v>2</v>
      </c>
      <c r="D139">
        <v>2</v>
      </c>
      <c r="E139">
        <v>2</v>
      </c>
      <c r="F139">
        <v>2</v>
      </c>
      <c r="G139" s="8">
        <f t="shared" ref="G139:G143" si="91">AVERAGE(A139:C139)</f>
        <v>2</v>
      </c>
      <c r="H139" s="8">
        <f t="shared" ref="H139:H143" si="92">AVERAGE(D139:F139)</f>
        <v>2</v>
      </c>
      <c r="J139">
        <v>1.6</v>
      </c>
      <c r="K139" s="8">
        <v>2</v>
      </c>
      <c r="L139" s="8">
        <v>2</v>
      </c>
      <c r="M139" s="7">
        <f t="shared" si="89"/>
        <v>1.3</v>
      </c>
      <c r="N139" s="12">
        <f>(M143-M139)/M143*100</f>
        <v>83.2258064516129</v>
      </c>
      <c r="O139" s="12">
        <f t="shared" si="90"/>
        <v>5.9631268458285</v>
      </c>
      <c r="P139" s="12">
        <f t="shared" ref="P139:P143" si="93">LOG(J139)</f>
        <v>0.204119982655925</v>
      </c>
      <c r="Q139" s="12"/>
      <c r="R139" s="12"/>
      <c r="S139" s="12"/>
      <c r="T139" s="16"/>
      <c r="W139" s="12"/>
      <c r="X139" s="17"/>
    </row>
    <row r="140" spans="1:24">
      <c r="A140">
        <v>3.8</v>
      </c>
      <c r="B140">
        <v>3.8</v>
      </c>
      <c r="C140">
        <v>3.8</v>
      </c>
      <c r="D140">
        <v>3.7</v>
      </c>
      <c r="E140">
        <v>3.7</v>
      </c>
      <c r="F140">
        <v>3.7</v>
      </c>
      <c r="G140" s="8">
        <f t="shared" si="91"/>
        <v>3.8</v>
      </c>
      <c r="H140" s="8">
        <f t="shared" si="92"/>
        <v>3.7</v>
      </c>
      <c r="J140">
        <v>0.4</v>
      </c>
      <c r="K140" s="8">
        <v>3.8</v>
      </c>
      <c r="L140" s="8">
        <v>3.9</v>
      </c>
      <c r="M140" s="7">
        <f t="shared" si="89"/>
        <v>3.15</v>
      </c>
      <c r="N140" s="12">
        <f>(M143-M140)/M143*100</f>
        <v>59.3548387096774</v>
      </c>
      <c r="O140" s="12">
        <f t="shared" si="90"/>
        <v>5.23668235362925</v>
      </c>
      <c r="P140" s="12">
        <f t="shared" si="93"/>
        <v>-0.397940008672038</v>
      </c>
      <c r="Q140" s="12"/>
      <c r="R140" s="12"/>
      <c r="S140" s="12"/>
      <c r="T140" s="16"/>
      <c r="W140" s="12"/>
      <c r="X140" s="17"/>
    </row>
    <row r="141" spans="1:24">
      <c r="A141">
        <v>5.7</v>
      </c>
      <c r="B141">
        <v>5.7</v>
      </c>
      <c r="C141">
        <v>5.7</v>
      </c>
      <c r="D141" s="1">
        <v>5.8</v>
      </c>
      <c r="E141" s="1">
        <v>5.8</v>
      </c>
      <c r="F141" s="1">
        <v>5.8</v>
      </c>
      <c r="G141" s="8">
        <f t="shared" si="91"/>
        <v>5.7</v>
      </c>
      <c r="H141" s="8">
        <f t="shared" si="92"/>
        <v>5.8</v>
      </c>
      <c r="J141">
        <v>0.1</v>
      </c>
      <c r="K141" s="8">
        <v>5.7</v>
      </c>
      <c r="L141" s="8">
        <v>5.8</v>
      </c>
      <c r="M141" s="7">
        <f t="shared" si="89"/>
        <v>5.05</v>
      </c>
      <c r="N141" s="12">
        <f>(M143-M141)/M143*100</f>
        <v>34.8387096774194</v>
      </c>
      <c r="O141" s="12">
        <f t="shared" si="90"/>
        <v>4.61032136048066</v>
      </c>
      <c r="P141" s="12">
        <f t="shared" si="93"/>
        <v>-1</v>
      </c>
      <c r="Q141" s="12"/>
      <c r="R141" s="12"/>
      <c r="S141" s="12"/>
      <c r="T141" s="16"/>
      <c r="W141" s="12"/>
      <c r="X141" s="17"/>
    </row>
    <row r="142" spans="1:24">
      <c r="A142">
        <v>7.3</v>
      </c>
      <c r="B142">
        <v>7.3</v>
      </c>
      <c r="C142">
        <v>7.3</v>
      </c>
      <c r="D142" s="1">
        <v>7.2</v>
      </c>
      <c r="E142" s="1">
        <v>7.2</v>
      </c>
      <c r="F142" s="1">
        <v>7.2</v>
      </c>
      <c r="G142" s="8">
        <f t="shared" si="91"/>
        <v>7.3</v>
      </c>
      <c r="H142" s="8">
        <f t="shared" si="92"/>
        <v>7.2</v>
      </c>
      <c r="J142">
        <v>0.025</v>
      </c>
      <c r="K142" s="8">
        <v>7.3</v>
      </c>
      <c r="L142" s="8">
        <v>7.2</v>
      </c>
      <c r="M142" s="7">
        <f t="shared" si="89"/>
        <v>6.55</v>
      </c>
      <c r="N142" s="12">
        <f>(M143-M142)/M143*100</f>
        <v>15.4838709677419</v>
      </c>
      <c r="O142" s="12">
        <f t="shared" si="90"/>
        <v>3.98410086190878</v>
      </c>
      <c r="P142" s="12">
        <f t="shared" si="93"/>
        <v>-1.60205999132796</v>
      </c>
      <c r="Q142" s="12"/>
      <c r="R142" s="12"/>
      <c r="S142" s="12"/>
      <c r="T142" s="16"/>
      <c r="W142" s="12"/>
      <c r="X142" s="17"/>
    </row>
    <row r="143" spans="1:24">
      <c r="A143">
        <v>8.4</v>
      </c>
      <c r="B143">
        <v>8.4</v>
      </c>
      <c r="C143">
        <v>8.4</v>
      </c>
      <c r="D143">
        <v>8.5</v>
      </c>
      <c r="E143">
        <v>8.5</v>
      </c>
      <c r="F143">
        <v>8.5</v>
      </c>
      <c r="G143" s="8">
        <f t="shared" si="91"/>
        <v>8.4</v>
      </c>
      <c r="H143" s="8">
        <f t="shared" si="92"/>
        <v>8.5</v>
      </c>
      <c r="J143" s="14" t="s">
        <v>20</v>
      </c>
      <c r="K143" s="8">
        <v>8.4</v>
      </c>
      <c r="L143" s="8">
        <v>8.5</v>
      </c>
      <c r="M143" s="7">
        <f t="shared" si="89"/>
        <v>7.75</v>
      </c>
      <c r="N143" s="12">
        <f>(M143-M143)/M143*100</f>
        <v>0</v>
      </c>
      <c r="O143" s="12" t="e">
        <f t="shared" si="90"/>
        <v>#NUM!</v>
      </c>
      <c r="P143" s="12" t="e">
        <f t="shared" si="93"/>
        <v>#VALUE!</v>
      </c>
      <c r="Q143" s="12"/>
      <c r="R143" s="12"/>
      <c r="S143" s="12"/>
      <c r="T143" s="16"/>
      <c r="W143" s="12"/>
      <c r="X143" s="17"/>
    </row>
    <row r="144" spans="10:24">
      <c r="J144" s="14"/>
      <c r="K144" s="8"/>
      <c r="L144" s="8"/>
      <c r="M144" s="7"/>
      <c r="N144" s="12"/>
      <c r="O144" s="12"/>
      <c r="P144" s="12"/>
      <c r="Q144" s="12"/>
      <c r="R144" s="12"/>
      <c r="S144" s="12"/>
      <c r="T144" s="16"/>
      <c r="W144" s="12"/>
      <c r="X144" s="17"/>
    </row>
    <row r="145" spans="10:24">
      <c r="J145" s="14"/>
      <c r="K145" s="8"/>
      <c r="L145" s="8"/>
      <c r="M145" s="7"/>
      <c r="N145" s="12"/>
      <c r="O145" s="12"/>
      <c r="P145" s="12"/>
      <c r="Q145" s="12"/>
      <c r="R145" s="12"/>
      <c r="S145" s="12"/>
      <c r="T145" s="16"/>
      <c r="W145" s="12"/>
      <c r="X145" s="17"/>
    </row>
    <row r="146" spans="1:24">
      <c r="A146" s="7">
        <v>0.9</v>
      </c>
      <c r="B146" s="7">
        <v>0.9</v>
      </c>
      <c r="C146" s="7">
        <v>0.9</v>
      </c>
      <c r="D146" s="7">
        <v>0.8</v>
      </c>
      <c r="E146" s="7">
        <v>0.9</v>
      </c>
      <c r="F146" s="7">
        <v>0.85</v>
      </c>
      <c r="G146" s="8">
        <f>AVERAGE(A146:C146)</f>
        <v>0.9</v>
      </c>
      <c r="H146" s="8">
        <f>AVERAGE(D146:F146)</f>
        <v>0.85</v>
      </c>
      <c r="I146">
        <v>27</v>
      </c>
      <c r="J146">
        <v>6.4</v>
      </c>
      <c r="K146" s="8">
        <v>0.9</v>
      </c>
      <c r="L146" s="8">
        <v>0.85</v>
      </c>
      <c r="M146" s="7">
        <f t="shared" ref="M146:M151" si="94">AVERAGE(K146:L146)-0.7</f>
        <v>0.175</v>
      </c>
      <c r="N146" s="12">
        <f>(M151-M146)/M151*100</f>
        <v>96.6824644549763</v>
      </c>
      <c r="O146" s="12">
        <f t="shared" ref="O146:O151" si="95">NORMINV(N146/100,5,1)</f>
        <v>6.83604696547344</v>
      </c>
      <c r="P146" s="12">
        <f>LOG(J146)</f>
        <v>0.806179973983887</v>
      </c>
      <c r="Q146" s="12">
        <f>INTERCEPT(O146:O150,P146:P150)</f>
        <v>5.18319495841334</v>
      </c>
      <c r="R146" s="12">
        <f>LINEST(O146:O150,P146:P150)</f>
        <v>1.50448823926754</v>
      </c>
      <c r="S146" s="12">
        <f>(5-Q146)/R146</f>
        <v>-0.1217656300873</v>
      </c>
      <c r="T146" s="16">
        <f>POWER(10,S146)</f>
        <v>0.755499828192745</v>
      </c>
      <c r="W146" s="12">
        <f>CORREL(O146:O150,P146:P150)</f>
        <v>0.964485964274444</v>
      </c>
      <c r="X146" s="19">
        <f>W146^2</f>
        <v>0.930233175282404</v>
      </c>
    </row>
    <row r="147" spans="1:23">
      <c r="A147">
        <v>3.2</v>
      </c>
      <c r="B147">
        <v>3.2</v>
      </c>
      <c r="C147">
        <v>3.2</v>
      </c>
      <c r="D147">
        <v>3.1</v>
      </c>
      <c r="E147">
        <v>3.1</v>
      </c>
      <c r="F147">
        <v>3.1</v>
      </c>
      <c r="G147" s="8">
        <f t="shared" ref="G147:G151" si="96">AVERAGE(A147:C147)</f>
        <v>3.2</v>
      </c>
      <c r="H147" s="8">
        <f t="shared" ref="H147:H151" si="97">AVERAGE(D147:F147)</f>
        <v>3.1</v>
      </c>
      <c r="J147">
        <v>1.6</v>
      </c>
      <c r="K147" s="8">
        <v>3.2</v>
      </c>
      <c r="L147" s="8">
        <v>3.1</v>
      </c>
      <c r="M147" s="7">
        <f t="shared" si="94"/>
        <v>2.45</v>
      </c>
      <c r="N147" s="12">
        <f>(M151-M147)/M151*100</f>
        <v>53.5545023696682</v>
      </c>
      <c r="O147" s="12">
        <f t="shared" si="95"/>
        <v>5.08921637411569</v>
      </c>
      <c r="P147" s="12">
        <f t="shared" ref="P147:P151" si="98">LOG(J147)</f>
        <v>0.204119982655925</v>
      </c>
      <c r="Q147" s="12"/>
      <c r="R147" s="12"/>
      <c r="S147" s="12"/>
      <c r="T147" s="16"/>
      <c r="W147" s="12"/>
    </row>
    <row r="148" spans="1:23">
      <c r="A148">
        <v>4.6</v>
      </c>
      <c r="B148">
        <v>4.6</v>
      </c>
      <c r="C148">
        <v>4.6</v>
      </c>
      <c r="D148">
        <v>4.3</v>
      </c>
      <c r="E148">
        <v>4.35</v>
      </c>
      <c r="F148">
        <v>4.1</v>
      </c>
      <c r="G148" s="8">
        <f t="shared" si="96"/>
        <v>4.6</v>
      </c>
      <c r="H148" s="8">
        <f t="shared" si="97"/>
        <v>4.25</v>
      </c>
      <c r="J148">
        <v>0.4</v>
      </c>
      <c r="K148" s="8">
        <v>4.6</v>
      </c>
      <c r="L148" s="8">
        <v>4.25</v>
      </c>
      <c r="M148" s="7">
        <f t="shared" si="94"/>
        <v>3.725</v>
      </c>
      <c r="N148" s="12">
        <f>(M151-M148)/M151*100</f>
        <v>29.3838862559242</v>
      </c>
      <c r="O148" s="12">
        <f t="shared" si="95"/>
        <v>4.45779562990042</v>
      </c>
      <c r="P148" s="12">
        <f t="shared" si="98"/>
        <v>-0.397940008672038</v>
      </c>
      <c r="Q148" s="12"/>
      <c r="R148" s="12"/>
      <c r="S148" s="12"/>
      <c r="T148" s="16"/>
      <c r="W148" s="12"/>
    </row>
    <row r="149" spans="1:23">
      <c r="A149">
        <v>5.6</v>
      </c>
      <c r="B149">
        <v>5.6</v>
      </c>
      <c r="C149">
        <v>5.6</v>
      </c>
      <c r="D149" s="1">
        <v>5.7</v>
      </c>
      <c r="E149" s="1">
        <v>5.8</v>
      </c>
      <c r="F149" s="1">
        <v>5.9</v>
      </c>
      <c r="G149" s="8">
        <f t="shared" si="96"/>
        <v>5.6</v>
      </c>
      <c r="H149" s="8">
        <f t="shared" si="97"/>
        <v>5.8</v>
      </c>
      <c r="J149">
        <v>0.1</v>
      </c>
      <c r="K149" s="8">
        <v>5.6</v>
      </c>
      <c r="L149" s="8">
        <v>5.8</v>
      </c>
      <c r="M149" s="7">
        <f t="shared" si="94"/>
        <v>5</v>
      </c>
      <c r="N149" s="12">
        <f>(M151-M149)/M151*100</f>
        <v>5.2132701421801</v>
      </c>
      <c r="O149" s="12">
        <f t="shared" si="95"/>
        <v>3.3754824731451</v>
      </c>
      <c r="P149" s="12">
        <f t="shared" si="98"/>
        <v>-1</v>
      </c>
      <c r="Q149" s="12"/>
      <c r="R149" s="12"/>
      <c r="S149" s="12"/>
      <c r="T149" s="16"/>
      <c r="W149" s="12"/>
    </row>
    <row r="150" spans="1:23">
      <c r="A150">
        <v>5.8</v>
      </c>
      <c r="B150">
        <v>5.8</v>
      </c>
      <c r="C150">
        <v>5.8</v>
      </c>
      <c r="D150">
        <v>5.8</v>
      </c>
      <c r="E150">
        <v>5.8</v>
      </c>
      <c r="F150">
        <v>5.8</v>
      </c>
      <c r="G150" s="8">
        <f t="shared" si="96"/>
        <v>5.8</v>
      </c>
      <c r="H150" s="8">
        <f t="shared" si="97"/>
        <v>5.8</v>
      </c>
      <c r="J150">
        <v>0.025</v>
      </c>
      <c r="K150" s="8">
        <v>5.8</v>
      </c>
      <c r="L150" s="8">
        <v>5.8</v>
      </c>
      <c r="M150" s="7">
        <f t="shared" si="94"/>
        <v>5.1</v>
      </c>
      <c r="N150" s="12">
        <f>(M151-M150)/M151*100</f>
        <v>3.31753554502369</v>
      </c>
      <c r="O150" s="12">
        <f t="shared" si="95"/>
        <v>3.16395303452656</v>
      </c>
      <c r="P150" s="12">
        <f t="shared" si="98"/>
        <v>-1.60205999132796</v>
      </c>
      <c r="Q150" s="12"/>
      <c r="R150" s="12"/>
      <c r="S150" s="12"/>
      <c r="T150" s="16"/>
      <c r="W150" s="12"/>
    </row>
    <row r="151" spans="1:23">
      <c r="A151">
        <v>6</v>
      </c>
      <c r="B151">
        <v>6</v>
      </c>
      <c r="C151">
        <v>6</v>
      </c>
      <c r="D151">
        <v>6</v>
      </c>
      <c r="E151">
        <v>5.95</v>
      </c>
      <c r="F151">
        <v>5.9</v>
      </c>
      <c r="G151" s="8">
        <f t="shared" si="96"/>
        <v>6</v>
      </c>
      <c r="H151" s="8">
        <f t="shared" si="97"/>
        <v>5.95</v>
      </c>
      <c r="J151" s="14" t="s">
        <v>20</v>
      </c>
      <c r="K151" s="8">
        <v>6</v>
      </c>
      <c r="L151" s="8">
        <v>5.95</v>
      </c>
      <c r="M151" s="7">
        <f t="shared" si="94"/>
        <v>5.275</v>
      </c>
      <c r="N151" s="12">
        <f>(M151-M151)/M151*100</f>
        <v>0</v>
      </c>
      <c r="O151" s="12" t="e">
        <f t="shared" si="95"/>
        <v>#NUM!</v>
      </c>
      <c r="P151" s="12" t="e">
        <f t="shared" si="98"/>
        <v>#VALUE!</v>
      </c>
      <c r="Q151" s="12"/>
      <c r="R151" s="12"/>
      <c r="S151" s="12"/>
      <c r="T151" s="16"/>
      <c r="W151" s="12"/>
    </row>
    <row r="152" spans="10:24">
      <c r="J152" s="14"/>
      <c r="K152" s="8"/>
      <c r="L152" s="8"/>
      <c r="M152" s="7"/>
      <c r="N152" s="12"/>
      <c r="O152" s="12"/>
      <c r="P152" s="12"/>
      <c r="Q152" s="12"/>
      <c r="R152" s="12"/>
      <c r="S152" s="12"/>
      <c r="T152" s="16"/>
      <c r="W152" s="12"/>
      <c r="X152" s="17"/>
    </row>
    <row r="153" spans="13:24">
      <c r="M153" s="7"/>
      <c r="N153" s="12"/>
      <c r="O153" s="12"/>
      <c r="P153" s="12"/>
      <c r="Q153" s="12"/>
      <c r="R153" s="12"/>
      <c r="S153" s="12"/>
      <c r="T153" s="16"/>
      <c r="W153" s="12"/>
      <c r="X153" s="17"/>
    </row>
    <row r="154" spans="1:24">
      <c r="A154" s="7">
        <v>2.2</v>
      </c>
      <c r="B154" s="7">
        <v>2.6</v>
      </c>
      <c r="C154" s="7">
        <v>2.7</v>
      </c>
      <c r="D154" s="7">
        <v>2.3</v>
      </c>
      <c r="E154" s="7">
        <v>2.3</v>
      </c>
      <c r="F154" s="7">
        <v>2.3</v>
      </c>
      <c r="G154" s="8">
        <f>AVERAGE(A154:C154)</f>
        <v>2.5</v>
      </c>
      <c r="H154" s="8">
        <f>AVERAGE(D154:F154)</f>
        <v>2.3</v>
      </c>
      <c r="I154">
        <v>29</v>
      </c>
      <c r="J154">
        <v>6.4</v>
      </c>
      <c r="K154" s="8">
        <v>2.5</v>
      </c>
      <c r="L154" s="8">
        <v>2.3</v>
      </c>
      <c r="M154" s="7">
        <f t="shared" ref="M154:M159" si="99">AVERAGE(K154:L154)-0.7</f>
        <v>1.7</v>
      </c>
      <c r="N154" s="12">
        <f>(M159-M154)/M159*100</f>
        <v>76.551724137931</v>
      </c>
      <c r="O154" s="12">
        <f t="shared" ref="O154:O159" si="100">NORMINV(N154/100,5,1)</f>
        <v>5.72416325029588</v>
      </c>
      <c r="P154" s="12">
        <f>LOG(J154)</f>
        <v>0.806179973983887</v>
      </c>
      <c r="Q154" s="12">
        <f>INTERCEPT(O154:O158,P154:P158)</f>
        <v>5.04655624328117</v>
      </c>
      <c r="R154" s="12">
        <f>LINEST(O154:O158,P154:P158)</f>
        <v>0.691352350894512</v>
      </c>
      <c r="S154" s="12">
        <f>(5-Q154)/R154</f>
        <v>-0.0673408331090958</v>
      </c>
      <c r="T154" s="16">
        <f>POWER(10,S154)</f>
        <v>0.856365508156758</v>
      </c>
      <c r="W154" s="12">
        <f>CORREL(O154:O158,P154:P158)</f>
        <v>0.985576345909192</v>
      </c>
      <c r="X154" s="17">
        <f t="shared" si="85"/>
        <v>0.971360733615714</v>
      </c>
    </row>
    <row r="155" spans="1:24">
      <c r="A155">
        <v>4</v>
      </c>
      <c r="B155">
        <v>4</v>
      </c>
      <c r="C155">
        <v>4</v>
      </c>
      <c r="D155">
        <v>4.2</v>
      </c>
      <c r="E155">
        <v>4.2</v>
      </c>
      <c r="F155">
        <v>4.2</v>
      </c>
      <c r="G155" s="8">
        <f t="shared" ref="G155:G159" si="101">AVERAGE(A155:C155)</f>
        <v>4</v>
      </c>
      <c r="H155" s="8">
        <f t="shared" ref="H155:H159" si="102">AVERAGE(D155:F155)</f>
        <v>4.2</v>
      </c>
      <c r="J155">
        <v>1.6</v>
      </c>
      <c r="K155" s="8">
        <v>4</v>
      </c>
      <c r="L155" s="8">
        <v>4.2</v>
      </c>
      <c r="M155" s="7">
        <f t="shared" si="99"/>
        <v>3.4</v>
      </c>
      <c r="N155" s="12">
        <f>(M159-M155)/M159*100</f>
        <v>53.1034482758621</v>
      </c>
      <c r="O155" s="12">
        <f t="shared" si="100"/>
        <v>5.07787053927436</v>
      </c>
      <c r="P155" s="12">
        <f t="shared" ref="P155:P159" si="103">LOG(J155)</f>
        <v>0.204119982655925</v>
      </c>
      <c r="Q155" s="12"/>
      <c r="R155" s="12"/>
      <c r="S155" s="12"/>
      <c r="T155" s="16"/>
      <c r="W155" s="12"/>
      <c r="X155" s="17"/>
    </row>
    <row r="156" spans="1:24">
      <c r="A156">
        <v>5.1</v>
      </c>
      <c r="B156">
        <v>5.1</v>
      </c>
      <c r="C156">
        <v>5.1</v>
      </c>
      <c r="D156">
        <v>5</v>
      </c>
      <c r="E156">
        <v>5</v>
      </c>
      <c r="F156">
        <v>5</v>
      </c>
      <c r="G156" s="8">
        <f t="shared" si="101"/>
        <v>5.1</v>
      </c>
      <c r="H156" s="8">
        <f t="shared" si="102"/>
        <v>5</v>
      </c>
      <c r="J156">
        <v>0.4</v>
      </c>
      <c r="K156" s="8">
        <v>5.1</v>
      </c>
      <c r="L156" s="8">
        <v>5</v>
      </c>
      <c r="M156" s="7">
        <f t="shared" si="99"/>
        <v>4.35</v>
      </c>
      <c r="N156" s="12">
        <f>(M159-M156)/M159*100</f>
        <v>40</v>
      </c>
      <c r="O156" s="12">
        <f t="shared" si="100"/>
        <v>4.7466528968642</v>
      </c>
      <c r="P156" s="12">
        <f t="shared" si="103"/>
        <v>-0.397940008672038</v>
      </c>
      <c r="Q156" s="12"/>
      <c r="R156" s="12"/>
      <c r="S156" s="12"/>
      <c r="T156" s="16"/>
      <c r="W156" s="12"/>
      <c r="X156" s="17"/>
    </row>
    <row r="157" spans="1:24">
      <c r="A157">
        <v>6</v>
      </c>
      <c r="B157">
        <v>6.4</v>
      </c>
      <c r="C157">
        <v>6.2</v>
      </c>
      <c r="D157" s="1">
        <v>6.4</v>
      </c>
      <c r="E157" s="1">
        <v>6.4</v>
      </c>
      <c r="F157" s="1">
        <v>6.4</v>
      </c>
      <c r="G157" s="8">
        <f t="shared" si="101"/>
        <v>6.2</v>
      </c>
      <c r="H157" s="8">
        <f t="shared" si="102"/>
        <v>6.4</v>
      </c>
      <c r="J157">
        <v>0.1</v>
      </c>
      <c r="K157" s="8">
        <v>6.2</v>
      </c>
      <c r="L157" s="8">
        <v>6.4</v>
      </c>
      <c r="M157" s="7">
        <f t="shared" si="99"/>
        <v>5.6</v>
      </c>
      <c r="N157" s="12">
        <f>(M159-M157)/M159*100</f>
        <v>22.7586206896552</v>
      </c>
      <c r="O157" s="12">
        <f t="shared" si="100"/>
        <v>4.2531803188139</v>
      </c>
      <c r="P157" s="12">
        <f t="shared" si="103"/>
        <v>-1</v>
      </c>
      <c r="Q157" s="12"/>
      <c r="R157" s="12"/>
      <c r="S157" s="12"/>
      <c r="T157" s="16"/>
      <c r="W157" s="12"/>
      <c r="X157" s="17"/>
    </row>
    <row r="158" spans="1:24">
      <c r="A158">
        <v>6.5</v>
      </c>
      <c r="B158">
        <v>6.6</v>
      </c>
      <c r="C158">
        <v>6.7</v>
      </c>
      <c r="D158" s="1">
        <v>6.8</v>
      </c>
      <c r="E158" s="1">
        <v>6.8</v>
      </c>
      <c r="F158" s="1">
        <v>6.8</v>
      </c>
      <c r="G158" s="8">
        <f t="shared" si="101"/>
        <v>6.6</v>
      </c>
      <c r="H158" s="8">
        <f t="shared" si="102"/>
        <v>6.8</v>
      </c>
      <c r="J158">
        <v>0.025</v>
      </c>
      <c r="K158" s="8">
        <v>6.6</v>
      </c>
      <c r="L158" s="8">
        <v>6.8</v>
      </c>
      <c r="M158" s="7">
        <f t="shared" si="99"/>
        <v>6</v>
      </c>
      <c r="N158" s="12">
        <f>(M159-M158)/M159*100</f>
        <v>17.2413793103448</v>
      </c>
      <c r="O158" s="12">
        <f t="shared" si="100"/>
        <v>4.05533040860552</v>
      </c>
      <c r="P158" s="12">
        <f t="shared" si="103"/>
        <v>-1.60205999132796</v>
      </c>
      <c r="Q158" s="12"/>
      <c r="R158" s="12"/>
      <c r="S158" s="12"/>
      <c r="T158" s="16"/>
      <c r="W158" s="12"/>
      <c r="X158" s="17"/>
    </row>
    <row r="159" spans="1:24">
      <c r="A159">
        <v>7.6</v>
      </c>
      <c r="B159">
        <v>7.8</v>
      </c>
      <c r="C159">
        <v>8</v>
      </c>
      <c r="D159">
        <v>8</v>
      </c>
      <c r="E159">
        <v>8.2</v>
      </c>
      <c r="F159">
        <v>8.1</v>
      </c>
      <c r="G159" s="8">
        <f t="shared" si="101"/>
        <v>7.8</v>
      </c>
      <c r="H159" s="8">
        <f t="shared" si="102"/>
        <v>8.1</v>
      </c>
      <c r="J159" s="14" t="s">
        <v>20</v>
      </c>
      <c r="K159" s="8">
        <v>7.8</v>
      </c>
      <c r="L159" s="8">
        <v>8.1</v>
      </c>
      <c r="M159" s="7">
        <f t="shared" si="99"/>
        <v>7.25</v>
      </c>
      <c r="N159" s="12">
        <f>(M159-M159)/M159*100</f>
        <v>0</v>
      </c>
      <c r="O159" s="12" t="e">
        <f t="shared" si="100"/>
        <v>#NUM!</v>
      </c>
      <c r="P159" s="12" t="e">
        <f t="shared" si="103"/>
        <v>#VALUE!</v>
      </c>
      <c r="Q159" s="12"/>
      <c r="R159" s="12"/>
      <c r="S159" s="12"/>
      <c r="T159" s="16"/>
      <c r="W159" s="12"/>
      <c r="X159" s="17"/>
    </row>
    <row r="160" spans="10:24">
      <c r="J160" s="14"/>
      <c r="K160" s="8"/>
      <c r="L160" s="8"/>
      <c r="M160" s="7"/>
      <c r="N160" s="12"/>
      <c r="O160" s="12"/>
      <c r="P160" s="12"/>
      <c r="Q160" s="12"/>
      <c r="R160" s="12"/>
      <c r="S160" s="12"/>
      <c r="T160" s="16"/>
      <c r="W160" s="12"/>
      <c r="X160" s="17"/>
    </row>
    <row r="161" spans="13:24">
      <c r="M161" s="7"/>
      <c r="N161" s="12"/>
      <c r="O161" s="12"/>
      <c r="P161" s="12"/>
      <c r="Q161" s="12"/>
      <c r="R161" s="12"/>
      <c r="S161" s="12"/>
      <c r="T161" s="16"/>
      <c r="W161" s="12"/>
      <c r="X161" s="17"/>
    </row>
    <row r="162" spans="1:24">
      <c r="A162" s="7">
        <v>1.4</v>
      </c>
      <c r="B162" s="7">
        <v>1.4</v>
      </c>
      <c r="C162" s="7">
        <v>1.4</v>
      </c>
      <c r="D162" s="7">
        <v>1.4</v>
      </c>
      <c r="E162" s="7">
        <v>1.5</v>
      </c>
      <c r="F162" s="7">
        <v>1.3</v>
      </c>
      <c r="G162" s="8">
        <f>AVERAGE(A162:C162)</f>
        <v>1.4</v>
      </c>
      <c r="H162" s="8">
        <f>AVERAGE(D162:F162)</f>
        <v>1.4</v>
      </c>
      <c r="I162">
        <v>31</v>
      </c>
      <c r="J162">
        <v>6.4</v>
      </c>
      <c r="K162" s="8">
        <v>1.4</v>
      </c>
      <c r="L162" s="8">
        <v>1.4</v>
      </c>
      <c r="M162" s="7">
        <f t="shared" ref="M162:M167" si="104">AVERAGE(K162:L162)-0.7</f>
        <v>0.7</v>
      </c>
      <c r="N162" s="12">
        <f>(M167-M162)/M167*100</f>
        <v>84.6153846153846</v>
      </c>
      <c r="O162" s="12">
        <f>NORMINV(N162/100,5,1)</f>
        <v>6.0200762327862</v>
      </c>
      <c r="P162" s="12">
        <f>LOG(J162)</f>
        <v>0.806179973983887</v>
      </c>
      <c r="Q162" s="12">
        <f>INTERCEPT(O162:O166,P162:P166)</f>
        <v>5.22204223838563</v>
      </c>
      <c r="R162" s="12">
        <f>LINEST(O162:O166,P162:P166)</f>
        <v>0.854324457964905</v>
      </c>
      <c r="S162" s="12">
        <f>(5-Q162)/R162</f>
        <v>-0.259903876466984</v>
      </c>
      <c r="T162" s="16">
        <f>POWER(10,S162)</f>
        <v>0.549662518637331</v>
      </c>
      <c r="W162" s="12">
        <f>CORREL(O162:O166,P162:P166)</f>
        <v>0.99273192369834</v>
      </c>
      <c r="X162" s="17">
        <f t="shared" si="85"/>
        <v>0.985516672329807</v>
      </c>
    </row>
    <row r="163" spans="1:24">
      <c r="A163">
        <v>2.6</v>
      </c>
      <c r="B163">
        <v>2.6</v>
      </c>
      <c r="C163">
        <v>2.6</v>
      </c>
      <c r="D163">
        <v>2.5</v>
      </c>
      <c r="E163">
        <v>2.5</v>
      </c>
      <c r="F163">
        <v>2.5</v>
      </c>
      <c r="G163" s="8">
        <f t="shared" ref="G163:G167" si="105">AVERAGE(A163:C163)</f>
        <v>2.6</v>
      </c>
      <c r="H163" s="8">
        <f t="shared" ref="H163:H167" si="106">AVERAGE(D163:F163)</f>
        <v>2.5</v>
      </c>
      <c r="J163">
        <v>1.6</v>
      </c>
      <c r="K163" s="8">
        <v>2.6</v>
      </c>
      <c r="L163" s="8">
        <v>2.5</v>
      </c>
      <c r="M163" s="7">
        <f t="shared" si="104"/>
        <v>1.85</v>
      </c>
      <c r="N163" s="12">
        <f>(M167-M163)/M167*100</f>
        <v>59.3406593406594</v>
      </c>
      <c r="O163" s="12">
        <f t="shared" ref="O163:O167" si="107">NORMINV(N163/100,5,1)</f>
        <v>5.23631684946065</v>
      </c>
      <c r="P163" s="12">
        <f t="shared" ref="P163:P167" si="108">LOG(J163)</f>
        <v>0.204119982655925</v>
      </c>
      <c r="Q163" s="12"/>
      <c r="R163" s="12"/>
      <c r="S163" s="12"/>
      <c r="T163" s="16"/>
      <c r="W163" s="12"/>
      <c r="X163" s="17"/>
    </row>
    <row r="164" spans="1:24">
      <c r="A164">
        <v>3.2</v>
      </c>
      <c r="B164">
        <v>3.2</v>
      </c>
      <c r="C164">
        <v>3.2</v>
      </c>
      <c r="D164">
        <v>3.1</v>
      </c>
      <c r="E164">
        <v>3.1</v>
      </c>
      <c r="F164">
        <v>3.1</v>
      </c>
      <c r="G164" s="8">
        <f t="shared" si="105"/>
        <v>3.2</v>
      </c>
      <c r="H164" s="8">
        <f t="shared" si="106"/>
        <v>3.1</v>
      </c>
      <c r="J164">
        <v>0.4</v>
      </c>
      <c r="K164" s="8">
        <v>3.2</v>
      </c>
      <c r="L164" s="8">
        <v>3.1</v>
      </c>
      <c r="M164" s="7">
        <f t="shared" si="104"/>
        <v>2.45</v>
      </c>
      <c r="N164" s="12">
        <f>(M167-M164)/M167*100</f>
        <v>46.1538461538461</v>
      </c>
      <c r="O164" s="12">
        <f t="shared" si="107"/>
        <v>4.90344138471036</v>
      </c>
      <c r="P164" s="12">
        <f t="shared" si="108"/>
        <v>-0.397940008672038</v>
      </c>
      <c r="Q164" s="12"/>
      <c r="R164" s="12"/>
      <c r="S164" s="12"/>
      <c r="T164" s="16"/>
      <c r="W164" s="12"/>
      <c r="X164" s="17"/>
    </row>
    <row r="165" spans="1:24">
      <c r="A165">
        <v>3.8</v>
      </c>
      <c r="B165">
        <v>4</v>
      </c>
      <c r="C165">
        <v>3.9</v>
      </c>
      <c r="D165" s="1">
        <v>4</v>
      </c>
      <c r="E165" s="1">
        <v>4.3</v>
      </c>
      <c r="F165" s="1">
        <v>4.3</v>
      </c>
      <c r="G165" s="8">
        <f t="shared" si="105"/>
        <v>3.9</v>
      </c>
      <c r="H165" s="8">
        <f t="shared" si="106"/>
        <v>4.2</v>
      </c>
      <c r="J165">
        <v>0.1</v>
      </c>
      <c r="K165" s="8">
        <v>3.9</v>
      </c>
      <c r="L165" s="8">
        <v>4.2</v>
      </c>
      <c r="M165" s="7">
        <f t="shared" si="104"/>
        <v>3.35</v>
      </c>
      <c r="N165" s="12">
        <f>(M167-M165)/M167*100</f>
        <v>26.3736263736264</v>
      </c>
      <c r="O165" s="12">
        <f t="shared" si="107"/>
        <v>4.36813107033216</v>
      </c>
      <c r="P165" s="12">
        <f t="shared" si="108"/>
        <v>-1</v>
      </c>
      <c r="Q165" s="12"/>
      <c r="R165" s="12"/>
      <c r="S165" s="12"/>
      <c r="T165" s="16"/>
      <c r="W165" s="12"/>
      <c r="X165" s="17"/>
    </row>
    <row r="166" spans="1:24">
      <c r="A166">
        <v>4.5</v>
      </c>
      <c r="B166">
        <v>4.5</v>
      </c>
      <c r="C166">
        <v>4.5</v>
      </c>
      <c r="D166" s="1">
        <v>4.8</v>
      </c>
      <c r="E166" s="1">
        <v>4.7</v>
      </c>
      <c r="F166" s="1">
        <v>4.9</v>
      </c>
      <c r="G166" s="8">
        <f t="shared" si="105"/>
        <v>4.5</v>
      </c>
      <c r="H166" s="8">
        <f t="shared" si="106"/>
        <v>4.8</v>
      </c>
      <c r="J166">
        <v>0.025</v>
      </c>
      <c r="K166" s="8">
        <v>4.5</v>
      </c>
      <c r="L166" s="8">
        <v>4.8</v>
      </c>
      <c r="M166" s="7">
        <f t="shared" si="104"/>
        <v>3.95</v>
      </c>
      <c r="N166" s="12">
        <f>(M167-M166)/M167*100</f>
        <v>13.1868131868132</v>
      </c>
      <c r="O166" s="12">
        <f t="shared" si="107"/>
        <v>3.88239624358236</v>
      </c>
      <c r="P166" s="12">
        <f t="shared" si="108"/>
        <v>-1.60205999132796</v>
      </c>
      <c r="Q166" s="12"/>
      <c r="R166" s="12"/>
      <c r="S166" s="12"/>
      <c r="T166" s="16"/>
      <c r="W166" s="12"/>
      <c r="X166" s="17"/>
    </row>
    <row r="167" spans="1:24">
      <c r="A167">
        <v>5.3</v>
      </c>
      <c r="B167">
        <v>5.3</v>
      </c>
      <c r="C167">
        <v>5.3</v>
      </c>
      <c r="D167">
        <v>5.2</v>
      </c>
      <c r="E167">
        <v>5.2</v>
      </c>
      <c r="F167">
        <v>5.2</v>
      </c>
      <c r="G167" s="8">
        <f t="shared" si="105"/>
        <v>5.3</v>
      </c>
      <c r="H167" s="8">
        <f t="shared" si="106"/>
        <v>5.2</v>
      </c>
      <c r="J167" s="14" t="s">
        <v>20</v>
      </c>
      <c r="K167" s="8">
        <v>5.3</v>
      </c>
      <c r="L167" s="8">
        <v>5.2</v>
      </c>
      <c r="M167" s="7">
        <f t="shared" si="104"/>
        <v>4.55</v>
      </c>
      <c r="N167" s="12">
        <f>(M167-M167)/M167*100</f>
        <v>0</v>
      </c>
      <c r="O167" s="12" t="e">
        <f t="shared" si="107"/>
        <v>#NUM!</v>
      </c>
      <c r="P167" s="12" t="e">
        <f t="shared" si="108"/>
        <v>#VALUE!</v>
      </c>
      <c r="Q167" s="12"/>
      <c r="R167" s="12"/>
      <c r="S167" s="12"/>
      <c r="T167" s="16"/>
      <c r="W167" s="12"/>
      <c r="X167" s="17"/>
    </row>
    <row r="168" spans="10:24">
      <c r="J168" s="14"/>
      <c r="K168" s="8"/>
      <c r="L168" s="8"/>
      <c r="M168" s="7"/>
      <c r="N168" s="12"/>
      <c r="O168" s="12"/>
      <c r="P168" s="12"/>
      <c r="Q168" s="12"/>
      <c r="R168" s="12"/>
      <c r="S168" s="12"/>
      <c r="T168" s="16"/>
      <c r="W168" s="12"/>
      <c r="X168" s="17"/>
    </row>
    <row r="169" spans="13:24">
      <c r="M169" s="7"/>
      <c r="N169" s="12"/>
      <c r="O169" s="12"/>
      <c r="P169" s="12"/>
      <c r="Q169" s="12"/>
      <c r="R169" s="12"/>
      <c r="S169" s="12"/>
      <c r="T169" s="16"/>
      <c r="W169" s="12"/>
      <c r="X169" s="17"/>
    </row>
    <row r="170" spans="1:24">
      <c r="A170" s="7">
        <v>0.8</v>
      </c>
      <c r="B170" s="7">
        <v>0.8</v>
      </c>
      <c r="C170" s="7">
        <v>0.8</v>
      </c>
      <c r="D170" s="7">
        <v>0.8</v>
      </c>
      <c r="E170" s="7">
        <v>0.8</v>
      </c>
      <c r="F170" s="7">
        <v>0.8</v>
      </c>
      <c r="G170" s="8">
        <f>AVERAGE(A170:C170)</f>
        <v>0.8</v>
      </c>
      <c r="H170" s="8">
        <f>AVERAGE(D170:F170)</f>
        <v>0.8</v>
      </c>
      <c r="I170">
        <v>32</v>
      </c>
      <c r="J170">
        <v>6.4</v>
      </c>
      <c r="K170" s="8">
        <v>0.8</v>
      </c>
      <c r="L170" s="8">
        <v>0.8</v>
      </c>
      <c r="M170" s="7">
        <f t="shared" ref="M170:M175" si="109">AVERAGE(K170:L170)-0.7</f>
        <v>0.1</v>
      </c>
      <c r="N170" s="12">
        <f>(M175-M170)/M175*100</f>
        <v>98.2608695652174</v>
      </c>
      <c r="O170" s="12">
        <f t="shared" ref="O170:O175" si="110">NORMINV(N170/100,5,1)</f>
        <v>7.11088021938801</v>
      </c>
      <c r="P170" s="12">
        <f>LOG(J170)</f>
        <v>0.806179973983887</v>
      </c>
      <c r="Q170" s="12">
        <f>INTERCEPT(O170:O174,P170:P174)</f>
        <v>5.76023700837461</v>
      </c>
      <c r="R170" s="12">
        <f>LINEST(O170:O174,P170:P174)</f>
        <v>1.37043807930855</v>
      </c>
      <c r="S170" s="12">
        <f>(5-Q170)/R170</f>
        <v>-0.554740137371392</v>
      </c>
      <c r="T170" s="16">
        <f>POWER(10,S170)</f>
        <v>0.278778875928845</v>
      </c>
      <c r="W170" s="12">
        <f>CORREL(O170:O174,P170:P174)</f>
        <v>0.981278223794317</v>
      </c>
      <c r="X170" s="17">
        <f t="shared" si="85"/>
        <v>0.962906952492929</v>
      </c>
    </row>
    <row r="171" spans="1:24">
      <c r="A171">
        <v>1.6</v>
      </c>
      <c r="B171">
        <v>1.8</v>
      </c>
      <c r="C171">
        <v>1.7</v>
      </c>
      <c r="D171">
        <v>1.6</v>
      </c>
      <c r="E171">
        <v>1.6</v>
      </c>
      <c r="F171">
        <v>1.6</v>
      </c>
      <c r="G171" s="8">
        <f t="shared" ref="G171:G175" si="111">AVERAGE(A171:C171)</f>
        <v>1.7</v>
      </c>
      <c r="H171" s="8">
        <f t="shared" ref="H171:H175" si="112">AVERAGE(D171:F171)</f>
        <v>1.6</v>
      </c>
      <c r="J171">
        <v>1.6</v>
      </c>
      <c r="K171" s="8">
        <v>1.7</v>
      </c>
      <c r="L171" s="8">
        <v>1.6</v>
      </c>
      <c r="M171" s="7">
        <f t="shared" si="109"/>
        <v>0.95</v>
      </c>
      <c r="N171" s="12">
        <f>(M175-M171)/M175*100</f>
        <v>83.4782608695652</v>
      </c>
      <c r="O171" s="12">
        <f t="shared" si="110"/>
        <v>5.97323849522951</v>
      </c>
      <c r="P171" s="12">
        <f t="shared" ref="P171:P175" si="113">LOG(J171)</f>
        <v>0.204119982655925</v>
      </c>
      <c r="Q171" s="12"/>
      <c r="R171" s="12"/>
      <c r="S171" s="12"/>
      <c r="T171" s="16"/>
      <c r="W171" s="12"/>
      <c r="X171" s="17"/>
    </row>
    <row r="172" spans="1:24">
      <c r="A172">
        <v>3.6</v>
      </c>
      <c r="B172">
        <v>3.9</v>
      </c>
      <c r="C172">
        <v>3.6</v>
      </c>
      <c r="D172">
        <v>3.8</v>
      </c>
      <c r="E172">
        <v>4.1</v>
      </c>
      <c r="F172">
        <v>4.1</v>
      </c>
      <c r="G172" s="8">
        <f t="shared" si="111"/>
        <v>3.7</v>
      </c>
      <c r="H172" s="8">
        <f t="shared" si="112"/>
        <v>4</v>
      </c>
      <c r="J172">
        <v>0.4</v>
      </c>
      <c r="K172" s="8">
        <v>3.7</v>
      </c>
      <c r="L172" s="8">
        <v>4</v>
      </c>
      <c r="M172" s="7">
        <f t="shared" si="109"/>
        <v>3.15</v>
      </c>
      <c r="N172" s="12">
        <f>(M175-M172)/M175*100</f>
        <v>45.2173913043478</v>
      </c>
      <c r="O172" s="12">
        <f t="shared" si="110"/>
        <v>4.87982917190064</v>
      </c>
      <c r="P172" s="12">
        <f t="shared" si="113"/>
        <v>-0.397940008672038</v>
      </c>
      <c r="Q172" s="12"/>
      <c r="R172" s="12"/>
      <c r="S172" s="12"/>
      <c r="T172" s="16"/>
      <c r="W172" s="12"/>
      <c r="X172" s="17"/>
    </row>
    <row r="173" spans="1:24">
      <c r="A173">
        <v>5.1</v>
      </c>
      <c r="B173">
        <v>5.1</v>
      </c>
      <c r="C173">
        <v>5.1</v>
      </c>
      <c r="D173">
        <v>5.1</v>
      </c>
      <c r="E173">
        <v>5.1</v>
      </c>
      <c r="F173">
        <v>5.1</v>
      </c>
      <c r="G173" s="8">
        <f t="shared" si="111"/>
        <v>5.1</v>
      </c>
      <c r="H173" s="8">
        <f t="shared" si="112"/>
        <v>5.1</v>
      </c>
      <c r="J173">
        <v>0.1</v>
      </c>
      <c r="K173" s="8">
        <v>5.1</v>
      </c>
      <c r="L173" s="8">
        <v>5.1</v>
      </c>
      <c r="M173" s="7">
        <f t="shared" si="109"/>
        <v>4.4</v>
      </c>
      <c r="N173" s="12">
        <f>(M175-M173)/M175*100</f>
        <v>23.4782608695652</v>
      </c>
      <c r="O173" s="12">
        <f t="shared" si="110"/>
        <v>4.27681334649905</v>
      </c>
      <c r="P173" s="12">
        <f t="shared" si="113"/>
        <v>-1</v>
      </c>
      <c r="Q173" s="12"/>
      <c r="R173" s="12"/>
      <c r="S173" s="12"/>
      <c r="T173" s="16"/>
      <c r="W173" s="12"/>
      <c r="X173" s="17"/>
    </row>
    <row r="174" spans="1:24">
      <c r="A174">
        <v>5.7</v>
      </c>
      <c r="B174">
        <v>5.7</v>
      </c>
      <c r="C174">
        <v>5.7</v>
      </c>
      <c r="D174" s="1">
        <v>5.7</v>
      </c>
      <c r="E174" s="1">
        <v>5.9</v>
      </c>
      <c r="F174" s="1">
        <v>5.8</v>
      </c>
      <c r="G174" s="8">
        <f t="shared" si="111"/>
        <v>5.7</v>
      </c>
      <c r="H174" s="8">
        <f t="shared" si="112"/>
        <v>5.8</v>
      </c>
      <c r="J174">
        <v>0.025</v>
      </c>
      <c r="K174" s="8">
        <v>5.7</v>
      </c>
      <c r="L174" s="8">
        <v>5.8</v>
      </c>
      <c r="M174" s="7">
        <f t="shared" si="109"/>
        <v>5.05</v>
      </c>
      <c r="N174" s="12">
        <f>(M175-M174)/M175*100</f>
        <v>12.1739130434783</v>
      </c>
      <c r="O174" s="12">
        <f t="shared" si="110"/>
        <v>3.83366310303317</v>
      </c>
      <c r="P174" s="12">
        <f t="shared" si="113"/>
        <v>-1.60205999132796</v>
      </c>
      <c r="Q174" s="12"/>
      <c r="R174" s="12"/>
      <c r="S174" s="12"/>
      <c r="T174" s="16"/>
      <c r="W174" s="12"/>
      <c r="X174" s="17"/>
    </row>
    <row r="175" spans="1:24">
      <c r="A175">
        <v>6.5</v>
      </c>
      <c r="B175">
        <v>6.5</v>
      </c>
      <c r="C175">
        <v>6.5</v>
      </c>
      <c r="D175">
        <v>6.4</v>
      </c>
      <c r="E175">
        <v>6.4</v>
      </c>
      <c r="F175">
        <v>6.4</v>
      </c>
      <c r="G175" s="8">
        <f t="shared" si="111"/>
        <v>6.5</v>
      </c>
      <c r="H175" s="8">
        <f t="shared" si="112"/>
        <v>6.4</v>
      </c>
      <c r="J175" s="14" t="s">
        <v>20</v>
      </c>
      <c r="K175" s="8">
        <v>6.5</v>
      </c>
      <c r="L175" s="8">
        <v>6.4</v>
      </c>
      <c r="M175" s="7">
        <f t="shared" si="109"/>
        <v>5.75</v>
      </c>
      <c r="N175" s="12">
        <f>(M175-M175)/M175*100</f>
        <v>0</v>
      </c>
      <c r="O175" s="12" t="e">
        <f t="shared" si="110"/>
        <v>#NUM!</v>
      </c>
      <c r="P175" s="12" t="e">
        <f t="shared" si="113"/>
        <v>#VALUE!</v>
      </c>
      <c r="Q175" s="12"/>
      <c r="R175" s="12"/>
      <c r="S175" s="12"/>
      <c r="T175" s="16"/>
      <c r="W175" s="12"/>
      <c r="X175" s="17"/>
    </row>
    <row r="176" spans="13:24">
      <c r="M176" s="7"/>
      <c r="N176" s="12"/>
      <c r="O176" s="12"/>
      <c r="P176" s="12"/>
      <c r="Q176" s="12"/>
      <c r="R176" s="12"/>
      <c r="S176" s="12"/>
      <c r="T176" s="16"/>
      <c r="W176" s="12"/>
      <c r="X176" s="17"/>
    </row>
    <row r="177" spans="13:24">
      <c r="M177" s="7"/>
      <c r="N177" s="12"/>
      <c r="O177" s="12"/>
      <c r="P177" s="12"/>
      <c r="Q177" s="12"/>
      <c r="R177" s="12"/>
      <c r="S177" s="12"/>
      <c r="T177" s="16"/>
      <c r="W177" s="12"/>
      <c r="X177" s="17"/>
    </row>
    <row r="178" spans="1:24">
      <c r="A178" s="7">
        <v>1.5</v>
      </c>
      <c r="B178" s="7">
        <v>1.3</v>
      </c>
      <c r="C178" s="7">
        <v>1.4</v>
      </c>
      <c r="D178" s="7">
        <v>1.5</v>
      </c>
      <c r="E178" s="7">
        <v>1.6</v>
      </c>
      <c r="F178" s="7">
        <v>1.7</v>
      </c>
      <c r="G178" s="8">
        <f>AVERAGE(A178:C178)</f>
        <v>1.4</v>
      </c>
      <c r="H178" s="8">
        <f>AVERAGE(D178:F178)</f>
        <v>1.6</v>
      </c>
      <c r="I178">
        <v>33</v>
      </c>
      <c r="J178">
        <v>6.4</v>
      </c>
      <c r="K178" s="8">
        <v>1.4</v>
      </c>
      <c r="L178" s="8">
        <v>1.6</v>
      </c>
      <c r="M178" s="7">
        <f t="shared" ref="M178:M183" si="114">AVERAGE(K178:L178)-0.7</f>
        <v>0.8</v>
      </c>
      <c r="N178" s="12">
        <f>(M183-M178)/M183*100</f>
        <v>83.1578947368421</v>
      </c>
      <c r="O178" s="12">
        <f t="shared" ref="O178:O183" si="115">NORMINV(N178/100,5,1)</f>
        <v>5.96042352035796</v>
      </c>
      <c r="P178" s="12">
        <f>LOG(J178)</f>
        <v>0.806179973983887</v>
      </c>
      <c r="Q178" s="12">
        <f>INTERCEPT(O178:O182,P178:P182)</f>
        <v>5.29560750672984</v>
      </c>
      <c r="R178" s="12">
        <f>LINEST(O178:O182,P178:P182)</f>
        <v>0.621365412264244</v>
      </c>
      <c r="S178" s="12">
        <f>(5-Q178)/R178</f>
        <v>-0.475738592614364</v>
      </c>
      <c r="T178" s="16">
        <f>POWER(10,S178)</f>
        <v>0.334396256832886</v>
      </c>
      <c r="W178" s="12">
        <f>CORREL(O178:O182,P178:P182)</f>
        <v>0.967793907312081</v>
      </c>
      <c r="X178" s="17">
        <f t="shared" ref="X178:X234" si="116">W178^2</f>
        <v>0.936625047030385</v>
      </c>
    </row>
    <row r="179" spans="1:24">
      <c r="A179">
        <v>2.3</v>
      </c>
      <c r="B179">
        <v>2.4</v>
      </c>
      <c r="C179">
        <v>2.2</v>
      </c>
      <c r="D179">
        <v>2.5</v>
      </c>
      <c r="E179">
        <v>2.6</v>
      </c>
      <c r="F179">
        <v>2.7</v>
      </c>
      <c r="G179" s="8">
        <f t="shared" ref="G179:G183" si="117">AVERAGE(A179:C179)</f>
        <v>2.3</v>
      </c>
      <c r="H179" s="8">
        <f t="shared" ref="H179:H183" si="118">AVERAGE(D179:F179)</f>
        <v>2.6</v>
      </c>
      <c r="J179">
        <v>1.6</v>
      </c>
      <c r="K179" s="8">
        <v>2.3</v>
      </c>
      <c r="L179" s="8">
        <v>2.6</v>
      </c>
      <c r="M179" s="7">
        <f t="shared" si="114"/>
        <v>1.75</v>
      </c>
      <c r="N179" s="12">
        <f>(M183-M179)/M183*100</f>
        <v>63.1578947368421</v>
      </c>
      <c r="O179" s="12">
        <f t="shared" si="115"/>
        <v>5.33603814037182</v>
      </c>
      <c r="P179" s="12">
        <f t="shared" ref="P179:P183" si="119">LOG(J179)</f>
        <v>0.204119982655925</v>
      </c>
      <c r="Q179" s="12"/>
      <c r="R179" s="12"/>
      <c r="S179" s="12"/>
      <c r="T179" s="16"/>
      <c r="W179" s="12"/>
      <c r="X179" s="17"/>
    </row>
    <row r="180" spans="1:24">
      <c r="A180">
        <v>3.3</v>
      </c>
      <c r="B180">
        <v>3.3</v>
      </c>
      <c r="C180">
        <v>3.3</v>
      </c>
      <c r="D180">
        <v>3.5</v>
      </c>
      <c r="E180">
        <v>3.5</v>
      </c>
      <c r="F180">
        <v>3.5</v>
      </c>
      <c r="G180" s="8">
        <f t="shared" si="117"/>
        <v>3.3</v>
      </c>
      <c r="H180" s="8">
        <f t="shared" si="118"/>
        <v>3.5</v>
      </c>
      <c r="J180">
        <v>0.4</v>
      </c>
      <c r="K180" s="8">
        <v>3.3</v>
      </c>
      <c r="L180" s="8">
        <v>3.5</v>
      </c>
      <c r="M180" s="7">
        <f t="shared" si="114"/>
        <v>2.7</v>
      </c>
      <c r="N180" s="12">
        <f>(M183-M180)/M183*100</f>
        <v>43.1578947368421</v>
      </c>
      <c r="O180" s="12">
        <f t="shared" si="115"/>
        <v>4.82764429686075</v>
      </c>
      <c r="P180" s="12">
        <f t="shared" si="119"/>
        <v>-0.397940008672038</v>
      </c>
      <c r="Q180" s="12"/>
      <c r="R180" s="12"/>
      <c r="S180" s="12"/>
      <c r="T180" s="16"/>
      <c r="W180" s="12"/>
      <c r="X180" s="17"/>
    </row>
    <row r="181" spans="1:24">
      <c r="A181">
        <v>3.6</v>
      </c>
      <c r="B181">
        <v>3.6</v>
      </c>
      <c r="C181">
        <v>3.6</v>
      </c>
      <c r="D181">
        <v>3.6</v>
      </c>
      <c r="E181">
        <v>3.6</v>
      </c>
      <c r="F181">
        <v>3.6</v>
      </c>
      <c r="G181" s="8">
        <f t="shared" si="117"/>
        <v>3.6</v>
      </c>
      <c r="H181" s="8">
        <f t="shared" si="118"/>
        <v>3.6</v>
      </c>
      <c r="J181">
        <v>0.1</v>
      </c>
      <c r="K181" s="8">
        <v>3.6</v>
      </c>
      <c r="L181" s="8">
        <v>3.6</v>
      </c>
      <c r="M181" s="7">
        <f t="shared" si="114"/>
        <v>2.9</v>
      </c>
      <c r="N181" s="12">
        <f>(M183-M181)/M183*100</f>
        <v>38.9473684210526</v>
      </c>
      <c r="O181" s="12">
        <f t="shared" si="115"/>
        <v>4.71930894277323</v>
      </c>
      <c r="P181" s="12">
        <f t="shared" si="119"/>
        <v>-1</v>
      </c>
      <c r="Q181" s="12"/>
      <c r="R181" s="12"/>
      <c r="S181" s="12"/>
      <c r="T181" s="16"/>
      <c r="W181" s="12"/>
      <c r="X181" s="17"/>
    </row>
    <row r="182" spans="1:24">
      <c r="A182">
        <v>4</v>
      </c>
      <c r="B182">
        <v>4.1</v>
      </c>
      <c r="C182">
        <v>4.2</v>
      </c>
      <c r="D182" s="1">
        <v>4</v>
      </c>
      <c r="E182" s="1">
        <v>4.3</v>
      </c>
      <c r="F182" s="1">
        <v>4.3</v>
      </c>
      <c r="G182" s="8">
        <f t="shared" si="117"/>
        <v>4.1</v>
      </c>
      <c r="H182" s="8">
        <f t="shared" si="118"/>
        <v>4.2</v>
      </c>
      <c r="J182">
        <v>0.025</v>
      </c>
      <c r="K182" s="8">
        <v>4.1</v>
      </c>
      <c r="L182" s="8">
        <v>4.2</v>
      </c>
      <c r="M182" s="7">
        <f t="shared" si="114"/>
        <v>3.45</v>
      </c>
      <c r="N182" s="12">
        <f>(M183-M182)/M183*100</f>
        <v>27.3684210526316</v>
      </c>
      <c r="O182" s="12">
        <f t="shared" si="115"/>
        <v>4.39829184556072</v>
      </c>
      <c r="P182" s="12">
        <f t="shared" si="119"/>
        <v>-1.60205999132796</v>
      </c>
      <c r="Q182" s="12"/>
      <c r="R182" s="12"/>
      <c r="S182" s="12"/>
      <c r="T182" s="16"/>
      <c r="W182" s="12"/>
      <c r="X182" s="17"/>
    </row>
    <row r="183" spans="1:24">
      <c r="A183">
        <v>5.9</v>
      </c>
      <c r="B183">
        <v>5.9</v>
      </c>
      <c r="C183">
        <v>5.9</v>
      </c>
      <c r="D183">
        <v>6</v>
      </c>
      <c r="E183">
        <v>6</v>
      </c>
      <c r="F183">
        <v>6</v>
      </c>
      <c r="G183" s="8">
        <f t="shared" si="117"/>
        <v>5.9</v>
      </c>
      <c r="H183" s="8">
        <f t="shared" si="118"/>
        <v>6</v>
      </c>
      <c r="J183" s="14" t="s">
        <v>20</v>
      </c>
      <c r="K183" s="8">
        <v>5.9</v>
      </c>
      <c r="L183" s="8">
        <v>5</v>
      </c>
      <c r="M183" s="7">
        <f t="shared" si="114"/>
        <v>4.75</v>
      </c>
      <c r="N183" s="12">
        <f>(M183-M183)/M183*100</f>
        <v>0</v>
      </c>
      <c r="O183" s="12" t="e">
        <f t="shared" si="115"/>
        <v>#NUM!</v>
      </c>
      <c r="P183" s="12" t="e">
        <f t="shared" si="119"/>
        <v>#VALUE!</v>
      </c>
      <c r="Q183" s="12"/>
      <c r="R183" s="12"/>
      <c r="S183" s="12"/>
      <c r="T183" s="16"/>
      <c r="W183" s="12"/>
      <c r="X183" s="17"/>
    </row>
    <row r="184" spans="11:24">
      <c r="K184" s="8"/>
      <c r="L184" s="8"/>
      <c r="M184" s="7"/>
      <c r="N184" s="12"/>
      <c r="O184" s="12"/>
      <c r="P184" s="12"/>
      <c r="Q184" s="12"/>
      <c r="R184" s="12"/>
      <c r="S184" s="12"/>
      <c r="T184" s="16"/>
      <c r="W184" s="12"/>
      <c r="X184" s="17"/>
    </row>
    <row r="185" spans="11:24">
      <c r="K185" s="8"/>
      <c r="L185" s="8"/>
      <c r="M185" s="7"/>
      <c r="N185" s="12"/>
      <c r="O185" s="12"/>
      <c r="P185" s="12"/>
      <c r="Q185" s="12"/>
      <c r="R185" s="12"/>
      <c r="S185" s="12"/>
      <c r="T185" s="16"/>
      <c r="W185" s="12"/>
      <c r="X185" s="17"/>
    </row>
    <row r="186" spans="1:24">
      <c r="A186" s="7">
        <v>1.3</v>
      </c>
      <c r="B186" s="7">
        <v>1.3</v>
      </c>
      <c r="C186" s="7">
        <v>1.3</v>
      </c>
      <c r="D186" s="7">
        <v>1.2</v>
      </c>
      <c r="E186" s="7">
        <v>1.2</v>
      </c>
      <c r="F186" s="7">
        <v>1.2</v>
      </c>
      <c r="G186" s="8">
        <f>AVERAGE(A186:C186)</f>
        <v>1.3</v>
      </c>
      <c r="H186" s="8">
        <f>AVERAGE(D186:F186)</f>
        <v>1.2</v>
      </c>
      <c r="I186">
        <v>34</v>
      </c>
      <c r="J186">
        <v>6.4</v>
      </c>
      <c r="K186" s="8">
        <v>1.3</v>
      </c>
      <c r="L186" s="8">
        <v>1.2</v>
      </c>
      <c r="M186" s="7">
        <f t="shared" ref="M186:M191" si="120">AVERAGE(K186:L186)-0.7</f>
        <v>0.55</v>
      </c>
      <c r="N186" s="12">
        <f>(M191-M186)/M191*100</f>
        <v>87.0588235294118</v>
      </c>
      <c r="O186" s="12">
        <f t="shared" ref="O186:O191" si="121">NORMINV(N186/100,5,1)</f>
        <v>6.1291761577078</v>
      </c>
      <c r="P186" s="12">
        <f>LOG(J186)</f>
        <v>0.806179973983887</v>
      </c>
      <c r="Q186" s="12">
        <f>INTERCEPT(O186:O190,P186:P190)</f>
        <v>5.43237935245998</v>
      </c>
      <c r="R186" s="12">
        <f>LINEST(O186:O190,P186:P190)</f>
        <v>0.885329776739033</v>
      </c>
      <c r="S186" s="12">
        <f>(5-Q186)/R186</f>
        <v>-0.488382254635751</v>
      </c>
      <c r="T186" s="16">
        <f>POWER(10,S186)</f>
        <v>0.324801289941705</v>
      </c>
      <c r="W186" s="12">
        <f>CORREL(O186:O190,P186:P190)</f>
        <v>0.999640533084324</v>
      </c>
      <c r="X186" s="17">
        <f t="shared" si="116"/>
        <v>0.999281195385111</v>
      </c>
    </row>
    <row r="187" spans="1:24">
      <c r="A187">
        <v>1.8</v>
      </c>
      <c r="B187">
        <v>1.8</v>
      </c>
      <c r="C187">
        <v>1.5</v>
      </c>
      <c r="D187">
        <v>1.9</v>
      </c>
      <c r="E187">
        <v>2.1</v>
      </c>
      <c r="F187">
        <v>1.7</v>
      </c>
      <c r="G187" s="8">
        <f t="shared" ref="G187:G191" si="122">AVERAGE(A187:C187)</f>
        <v>1.7</v>
      </c>
      <c r="H187" s="8">
        <f t="shared" ref="H187:H191" si="123">AVERAGE(D187:F187)</f>
        <v>1.9</v>
      </c>
      <c r="J187">
        <v>1.6</v>
      </c>
      <c r="K187" s="8">
        <v>1.7</v>
      </c>
      <c r="L187" s="8">
        <v>1.9</v>
      </c>
      <c r="M187" s="7">
        <f t="shared" si="120"/>
        <v>1.1</v>
      </c>
      <c r="N187" s="12">
        <f>(M191-M187)/M191*100</f>
        <v>74.1176470588235</v>
      </c>
      <c r="O187" s="12">
        <f t="shared" si="121"/>
        <v>5.64697664528397</v>
      </c>
      <c r="P187" s="12">
        <f t="shared" ref="P187:P191" si="124">LOG(J187)</f>
        <v>0.204119982655925</v>
      </c>
      <c r="Q187" s="12"/>
      <c r="R187" s="12"/>
      <c r="S187" s="12"/>
      <c r="T187" s="16"/>
      <c r="W187" s="12"/>
      <c r="X187" s="17"/>
    </row>
    <row r="188" spans="1:24">
      <c r="A188">
        <v>2.7</v>
      </c>
      <c r="B188">
        <v>2.7</v>
      </c>
      <c r="C188">
        <v>2.7</v>
      </c>
      <c r="D188">
        <v>2.7</v>
      </c>
      <c r="E188">
        <v>2.7</v>
      </c>
      <c r="F188">
        <v>2.7</v>
      </c>
      <c r="G188" s="8">
        <f t="shared" si="122"/>
        <v>2.7</v>
      </c>
      <c r="H188" s="8">
        <f t="shared" si="123"/>
        <v>2.7</v>
      </c>
      <c r="J188">
        <v>0.4</v>
      </c>
      <c r="K188" s="8">
        <v>2.7</v>
      </c>
      <c r="L188" s="8">
        <v>2.7</v>
      </c>
      <c r="M188" s="7">
        <f t="shared" si="120"/>
        <v>2</v>
      </c>
      <c r="N188" s="12">
        <f>(M191-M188)/M191*100</f>
        <v>52.9411764705882</v>
      </c>
      <c r="O188" s="12">
        <f t="shared" si="121"/>
        <v>5.07379127380827</v>
      </c>
      <c r="P188" s="12">
        <f t="shared" si="124"/>
        <v>-0.397940008672038</v>
      </c>
      <c r="Q188" s="12"/>
      <c r="R188" s="12"/>
      <c r="S188" s="12"/>
      <c r="T188" s="16"/>
      <c r="W188" s="12"/>
      <c r="X188" s="17"/>
    </row>
    <row r="189" spans="1:24">
      <c r="A189">
        <v>3.5</v>
      </c>
      <c r="B189">
        <v>3.5</v>
      </c>
      <c r="C189">
        <v>3.5</v>
      </c>
      <c r="D189">
        <v>3.6</v>
      </c>
      <c r="E189">
        <v>3.7</v>
      </c>
      <c r="F189">
        <v>3.8</v>
      </c>
      <c r="G189" s="8">
        <f t="shared" si="122"/>
        <v>3.5</v>
      </c>
      <c r="H189" s="8">
        <f t="shared" si="123"/>
        <v>3.7</v>
      </c>
      <c r="J189">
        <v>0.1</v>
      </c>
      <c r="K189" s="8">
        <v>3.5</v>
      </c>
      <c r="L189" s="8">
        <v>3.7</v>
      </c>
      <c r="M189" s="7">
        <f t="shared" si="120"/>
        <v>2.9</v>
      </c>
      <c r="N189" s="12">
        <f>(M191-M189)/M191*100</f>
        <v>31.7647058823529</v>
      </c>
      <c r="O189" s="12">
        <f t="shared" si="121"/>
        <v>4.52571139702755</v>
      </c>
      <c r="P189" s="12">
        <f t="shared" si="124"/>
        <v>-1</v>
      </c>
      <c r="Q189" s="12"/>
      <c r="R189" s="12"/>
      <c r="S189" s="12"/>
      <c r="T189" s="16"/>
      <c r="W189" s="12"/>
      <c r="X189" s="17"/>
    </row>
    <row r="190" spans="1:24">
      <c r="A190">
        <v>4.3</v>
      </c>
      <c r="B190">
        <v>4.3</v>
      </c>
      <c r="C190">
        <v>4.3</v>
      </c>
      <c r="D190" s="1">
        <v>4.2</v>
      </c>
      <c r="E190" s="1">
        <v>4.2</v>
      </c>
      <c r="F190" s="1">
        <v>4.2</v>
      </c>
      <c r="G190" s="8">
        <f t="shared" si="122"/>
        <v>4.3</v>
      </c>
      <c r="H190" s="8">
        <f t="shared" si="123"/>
        <v>4.2</v>
      </c>
      <c r="J190">
        <v>0.025</v>
      </c>
      <c r="K190" s="8">
        <v>4.3</v>
      </c>
      <c r="L190" s="8">
        <v>4.2</v>
      </c>
      <c r="M190" s="7">
        <f t="shared" si="120"/>
        <v>3.55</v>
      </c>
      <c r="N190" s="12">
        <f>(M191-M190)/M191*100</f>
        <v>16.4705882352941</v>
      </c>
      <c r="O190" s="12">
        <f t="shared" si="121"/>
        <v>4.02470059330656</v>
      </c>
      <c r="P190" s="12">
        <f t="shared" si="124"/>
        <v>-1.60205999132796</v>
      </c>
      <c r="Q190" s="12"/>
      <c r="R190" s="12"/>
      <c r="S190" s="12"/>
      <c r="T190" s="16"/>
      <c r="W190" s="12"/>
      <c r="X190" s="17"/>
    </row>
    <row r="191" spans="1:24">
      <c r="A191">
        <v>4.9</v>
      </c>
      <c r="B191">
        <v>4.9</v>
      </c>
      <c r="C191">
        <v>4.9</v>
      </c>
      <c r="D191">
        <v>5</v>
      </c>
      <c r="E191">
        <v>5</v>
      </c>
      <c r="F191">
        <v>5</v>
      </c>
      <c r="G191" s="8">
        <f t="shared" si="122"/>
        <v>4.9</v>
      </c>
      <c r="H191" s="8">
        <f t="shared" si="123"/>
        <v>5</v>
      </c>
      <c r="J191" s="14" t="s">
        <v>20</v>
      </c>
      <c r="K191" s="8">
        <v>4.9</v>
      </c>
      <c r="L191" s="8">
        <v>5</v>
      </c>
      <c r="M191" s="7">
        <f t="shared" si="120"/>
        <v>4.25</v>
      </c>
      <c r="N191" s="12">
        <f>(M191-M191)/M191*100</f>
        <v>0</v>
      </c>
      <c r="O191" s="12" t="e">
        <f t="shared" si="121"/>
        <v>#NUM!</v>
      </c>
      <c r="P191" s="12" t="e">
        <f t="shared" si="124"/>
        <v>#VALUE!</v>
      </c>
      <c r="Q191" s="12"/>
      <c r="R191" s="12"/>
      <c r="S191" s="12"/>
      <c r="T191" s="16"/>
      <c r="W191" s="12"/>
      <c r="X191" s="17"/>
    </row>
    <row r="192" spans="11:24">
      <c r="K192" s="8"/>
      <c r="L192" s="8"/>
      <c r="M192" s="7"/>
      <c r="N192" s="12"/>
      <c r="O192" s="12"/>
      <c r="P192" s="12"/>
      <c r="Q192" s="12"/>
      <c r="R192" s="12"/>
      <c r="S192" s="12"/>
      <c r="T192" s="16"/>
      <c r="W192" s="12"/>
      <c r="X192" s="17"/>
    </row>
    <row r="193" spans="11:24">
      <c r="K193" s="8"/>
      <c r="L193" s="8"/>
      <c r="M193" s="7"/>
      <c r="N193" s="12"/>
      <c r="O193" s="12"/>
      <c r="P193" s="12"/>
      <c r="Q193" s="12"/>
      <c r="R193" s="12"/>
      <c r="S193" s="12"/>
      <c r="T193" s="16"/>
      <c r="W193" s="12"/>
      <c r="X193" s="17"/>
    </row>
    <row r="194" spans="1:24">
      <c r="A194" s="7">
        <v>0.8</v>
      </c>
      <c r="B194" s="7">
        <v>0.8</v>
      </c>
      <c r="C194" s="7">
        <v>0.8</v>
      </c>
      <c r="D194" s="7">
        <v>0.71</v>
      </c>
      <c r="E194" s="7">
        <v>0.71</v>
      </c>
      <c r="F194" s="7">
        <v>0.71</v>
      </c>
      <c r="G194" s="8">
        <f>AVERAGE(A194:C194)</f>
        <v>0.8</v>
      </c>
      <c r="H194" s="8">
        <f>AVERAGE(D194:F194)</f>
        <v>0.71</v>
      </c>
      <c r="I194">
        <v>35</v>
      </c>
      <c r="J194">
        <v>6.4</v>
      </c>
      <c r="K194" s="8">
        <v>0.8</v>
      </c>
      <c r="L194" s="8">
        <v>0.71</v>
      </c>
      <c r="M194" s="7">
        <f t="shared" ref="M194:M199" si="125">AVERAGE(K194:L194)-0.7</f>
        <v>0.055</v>
      </c>
      <c r="N194" s="12">
        <f>(M199-M194)/M199*100</f>
        <v>99.0677966101695</v>
      </c>
      <c r="O194" s="12">
        <f t="shared" ref="O194:O199" si="126">NORMINV(N194/100,5,1)</f>
        <v>7.35257224211888</v>
      </c>
      <c r="P194" s="12">
        <f>LOG(J194)</f>
        <v>0.806179973983887</v>
      </c>
      <c r="Q194" s="12">
        <f>INTERCEPT(O194:O198,P194:P198)</f>
        <v>6.04605095134811</v>
      </c>
      <c r="R194" s="12">
        <f>LINEST(O194:O198,P194:P198)</f>
        <v>1.21989001233026</v>
      </c>
      <c r="S194" s="12">
        <f>(5-Q194)/R194</f>
        <v>-0.857496119137754</v>
      </c>
      <c r="T194" s="16">
        <f>POWER(10,S194)</f>
        <v>0.138836571633125</v>
      </c>
      <c r="W194" s="12">
        <f>CORREL(O194:O198,P194:P198)</f>
        <v>0.965927291343637</v>
      </c>
      <c r="X194" s="17">
        <f t="shared" si="116"/>
        <v>0.933015532162454</v>
      </c>
    </row>
    <row r="195" spans="1:24">
      <c r="A195">
        <v>2</v>
      </c>
      <c r="B195">
        <v>2</v>
      </c>
      <c r="C195">
        <v>2</v>
      </c>
      <c r="D195">
        <v>1.9</v>
      </c>
      <c r="E195">
        <v>1.7</v>
      </c>
      <c r="F195">
        <v>1.8</v>
      </c>
      <c r="G195" s="8">
        <f t="shared" ref="G195:G199" si="127">AVERAGE(A195:C195)</f>
        <v>2</v>
      </c>
      <c r="H195" s="8">
        <f t="shared" ref="H195:H199" si="128">AVERAGE(D195:F195)</f>
        <v>1.8</v>
      </c>
      <c r="J195">
        <v>1.6</v>
      </c>
      <c r="K195" s="8">
        <v>2</v>
      </c>
      <c r="L195" s="8">
        <v>1.8</v>
      </c>
      <c r="M195" s="7">
        <f t="shared" si="125"/>
        <v>1.2</v>
      </c>
      <c r="N195" s="12">
        <f>(M199-M195)/M199*100</f>
        <v>79.6610169491525</v>
      </c>
      <c r="O195" s="12">
        <f t="shared" si="126"/>
        <v>5.82957403698183</v>
      </c>
      <c r="P195" s="12">
        <f t="shared" ref="P195:P199" si="129">LOG(J195)</f>
        <v>0.204119982655925</v>
      </c>
      <c r="Q195" s="12"/>
      <c r="R195" s="12"/>
      <c r="S195" s="12"/>
      <c r="T195" s="16"/>
      <c r="W195" s="12"/>
      <c r="X195" s="17"/>
    </row>
    <row r="196" spans="1:24">
      <c r="A196">
        <v>2</v>
      </c>
      <c r="B196">
        <v>2</v>
      </c>
      <c r="C196">
        <v>2.3</v>
      </c>
      <c r="D196">
        <v>2.2</v>
      </c>
      <c r="E196">
        <v>2.2</v>
      </c>
      <c r="F196">
        <v>2.2</v>
      </c>
      <c r="G196" s="8">
        <f t="shared" si="127"/>
        <v>2.1</v>
      </c>
      <c r="H196" s="8">
        <f t="shared" si="128"/>
        <v>2.2</v>
      </c>
      <c r="J196">
        <v>0.4</v>
      </c>
      <c r="K196" s="8">
        <v>2.1</v>
      </c>
      <c r="L196" s="8">
        <v>2.2</v>
      </c>
      <c r="M196" s="7">
        <f t="shared" si="125"/>
        <v>1.45</v>
      </c>
      <c r="N196" s="12">
        <f>(M199-M196)/M199*100</f>
        <v>75.4237288135593</v>
      </c>
      <c r="O196" s="12">
        <f t="shared" si="126"/>
        <v>5.68788464989362</v>
      </c>
      <c r="P196" s="12">
        <f t="shared" si="129"/>
        <v>-0.397940008672038</v>
      </c>
      <c r="Q196" s="12"/>
      <c r="R196" s="12"/>
      <c r="S196" s="12"/>
      <c r="T196" s="16"/>
      <c r="W196" s="12"/>
      <c r="X196" s="17"/>
    </row>
    <row r="197" spans="1:24">
      <c r="A197">
        <v>4.5</v>
      </c>
      <c r="B197">
        <v>4.7</v>
      </c>
      <c r="C197">
        <v>4.6</v>
      </c>
      <c r="D197">
        <v>4.2</v>
      </c>
      <c r="E197">
        <v>4.4</v>
      </c>
      <c r="F197">
        <v>4</v>
      </c>
      <c r="G197" s="8">
        <f t="shared" si="127"/>
        <v>4.6</v>
      </c>
      <c r="H197" s="8">
        <f t="shared" si="128"/>
        <v>4.2</v>
      </c>
      <c r="J197">
        <v>0.1</v>
      </c>
      <c r="K197" s="8">
        <v>4.6</v>
      </c>
      <c r="L197" s="8">
        <v>4.2</v>
      </c>
      <c r="M197" s="7">
        <f t="shared" si="125"/>
        <v>3.7</v>
      </c>
      <c r="N197" s="12">
        <f>(M199-M197)/M199*100</f>
        <v>37.2881355932203</v>
      </c>
      <c r="O197" s="12">
        <f t="shared" si="126"/>
        <v>4.6757684158627</v>
      </c>
      <c r="P197" s="12">
        <f t="shared" si="129"/>
        <v>-1</v>
      </c>
      <c r="Q197" s="12"/>
      <c r="R197" s="12"/>
      <c r="S197" s="12"/>
      <c r="T197" s="16"/>
      <c r="W197" s="12"/>
      <c r="X197" s="17"/>
    </row>
    <row r="198" spans="1:24">
      <c r="A198">
        <v>5.2</v>
      </c>
      <c r="B198">
        <v>5.2</v>
      </c>
      <c r="C198">
        <v>5.2</v>
      </c>
      <c r="D198" s="1">
        <v>5.3</v>
      </c>
      <c r="E198" s="1">
        <v>5</v>
      </c>
      <c r="F198" s="1">
        <v>5.6</v>
      </c>
      <c r="G198" s="8">
        <f t="shared" si="127"/>
        <v>5.2</v>
      </c>
      <c r="H198" s="8">
        <f t="shared" si="128"/>
        <v>5.3</v>
      </c>
      <c r="J198">
        <v>0.025</v>
      </c>
      <c r="K198" s="8">
        <v>5.2</v>
      </c>
      <c r="L198" s="8">
        <v>5.3</v>
      </c>
      <c r="M198" s="7">
        <f t="shared" si="125"/>
        <v>4.55</v>
      </c>
      <c r="N198" s="12">
        <f>(M199-M198)/M199*100</f>
        <v>22.8813559322034</v>
      </c>
      <c r="O198" s="12">
        <f t="shared" si="126"/>
        <v>4.25724020145532</v>
      </c>
      <c r="P198" s="12">
        <f t="shared" si="129"/>
        <v>-1.60205999132796</v>
      </c>
      <c r="Q198" s="12"/>
      <c r="R198" s="12"/>
      <c r="S198" s="12"/>
      <c r="T198" s="16"/>
      <c r="W198" s="12"/>
      <c r="X198" s="17"/>
    </row>
    <row r="199" spans="1:24">
      <c r="A199">
        <v>6.5</v>
      </c>
      <c r="B199">
        <v>6.5</v>
      </c>
      <c r="C199">
        <v>6.5</v>
      </c>
      <c r="D199">
        <v>6.5</v>
      </c>
      <c r="E199">
        <v>6.8</v>
      </c>
      <c r="F199">
        <v>6.8</v>
      </c>
      <c r="G199" s="8">
        <f t="shared" si="127"/>
        <v>6.5</v>
      </c>
      <c r="H199" s="8">
        <f t="shared" si="128"/>
        <v>6.7</v>
      </c>
      <c r="J199" s="14" t="s">
        <v>20</v>
      </c>
      <c r="K199" s="8">
        <v>6.5</v>
      </c>
      <c r="L199" s="8">
        <v>6.7</v>
      </c>
      <c r="M199" s="7">
        <f t="shared" si="125"/>
        <v>5.9</v>
      </c>
      <c r="N199" s="12">
        <f>(M199-M199)/M199*100</f>
        <v>0</v>
      </c>
      <c r="O199" s="12" t="e">
        <f t="shared" si="126"/>
        <v>#NUM!</v>
      </c>
      <c r="P199" s="12" t="e">
        <f t="shared" si="129"/>
        <v>#VALUE!</v>
      </c>
      <c r="Q199" s="12"/>
      <c r="R199" s="12"/>
      <c r="S199" s="12"/>
      <c r="T199" s="16"/>
      <c r="W199" s="12"/>
      <c r="X199" s="17"/>
    </row>
    <row r="200" spans="11:24">
      <c r="K200" s="8"/>
      <c r="L200" s="8"/>
      <c r="M200" s="7"/>
      <c r="N200" s="12"/>
      <c r="O200" s="12"/>
      <c r="P200" s="12"/>
      <c r="Q200" s="12"/>
      <c r="R200" s="12"/>
      <c r="S200" s="12"/>
      <c r="T200" s="16"/>
      <c r="W200" s="12"/>
      <c r="X200" s="17"/>
    </row>
    <row r="201" spans="11:24">
      <c r="K201" s="8"/>
      <c r="L201" s="8"/>
      <c r="M201" s="7"/>
      <c r="N201" s="12"/>
      <c r="O201" s="12"/>
      <c r="P201" s="12"/>
      <c r="Q201" s="12"/>
      <c r="R201" s="12"/>
      <c r="S201" s="12"/>
      <c r="T201" s="16"/>
      <c r="W201" s="12"/>
      <c r="X201" s="17"/>
    </row>
    <row r="202" spans="1:24">
      <c r="A202" s="7">
        <v>0.8</v>
      </c>
      <c r="B202" s="7">
        <v>0.8</v>
      </c>
      <c r="C202" s="7">
        <v>0.8</v>
      </c>
      <c r="D202" s="7">
        <v>0.71</v>
      </c>
      <c r="E202" s="7">
        <v>0.71</v>
      </c>
      <c r="F202" s="7">
        <v>0.71</v>
      </c>
      <c r="G202" s="8">
        <f>AVERAGE(A202:C202)</f>
        <v>0.8</v>
      </c>
      <c r="H202" s="8">
        <f>AVERAGE(D202:F202)</f>
        <v>0.71</v>
      </c>
      <c r="I202">
        <v>36</v>
      </c>
      <c r="J202">
        <v>6.4</v>
      </c>
      <c r="K202" s="8">
        <v>0.8</v>
      </c>
      <c r="L202" s="8">
        <v>0.71</v>
      </c>
      <c r="M202" s="7">
        <f t="shared" ref="M202:M207" si="130">AVERAGE(K202:L202)-0.7</f>
        <v>0.055</v>
      </c>
      <c r="N202" s="12">
        <f>(M207-M202)/M207*100</f>
        <v>98.4722222222222</v>
      </c>
      <c r="O202" s="12">
        <f t="shared" ref="O202:O207" si="131">NORMINV(N202/100,5,1)</f>
        <v>7.16281312691867</v>
      </c>
      <c r="P202" s="12">
        <f>LOG(J202)</f>
        <v>0.806179973983887</v>
      </c>
      <c r="Q202" s="12">
        <f>INTERCEPT(O202:O206,P202:P206)</f>
        <v>5.80669134475071</v>
      </c>
      <c r="R202" s="12">
        <f>LINEST(O202:O206,P202:P206)</f>
        <v>1.27144004617442</v>
      </c>
      <c r="S202" s="12">
        <f>(5-Q202)/R202</f>
        <v>-0.634470612419303</v>
      </c>
      <c r="T202" s="16">
        <f>POWER(10,S202)</f>
        <v>0.232022118360481</v>
      </c>
      <c r="W202" s="12">
        <f>CORREL(O202:O206,P202:P206)</f>
        <v>0.968584386986644</v>
      </c>
      <c r="X202" s="17">
        <f t="shared" si="116"/>
        <v>0.938155714714293</v>
      </c>
    </row>
    <row r="203" spans="1:24">
      <c r="A203">
        <v>1.3</v>
      </c>
      <c r="B203">
        <v>1.4</v>
      </c>
      <c r="C203">
        <v>1.8</v>
      </c>
      <c r="D203">
        <v>1.3</v>
      </c>
      <c r="E203">
        <v>1.2</v>
      </c>
      <c r="F203">
        <v>1.1</v>
      </c>
      <c r="G203" s="8">
        <f t="shared" ref="G203:G207" si="132">AVERAGE(A203:C203)</f>
        <v>1.5</v>
      </c>
      <c r="H203" s="8">
        <f t="shared" ref="H203:H207" si="133">AVERAGE(D203:F203)</f>
        <v>1.2</v>
      </c>
      <c r="J203">
        <v>1.6</v>
      </c>
      <c r="K203" s="8">
        <v>1.5</v>
      </c>
      <c r="L203" s="8">
        <v>1.2</v>
      </c>
      <c r="M203" s="7">
        <f t="shared" si="130"/>
        <v>0.65</v>
      </c>
      <c r="N203" s="12">
        <f>(M207-M203)/M207*100</f>
        <v>81.9444444444444</v>
      </c>
      <c r="O203" s="12">
        <f t="shared" si="131"/>
        <v>5.91324992668361</v>
      </c>
      <c r="P203" s="12">
        <f t="shared" ref="P203:P207" si="134">LOG(J203)</f>
        <v>0.204119982655925</v>
      </c>
      <c r="Q203" s="12"/>
      <c r="R203" s="12"/>
      <c r="S203" s="12"/>
      <c r="T203" s="16"/>
      <c r="W203" s="12"/>
      <c r="X203" s="17"/>
    </row>
    <row r="204" spans="1:24">
      <c r="A204">
        <v>2.5</v>
      </c>
      <c r="B204">
        <v>2.5</v>
      </c>
      <c r="C204">
        <v>2.2</v>
      </c>
      <c r="D204">
        <v>2.7</v>
      </c>
      <c r="E204">
        <v>2.9</v>
      </c>
      <c r="F204">
        <v>2.8</v>
      </c>
      <c r="G204" s="8">
        <f t="shared" si="132"/>
        <v>2.4</v>
      </c>
      <c r="H204" s="8">
        <f t="shared" si="133"/>
        <v>2.8</v>
      </c>
      <c r="J204">
        <v>0.4</v>
      </c>
      <c r="K204" s="8">
        <v>2.4</v>
      </c>
      <c r="L204" s="8">
        <v>2.8</v>
      </c>
      <c r="M204" s="7">
        <f t="shared" si="130"/>
        <v>1.9</v>
      </c>
      <c r="N204" s="12">
        <f>(M207-M204)/M207*100</f>
        <v>47.2222222222222</v>
      </c>
      <c r="O204" s="12">
        <f t="shared" si="131"/>
        <v>4.93031507968155</v>
      </c>
      <c r="P204" s="12">
        <f t="shared" si="134"/>
        <v>-0.397940008672038</v>
      </c>
      <c r="Q204" s="12"/>
      <c r="R204" s="12"/>
      <c r="S204" s="12"/>
      <c r="T204" s="16"/>
      <c r="W204" s="12"/>
      <c r="X204" s="17"/>
    </row>
    <row r="205" spans="1:24">
      <c r="A205">
        <v>3</v>
      </c>
      <c r="B205">
        <v>3.2</v>
      </c>
      <c r="C205">
        <v>2.8</v>
      </c>
      <c r="D205">
        <v>3.5</v>
      </c>
      <c r="E205">
        <v>3.7</v>
      </c>
      <c r="F205">
        <v>3.6</v>
      </c>
      <c r="G205" s="8">
        <f>AVERAGE(D205:F205)</f>
        <v>3.6</v>
      </c>
      <c r="H205" s="8">
        <f t="shared" si="133"/>
        <v>3.6</v>
      </c>
      <c r="J205">
        <v>0.1</v>
      </c>
      <c r="K205" s="8">
        <v>3</v>
      </c>
      <c r="L205" s="8">
        <v>3.6</v>
      </c>
      <c r="M205" s="7">
        <f t="shared" si="130"/>
        <v>2.6</v>
      </c>
      <c r="N205" s="12">
        <f>(M207-M205)/M207*100</f>
        <v>27.7777777777778</v>
      </c>
      <c r="O205" s="12">
        <f t="shared" si="131"/>
        <v>4.41054420215022</v>
      </c>
      <c r="P205" s="12">
        <f t="shared" si="134"/>
        <v>-1</v>
      </c>
      <c r="Q205" s="12"/>
      <c r="R205" s="12"/>
      <c r="S205" s="12"/>
      <c r="T205" s="16"/>
      <c r="W205" s="12"/>
      <c r="X205" s="17"/>
    </row>
    <row r="206" spans="1:24">
      <c r="A206">
        <v>3.5</v>
      </c>
      <c r="B206">
        <v>3.7</v>
      </c>
      <c r="C206">
        <v>3.3</v>
      </c>
      <c r="D206" s="1">
        <v>3.8</v>
      </c>
      <c r="E206" s="1">
        <v>3.8</v>
      </c>
      <c r="F206" s="1">
        <v>3.8</v>
      </c>
      <c r="G206" s="8">
        <f t="shared" si="132"/>
        <v>3.5</v>
      </c>
      <c r="H206" s="8">
        <f t="shared" si="133"/>
        <v>3.8</v>
      </c>
      <c r="J206">
        <v>0.025</v>
      </c>
      <c r="K206" s="8">
        <v>3.5</v>
      </c>
      <c r="L206" s="8">
        <v>3.8</v>
      </c>
      <c r="M206" s="7">
        <f t="shared" si="130"/>
        <v>2.95</v>
      </c>
      <c r="N206" s="12">
        <f>(M207-M206)/M207*100</f>
        <v>18.0555555555556</v>
      </c>
      <c r="O206" s="12">
        <f t="shared" si="131"/>
        <v>4.08675007331639</v>
      </c>
      <c r="P206" s="12">
        <f t="shared" si="134"/>
        <v>-1.60205999132796</v>
      </c>
      <c r="Q206" s="12"/>
      <c r="R206" s="12"/>
      <c r="S206" s="12"/>
      <c r="T206" s="16"/>
      <c r="W206" s="12"/>
      <c r="X206" s="17"/>
    </row>
    <row r="207" spans="1:24">
      <c r="A207">
        <v>4.2</v>
      </c>
      <c r="B207">
        <v>4.2</v>
      </c>
      <c r="C207">
        <v>4.2</v>
      </c>
      <c r="D207">
        <v>4.4</v>
      </c>
      <c r="E207">
        <v>4.4</v>
      </c>
      <c r="F207">
        <v>4.4</v>
      </c>
      <c r="G207" s="8">
        <f t="shared" si="132"/>
        <v>4.2</v>
      </c>
      <c r="H207" s="8">
        <f t="shared" si="133"/>
        <v>4.4</v>
      </c>
      <c r="J207" s="14" t="s">
        <v>20</v>
      </c>
      <c r="K207" s="8">
        <v>4.2</v>
      </c>
      <c r="L207" s="8">
        <v>4.4</v>
      </c>
      <c r="M207" s="7">
        <f t="shared" si="130"/>
        <v>3.6</v>
      </c>
      <c r="N207" s="12">
        <f>(M207-M207)/M207*100</f>
        <v>0</v>
      </c>
      <c r="O207" s="12" t="e">
        <f t="shared" si="131"/>
        <v>#NUM!</v>
      </c>
      <c r="P207" s="12" t="e">
        <f t="shared" si="134"/>
        <v>#VALUE!</v>
      </c>
      <c r="Q207" s="12"/>
      <c r="R207" s="12"/>
      <c r="S207" s="12"/>
      <c r="T207" s="16"/>
      <c r="W207" s="12"/>
      <c r="X207" s="17"/>
    </row>
    <row r="208" spans="11:24">
      <c r="K208" s="8"/>
      <c r="L208" s="8"/>
      <c r="M208" s="7"/>
      <c r="N208" s="12"/>
      <c r="O208" s="12"/>
      <c r="P208" s="12"/>
      <c r="Q208" s="12"/>
      <c r="R208" s="12"/>
      <c r="S208" s="12"/>
      <c r="T208" s="16"/>
      <c r="W208" s="12"/>
      <c r="X208" s="17"/>
    </row>
    <row r="209" spans="11:24">
      <c r="K209" s="8"/>
      <c r="L209" s="8"/>
      <c r="M209" s="7"/>
      <c r="N209" s="12"/>
      <c r="O209" s="12"/>
      <c r="P209" s="12"/>
      <c r="Q209" s="12"/>
      <c r="R209" s="12"/>
      <c r="S209" s="12"/>
      <c r="T209" s="16"/>
      <c r="W209" s="12"/>
      <c r="X209" s="17"/>
    </row>
    <row r="210" spans="1:24">
      <c r="A210" s="7">
        <v>1.6</v>
      </c>
      <c r="B210" s="7">
        <v>1.6</v>
      </c>
      <c r="C210" s="7">
        <v>1.6</v>
      </c>
      <c r="D210" s="7">
        <v>1.6</v>
      </c>
      <c r="E210" s="7">
        <v>1.6</v>
      </c>
      <c r="F210" s="7">
        <v>1.6</v>
      </c>
      <c r="G210" s="8">
        <f>AVERAGE(A210:C210)</f>
        <v>1.6</v>
      </c>
      <c r="H210" s="8">
        <f>AVERAGE(D210:F210)</f>
        <v>1.6</v>
      </c>
      <c r="I210">
        <v>37</v>
      </c>
      <c r="J210">
        <v>6.4</v>
      </c>
      <c r="K210" s="8">
        <v>1.6</v>
      </c>
      <c r="L210" s="8">
        <v>1.6</v>
      </c>
      <c r="M210" s="7">
        <f t="shared" ref="M210:M215" si="135">AVERAGE(K210:L210)-0.7</f>
        <v>0.9</v>
      </c>
      <c r="N210" s="12">
        <f>(M215-M210)/M215*100</f>
        <v>86.7647058823529</v>
      </c>
      <c r="O210" s="12">
        <f t="shared" ref="O210:O215" si="136">NORMINV(N210/100,5,1)</f>
        <v>6.11533735773379</v>
      </c>
      <c r="P210" s="12">
        <f>LOG(J210)</f>
        <v>0.806179973983887</v>
      </c>
      <c r="Q210" s="12">
        <f>INTERCEPT(O210:O214,P210:P214)</f>
        <v>5.47559885459441</v>
      </c>
      <c r="R210" s="12">
        <f>LINEST(O210:O214,P210:P214)</f>
        <v>0.858419212693993</v>
      </c>
      <c r="S210" s="12">
        <f>(5-Q210)/R210</f>
        <v>-0.554040319183711</v>
      </c>
      <c r="T210" s="16">
        <f>POWER(10,S210)</f>
        <v>0.279228459810502</v>
      </c>
      <c r="W210" s="12">
        <f>CORREL(O210:O214,P210:P214)</f>
        <v>0.971306424249164</v>
      </c>
      <c r="X210" s="17">
        <f t="shared" si="116"/>
        <v>0.943436169787697</v>
      </c>
    </row>
    <row r="211" spans="1:24">
      <c r="A211">
        <v>2</v>
      </c>
      <c r="B211">
        <v>2.5</v>
      </c>
      <c r="C211">
        <v>2.4</v>
      </c>
      <c r="D211">
        <v>2.4</v>
      </c>
      <c r="E211">
        <v>2.7</v>
      </c>
      <c r="F211">
        <v>2.7</v>
      </c>
      <c r="G211" s="8">
        <f t="shared" ref="G211:G215" si="137">AVERAGE(A211:C211)</f>
        <v>2.3</v>
      </c>
      <c r="H211" s="8">
        <f t="shared" ref="H211:H215" si="138">AVERAGE(D211:F211)</f>
        <v>2.6</v>
      </c>
      <c r="J211">
        <v>1.6</v>
      </c>
      <c r="K211" s="8">
        <v>2.3</v>
      </c>
      <c r="L211" s="8">
        <v>2.6</v>
      </c>
      <c r="M211" s="7">
        <f t="shared" si="135"/>
        <v>1.75</v>
      </c>
      <c r="N211" s="12">
        <f>(M215-M211)/M215*100</f>
        <v>74.2647058823529</v>
      </c>
      <c r="O211" s="12">
        <f t="shared" si="136"/>
        <v>5.65152773050659</v>
      </c>
      <c r="P211" s="12">
        <f t="shared" ref="P211:P215" si="139">LOG(J211)</f>
        <v>0.204119982655925</v>
      </c>
      <c r="Q211" s="12"/>
      <c r="R211" s="12"/>
      <c r="S211" s="12"/>
      <c r="T211" s="16"/>
      <c r="W211" s="12"/>
      <c r="X211" s="17"/>
    </row>
    <row r="212" spans="1:24">
      <c r="A212">
        <v>3.9</v>
      </c>
      <c r="B212">
        <v>4.2</v>
      </c>
      <c r="C212">
        <v>3.9</v>
      </c>
      <c r="D212">
        <v>3.9</v>
      </c>
      <c r="E212">
        <v>3.9</v>
      </c>
      <c r="F212">
        <v>3.6</v>
      </c>
      <c r="G212" s="8">
        <f t="shared" si="137"/>
        <v>4</v>
      </c>
      <c r="H212" s="8">
        <f t="shared" si="138"/>
        <v>3.8</v>
      </c>
      <c r="J212">
        <v>0.4</v>
      </c>
      <c r="K212" s="8">
        <v>4</v>
      </c>
      <c r="L212" s="8">
        <v>3.8</v>
      </c>
      <c r="M212" s="7">
        <f t="shared" si="135"/>
        <v>3.2</v>
      </c>
      <c r="N212" s="12">
        <f>(M215-M212)/M215*100</f>
        <v>52.9411764705882</v>
      </c>
      <c r="O212" s="12">
        <f t="shared" si="136"/>
        <v>5.07379127380827</v>
      </c>
      <c r="P212" s="12">
        <f t="shared" si="139"/>
        <v>-0.397940008672038</v>
      </c>
      <c r="Q212" s="12"/>
      <c r="R212" s="12"/>
      <c r="S212" s="12"/>
      <c r="T212" s="16"/>
      <c r="W212" s="12"/>
      <c r="X212" s="17"/>
    </row>
    <row r="213" spans="1:24">
      <c r="A213">
        <v>4.4</v>
      </c>
      <c r="B213">
        <v>4.4</v>
      </c>
      <c r="C213">
        <v>4.4</v>
      </c>
      <c r="D213">
        <v>4.2</v>
      </c>
      <c r="E213">
        <v>4.1</v>
      </c>
      <c r="F213">
        <v>4</v>
      </c>
      <c r="G213" s="8">
        <f t="shared" si="137"/>
        <v>4.4</v>
      </c>
      <c r="H213" s="8">
        <f t="shared" si="138"/>
        <v>4.1</v>
      </c>
      <c r="J213">
        <v>0.1</v>
      </c>
      <c r="K213" s="8">
        <v>4.4</v>
      </c>
      <c r="L213" s="8">
        <v>4.1</v>
      </c>
      <c r="M213" s="7">
        <f t="shared" si="135"/>
        <v>3.55</v>
      </c>
      <c r="N213" s="12">
        <f>(M215-M213)/M215*100</f>
        <v>47.7941176470588</v>
      </c>
      <c r="O213" s="12">
        <f t="shared" si="136"/>
        <v>4.94467852393872</v>
      </c>
      <c r="P213" s="12">
        <f t="shared" si="139"/>
        <v>-1</v>
      </c>
      <c r="Q213" s="12"/>
      <c r="R213" s="12"/>
      <c r="S213" s="12"/>
      <c r="T213" s="16"/>
      <c r="W213" s="12"/>
      <c r="X213" s="17"/>
    </row>
    <row r="214" spans="1:24">
      <c r="A214">
        <v>6.7</v>
      </c>
      <c r="B214">
        <v>6.4</v>
      </c>
      <c r="C214">
        <v>7</v>
      </c>
      <c r="D214" s="1">
        <v>6.5</v>
      </c>
      <c r="E214" s="1">
        <v>6.5</v>
      </c>
      <c r="F214" s="1">
        <v>6.5</v>
      </c>
      <c r="G214" s="8">
        <f t="shared" si="137"/>
        <v>6.7</v>
      </c>
      <c r="H214" s="8">
        <f t="shared" si="138"/>
        <v>6.5</v>
      </c>
      <c r="J214">
        <v>0.025</v>
      </c>
      <c r="K214" s="8">
        <v>6.7</v>
      </c>
      <c r="L214" s="8">
        <v>6.5</v>
      </c>
      <c r="M214" s="7">
        <f t="shared" si="135"/>
        <v>5.9</v>
      </c>
      <c r="N214" s="12">
        <f>(M215-M214)/M215*100</f>
        <v>13.2352941176471</v>
      </c>
      <c r="O214" s="12">
        <f t="shared" si="136"/>
        <v>3.88466264226621</v>
      </c>
      <c r="P214" s="12">
        <f t="shared" si="139"/>
        <v>-1.60205999132796</v>
      </c>
      <c r="Q214" s="12"/>
      <c r="R214" s="12"/>
      <c r="S214" s="12"/>
      <c r="T214" s="16"/>
      <c r="W214" s="12"/>
      <c r="X214" s="17"/>
    </row>
    <row r="215" spans="1:24">
      <c r="A215">
        <v>7.5</v>
      </c>
      <c r="B215">
        <v>7.5</v>
      </c>
      <c r="C215">
        <v>7.5</v>
      </c>
      <c r="D215">
        <v>7.5</v>
      </c>
      <c r="E215">
        <v>7.5</v>
      </c>
      <c r="F215">
        <v>7.5</v>
      </c>
      <c r="G215" s="8">
        <f t="shared" si="137"/>
        <v>7.5</v>
      </c>
      <c r="H215" s="8">
        <f t="shared" si="138"/>
        <v>7.5</v>
      </c>
      <c r="J215" s="14" t="s">
        <v>20</v>
      </c>
      <c r="K215" s="8">
        <v>7.5</v>
      </c>
      <c r="L215" s="8">
        <v>7.5</v>
      </c>
      <c r="M215" s="7">
        <f t="shared" si="135"/>
        <v>6.8</v>
      </c>
      <c r="N215" s="12">
        <f>(M215-M215)/M215*100</f>
        <v>0</v>
      </c>
      <c r="O215" s="12" t="e">
        <f t="shared" si="136"/>
        <v>#NUM!</v>
      </c>
      <c r="P215" s="12" t="e">
        <f t="shared" si="139"/>
        <v>#VALUE!</v>
      </c>
      <c r="Q215" s="12"/>
      <c r="R215" s="12"/>
      <c r="S215" s="12"/>
      <c r="T215" s="16"/>
      <c r="W215" s="12"/>
      <c r="X215" s="17"/>
    </row>
    <row r="216" spans="11:24">
      <c r="K216" s="8"/>
      <c r="L216" s="8"/>
      <c r="M216" s="7"/>
      <c r="N216" s="12"/>
      <c r="O216" s="12"/>
      <c r="P216" s="12"/>
      <c r="Q216" s="12"/>
      <c r="R216" s="12"/>
      <c r="S216" s="12"/>
      <c r="T216" s="16"/>
      <c r="W216" s="12"/>
      <c r="X216" s="17"/>
    </row>
    <row r="217" spans="11:24">
      <c r="K217" s="8"/>
      <c r="L217" s="8"/>
      <c r="M217" s="7"/>
      <c r="N217" s="12"/>
      <c r="O217" s="12"/>
      <c r="P217" s="12"/>
      <c r="Q217" s="12"/>
      <c r="R217" s="12"/>
      <c r="S217" s="12"/>
      <c r="T217" s="16"/>
      <c r="W217" s="12"/>
      <c r="X217" s="17"/>
    </row>
    <row r="218" spans="1:24">
      <c r="A218" s="7">
        <v>0.8</v>
      </c>
      <c r="B218" s="7">
        <v>0.8</v>
      </c>
      <c r="C218" s="7">
        <v>0.8</v>
      </c>
      <c r="D218" s="7">
        <v>0.71</v>
      </c>
      <c r="E218" s="7">
        <v>0.71</v>
      </c>
      <c r="F218" s="7">
        <v>0.71</v>
      </c>
      <c r="G218" s="8">
        <f>AVERAGE(A218:C218)</f>
        <v>0.8</v>
      </c>
      <c r="H218" s="8">
        <f>AVERAGE(D218:F218)</f>
        <v>0.71</v>
      </c>
      <c r="I218">
        <v>38</v>
      </c>
      <c r="J218">
        <v>6.4</v>
      </c>
      <c r="K218" s="8">
        <v>1.3</v>
      </c>
      <c r="L218" s="8">
        <v>1.4</v>
      </c>
      <c r="M218" s="7">
        <f t="shared" ref="M218:M223" si="140">AVERAGE(K218:L218)-0.7</f>
        <v>0.65</v>
      </c>
      <c r="N218" s="12">
        <f>(M223-M218)/M223*100</f>
        <v>86.0215053763441</v>
      </c>
      <c r="O218" s="12">
        <f t="shared" ref="O218:O223" si="141">NORMINV(N218/100,5,1)</f>
        <v>6.08128604623597</v>
      </c>
      <c r="P218" s="12">
        <f>LOG(J218)</f>
        <v>0.806179973983887</v>
      </c>
      <c r="Q218" s="12">
        <f>INTERCEPT(O218:O222,P218:P222)</f>
        <v>5.46861858022401</v>
      </c>
      <c r="R218" s="12">
        <f>LINEST(O218:O222,P218:P222)</f>
        <v>0.887872740800749</v>
      </c>
      <c r="S218" s="12">
        <f>(5-Q218)/R218</f>
        <v>-0.527799265243096</v>
      </c>
      <c r="T218" s="16">
        <f>POWER(10,S218)</f>
        <v>0.296620207760539</v>
      </c>
      <c r="W218" s="12">
        <f>CORREL(O218:O222,P218:P222)</f>
        <v>0.972146220194262</v>
      </c>
      <c r="X218" s="17">
        <f t="shared" si="116"/>
        <v>0.94506827343799</v>
      </c>
    </row>
    <row r="219" spans="1:24">
      <c r="A219">
        <v>1.5</v>
      </c>
      <c r="B219">
        <v>1.5</v>
      </c>
      <c r="C219">
        <v>1.5</v>
      </c>
      <c r="D219">
        <v>1.5</v>
      </c>
      <c r="E219">
        <v>1.5</v>
      </c>
      <c r="F219">
        <v>1.5</v>
      </c>
      <c r="G219" s="8">
        <f t="shared" ref="G219:G223" si="142">AVERAGE(A219:C219)</f>
        <v>1.5</v>
      </c>
      <c r="H219" s="8">
        <f t="shared" ref="H219:H223" si="143">AVERAGE(D219:F219)</f>
        <v>1.5</v>
      </c>
      <c r="J219">
        <v>1.6</v>
      </c>
      <c r="K219" s="8">
        <v>1.5</v>
      </c>
      <c r="L219" s="8">
        <v>1.5</v>
      </c>
      <c r="M219" s="7">
        <f t="shared" si="140"/>
        <v>0.8</v>
      </c>
      <c r="N219" s="12">
        <f>(M223-M219)/M223*100</f>
        <v>82.7956989247312</v>
      </c>
      <c r="O219" s="12">
        <f t="shared" si="141"/>
        <v>5.94612267136459</v>
      </c>
      <c r="P219" s="12">
        <f t="shared" ref="P219:P223" si="144">LOG(J219)</f>
        <v>0.204119982655925</v>
      </c>
      <c r="Q219" s="12"/>
      <c r="R219" s="12"/>
      <c r="S219" s="12"/>
      <c r="T219" s="16"/>
      <c r="W219" s="12"/>
      <c r="X219" s="17"/>
    </row>
    <row r="220" spans="1:24">
      <c r="A220">
        <v>3</v>
      </c>
      <c r="B220">
        <v>3.3</v>
      </c>
      <c r="C220">
        <v>3.3</v>
      </c>
      <c r="D220">
        <v>3</v>
      </c>
      <c r="E220">
        <v>3</v>
      </c>
      <c r="F220">
        <v>3</v>
      </c>
      <c r="G220" s="8">
        <f t="shared" si="142"/>
        <v>3.2</v>
      </c>
      <c r="H220" s="8">
        <f t="shared" si="143"/>
        <v>3</v>
      </c>
      <c r="J220">
        <v>0.4</v>
      </c>
      <c r="K220" s="8">
        <v>3.2</v>
      </c>
      <c r="L220" s="8">
        <v>3</v>
      </c>
      <c r="M220" s="7">
        <f t="shared" si="140"/>
        <v>2.4</v>
      </c>
      <c r="N220" s="12">
        <f>(M223-M220)/M223*100</f>
        <v>48.3870967741935</v>
      </c>
      <c r="O220" s="12">
        <f t="shared" si="141"/>
        <v>4.95955949143435</v>
      </c>
      <c r="P220" s="12">
        <f t="shared" si="144"/>
        <v>-0.397940008672038</v>
      </c>
      <c r="Q220" s="12"/>
      <c r="R220" s="12"/>
      <c r="S220" s="12"/>
      <c r="T220" s="16"/>
      <c r="W220" s="12"/>
      <c r="X220" s="17"/>
    </row>
    <row r="221" spans="1:24">
      <c r="A221">
        <v>4</v>
      </c>
      <c r="B221">
        <v>4</v>
      </c>
      <c r="C221">
        <v>4</v>
      </c>
      <c r="D221">
        <v>4</v>
      </c>
      <c r="E221">
        <v>4.2</v>
      </c>
      <c r="F221">
        <v>4.1</v>
      </c>
      <c r="G221" s="8">
        <f t="shared" si="142"/>
        <v>4</v>
      </c>
      <c r="H221" s="8">
        <f t="shared" si="143"/>
        <v>4.1</v>
      </c>
      <c r="J221">
        <v>0.1</v>
      </c>
      <c r="K221" s="8">
        <v>4</v>
      </c>
      <c r="L221" s="8">
        <v>4.1</v>
      </c>
      <c r="M221" s="7">
        <f t="shared" si="140"/>
        <v>3.35</v>
      </c>
      <c r="N221" s="12">
        <f>(M223-M221)/M223*100</f>
        <v>27.9569892473118</v>
      </c>
      <c r="O221" s="12">
        <f t="shared" si="141"/>
        <v>4.41588030486291</v>
      </c>
      <c r="P221" s="12">
        <f t="shared" si="144"/>
        <v>-1</v>
      </c>
      <c r="Q221" s="12"/>
      <c r="R221" s="12"/>
      <c r="S221" s="12"/>
      <c r="T221" s="16"/>
      <c r="W221" s="12"/>
      <c r="X221" s="17"/>
    </row>
    <row r="222" spans="1:24">
      <c r="A222">
        <v>4.1</v>
      </c>
      <c r="B222">
        <v>4.2</v>
      </c>
      <c r="C222">
        <v>4.6</v>
      </c>
      <c r="D222" s="1">
        <v>4.5</v>
      </c>
      <c r="E222" s="1">
        <v>4.5</v>
      </c>
      <c r="F222" s="1">
        <v>4.5</v>
      </c>
      <c r="G222" s="8">
        <f t="shared" si="142"/>
        <v>4.3</v>
      </c>
      <c r="H222" s="8">
        <f t="shared" si="143"/>
        <v>4.5</v>
      </c>
      <c r="J222">
        <v>0.025</v>
      </c>
      <c r="K222" s="8">
        <v>4.3</v>
      </c>
      <c r="L222" s="8">
        <v>4.5</v>
      </c>
      <c r="M222" s="7">
        <f t="shared" si="140"/>
        <v>3.7</v>
      </c>
      <c r="N222" s="12">
        <f>(M223-M222)/M223*100</f>
        <v>20.4301075268817</v>
      </c>
      <c r="O222" s="12">
        <f t="shared" si="141"/>
        <v>4.17364395635265</v>
      </c>
      <c r="P222" s="12">
        <f t="shared" si="144"/>
        <v>-1.60205999132796</v>
      </c>
      <c r="Q222" s="12"/>
      <c r="R222" s="12"/>
      <c r="S222" s="12"/>
      <c r="T222" s="16"/>
      <c r="W222" s="12"/>
      <c r="X222" s="17"/>
    </row>
    <row r="223" spans="1:24">
      <c r="A223">
        <v>5.5</v>
      </c>
      <c r="B223">
        <v>5.5</v>
      </c>
      <c r="C223">
        <v>5.5</v>
      </c>
      <c r="D223">
        <v>5.4</v>
      </c>
      <c r="E223">
        <v>5.1</v>
      </c>
      <c r="F223">
        <v>5.1</v>
      </c>
      <c r="G223" s="8">
        <f t="shared" si="142"/>
        <v>5.5</v>
      </c>
      <c r="H223" s="8">
        <f t="shared" si="143"/>
        <v>5.2</v>
      </c>
      <c r="J223" s="14" t="s">
        <v>20</v>
      </c>
      <c r="K223" s="8">
        <v>5.5</v>
      </c>
      <c r="L223" s="8">
        <v>5.2</v>
      </c>
      <c r="M223" s="7">
        <f t="shared" si="140"/>
        <v>4.65</v>
      </c>
      <c r="N223" s="12">
        <f>(M223-M223)/M223*100</f>
        <v>0</v>
      </c>
      <c r="O223" s="12" t="e">
        <f t="shared" si="141"/>
        <v>#NUM!</v>
      </c>
      <c r="P223" s="12" t="e">
        <f t="shared" si="144"/>
        <v>#VALUE!</v>
      </c>
      <c r="Q223" s="12"/>
      <c r="R223" s="12"/>
      <c r="S223" s="12"/>
      <c r="T223" s="16"/>
      <c r="W223" s="12"/>
      <c r="X223" s="17"/>
    </row>
    <row r="224" spans="10:24">
      <c r="J224" s="14"/>
      <c r="K224" s="8"/>
      <c r="L224" s="8"/>
      <c r="M224" s="7"/>
      <c r="N224" s="12"/>
      <c r="O224" s="12"/>
      <c r="P224" s="12"/>
      <c r="Q224" s="12"/>
      <c r="R224" s="12"/>
      <c r="S224" s="12"/>
      <c r="T224" s="16"/>
      <c r="W224" s="12"/>
      <c r="X224" s="17"/>
    </row>
    <row r="225" spans="13:24">
      <c r="M225" s="7"/>
      <c r="N225" s="12"/>
      <c r="O225" s="12"/>
      <c r="P225" s="12"/>
      <c r="Q225" s="12"/>
      <c r="R225" s="12"/>
      <c r="S225" s="12"/>
      <c r="T225" s="16"/>
      <c r="W225" s="12"/>
      <c r="X225" s="17"/>
    </row>
    <row r="226" spans="1:24">
      <c r="A226" s="7">
        <v>0.71</v>
      </c>
      <c r="B226" s="7">
        <v>0.71</v>
      </c>
      <c r="C226" s="7">
        <v>0.71</v>
      </c>
      <c r="D226" s="7">
        <v>0.71</v>
      </c>
      <c r="E226" s="7">
        <v>0.71</v>
      </c>
      <c r="F226" s="7">
        <v>0.71</v>
      </c>
      <c r="G226" s="8">
        <f>AVERAGE(A226:C226)</f>
        <v>0.71</v>
      </c>
      <c r="H226" s="8">
        <f>AVERAGE(D226:F226)</f>
        <v>0.71</v>
      </c>
      <c r="I226">
        <v>39</v>
      </c>
      <c r="J226">
        <v>6.4</v>
      </c>
      <c r="K226" s="8">
        <v>0.71</v>
      </c>
      <c r="L226" s="8">
        <v>0.71</v>
      </c>
      <c r="M226" s="7">
        <f t="shared" ref="M226:M231" si="145">AVERAGE(K226:L226)-0.7</f>
        <v>0.01</v>
      </c>
      <c r="N226" s="12">
        <f>(M231-M226)/M231*100</f>
        <v>99.8198198198198</v>
      </c>
      <c r="O226" s="12">
        <f t="shared" ref="O226:O231" si="146">NORMINV(N226/100,5,1)</f>
        <v>7.9109251266226</v>
      </c>
      <c r="P226" s="12">
        <f>LOG(J226)</f>
        <v>0.806179973983887</v>
      </c>
      <c r="Q226" s="12">
        <f>INTERCEPT(O226:O230,P226:P230)</f>
        <v>6.64867679921725</v>
      </c>
      <c r="R226" s="12">
        <f>LINEST(O226:O230,P226:P230)</f>
        <v>1.41403627547106</v>
      </c>
      <c r="S226" s="12">
        <f>(5-Q226)/R226</f>
        <v>-1.16593670743561</v>
      </c>
      <c r="T226" s="16">
        <f>POWER(10,S226)</f>
        <v>0.0682438143051668</v>
      </c>
      <c r="W226" s="12">
        <f>CORREL(O226:O230,P226:P230)</f>
        <v>0.968444466942833</v>
      </c>
      <c r="X226" s="17">
        <f t="shared" si="116"/>
        <v>0.937884685552188</v>
      </c>
    </row>
    <row r="227" spans="1:24">
      <c r="A227">
        <v>1</v>
      </c>
      <c r="B227">
        <v>1</v>
      </c>
      <c r="C227">
        <v>1.3</v>
      </c>
      <c r="D227">
        <v>1</v>
      </c>
      <c r="E227">
        <v>1</v>
      </c>
      <c r="F227">
        <v>1</v>
      </c>
      <c r="G227" s="8">
        <f t="shared" ref="G227:G231" si="147">AVERAGE(A227:C227)</f>
        <v>1.1</v>
      </c>
      <c r="H227" s="8">
        <f t="shared" ref="H227:H231" si="148">AVERAGE(D227:F227)</f>
        <v>1</v>
      </c>
      <c r="J227">
        <v>1.6</v>
      </c>
      <c r="K227" s="8">
        <v>1.1</v>
      </c>
      <c r="L227" s="8">
        <v>1</v>
      </c>
      <c r="M227" s="7">
        <f t="shared" si="145"/>
        <v>0.35</v>
      </c>
      <c r="N227" s="12">
        <f>(M231-M227)/M231*100</f>
        <v>93.6936936936937</v>
      </c>
      <c r="O227" s="12">
        <f t="shared" si="146"/>
        <v>6.52955818614214</v>
      </c>
      <c r="P227" s="12">
        <f t="shared" ref="P227:P231" si="149">LOG(J227)</f>
        <v>0.204119982655925</v>
      </c>
      <c r="Q227" s="12"/>
      <c r="R227" s="12"/>
      <c r="S227" s="12"/>
      <c r="T227" s="16"/>
      <c r="W227" s="12"/>
      <c r="X227" s="17"/>
    </row>
    <row r="228" spans="1:24">
      <c r="A228">
        <v>1.3</v>
      </c>
      <c r="B228">
        <v>1.2</v>
      </c>
      <c r="C228">
        <v>1.1</v>
      </c>
      <c r="D228">
        <v>1.3</v>
      </c>
      <c r="E228">
        <v>1.3</v>
      </c>
      <c r="F228">
        <v>1.6</v>
      </c>
      <c r="G228" s="8">
        <f t="shared" si="147"/>
        <v>1.2</v>
      </c>
      <c r="H228" s="8">
        <f t="shared" si="148"/>
        <v>1.4</v>
      </c>
      <c r="J228">
        <v>0.4</v>
      </c>
      <c r="K228" s="8">
        <v>1.2</v>
      </c>
      <c r="L228" s="8">
        <v>1.4</v>
      </c>
      <c r="M228" s="7">
        <f t="shared" si="145"/>
        <v>0.6</v>
      </c>
      <c r="N228" s="12">
        <f>(M231-M228)/M231*100</f>
        <v>89.1891891891892</v>
      </c>
      <c r="O228" s="12">
        <f t="shared" si="146"/>
        <v>6.23665224151991</v>
      </c>
      <c r="P228" s="12">
        <f t="shared" si="149"/>
        <v>-0.397940008672038</v>
      </c>
      <c r="Q228" s="12"/>
      <c r="R228" s="12"/>
      <c r="S228" s="12"/>
      <c r="T228" s="16"/>
      <c r="W228" s="12"/>
      <c r="X228" s="17"/>
    </row>
    <row r="229" spans="1:24">
      <c r="A229">
        <v>2.1</v>
      </c>
      <c r="B229">
        <v>2.1</v>
      </c>
      <c r="C229">
        <v>2.1</v>
      </c>
      <c r="D229">
        <v>2.1</v>
      </c>
      <c r="E229">
        <v>2.1</v>
      </c>
      <c r="F229">
        <v>2.1</v>
      </c>
      <c r="G229" s="8">
        <f t="shared" si="147"/>
        <v>2.1</v>
      </c>
      <c r="H229" s="8">
        <f t="shared" si="148"/>
        <v>2.1</v>
      </c>
      <c r="J229">
        <v>0.1</v>
      </c>
      <c r="K229" s="8">
        <v>2.1</v>
      </c>
      <c r="L229" s="8">
        <v>2.1</v>
      </c>
      <c r="M229" s="7">
        <f t="shared" si="145"/>
        <v>1.4</v>
      </c>
      <c r="N229" s="12">
        <f>(M231-M229)/M231*100</f>
        <v>74.7747747747748</v>
      </c>
      <c r="O229" s="12">
        <f t="shared" si="146"/>
        <v>5.66741904445585</v>
      </c>
      <c r="P229" s="12">
        <f t="shared" si="149"/>
        <v>-1</v>
      </c>
      <c r="Q229" s="12"/>
      <c r="R229" s="12"/>
      <c r="S229" s="12"/>
      <c r="T229" s="16"/>
      <c r="W229" s="12"/>
      <c r="X229" s="17"/>
    </row>
    <row r="230" spans="1:24">
      <c r="A230">
        <v>5.2</v>
      </c>
      <c r="B230">
        <v>5.2</v>
      </c>
      <c r="C230">
        <v>5.2</v>
      </c>
      <c r="D230" s="1">
        <v>5.3</v>
      </c>
      <c r="E230" s="1">
        <v>5.3</v>
      </c>
      <c r="F230" s="1">
        <v>5.3</v>
      </c>
      <c r="G230" s="8">
        <f t="shared" si="147"/>
        <v>5.2</v>
      </c>
      <c r="H230" s="8">
        <f t="shared" si="148"/>
        <v>5.3</v>
      </c>
      <c r="J230">
        <v>0.025</v>
      </c>
      <c r="K230" s="8">
        <v>5.2</v>
      </c>
      <c r="L230" s="8">
        <v>5.3</v>
      </c>
      <c r="M230" s="7">
        <f t="shared" si="145"/>
        <v>4.55</v>
      </c>
      <c r="N230" s="12">
        <f>(M231-M230)/M231*100</f>
        <v>18.018018018018</v>
      </c>
      <c r="O230" s="12">
        <f t="shared" si="146"/>
        <v>4.08532135872809</v>
      </c>
      <c r="P230" s="12">
        <f t="shared" si="149"/>
        <v>-1.60205999132796</v>
      </c>
      <c r="Q230" s="12"/>
      <c r="R230" s="12"/>
      <c r="S230" s="12"/>
      <c r="T230" s="16"/>
      <c r="W230" s="12"/>
      <c r="X230" s="17"/>
    </row>
    <row r="231" spans="1:24">
      <c r="A231">
        <v>6.2</v>
      </c>
      <c r="B231">
        <v>6.2</v>
      </c>
      <c r="C231">
        <v>6.2</v>
      </c>
      <c r="D231">
        <v>6.3</v>
      </c>
      <c r="E231">
        <v>6.3</v>
      </c>
      <c r="F231">
        <v>6.3</v>
      </c>
      <c r="G231" s="8">
        <f t="shared" si="147"/>
        <v>6.2</v>
      </c>
      <c r="H231" s="8">
        <f t="shared" si="148"/>
        <v>6.3</v>
      </c>
      <c r="J231" s="14" t="s">
        <v>20</v>
      </c>
      <c r="K231" s="8">
        <v>6.2</v>
      </c>
      <c r="L231" s="8">
        <v>6.3</v>
      </c>
      <c r="M231" s="7">
        <f t="shared" si="145"/>
        <v>5.55</v>
      </c>
      <c r="N231" s="12">
        <f>(M231-M231)/M231*100</f>
        <v>0</v>
      </c>
      <c r="O231" s="12" t="e">
        <f t="shared" si="146"/>
        <v>#NUM!</v>
      </c>
      <c r="P231" s="12" t="e">
        <f t="shared" si="149"/>
        <v>#VALUE!</v>
      </c>
      <c r="Q231" s="12"/>
      <c r="R231" s="12"/>
      <c r="S231" s="12"/>
      <c r="T231" s="16"/>
      <c r="W231" s="12"/>
      <c r="X231" s="17"/>
    </row>
    <row r="232" spans="13:24">
      <c r="M232" s="7"/>
      <c r="N232" s="12"/>
      <c r="O232" s="12"/>
      <c r="P232" s="12"/>
      <c r="Q232" s="12"/>
      <c r="R232" s="12"/>
      <c r="S232" s="12"/>
      <c r="T232" s="16"/>
      <c r="W232" s="12"/>
      <c r="X232" s="17"/>
    </row>
    <row r="233" spans="13:24">
      <c r="M233" s="7"/>
      <c r="N233" s="12"/>
      <c r="O233" s="12"/>
      <c r="P233" s="12"/>
      <c r="Q233" s="12"/>
      <c r="R233" s="12"/>
      <c r="S233" s="12"/>
      <c r="T233" s="16"/>
      <c r="W233" s="12"/>
      <c r="X233" s="17"/>
    </row>
    <row r="234" spans="1:24">
      <c r="A234" s="7">
        <v>0.8</v>
      </c>
      <c r="B234" s="7">
        <v>0.8</v>
      </c>
      <c r="C234" s="7">
        <v>0.8</v>
      </c>
      <c r="D234" s="7">
        <v>0.8</v>
      </c>
      <c r="E234" s="7">
        <v>0.8</v>
      </c>
      <c r="F234" s="7">
        <v>0.8</v>
      </c>
      <c r="G234" s="8">
        <f>AVERAGE(A234:C234)</f>
        <v>0.8</v>
      </c>
      <c r="H234" s="8">
        <f>AVERAGE(D234:F234)</f>
        <v>0.8</v>
      </c>
      <c r="I234">
        <v>40</v>
      </c>
      <c r="J234">
        <v>6.4</v>
      </c>
      <c r="K234" s="8">
        <v>0.8</v>
      </c>
      <c r="L234" s="8">
        <v>0.8</v>
      </c>
      <c r="M234" s="7">
        <f t="shared" ref="M234:M239" si="150">AVERAGE(K234:L234)-0.7</f>
        <v>0.1</v>
      </c>
      <c r="N234" s="12">
        <f>(M239-M234)/M239*100</f>
        <v>98.6754966887417</v>
      </c>
      <c r="O234" s="12">
        <f t="shared" ref="O234:O239" si="151">NORMINV(N234/100,5,1)</f>
        <v>7.21895088352957</v>
      </c>
      <c r="P234" s="12">
        <f>LOG(J234)</f>
        <v>0.806179973983887</v>
      </c>
      <c r="Q234" s="12">
        <f>INTERCEPT(O234:O238,P234:P238)</f>
        <v>5.66733524488591</v>
      </c>
      <c r="R234" s="12">
        <f>LINEST(O234:O238,P234:P238)</f>
        <v>1.44368396640606</v>
      </c>
      <c r="S234" s="12">
        <f>(5-Q234)/R234</f>
        <v>-0.462244688182824</v>
      </c>
      <c r="T234" s="16">
        <f>POWER(10,S234)</f>
        <v>0.344949334821334</v>
      </c>
      <c r="W234" s="12">
        <f>CORREL(O234:O238,P234:P238)</f>
        <v>0.970139699931906</v>
      </c>
      <c r="X234" s="17">
        <f t="shared" si="116"/>
        <v>0.941171037383969</v>
      </c>
    </row>
    <row r="235" spans="1:24">
      <c r="A235">
        <v>2.5</v>
      </c>
      <c r="B235">
        <v>2.5</v>
      </c>
      <c r="C235">
        <v>2.5</v>
      </c>
      <c r="D235">
        <v>2.5</v>
      </c>
      <c r="E235">
        <v>2.5</v>
      </c>
      <c r="F235">
        <v>2.5</v>
      </c>
      <c r="G235" s="8">
        <f t="shared" ref="G235:G239" si="152">AVERAGE(A235:C235)</f>
        <v>2.5</v>
      </c>
      <c r="H235" s="8">
        <f t="shared" ref="H235:H239" si="153">AVERAGE(D235:F235)</f>
        <v>2.5</v>
      </c>
      <c r="J235">
        <v>1.6</v>
      </c>
      <c r="K235" s="8">
        <v>2.5</v>
      </c>
      <c r="L235" s="8">
        <v>2.5</v>
      </c>
      <c r="M235" s="7">
        <f t="shared" si="150"/>
        <v>1.8</v>
      </c>
      <c r="N235" s="12">
        <f>(M239-M235)/M239*100</f>
        <v>76.158940397351</v>
      </c>
      <c r="O235" s="12">
        <f t="shared" si="151"/>
        <v>5.71142454719552</v>
      </c>
      <c r="P235" s="12">
        <f t="shared" ref="P235:P239" si="154">LOG(J235)</f>
        <v>0.204119982655925</v>
      </c>
      <c r="Q235" s="12"/>
      <c r="R235" s="12"/>
      <c r="S235" s="12"/>
      <c r="T235" s="16"/>
      <c r="W235" s="12"/>
      <c r="X235" s="17"/>
    </row>
    <row r="236" spans="1:24">
      <c r="A236">
        <v>5</v>
      </c>
      <c r="B236">
        <v>5.3</v>
      </c>
      <c r="C236">
        <v>5.3</v>
      </c>
      <c r="D236">
        <v>5</v>
      </c>
      <c r="E236">
        <v>5</v>
      </c>
      <c r="F236">
        <v>5</v>
      </c>
      <c r="G236" s="8">
        <f t="shared" si="152"/>
        <v>5.2</v>
      </c>
      <c r="H236" s="8">
        <f t="shared" si="153"/>
        <v>5</v>
      </c>
      <c r="J236">
        <v>0.4</v>
      </c>
      <c r="K236" s="8">
        <v>5.2</v>
      </c>
      <c r="L236" s="8">
        <v>5</v>
      </c>
      <c r="M236" s="7">
        <f t="shared" si="150"/>
        <v>4.4</v>
      </c>
      <c r="N236" s="12">
        <f>(M239-M236)/M239*100</f>
        <v>41.7218543046358</v>
      </c>
      <c r="O236" s="12">
        <f t="shared" si="151"/>
        <v>4.79098571372647</v>
      </c>
      <c r="P236" s="12">
        <f t="shared" si="154"/>
        <v>-0.397940008672038</v>
      </c>
      <c r="Q236" s="12"/>
      <c r="R236" s="12"/>
      <c r="S236" s="12"/>
      <c r="T236" s="16"/>
      <c r="W236" s="12"/>
      <c r="X236" s="17"/>
    </row>
    <row r="237" spans="1:24">
      <c r="A237">
        <v>7</v>
      </c>
      <c r="B237">
        <v>7</v>
      </c>
      <c r="C237">
        <v>7.3</v>
      </c>
      <c r="D237">
        <v>7</v>
      </c>
      <c r="E237">
        <v>6.7</v>
      </c>
      <c r="F237">
        <v>7</v>
      </c>
      <c r="G237" s="8">
        <f t="shared" si="152"/>
        <v>7.1</v>
      </c>
      <c r="H237" s="8">
        <f t="shared" si="153"/>
        <v>6.9</v>
      </c>
      <c r="J237">
        <v>0.1</v>
      </c>
      <c r="K237" s="8">
        <v>7.1</v>
      </c>
      <c r="L237" s="8">
        <v>6.9</v>
      </c>
      <c r="M237" s="7">
        <f t="shared" si="150"/>
        <v>6.3</v>
      </c>
      <c r="N237" s="12">
        <f>(M239-M237)/M239*100</f>
        <v>16.5562913907285</v>
      </c>
      <c r="O237" s="12">
        <f t="shared" si="151"/>
        <v>4.02815130753572</v>
      </c>
      <c r="P237" s="12">
        <f t="shared" si="154"/>
        <v>-1</v>
      </c>
      <c r="Q237" s="12"/>
      <c r="R237" s="12"/>
      <c r="S237" s="12"/>
      <c r="T237" s="16"/>
      <c r="W237" s="12"/>
      <c r="X237" s="17"/>
    </row>
    <row r="238" spans="1:24">
      <c r="A238">
        <v>7.5</v>
      </c>
      <c r="B238">
        <v>7.5</v>
      </c>
      <c r="C238">
        <v>7.5</v>
      </c>
      <c r="D238">
        <v>7.5</v>
      </c>
      <c r="E238">
        <v>7.5</v>
      </c>
      <c r="F238">
        <v>7.5</v>
      </c>
      <c r="G238" s="8">
        <f t="shared" si="152"/>
        <v>7.5</v>
      </c>
      <c r="H238" s="8">
        <f t="shared" si="153"/>
        <v>7.5</v>
      </c>
      <c r="J238">
        <v>0.025</v>
      </c>
      <c r="K238" s="8">
        <v>7.5</v>
      </c>
      <c r="L238" s="8">
        <v>7.5</v>
      </c>
      <c r="M238" s="7">
        <f t="shared" si="150"/>
        <v>6.8</v>
      </c>
      <c r="N238" s="12">
        <f>(M239-M238)/M239*100</f>
        <v>9.93377483443709</v>
      </c>
      <c r="O238" s="12">
        <f t="shared" si="151"/>
        <v>3.71466572188573</v>
      </c>
      <c r="P238" s="12">
        <f t="shared" si="154"/>
        <v>-1.60205999132796</v>
      </c>
      <c r="Q238" s="12"/>
      <c r="R238" s="12"/>
      <c r="S238" s="12"/>
      <c r="T238" s="16"/>
      <c r="W238" s="12"/>
      <c r="X238" s="17"/>
    </row>
    <row r="239" spans="1:24">
      <c r="A239">
        <v>8.3</v>
      </c>
      <c r="B239">
        <v>8.3</v>
      </c>
      <c r="C239">
        <v>8.3</v>
      </c>
      <c r="D239">
        <v>8.2</v>
      </c>
      <c r="E239">
        <v>8.2</v>
      </c>
      <c r="F239">
        <v>8.2</v>
      </c>
      <c r="G239" s="8">
        <f t="shared" si="152"/>
        <v>8.3</v>
      </c>
      <c r="H239" s="8">
        <f t="shared" si="153"/>
        <v>8.2</v>
      </c>
      <c r="J239" s="14" t="s">
        <v>20</v>
      </c>
      <c r="K239" s="8">
        <v>8.3</v>
      </c>
      <c r="L239" s="8">
        <v>8.2</v>
      </c>
      <c r="M239" s="7">
        <f t="shared" si="150"/>
        <v>7.55</v>
      </c>
      <c r="N239" s="12">
        <f>(M239-M239)/M239*100</f>
        <v>0</v>
      </c>
      <c r="O239" s="12" t="e">
        <f t="shared" si="151"/>
        <v>#NUM!</v>
      </c>
      <c r="P239" s="12" t="e">
        <f t="shared" si="154"/>
        <v>#VALUE!</v>
      </c>
      <c r="Q239" s="12"/>
      <c r="R239" s="12"/>
      <c r="S239" s="12"/>
      <c r="T239" s="16"/>
      <c r="W239" s="12"/>
      <c r="X239" s="17"/>
    </row>
    <row r="240" spans="13:24">
      <c r="M240" s="7"/>
      <c r="N240" s="12"/>
      <c r="O240" s="12"/>
      <c r="P240" s="12"/>
      <c r="Q240" s="12"/>
      <c r="R240" s="12"/>
      <c r="S240" s="12"/>
      <c r="T240" s="16"/>
      <c r="W240" s="12"/>
      <c r="X240" s="17"/>
    </row>
    <row r="241" spans="13:24">
      <c r="M241" s="7"/>
      <c r="N241" s="12"/>
      <c r="O241" s="12"/>
      <c r="P241" s="12"/>
      <c r="Q241" s="12"/>
      <c r="R241" s="12"/>
      <c r="S241" s="12"/>
      <c r="T241" s="16"/>
      <c r="W241" s="12"/>
      <c r="X241" s="17"/>
    </row>
    <row r="242" spans="1:24">
      <c r="A242" s="7">
        <v>0.8</v>
      </c>
      <c r="B242" s="7">
        <v>0.8</v>
      </c>
      <c r="C242" s="7">
        <v>0.8</v>
      </c>
      <c r="D242" s="7">
        <v>0.8</v>
      </c>
      <c r="E242" s="7">
        <v>0.8</v>
      </c>
      <c r="F242" s="7">
        <v>0.8</v>
      </c>
      <c r="G242" s="8">
        <f>AVERAGE(A242:C242)</f>
        <v>0.8</v>
      </c>
      <c r="H242" s="8">
        <f>AVERAGE(D242:F242)</f>
        <v>0.8</v>
      </c>
      <c r="I242">
        <v>41</v>
      </c>
      <c r="J242">
        <v>6.4</v>
      </c>
      <c r="K242" s="8">
        <v>1.7</v>
      </c>
      <c r="L242" s="8">
        <v>1.7</v>
      </c>
      <c r="M242" s="7">
        <f t="shared" ref="M242:M247" si="155">AVERAGE(K242:L242)-0.7</f>
        <v>1</v>
      </c>
      <c r="N242" s="12">
        <f>(M247-M242)/M247*100</f>
        <v>86.6666666666667</v>
      </c>
      <c r="O242" s="12">
        <f t="shared" ref="O242:O247" si="156">NORMINV(N242/100,5,1)</f>
        <v>6.11077161663679</v>
      </c>
      <c r="P242" s="12">
        <f>LOG(J242)</f>
        <v>0.806179973983887</v>
      </c>
      <c r="Q242" s="12">
        <f>INTERCEPT(O242:O246,P242:P246)</f>
        <v>5.16111448920466</v>
      </c>
      <c r="R242" s="12">
        <f>LINEST(O242:O246,P242:P246)</f>
        <v>0.996935287117977</v>
      </c>
      <c r="S242" s="12">
        <f>(5-Q242)/R242</f>
        <v>-0.161609776769391</v>
      </c>
      <c r="T242" s="16">
        <f>POWER(10,S242)</f>
        <v>0.689271343788597</v>
      </c>
      <c r="W242" s="12">
        <f>CORREL(O242:O246,P242:P246)</f>
        <v>0.981483139115141</v>
      </c>
      <c r="X242" s="17">
        <f t="shared" ref="X242:X290" si="157">W242^2</f>
        <v>0.963309152367311</v>
      </c>
    </row>
    <row r="243" spans="1:24">
      <c r="A243">
        <v>2.5</v>
      </c>
      <c r="B243">
        <v>2.5</v>
      </c>
      <c r="C243">
        <v>2.5</v>
      </c>
      <c r="D243">
        <v>2.5</v>
      </c>
      <c r="E243">
        <v>2.5</v>
      </c>
      <c r="F243">
        <v>2.5</v>
      </c>
      <c r="G243" s="8">
        <f t="shared" ref="G243:G247" si="158">AVERAGE(A243:C243)</f>
        <v>2.5</v>
      </c>
      <c r="H243" s="8">
        <f t="shared" ref="H243:H247" si="159">AVERAGE(D243:F243)</f>
        <v>2.5</v>
      </c>
      <c r="J243">
        <v>1.6</v>
      </c>
      <c r="K243" s="8">
        <v>3</v>
      </c>
      <c r="L243" s="8">
        <v>3.7</v>
      </c>
      <c r="M243" s="7">
        <f t="shared" si="155"/>
        <v>2.65</v>
      </c>
      <c r="N243" s="12">
        <f>(M247-M243)/M247*100</f>
        <v>64.6666666666667</v>
      </c>
      <c r="O243" s="12">
        <f t="shared" si="156"/>
        <v>5.37633660850868</v>
      </c>
      <c r="P243" s="12">
        <f t="shared" ref="P243:P247" si="160">LOG(J243)</f>
        <v>0.204119982655925</v>
      </c>
      <c r="Q243" s="12"/>
      <c r="R243" s="12"/>
      <c r="S243" s="12"/>
      <c r="T243" s="16"/>
      <c r="W243" s="12"/>
      <c r="X243" s="17"/>
    </row>
    <row r="244" spans="1:24">
      <c r="A244">
        <v>5</v>
      </c>
      <c r="B244">
        <v>5.3</v>
      </c>
      <c r="C244">
        <v>5.3</v>
      </c>
      <c r="D244">
        <v>5</v>
      </c>
      <c r="E244">
        <v>5</v>
      </c>
      <c r="F244">
        <v>5</v>
      </c>
      <c r="G244" s="8">
        <f t="shared" si="158"/>
        <v>5.2</v>
      </c>
      <c r="H244" s="8">
        <f t="shared" si="159"/>
        <v>5</v>
      </c>
      <c r="J244">
        <v>0.4</v>
      </c>
      <c r="K244" s="8">
        <v>5.9</v>
      </c>
      <c r="L244" s="8">
        <v>5.9</v>
      </c>
      <c r="M244" s="7">
        <f t="shared" si="155"/>
        <v>5.2</v>
      </c>
      <c r="N244" s="12">
        <f>(M247-M244)/M247*100</f>
        <v>30.6666666666667</v>
      </c>
      <c r="O244" s="12">
        <f t="shared" si="156"/>
        <v>4.49467891148615</v>
      </c>
      <c r="P244" s="12">
        <f t="shared" si="160"/>
        <v>-0.397940008672038</v>
      </c>
      <c r="Q244" s="12"/>
      <c r="R244" s="12"/>
      <c r="S244" s="12"/>
      <c r="T244" s="16"/>
      <c r="W244" s="12"/>
      <c r="X244" s="17"/>
    </row>
    <row r="245" spans="1:24">
      <c r="A245">
        <v>7</v>
      </c>
      <c r="B245">
        <v>7</v>
      </c>
      <c r="C245">
        <v>7.3</v>
      </c>
      <c r="D245">
        <v>7</v>
      </c>
      <c r="E245">
        <v>6.7</v>
      </c>
      <c r="F245">
        <v>7</v>
      </c>
      <c r="G245" s="8">
        <f t="shared" si="158"/>
        <v>7.1</v>
      </c>
      <c r="H245" s="8">
        <f t="shared" si="159"/>
        <v>6.9</v>
      </c>
      <c r="J245">
        <v>0.1</v>
      </c>
      <c r="K245" s="8">
        <v>7.1</v>
      </c>
      <c r="L245" s="8">
        <v>6.6</v>
      </c>
      <c r="M245" s="7">
        <f t="shared" si="155"/>
        <v>6.15</v>
      </c>
      <c r="N245" s="12">
        <f>(M247-M245)/M247*100</f>
        <v>18</v>
      </c>
      <c r="O245" s="12">
        <f t="shared" si="156"/>
        <v>4.08463491215719</v>
      </c>
      <c r="P245" s="12">
        <f t="shared" si="160"/>
        <v>-1</v>
      </c>
      <c r="Q245" s="12"/>
      <c r="R245" s="12"/>
      <c r="S245" s="12"/>
      <c r="T245" s="16"/>
      <c r="W245" s="12"/>
      <c r="X245" s="17"/>
    </row>
    <row r="246" spans="1:24">
      <c r="A246">
        <v>7.5</v>
      </c>
      <c r="B246">
        <v>7.5</v>
      </c>
      <c r="C246">
        <v>7.5</v>
      </c>
      <c r="D246">
        <v>7.5</v>
      </c>
      <c r="E246">
        <v>7.5</v>
      </c>
      <c r="F246">
        <v>7.5</v>
      </c>
      <c r="G246" s="8">
        <f t="shared" si="158"/>
        <v>7.5</v>
      </c>
      <c r="H246" s="8">
        <f t="shared" si="159"/>
        <v>7.5</v>
      </c>
      <c r="J246">
        <v>0.025</v>
      </c>
      <c r="K246" s="8">
        <v>7.5</v>
      </c>
      <c r="L246" s="8">
        <v>7.3</v>
      </c>
      <c r="M246" s="7">
        <f t="shared" si="155"/>
        <v>6.7</v>
      </c>
      <c r="N246" s="12">
        <f>(M247-M246)/M247*100</f>
        <v>10.6666666666667</v>
      </c>
      <c r="O246" s="12">
        <f t="shared" si="156"/>
        <v>3.75554821322859</v>
      </c>
      <c r="P246" s="12">
        <f t="shared" si="160"/>
        <v>-1.60205999132796</v>
      </c>
      <c r="Q246" s="12"/>
      <c r="R246" s="12"/>
      <c r="S246" s="12"/>
      <c r="T246" s="16"/>
      <c r="W246" s="12"/>
      <c r="X246" s="17"/>
    </row>
    <row r="247" spans="1:24">
      <c r="A247">
        <v>8.3</v>
      </c>
      <c r="B247">
        <v>8.3</v>
      </c>
      <c r="C247">
        <v>8.3</v>
      </c>
      <c r="D247">
        <v>8.2</v>
      </c>
      <c r="E247">
        <v>8.2</v>
      </c>
      <c r="F247">
        <v>8.2</v>
      </c>
      <c r="G247" s="8">
        <f t="shared" si="158"/>
        <v>8.3</v>
      </c>
      <c r="H247" s="8">
        <f t="shared" si="159"/>
        <v>8.2</v>
      </c>
      <c r="J247" s="14" t="s">
        <v>20</v>
      </c>
      <c r="K247" s="8">
        <v>8.2</v>
      </c>
      <c r="L247" s="8">
        <v>8.2</v>
      </c>
      <c r="M247" s="7">
        <f t="shared" si="155"/>
        <v>7.5</v>
      </c>
      <c r="N247" s="12">
        <f>(M247-M247)/M247*100</f>
        <v>0</v>
      </c>
      <c r="O247" s="12" t="e">
        <f t="shared" si="156"/>
        <v>#NUM!</v>
      </c>
      <c r="P247" s="12" t="e">
        <f t="shared" si="160"/>
        <v>#VALUE!</v>
      </c>
      <c r="Q247" s="12"/>
      <c r="R247" s="12"/>
      <c r="S247" s="12"/>
      <c r="T247" s="16"/>
      <c r="W247" s="12"/>
      <c r="X247" s="17"/>
    </row>
    <row r="248" spans="11:24">
      <c r="K248" s="8"/>
      <c r="L248" s="8"/>
      <c r="M248" s="7"/>
      <c r="N248" s="12"/>
      <c r="O248" s="12"/>
      <c r="P248" s="12"/>
      <c r="Q248" s="12"/>
      <c r="R248" s="12"/>
      <c r="S248" s="12"/>
      <c r="T248" s="16"/>
      <c r="W248" s="12"/>
      <c r="X248" s="17"/>
    </row>
    <row r="249" spans="13:24">
      <c r="M249" s="7"/>
      <c r="N249" s="12"/>
      <c r="O249" s="12"/>
      <c r="P249" s="12"/>
      <c r="Q249" s="12"/>
      <c r="R249" s="12"/>
      <c r="S249" s="12"/>
      <c r="T249" s="16"/>
      <c r="W249" s="12"/>
      <c r="X249" s="17"/>
    </row>
    <row r="250" spans="1:24">
      <c r="A250" s="7">
        <v>2.2</v>
      </c>
      <c r="B250" s="7">
        <v>2.2</v>
      </c>
      <c r="C250" s="7">
        <v>2.2</v>
      </c>
      <c r="D250" s="7">
        <v>2.2</v>
      </c>
      <c r="E250" s="7">
        <v>2.2</v>
      </c>
      <c r="F250" s="7">
        <v>2.2</v>
      </c>
      <c r="G250" s="8">
        <f>AVERAGE(A250:C250)</f>
        <v>2.2</v>
      </c>
      <c r="H250" s="8">
        <f>AVERAGE(D250:F250)</f>
        <v>2.2</v>
      </c>
      <c r="I250">
        <v>42</v>
      </c>
      <c r="J250">
        <v>6.4</v>
      </c>
      <c r="K250" s="8">
        <v>2.2</v>
      </c>
      <c r="L250" s="8">
        <v>2.2</v>
      </c>
      <c r="M250" s="7">
        <f t="shared" ref="M250:M255" si="161">AVERAGE(K250:L250)-0.7</f>
        <v>1.5</v>
      </c>
      <c r="N250" s="12">
        <f>(M255-M250)/M255*100</f>
        <v>74.7899159663866</v>
      </c>
      <c r="O250" s="12">
        <f t="shared" ref="O250:O255" si="162">NORMINV(N250/100,5,1)</f>
        <v>5.66789333731495</v>
      </c>
      <c r="P250" s="12">
        <f>LOG(J250)</f>
        <v>0.806179973983887</v>
      </c>
      <c r="Q250" s="12">
        <f>INTERCEPT(O250:O254,P250:P254)</f>
        <v>5.02907366529765</v>
      </c>
      <c r="R250" s="12">
        <f>LINEST(O250:O254,P250:P254)</f>
        <v>0.722243501816915</v>
      </c>
      <c r="S250" s="12">
        <f>(5-Q250)/R250</f>
        <v>-0.0402546581928606</v>
      </c>
      <c r="T250" s="16">
        <f>POWER(10,S250)</f>
        <v>0.911476218350043</v>
      </c>
      <c r="W250" s="12">
        <f>CORREL(O250:O254,P250:P254)</f>
        <v>0.981456635290246</v>
      </c>
      <c r="X250" s="17">
        <f t="shared" si="157"/>
        <v>0.963257126955252</v>
      </c>
    </row>
    <row r="251" spans="1:24">
      <c r="A251">
        <v>3</v>
      </c>
      <c r="B251">
        <v>3.3</v>
      </c>
      <c r="C251">
        <v>3.3</v>
      </c>
      <c r="D251">
        <v>3.1</v>
      </c>
      <c r="E251">
        <v>3.1</v>
      </c>
      <c r="F251">
        <v>3.1</v>
      </c>
      <c r="G251" s="8">
        <f t="shared" ref="G251:G255" si="163">AVERAGE(A251:C251)</f>
        <v>3.2</v>
      </c>
      <c r="H251" s="8">
        <f t="shared" ref="H251:H255" si="164">AVERAGE(D251:F251)</f>
        <v>3.1</v>
      </c>
      <c r="J251">
        <v>1.6</v>
      </c>
      <c r="K251" s="8">
        <v>3.2</v>
      </c>
      <c r="L251" s="8">
        <v>3.1</v>
      </c>
      <c r="M251" s="7">
        <f t="shared" si="161"/>
        <v>2.45</v>
      </c>
      <c r="N251" s="12">
        <f>(M255-M251)/M255*100</f>
        <v>58.8235294117647</v>
      </c>
      <c r="O251" s="12">
        <f t="shared" si="162"/>
        <v>5.22300783094037</v>
      </c>
      <c r="P251" s="12">
        <f t="shared" ref="P251:P255" si="165">LOG(J251)</f>
        <v>0.204119982655925</v>
      </c>
      <c r="Q251" s="12"/>
      <c r="R251" s="12"/>
      <c r="S251" s="12"/>
      <c r="T251" s="16"/>
      <c r="W251" s="12"/>
      <c r="X251" s="17"/>
    </row>
    <row r="252" spans="1:24">
      <c r="A252">
        <v>4.5</v>
      </c>
      <c r="B252">
        <v>4.5</v>
      </c>
      <c r="C252">
        <v>4.5</v>
      </c>
      <c r="D252">
        <v>4.5</v>
      </c>
      <c r="E252">
        <v>4.5</v>
      </c>
      <c r="F252">
        <v>4.5</v>
      </c>
      <c r="G252" s="8">
        <f t="shared" si="163"/>
        <v>4.5</v>
      </c>
      <c r="H252" s="8">
        <f t="shared" si="164"/>
        <v>4.5</v>
      </c>
      <c r="J252">
        <v>0.4</v>
      </c>
      <c r="K252" s="8">
        <v>4.5</v>
      </c>
      <c r="L252" s="8">
        <v>4.5</v>
      </c>
      <c r="M252" s="7">
        <f t="shared" si="161"/>
        <v>3.8</v>
      </c>
      <c r="N252" s="12">
        <f>(M255-M252)/M255*100</f>
        <v>36.1344537815126</v>
      </c>
      <c r="O252" s="12">
        <f t="shared" si="162"/>
        <v>4.64513279161687</v>
      </c>
      <c r="P252" s="12">
        <f t="shared" si="165"/>
        <v>-0.397940008672038</v>
      </c>
      <c r="Q252" s="12"/>
      <c r="R252" s="12"/>
      <c r="S252" s="12"/>
      <c r="T252" s="16"/>
      <c r="W252" s="12"/>
      <c r="X252" s="17"/>
    </row>
    <row r="253" spans="1:24">
      <c r="A253">
        <v>5.5</v>
      </c>
      <c r="B253">
        <v>5.5</v>
      </c>
      <c r="C253">
        <v>5.5</v>
      </c>
      <c r="D253">
        <v>5.5</v>
      </c>
      <c r="E253">
        <v>5.5</v>
      </c>
      <c r="F253">
        <v>5.5</v>
      </c>
      <c r="G253" s="8">
        <f t="shared" si="163"/>
        <v>5.5</v>
      </c>
      <c r="H253" s="8">
        <f t="shared" si="164"/>
        <v>5.5</v>
      </c>
      <c r="J253">
        <v>0.1</v>
      </c>
      <c r="K253" s="8">
        <v>5.5</v>
      </c>
      <c r="L253" s="8">
        <v>5.5</v>
      </c>
      <c r="M253" s="7">
        <f t="shared" si="161"/>
        <v>4.8</v>
      </c>
      <c r="N253" s="12">
        <f>(M255-M253)/M255*100</f>
        <v>19.327731092437</v>
      </c>
      <c r="O253" s="12">
        <f t="shared" si="162"/>
        <v>4.13411753830414</v>
      </c>
      <c r="P253" s="12">
        <f t="shared" si="165"/>
        <v>-1</v>
      </c>
      <c r="Q253" s="12"/>
      <c r="R253" s="12"/>
      <c r="S253" s="12"/>
      <c r="T253" s="16"/>
      <c r="W253" s="12"/>
      <c r="X253" s="17"/>
    </row>
    <row r="254" spans="1:24">
      <c r="A254">
        <v>5.6</v>
      </c>
      <c r="B254">
        <v>5.7</v>
      </c>
      <c r="C254">
        <v>5.8</v>
      </c>
      <c r="D254">
        <v>5.6</v>
      </c>
      <c r="E254">
        <v>5.6</v>
      </c>
      <c r="F254">
        <v>5.6</v>
      </c>
      <c r="G254" s="8">
        <f t="shared" si="163"/>
        <v>5.7</v>
      </c>
      <c r="H254" s="8">
        <f t="shared" si="164"/>
        <v>5.6</v>
      </c>
      <c r="J254">
        <v>0.025</v>
      </c>
      <c r="K254" s="8">
        <v>5.7</v>
      </c>
      <c r="L254" s="8">
        <v>5.6</v>
      </c>
      <c r="M254" s="7">
        <f t="shared" si="161"/>
        <v>4.95</v>
      </c>
      <c r="N254" s="12">
        <f>(M255-M254)/M255*100</f>
        <v>16.8067226890756</v>
      </c>
      <c r="O254" s="12">
        <f t="shared" si="162"/>
        <v>4.03816890143022</v>
      </c>
      <c r="P254" s="12">
        <f t="shared" si="165"/>
        <v>-1.60205999132796</v>
      </c>
      <c r="Q254" s="12"/>
      <c r="R254" s="12"/>
      <c r="S254" s="12"/>
      <c r="T254" s="16"/>
      <c r="W254" s="12"/>
      <c r="X254" s="17"/>
    </row>
    <row r="255" spans="1:24">
      <c r="A255">
        <v>6.6</v>
      </c>
      <c r="B255">
        <v>6.6</v>
      </c>
      <c r="C255">
        <v>6.9</v>
      </c>
      <c r="D255">
        <v>6.6</v>
      </c>
      <c r="E255">
        <v>6.6</v>
      </c>
      <c r="F255">
        <v>6.6</v>
      </c>
      <c r="G255" s="8">
        <f t="shared" si="163"/>
        <v>6.7</v>
      </c>
      <c r="H255" s="8">
        <f t="shared" si="164"/>
        <v>6.6</v>
      </c>
      <c r="J255" s="14" t="s">
        <v>20</v>
      </c>
      <c r="K255" s="8">
        <v>6.7</v>
      </c>
      <c r="L255" s="8">
        <v>6.6</v>
      </c>
      <c r="M255" s="7">
        <f t="shared" si="161"/>
        <v>5.95</v>
      </c>
      <c r="N255" s="12">
        <f>(M255-M255)/M255*100</f>
        <v>0</v>
      </c>
      <c r="O255" s="12" t="e">
        <f t="shared" si="162"/>
        <v>#NUM!</v>
      </c>
      <c r="P255" s="12" t="e">
        <f t="shared" si="165"/>
        <v>#VALUE!</v>
      </c>
      <c r="Q255" s="12"/>
      <c r="R255" s="12"/>
      <c r="S255" s="12"/>
      <c r="T255" s="16"/>
      <c r="W255" s="12"/>
      <c r="X255" s="17"/>
    </row>
    <row r="256" spans="11:24">
      <c r="K256" s="8"/>
      <c r="L256" s="8"/>
      <c r="M256" s="7"/>
      <c r="N256" s="12"/>
      <c r="O256" s="12"/>
      <c r="P256" s="12"/>
      <c r="Q256" s="12"/>
      <c r="R256" s="12"/>
      <c r="S256" s="12"/>
      <c r="T256" s="16"/>
      <c r="W256" s="12"/>
      <c r="X256" s="17"/>
    </row>
    <row r="257" spans="13:24">
      <c r="M257" s="7"/>
      <c r="N257" s="12"/>
      <c r="O257" s="12"/>
      <c r="P257" s="12"/>
      <c r="Q257" s="12"/>
      <c r="R257" s="12"/>
      <c r="S257" s="12"/>
      <c r="T257" s="16"/>
      <c r="W257" s="12"/>
      <c r="X257" s="17"/>
    </row>
    <row r="258" spans="1:24">
      <c r="A258" s="7">
        <v>1.4</v>
      </c>
      <c r="B258" s="7">
        <v>1.5</v>
      </c>
      <c r="C258" s="7">
        <v>1.9</v>
      </c>
      <c r="D258" s="7">
        <v>1.3</v>
      </c>
      <c r="E258" s="7">
        <v>1.5</v>
      </c>
      <c r="F258" s="7">
        <v>1.4</v>
      </c>
      <c r="G258" s="8">
        <f>AVERAGE(A258:C258)</f>
        <v>1.6</v>
      </c>
      <c r="H258" s="8">
        <f>AVERAGE(D258:F258)</f>
        <v>1.4</v>
      </c>
      <c r="I258">
        <v>54</v>
      </c>
      <c r="J258">
        <v>6.4</v>
      </c>
      <c r="K258" s="8">
        <v>1.6</v>
      </c>
      <c r="L258" s="8">
        <v>1.4</v>
      </c>
      <c r="M258" s="7">
        <f t="shared" ref="M258:M263" si="166">AVERAGE(K258:L258)-0.7</f>
        <v>0.8</v>
      </c>
      <c r="N258" s="12">
        <f>(M263-M258)/M263*100</f>
        <v>82.2222222222222</v>
      </c>
      <c r="O258" s="12">
        <f t="shared" ref="O258:O263" si="167">NORMINV(N258/100,5,1)</f>
        <v>5.92386702074431</v>
      </c>
      <c r="P258" s="12">
        <f>LOG(J258)</f>
        <v>0.806179973983887</v>
      </c>
      <c r="Q258" s="12">
        <f>INTERCEPT(O258:O262,P258:P262)</f>
        <v>5.11254753607556</v>
      </c>
      <c r="R258" s="12">
        <f>LINEST(O258:O262,P258:P262)</f>
        <v>0.97221668773583</v>
      </c>
      <c r="S258" s="12">
        <f>(5-Q258)/R258</f>
        <v>-0.115763838962347</v>
      </c>
      <c r="T258" s="16">
        <f>POWER(10,S258)</f>
        <v>0.766013036924677</v>
      </c>
      <c r="W258" s="12">
        <f>CORREL(O258:O262,P258:P262)</f>
        <v>0.978387621484113</v>
      </c>
      <c r="X258" s="17">
        <f t="shared" si="157"/>
        <v>0.957242337873339</v>
      </c>
    </row>
    <row r="259" spans="1:24">
      <c r="A259">
        <v>2.2</v>
      </c>
      <c r="B259">
        <v>2.3</v>
      </c>
      <c r="C259">
        <v>2.7</v>
      </c>
      <c r="D259">
        <v>2.1</v>
      </c>
      <c r="E259">
        <v>2.1</v>
      </c>
      <c r="F259">
        <v>2.1</v>
      </c>
      <c r="G259" s="8">
        <f t="shared" ref="G259:G263" si="168">AVERAGE(A259:C259)</f>
        <v>2.4</v>
      </c>
      <c r="H259" s="8">
        <f t="shared" ref="H259:H263" si="169">AVERAGE(D259:F259)</f>
        <v>2.1</v>
      </c>
      <c r="J259">
        <v>1.6</v>
      </c>
      <c r="K259" s="8">
        <v>2.4</v>
      </c>
      <c r="L259" s="8">
        <v>2.1</v>
      </c>
      <c r="M259" s="7">
        <f t="shared" si="166"/>
        <v>1.55</v>
      </c>
      <c r="N259" s="12">
        <f>(M263-M259)/M263*100</f>
        <v>65.5555555555556</v>
      </c>
      <c r="O259" s="12">
        <f t="shared" si="167"/>
        <v>5.40036338453475</v>
      </c>
      <c r="P259" s="12">
        <f t="shared" ref="P259:P263" si="170">LOG(J259)</f>
        <v>0.204119982655925</v>
      </c>
      <c r="Q259" s="12"/>
      <c r="R259" s="12"/>
      <c r="S259" s="12"/>
      <c r="T259" s="16"/>
      <c r="W259" s="12"/>
      <c r="X259" s="17"/>
    </row>
    <row r="260" spans="1:24">
      <c r="A260">
        <v>3.5</v>
      </c>
      <c r="B260">
        <v>3.5</v>
      </c>
      <c r="C260" s="1">
        <v>3.5</v>
      </c>
      <c r="D260">
        <v>3.7</v>
      </c>
      <c r="E260">
        <v>3.4</v>
      </c>
      <c r="F260">
        <v>3.7</v>
      </c>
      <c r="G260" s="8">
        <f t="shared" si="168"/>
        <v>3.5</v>
      </c>
      <c r="H260" s="8">
        <f t="shared" si="169"/>
        <v>3.6</v>
      </c>
      <c r="J260">
        <v>0.4</v>
      </c>
      <c r="K260" s="8">
        <v>3.4</v>
      </c>
      <c r="L260" s="8">
        <v>3.6</v>
      </c>
      <c r="M260" s="7">
        <f t="shared" si="166"/>
        <v>2.8</v>
      </c>
      <c r="N260" s="12">
        <f>(M263-M260)/M263*100</f>
        <v>37.7777777777778</v>
      </c>
      <c r="O260" s="12">
        <f t="shared" si="167"/>
        <v>4.68867762035586</v>
      </c>
      <c r="P260" s="12">
        <f t="shared" si="170"/>
        <v>-0.397940008672038</v>
      </c>
      <c r="Q260" s="12"/>
      <c r="R260" s="12"/>
      <c r="S260" s="12"/>
      <c r="T260" s="16"/>
      <c r="W260" s="12"/>
      <c r="X260" s="17"/>
    </row>
    <row r="261" spans="1:24">
      <c r="A261">
        <v>4.7</v>
      </c>
      <c r="B261">
        <v>4.7</v>
      </c>
      <c r="C261">
        <v>4.7</v>
      </c>
      <c r="D261">
        <v>4.6</v>
      </c>
      <c r="E261">
        <v>4.6</v>
      </c>
      <c r="F261">
        <v>4.6</v>
      </c>
      <c r="G261" s="8">
        <f t="shared" si="168"/>
        <v>4.7</v>
      </c>
      <c r="H261" s="8">
        <f t="shared" si="169"/>
        <v>4.6</v>
      </c>
      <c r="J261">
        <v>0.1</v>
      </c>
      <c r="K261" s="8">
        <v>4.7</v>
      </c>
      <c r="L261" s="8">
        <v>4.6</v>
      </c>
      <c r="M261" s="7">
        <f t="shared" si="166"/>
        <v>3.95</v>
      </c>
      <c r="N261" s="12">
        <f>(M263-M261)/M263*100</f>
        <v>12.2222222222222</v>
      </c>
      <c r="O261" s="12">
        <f t="shared" si="167"/>
        <v>3.83605041784673</v>
      </c>
      <c r="P261" s="12">
        <f t="shared" si="170"/>
        <v>-1</v>
      </c>
      <c r="Q261" s="12"/>
      <c r="R261" s="12"/>
      <c r="S261" s="12"/>
      <c r="T261" s="16"/>
      <c r="W261" s="12"/>
      <c r="X261" s="17"/>
    </row>
    <row r="262" spans="1:24">
      <c r="A262">
        <v>4.7</v>
      </c>
      <c r="B262">
        <v>4.7</v>
      </c>
      <c r="C262">
        <v>4.7</v>
      </c>
      <c r="D262">
        <v>4.7</v>
      </c>
      <c r="E262">
        <v>4.7</v>
      </c>
      <c r="F262">
        <v>4.7</v>
      </c>
      <c r="G262" s="8">
        <f t="shared" si="168"/>
        <v>4.7</v>
      </c>
      <c r="H262" s="8">
        <f t="shared" si="169"/>
        <v>4.7</v>
      </c>
      <c r="J262">
        <v>0.025</v>
      </c>
      <c r="K262" s="8">
        <v>4.7</v>
      </c>
      <c r="L262" s="8">
        <v>4.7</v>
      </c>
      <c r="M262" s="7">
        <f t="shared" si="166"/>
        <v>4</v>
      </c>
      <c r="N262" s="12">
        <f>(M263-M262)/M263*100</f>
        <v>11.1111111111111</v>
      </c>
      <c r="O262" s="12">
        <f t="shared" si="167"/>
        <v>3.77935965115265</v>
      </c>
      <c r="P262" s="12">
        <f t="shared" si="170"/>
        <v>-1.60205999132796</v>
      </c>
      <c r="Q262" s="12"/>
      <c r="R262" s="12"/>
      <c r="S262" s="12"/>
      <c r="T262" s="16"/>
      <c r="W262" s="12"/>
      <c r="X262" s="17"/>
    </row>
    <row r="263" spans="1:24">
      <c r="A263">
        <v>5</v>
      </c>
      <c r="B263">
        <v>5</v>
      </c>
      <c r="C263">
        <v>5.3</v>
      </c>
      <c r="D263">
        <v>5.3</v>
      </c>
      <c r="E263">
        <v>5.3</v>
      </c>
      <c r="F263">
        <v>5.3</v>
      </c>
      <c r="G263" s="8">
        <f t="shared" si="168"/>
        <v>5.1</v>
      </c>
      <c r="H263" s="8">
        <f t="shared" si="169"/>
        <v>5.3</v>
      </c>
      <c r="J263" s="14" t="s">
        <v>20</v>
      </c>
      <c r="K263" s="8">
        <v>5.1</v>
      </c>
      <c r="L263" s="8">
        <v>5.3</v>
      </c>
      <c r="M263" s="7">
        <f t="shared" si="166"/>
        <v>4.5</v>
      </c>
      <c r="N263" s="12">
        <f>(M263-M263)/M263*100</f>
        <v>0</v>
      </c>
      <c r="O263" s="12" t="e">
        <f t="shared" si="167"/>
        <v>#NUM!</v>
      </c>
      <c r="P263" s="12" t="e">
        <f t="shared" si="170"/>
        <v>#VALUE!</v>
      </c>
      <c r="Q263" s="12"/>
      <c r="R263" s="12"/>
      <c r="S263" s="12"/>
      <c r="T263" s="16"/>
      <c r="W263" s="12"/>
      <c r="X263" s="17"/>
    </row>
    <row r="264" spans="11:24">
      <c r="K264" s="8"/>
      <c r="L264" s="8"/>
      <c r="M264" s="7"/>
      <c r="N264" s="12"/>
      <c r="O264" s="12"/>
      <c r="P264" s="12"/>
      <c r="Q264" s="12"/>
      <c r="R264" s="12"/>
      <c r="S264" s="12"/>
      <c r="T264" s="16"/>
      <c r="W264" s="12"/>
      <c r="X264" s="17"/>
    </row>
    <row r="265" spans="11:24">
      <c r="K265" s="8"/>
      <c r="L265" s="8"/>
      <c r="M265" s="7"/>
      <c r="N265" s="12"/>
      <c r="O265" s="12"/>
      <c r="P265" s="12"/>
      <c r="Q265" s="12"/>
      <c r="R265" s="12"/>
      <c r="S265" s="12"/>
      <c r="T265" s="16"/>
      <c r="W265" s="12"/>
      <c r="X265" s="17"/>
    </row>
    <row r="266" spans="1:24">
      <c r="A266" s="7">
        <v>1.5</v>
      </c>
      <c r="B266" s="7">
        <v>1.5</v>
      </c>
      <c r="C266" s="7">
        <v>1.5</v>
      </c>
      <c r="D266" s="7">
        <v>1.5</v>
      </c>
      <c r="E266" s="7">
        <v>1.5</v>
      </c>
      <c r="F266" s="7">
        <v>1.5</v>
      </c>
      <c r="G266" s="8">
        <f>AVERAGE(A266:C266)</f>
        <v>1.5</v>
      </c>
      <c r="H266" s="8">
        <f>AVERAGE(D266:F266)</f>
        <v>1.5</v>
      </c>
      <c r="I266">
        <v>55</v>
      </c>
      <c r="J266">
        <v>6.4</v>
      </c>
      <c r="K266" s="8">
        <v>1.5</v>
      </c>
      <c r="L266" s="8">
        <v>1.5</v>
      </c>
      <c r="M266" s="7">
        <f t="shared" ref="M266:M271" si="171">AVERAGE(K266:L266)-0.7</f>
        <v>0.8</v>
      </c>
      <c r="N266" s="12">
        <f>(M271-M266)/M271*100</f>
        <v>85.1851851851852</v>
      </c>
      <c r="O266" s="12">
        <f t="shared" ref="O266:O271" si="172">NORMINV(N266/100,5,1)</f>
        <v>6.0444087948726</v>
      </c>
      <c r="P266" s="12">
        <f>LOG(J266)</f>
        <v>0.806179973983887</v>
      </c>
      <c r="Q266" s="12">
        <f>INTERCEPT(O266:O270,P266:P270)</f>
        <v>5.59445197501565</v>
      </c>
      <c r="R266" s="12">
        <f>LINEST(O266:O270,P266:P270)</f>
        <v>0.627683442587601</v>
      </c>
      <c r="S266" s="12">
        <f>(5-Q266)/R266</f>
        <v>-0.947056963244151</v>
      </c>
      <c r="T266" s="16">
        <f>POWER(10,S266)</f>
        <v>0.112964773728905</v>
      </c>
      <c r="W266" s="12">
        <f>CORREL(O266:O270,P266:P270)</f>
        <v>0.972071480294851</v>
      </c>
      <c r="X266" s="17">
        <f t="shared" si="157"/>
        <v>0.944922962802622</v>
      </c>
    </row>
    <row r="267" spans="1:24">
      <c r="A267">
        <v>2.1</v>
      </c>
      <c r="B267">
        <v>2.1</v>
      </c>
      <c r="C267">
        <v>2.1</v>
      </c>
      <c r="D267">
        <v>2</v>
      </c>
      <c r="E267">
        <v>2</v>
      </c>
      <c r="F267">
        <v>2</v>
      </c>
      <c r="G267" s="8">
        <f t="shared" ref="G267:G271" si="173">AVERAGE(A267:C267)</f>
        <v>2.1</v>
      </c>
      <c r="H267" s="8">
        <f t="shared" ref="H267:H271" si="174">AVERAGE(D267:F267)</f>
        <v>2</v>
      </c>
      <c r="J267">
        <v>1.6</v>
      </c>
      <c r="K267" s="8">
        <v>2.1</v>
      </c>
      <c r="L267" s="8">
        <v>2</v>
      </c>
      <c r="M267" s="7">
        <f t="shared" si="171"/>
        <v>1.35</v>
      </c>
      <c r="N267" s="12">
        <f>(M271-M267)/M271*100</f>
        <v>75</v>
      </c>
      <c r="O267" s="12">
        <f t="shared" si="172"/>
        <v>5.67448975019608</v>
      </c>
      <c r="P267" s="12">
        <f t="shared" ref="P267:P271" si="175">LOG(J267)</f>
        <v>0.204119982655925</v>
      </c>
      <c r="Q267" s="12"/>
      <c r="R267" s="12"/>
      <c r="S267" s="12"/>
      <c r="T267" s="16"/>
      <c r="W267" s="12"/>
      <c r="X267" s="17"/>
    </row>
    <row r="268" spans="1:24">
      <c r="A268">
        <v>2.5</v>
      </c>
      <c r="B268">
        <v>2.5</v>
      </c>
      <c r="C268">
        <v>2.5</v>
      </c>
      <c r="D268">
        <v>2.5</v>
      </c>
      <c r="E268">
        <v>2.5</v>
      </c>
      <c r="F268">
        <v>2.5</v>
      </c>
      <c r="G268" s="8">
        <f t="shared" si="173"/>
        <v>2.5</v>
      </c>
      <c r="H268" s="8">
        <f t="shared" si="174"/>
        <v>2.5</v>
      </c>
      <c r="J268">
        <v>0.4</v>
      </c>
      <c r="K268" s="8">
        <v>2.5</v>
      </c>
      <c r="L268" s="8">
        <v>2.5</v>
      </c>
      <c r="M268" s="7">
        <f t="shared" si="171"/>
        <v>1.8</v>
      </c>
      <c r="N268" s="12">
        <f>(M271-M268)/M271*100</f>
        <v>66.6666666666667</v>
      </c>
      <c r="O268" s="12">
        <f t="shared" si="172"/>
        <v>5.43072729929546</v>
      </c>
      <c r="P268" s="12">
        <f t="shared" si="175"/>
        <v>-0.397940008672038</v>
      </c>
      <c r="Q268" s="12"/>
      <c r="R268" s="12"/>
      <c r="S268" s="12"/>
      <c r="T268" s="16"/>
      <c r="W268" s="12"/>
      <c r="X268" s="17"/>
    </row>
    <row r="269" spans="1:24">
      <c r="A269">
        <v>2.7</v>
      </c>
      <c r="B269">
        <v>2.8</v>
      </c>
      <c r="C269">
        <v>3.2</v>
      </c>
      <c r="D269">
        <v>3.2</v>
      </c>
      <c r="E269">
        <v>3.2</v>
      </c>
      <c r="F269">
        <v>3.2</v>
      </c>
      <c r="G269" s="8">
        <f t="shared" si="173"/>
        <v>2.9</v>
      </c>
      <c r="H269" s="8">
        <f t="shared" si="174"/>
        <v>3.2</v>
      </c>
      <c r="J269">
        <v>0.1</v>
      </c>
      <c r="K269" s="8">
        <v>2.9</v>
      </c>
      <c r="L269" s="8">
        <v>3.2</v>
      </c>
      <c r="M269" s="7">
        <f t="shared" si="171"/>
        <v>2.35</v>
      </c>
      <c r="N269" s="12">
        <f>(M271-M269)/M271*100</f>
        <v>56.4814814814815</v>
      </c>
      <c r="O269" s="12">
        <f t="shared" si="172"/>
        <v>5.16318805563086</v>
      </c>
      <c r="P269" s="12">
        <f t="shared" si="175"/>
        <v>-1</v>
      </c>
      <c r="Q269" s="12"/>
      <c r="R269" s="12"/>
      <c r="S269" s="12"/>
      <c r="T269" s="16"/>
      <c r="W269" s="12"/>
      <c r="X269" s="17"/>
    </row>
    <row r="270" spans="1:24">
      <c r="A270">
        <v>4.6</v>
      </c>
      <c r="B270">
        <v>4.6</v>
      </c>
      <c r="C270">
        <v>4.6</v>
      </c>
      <c r="D270">
        <v>4.6</v>
      </c>
      <c r="E270">
        <v>4.6</v>
      </c>
      <c r="F270">
        <v>4.6</v>
      </c>
      <c r="G270" s="8">
        <f t="shared" si="173"/>
        <v>4.6</v>
      </c>
      <c r="H270" s="8">
        <f t="shared" si="174"/>
        <v>4.6</v>
      </c>
      <c r="J270">
        <v>0.025</v>
      </c>
      <c r="K270" s="8">
        <v>4.6</v>
      </c>
      <c r="L270" s="8">
        <v>4.6</v>
      </c>
      <c r="M270" s="7">
        <f t="shared" si="171"/>
        <v>3.9</v>
      </c>
      <c r="N270" s="12">
        <f>(M271-M270)/M271*100</f>
        <v>27.7777777777778</v>
      </c>
      <c r="O270" s="12">
        <f t="shared" si="172"/>
        <v>4.41054420215022</v>
      </c>
      <c r="P270" s="12">
        <f t="shared" si="175"/>
        <v>-1.60205999132796</v>
      </c>
      <c r="Q270" s="12"/>
      <c r="R270" s="12"/>
      <c r="S270" s="12"/>
      <c r="T270" s="16"/>
      <c r="W270" s="12"/>
      <c r="X270" s="17"/>
    </row>
    <row r="271" spans="1:24">
      <c r="A271">
        <v>6</v>
      </c>
      <c r="B271">
        <v>5.8</v>
      </c>
      <c r="C271">
        <v>6.2</v>
      </c>
      <c r="D271">
        <v>6.2</v>
      </c>
      <c r="E271">
        <v>6.2</v>
      </c>
      <c r="F271">
        <v>6.2</v>
      </c>
      <c r="G271" s="8">
        <f t="shared" si="173"/>
        <v>6</v>
      </c>
      <c r="H271" s="8">
        <f t="shared" si="174"/>
        <v>6.2</v>
      </c>
      <c r="J271" s="14" t="s">
        <v>20</v>
      </c>
      <c r="K271" s="8">
        <v>6</v>
      </c>
      <c r="L271" s="8">
        <v>6.2</v>
      </c>
      <c r="M271" s="7">
        <f t="shared" si="171"/>
        <v>5.4</v>
      </c>
      <c r="N271" s="12">
        <f>(M271-M271)/M271*100</f>
        <v>0</v>
      </c>
      <c r="O271" s="12" t="e">
        <f t="shared" si="172"/>
        <v>#NUM!</v>
      </c>
      <c r="P271" s="12" t="e">
        <f t="shared" si="175"/>
        <v>#VALUE!</v>
      </c>
      <c r="Q271" s="12"/>
      <c r="R271" s="12"/>
      <c r="S271" s="12"/>
      <c r="T271" s="16"/>
      <c r="W271" s="12"/>
      <c r="X271" s="17"/>
    </row>
    <row r="272" spans="13:24">
      <c r="M272" s="7"/>
      <c r="N272" s="12"/>
      <c r="O272" s="12"/>
      <c r="P272" s="12"/>
      <c r="Q272" s="12"/>
      <c r="R272" s="12"/>
      <c r="S272" s="12"/>
      <c r="T272" s="16"/>
      <c r="W272" s="12"/>
      <c r="X272" s="17"/>
    </row>
    <row r="273" spans="13:24">
      <c r="M273" s="7"/>
      <c r="N273" s="12"/>
      <c r="O273" s="12"/>
      <c r="P273" s="12"/>
      <c r="Q273" s="12"/>
      <c r="R273" s="12"/>
      <c r="S273" s="12"/>
      <c r="T273" s="16"/>
      <c r="W273" s="12"/>
      <c r="X273" s="17"/>
    </row>
    <row r="274" spans="1:24">
      <c r="A274" s="7">
        <v>1.8</v>
      </c>
      <c r="B274" s="7">
        <v>1.8</v>
      </c>
      <c r="C274" s="7">
        <v>1.8</v>
      </c>
      <c r="D274" s="7">
        <v>1.8</v>
      </c>
      <c r="E274" s="7">
        <v>1.8</v>
      </c>
      <c r="F274" s="7">
        <v>1.8</v>
      </c>
      <c r="G274" s="8">
        <f>AVERAGE(A274:C274)</f>
        <v>1.8</v>
      </c>
      <c r="H274" s="8">
        <f>AVERAGE(D274:F274)</f>
        <v>1.8</v>
      </c>
      <c r="I274">
        <v>56</v>
      </c>
      <c r="J274">
        <v>6.4</v>
      </c>
      <c r="K274" s="8">
        <v>1.8</v>
      </c>
      <c r="L274" s="8">
        <v>1.8</v>
      </c>
      <c r="M274" s="7">
        <f t="shared" ref="M274:M279" si="176">AVERAGE(K274:L274)-0.7</f>
        <v>1.1</v>
      </c>
      <c r="N274" s="12">
        <f>(M279-M274)/M279*100</f>
        <v>74.7126436781609</v>
      </c>
      <c r="O274" s="12">
        <f t="shared" ref="O274:O279" si="177">NORMINV(N274/100,5,1)</f>
        <v>5.66547437764218</v>
      </c>
      <c r="P274" s="12">
        <f>LOG(J274)</f>
        <v>0.806179973983887</v>
      </c>
      <c r="Q274" s="12">
        <f>INTERCEPT(O274:O278,P274:P278)</f>
        <v>5.07960938252109</v>
      </c>
      <c r="R274" s="12">
        <f>LINEST(O274:O278,P274:P278)</f>
        <v>0.635062535869333</v>
      </c>
      <c r="S274" s="12">
        <f>(5-Q274)/R274</f>
        <v>-0.125356760987501</v>
      </c>
      <c r="T274" s="16">
        <f>POWER(10,S274)</f>
        <v>0.749278444789354</v>
      </c>
      <c r="W274" s="12">
        <f>CORREL(O274:O278,P274:P278)</f>
        <v>0.963566323805919</v>
      </c>
      <c r="X274" s="17">
        <f t="shared" si="157"/>
        <v>0.928460060372853</v>
      </c>
    </row>
    <row r="275" spans="1:24">
      <c r="A275">
        <v>2.4</v>
      </c>
      <c r="B275">
        <v>2.4</v>
      </c>
      <c r="C275">
        <v>2.7</v>
      </c>
      <c r="D275">
        <v>2.3</v>
      </c>
      <c r="E275">
        <v>2</v>
      </c>
      <c r="F275">
        <v>2.3</v>
      </c>
      <c r="G275" s="8">
        <f t="shared" ref="G275:G279" si="178">AVERAGE(A275:C275)</f>
        <v>2.5</v>
      </c>
      <c r="H275" s="8">
        <f t="shared" ref="H275:H279" si="179">AVERAGE(D275:F275)</f>
        <v>2.2</v>
      </c>
      <c r="J275">
        <v>1.6</v>
      </c>
      <c r="K275" s="8">
        <v>2.5</v>
      </c>
      <c r="L275" s="8">
        <v>2.2</v>
      </c>
      <c r="M275" s="7">
        <f t="shared" si="176"/>
        <v>1.65</v>
      </c>
      <c r="N275" s="12">
        <f>(M279-M275)/M279*100</f>
        <v>62.0689655172414</v>
      </c>
      <c r="O275" s="12">
        <f t="shared" si="177"/>
        <v>5.30729257120116</v>
      </c>
      <c r="P275" s="12">
        <f t="shared" ref="P275:P279" si="180">LOG(J275)</f>
        <v>0.204119982655925</v>
      </c>
      <c r="Q275" s="12"/>
      <c r="R275" s="12"/>
      <c r="S275" s="12"/>
      <c r="T275" s="16"/>
      <c r="W275" s="12"/>
      <c r="X275" s="17"/>
    </row>
    <row r="276" spans="1:24">
      <c r="A276">
        <v>3.6</v>
      </c>
      <c r="B276">
        <v>3.8</v>
      </c>
      <c r="C276">
        <v>3.7</v>
      </c>
      <c r="D276">
        <v>3.5</v>
      </c>
      <c r="E276">
        <v>3.5</v>
      </c>
      <c r="F276">
        <v>3.5</v>
      </c>
      <c r="G276" s="8">
        <f t="shared" si="178"/>
        <v>3.7</v>
      </c>
      <c r="H276" s="8">
        <f t="shared" si="179"/>
        <v>3.5</v>
      </c>
      <c r="J276">
        <v>0.4</v>
      </c>
      <c r="K276" s="8">
        <v>3.7</v>
      </c>
      <c r="L276" s="8">
        <v>3.5</v>
      </c>
      <c r="M276" s="7">
        <f t="shared" si="176"/>
        <v>2.9</v>
      </c>
      <c r="N276" s="12">
        <f>(M279-M276)/M279*100</f>
        <v>33.3333333333333</v>
      </c>
      <c r="O276" s="12">
        <f t="shared" si="177"/>
        <v>4.56927270070454</v>
      </c>
      <c r="P276" s="12">
        <f t="shared" si="180"/>
        <v>-0.397940008672038</v>
      </c>
      <c r="Q276" s="12"/>
      <c r="R276" s="12"/>
      <c r="S276" s="12"/>
      <c r="T276" s="16"/>
      <c r="W276" s="12"/>
      <c r="X276" s="17"/>
    </row>
    <row r="277" spans="1:24">
      <c r="A277">
        <v>4</v>
      </c>
      <c r="B277">
        <v>4</v>
      </c>
      <c r="C277">
        <v>4</v>
      </c>
      <c r="D277">
        <v>3.9</v>
      </c>
      <c r="E277">
        <v>3.6</v>
      </c>
      <c r="F277">
        <v>3.9</v>
      </c>
      <c r="G277" s="8">
        <f t="shared" si="178"/>
        <v>4</v>
      </c>
      <c r="H277" s="8">
        <f t="shared" si="179"/>
        <v>3.8</v>
      </c>
      <c r="J277">
        <v>0.1</v>
      </c>
      <c r="K277" s="8">
        <v>4</v>
      </c>
      <c r="L277" s="8">
        <v>3.8</v>
      </c>
      <c r="M277" s="7">
        <f t="shared" si="176"/>
        <v>3.2</v>
      </c>
      <c r="N277" s="12">
        <f>(M279-M277)/M279*100</f>
        <v>26.4367816091954</v>
      </c>
      <c r="O277" s="12">
        <f t="shared" si="177"/>
        <v>4.37006273770036</v>
      </c>
      <c r="P277" s="12">
        <f t="shared" si="180"/>
        <v>-1</v>
      </c>
      <c r="Q277" s="12"/>
      <c r="R277" s="12"/>
      <c r="S277" s="12"/>
      <c r="T277" s="16"/>
      <c r="W277" s="12"/>
      <c r="X277" s="17"/>
    </row>
    <row r="278" spans="1:24">
      <c r="A278">
        <v>4.2</v>
      </c>
      <c r="B278">
        <v>4.2</v>
      </c>
      <c r="C278">
        <v>4.2</v>
      </c>
      <c r="D278">
        <v>4</v>
      </c>
      <c r="E278">
        <v>4</v>
      </c>
      <c r="F278">
        <v>4</v>
      </c>
      <c r="G278" s="8">
        <f t="shared" si="178"/>
        <v>4.2</v>
      </c>
      <c r="H278" s="8">
        <f t="shared" si="179"/>
        <v>4</v>
      </c>
      <c r="J278">
        <v>0.025</v>
      </c>
      <c r="K278" s="8">
        <v>4.2</v>
      </c>
      <c r="L278" s="8">
        <v>4</v>
      </c>
      <c r="M278" s="7">
        <f t="shared" si="176"/>
        <v>3.4</v>
      </c>
      <c r="N278" s="12">
        <f>(M279-M278)/M279*100</f>
        <v>21.8390804597701</v>
      </c>
      <c r="O278" s="12">
        <f t="shared" si="177"/>
        <v>4.22236057020156</v>
      </c>
      <c r="P278" s="12">
        <f t="shared" si="180"/>
        <v>-1.60205999132796</v>
      </c>
      <c r="Q278" s="12"/>
      <c r="R278" s="12"/>
      <c r="S278" s="12"/>
      <c r="T278" s="16"/>
      <c r="W278" s="12"/>
      <c r="X278" s="17"/>
    </row>
    <row r="279" spans="1:24">
      <c r="A279">
        <v>5.1</v>
      </c>
      <c r="B279">
        <v>5.1</v>
      </c>
      <c r="C279">
        <v>5.1</v>
      </c>
      <c r="D279">
        <v>5.1</v>
      </c>
      <c r="E279">
        <v>4.9</v>
      </c>
      <c r="F279">
        <v>5</v>
      </c>
      <c r="G279" s="8">
        <f t="shared" si="178"/>
        <v>5.1</v>
      </c>
      <c r="H279" s="8">
        <f t="shared" si="179"/>
        <v>5</v>
      </c>
      <c r="J279" s="14" t="s">
        <v>20</v>
      </c>
      <c r="K279" s="8">
        <v>5.1</v>
      </c>
      <c r="L279" s="8">
        <v>5</v>
      </c>
      <c r="M279" s="7">
        <f t="shared" si="176"/>
        <v>4.35</v>
      </c>
      <c r="N279" s="12">
        <f>(M279-M279)/M279*100</f>
        <v>0</v>
      </c>
      <c r="O279" s="12" t="e">
        <f t="shared" si="177"/>
        <v>#NUM!</v>
      </c>
      <c r="P279" s="12" t="e">
        <f t="shared" si="180"/>
        <v>#VALUE!</v>
      </c>
      <c r="Q279" s="12"/>
      <c r="R279" s="12"/>
      <c r="S279" s="12"/>
      <c r="T279" s="16"/>
      <c r="W279" s="12"/>
      <c r="X279" s="17"/>
    </row>
    <row r="280" spans="11:24">
      <c r="K280" s="8"/>
      <c r="L280" s="8"/>
      <c r="M280" s="7"/>
      <c r="N280" s="12"/>
      <c r="O280" s="12"/>
      <c r="P280" s="12"/>
      <c r="Q280" s="12"/>
      <c r="R280" s="12"/>
      <c r="S280" s="12"/>
      <c r="T280" s="16"/>
      <c r="W280" s="12"/>
      <c r="X280" s="17"/>
    </row>
    <row r="281" spans="11:24">
      <c r="K281" s="8"/>
      <c r="L281" s="8"/>
      <c r="M281" s="7"/>
      <c r="N281" s="12"/>
      <c r="O281" s="12"/>
      <c r="P281" s="12"/>
      <c r="Q281" s="12"/>
      <c r="R281" s="12"/>
      <c r="S281" s="12"/>
      <c r="T281" s="16"/>
      <c r="W281" s="12"/>
      <c r="X281" s="17"/>
    </row>
    <row r="282" spans="1:24">
      <c r="A282" s="7">
        <v>1.3</v>
      </c>
      <c r="B282" s="7">
        <v>1</v>
      </c>
      <c r="C282" s="7">
        <v>1.6</v>
      </c>
      <c r="D282" s="7">
        <v>1.5</v>
      </c>
      <c r="E282" s="7">
        <v>1.2</v>
      </c>
      <c r="F282" s="7">
        <v>1.2</v>
      </c>
      <c r="G282" s="8">
        <f>AVERAGE(A282:C282)</f>
        <v>1.3</v>
      </c>
      <c r="H282" s="8">
        <f>AVERAGE(D282:F282)</f>
        <v>1.3</v>
      </c>
      <c r="I282">
        <v>58</v>
      </c>
      <c r="J282">
        <v>6.4</v>
      </c>
      <c r="K282" s="8">
        <v>1.3</v>
      </c>
      <c r="L282" s="8">
        <v>1.3</v>
      </c>
      <c r="M282" s="7">
        <f>AVERAGE(K282:L282)-0.7</f>
        <v>0.6</v>
      </c>
      <c r="N282" s="12">
        <f>(M287-M282)/M287*100</f>
        <v>86.046511627907</v>
      </c>
      <c r="O282" s="12">
        <f>NORMINV(N282/100,5,1)</f>
        <v>6.0824113944611</v>
      </c>
      <c r="P282" s="12">
        <f>LOG(J282)</f>
        <v>0.806179973983887</v>
      </c>
      <c r="Q282" s="12">
        <f>INTERCEPT(O282:O286,P282:P286)</f>
        <v>5.12158088417171</v>
      </c>
      <c r="R282" s="12">
        <f>LINEST(O282:O286,P282:P286)</f>
        <v>1.00862423790728</v>
      </c>
      <c r="S282" s="12">
        <f>(5-Q282)/R282</f>
        <v>-0.120541307260238</v>
      </c>
      <c r="T282" s="16">
        <f>POWER(10,S282)</f>
        <v>0.757632668357858</v>
      </c>
      <c r="W282" s="12">
        <f>CORREL(O282:O286,P282:P286)</f>
        <v>0.970709366786214</v>
      </c>
      <c r="X282" s="17">
        <f t="shared" si="157"/>
        <v>0.942276674766493</v>
      </c>
    </row>
    <row r="283" spans="1:24">
      <c r="A283">
        <v>2.3</v>
      </c>
      <c r="B283">
        <v>2.3</v>
      </c>
      <c r="C283">
        <v>2.3</v>
      </c>
      <c r="D283">
        <v>2.3</v>
      </c>
      <c r="E283">
        <v>2.3</v>
      </c>
      <c r="F283">
        <v>2.3</v>
      </c>
      <c r="G283" s="8">
        <f t="shared" ref="G283:G287" si="181">AVERAGE(A283:C283)</f>
        <v>2.3</v>
      </c>
      <c r="H283" s="8">
        <f t="shared" ref="H283:H287" si="182">AVERAGE(D283:F283)</f>
        <v>2.3</v>
      </c>
      <c r="J283">
        <v>1.6</v>
      </c>
      <c r="K283" s="8">
        <v>2.3</v>
      </c>
      <c r="L283" s="8">
        <v>2.3</v>
      </c>
      <c r="M283" s="7">
        <f t="shared" ref="M283:M287" si="183">AVERAGE(K283:L283)-0.7</f>
        <v>1.6</v>
      </c>
      <c r="N283" s="12">
        <f>(M287-M283)/M287*100</f>
        <v>62.7906976744186</v>
      </c>
      <c r="O283" s="12">
        <f t="shared" ref="O283:O287" si="184">NORMINV(N283/100,5,1)</f>
        <v>5.32631499200479</v>
      </c>
      <c r="P283" s="12">
        <f t="shared" ref="P283:P287" si="185">LOG(J283)</f>
        <v>0.204119982655925</v>
      </c>
      <c r="Q283" s="12"/>
      <c r="R283" s="12"/>
      <c r="S283" s="12"/>
      <c r="T283" s="16"/>
      <c r="W283" s="12"/>
      <c r="X283" s="17"/>
    </row>
    <row r="284" spans="1:24">
      <c r="A284">
        <v>3.6</v>
      </c>
      <c r="B284">
        <v>3.6</v>
      </c>
      <c r="C284">
        <v>3.6</v>
      </c>
      <c r="D284">
        <v>3.5</v>
      </c>
      <c r="E284">
        <v>3.5</v>
      </c>
      <c r="F284">
        <v>3.5</v>
      </c>
      <c r="G284" s="8">
        <f t="shared" si="181"/>
        <v>3.6</v>
      </c>
      <c r="H284" s="8">
        <f t="shared" si="182"/>
        <v>3.5</v>
      </c>
      <c r="J284">
        <v>0.4</v>
      </c>
      <c r="K284" s="8">
        <v>3.6</v>
      </c>
      <c r="L284" s="8">
        <v>3.5</v>
      </c>
      <c r="M284" s="7">
        <f t="shared" si="183"/>
        <v>2.85</v>
      </c>
      <c r="N284" s="12">
        <f>(M287-M284)/M287*100</f>
        <v>33.7209302325581</v>
      </c>
      <c r="O284" s="12">
        <f t="shared" si="184"/>
        <v>4.57990849006059</v>
      </c>
      <c r="P284" s="12">
        <f t="shared" si="185"/>
        <v>-0.397940008672038</v>
      </c>
      <c r="Q284" s="12"/>
      <c r="R284" s="12"/>
      <c r="S284" s="12"/>
      <c r="T284" s="16"/>
      <c r="W284" s="12"/>
      <c r="X284" s="17"/>
    </row>
    <row r="285" spans="1:24">
      <c r="A285">
        <v>4.5</v>
      </c>
      <c r="B285">
        <v>4.5</v>
      </c>
      <c r="C285">
        <v>4.5</v>
      </c>
      <c r="D285">
        <v>4.5</v>
      </c>
      <c r="E285">
        <v>4.5</v>
      </c>
      <c r="F285">
        <v>4.5</v>
      </c>
      <c r="G285" s="8">
        <f t="shared" si="181"/>
        <v>4.5</v>
      </c>
      <c r="H285" s="8">
        <f t="shared" si="182"/>
        <v>4.5</v>
      </c>
      <c r="J285">
        <v>0.1</v>
      </c>
      <c r="K285" s="8">
        <v>4.5</v>
      </c>
      <c r="L285" s="8">
        <v>4.5</v>
      </c>
      <c r="M285" s="7">
        <f t="shared" si="183"/>
        <v>3.8</v>
      </c>
      <c r="N285" s="12">
        <f>(M287-M285)/M287*100</f>
        <v>11.6279069767442</v>
      </c>
      <c r="O285" s="12">
        <f t="shared" si="184"/>
        <v>3.8062049272169</v>
      </c>
      <c r="P285" s="12">
        <f t="shared" si="185"/>
        <v>-1</v>
      </c>
      <c r="Q285" s="12"/>
      <c r="R285" s="12"/>
      <c r="S285" s="12"/>
      <c r="T285" s="16"/>
      <c r="W285" s="12"/>
      <c r="X285" s="17"/>
    </row>
    <row r="286" spans="1:24">
      <c r="A286">
        <v>4.5</v>
      </c>
      <c r="B286">
        <v>4.5</v>
      </c>
      <c r="C286">
        <v>4.8</v>
      </c>
      <c r="D286">
        <v>4.5</v>
      </c>
      <c r="E286">
        <v>4.4</v>
      </c>
      <c r="F286">
        <v>4.3</v>
      </c>
      <c r="G286" s="8">
        <f t="shared" si="181"/>
        <v>4.6</v>
      </c>
      <c r="H286" s="8">
        <f t="shared" si="182"/>
        <v>4.4</v>
      </c>
      <c r="J286">
        <v>0.025</v>
      </c>
      <c r="K286" s="8">
        <v>4.6</v>
      </c>
      <c r="L286" s="8">
        <v>4.4</v>
      </c>
      <c r="M286" s="7">
        <f t="shared" si="183"/>
        <v>3.8</v>
      </c>
      <c r="N286" s="12">
        <f>(M287-M286)/M287*100</f>
        <v>11.6279069767442</v>
      </c>
      <c r="O286" s="12">
        <f t="shared" si="184"/>
        <v>3.8062049272169</v>
      </c>
      <c r="P286" s="12">
        <f t="shared" si="185"/>
        <v>-1.60205999132796</v>
      </c>
      <c r="Q286" s="12"/>
      <c r="R286" s="12"/>
      <c r="S286" s="12"/>
      <c r="T286" s="16"/>
      <c r="W286" s="12"/>
      <c r="X286" s="17"/>
    </row>
    <row r="287" spans="1:24">
      <c r="A287">
        <v>5</v>
      </c>
      <c r="B287">
        <v>5</v>
      </c>
      <c r="C287">
        <v>5</v>
      </c>
      <c r="D287">
        <v>5</v>
      </c>
      <c r="E287">
        <v>5</v>
      </c>
      <c r="F287">
        <v>5</v>
      </c>
      <c r="G287" s="8">
        <f t="shared" si="181"/>
        <v>5</v>
      </c>
      <c r="H287" s="8">
        <f t="shared" si="182"/>
        <v>5</v>
      </c>
      <c r="J287" s="14" t="s">
        <v>20</v>
      </c>
      <c r="K287" s="8">
        <v>5</v>
      </c>
      <c r="L287" s="8">
        <v>5</v>
      </c>
      <c r="M287" s="7">
        <f t="shared" si="183"/>
        <v>4.3</v>
      </c>
      <c r="N287" s="12">
        <f>(M287-M287)/M287*100</f>
        <v>0</v>
      </c>
      <c r="O287" s="12" t="e">
        <f t="shared" si="184"/>
        <v>#NUM!</v>
      </c>
      <c r="P287" s="12" t="e">
        <f t="shared" si="185"/>
        <v>#VALUE!</v>
      </c>
      <c r="Q287" s="12"/>
      <c r="R287" s="12"/>
      <c r="S287" s="12"/>
      <c r="T287" s="16"/>
      <c r="W287" s="12"/>
      <c r="X287" s="17"/>
    </row>
    <row r="288" spans="13:24">
      <c r="M288" s="7"/>
      <c r="N288" s="12"/>
      <c r="O288" s="12"/>
      <c r="P288" s="12"/>
      <c r="Q288" s="12"/>
      <c r="R288" s="12"/>
      <c r="S288" s="12"/>
      <c r="T288" s="16"/>
      <c r="W288" s="12"/>
      <c r="X288" s="17"/>
    </row>
    <row r="289" spans="13:24">
      <c r="M289" s="7"/>
      <c r="N289" s="12"/>
      <c r="O289" s="12"/>
      <c r="P289" s="12"/>
      <c r="Q289" s="12"/>
      <c r="R289" s="12"/>
      <c r="S289" s="12"/>
      <c r="T289" s="16"/>
      <c r="W289" s="12"/>
      <c r="X289" s="17"/>
    </row>
    <row r="290" spans="1:24">
      <c r="A290" s="7">
        <v>0.71</v>
      </c>
      <c r="B290" s="7">
        <v>0.71</v>
      </c>
      <c r="C290" s="7">
        <v>0.71</v>
      </c>
      <c r="D290" s="7">
        <v>0.71</v>
      </c>
      <c r="E290" s="7">
        <v>0.71</v>
      </c>
      <c r="F290" s="7">
        <v>0.71</v>
      </c>
      <c r="G290" s="8">
        <f>AVERAGE(A290:C290)</f>
        <v>0.71</v>
      </c>
      <c r="H290" s="8">
        <f>AVERAGE(D290:F290)</f>
        <v>0.71</v>
      </c>
      <c r="I290">
        <v>59</v>
      </c>
      <c r="J290">
        <v>6.4</v>
      </c>
      <c r="K290" s="8">
        <v>0.71</v>
      </c>
      <c r="L290" s="8">
        <v>0.71</v>
      </c>
      <c r="M290" s="7">
        <f t="shared" ref="M290:M295" si="186">AVERAGE(K290:L290)-0.7</f>
        <v>0.01</v>
      </c>
      <c r="N290" s="12">
        <f>(M295-M290)/M295*100</f>
        <v>99.7619047619048</v>
      </c>
      <c r="O290" s="12">
        <f t="shared" ref="O290:O295" si="187">NORMINV(N290/100,5,1)</f>
        <v>7.82271388142894</v>
      </c>
      <c r="P290" s="12">
        <f>LOG(J290)</f>
        <v>0.806179973983887</v>
      </c>
      <c r="Q290" s="12">
        <f>INTERCEPT(O290:O294,P290:P294)</f>
        <v>5.96181635222938</v>
      </c>
      <c r="R290" s="12">
        <f>LINEST(O290:O294,P290:P294)</f>
        <v>1.56719623512854</v>
      </c>
      <c r="S290" s="12">
        <f>(5-Q290)/R290</f>
        <v>-0.613717880805454</v>
      </c>
      <c r="T290" s="16">
        <f>POWER(10,S290)</f>
        <v>0.243378449048113</v>
      </c>
      <c r="W290" s="12">
        <f>CORREL(O290:O294,P290:P294)</f>
        <v>0.952542198116435</v>
      </c>
      <c r="X290" s="17">
        <f t="shared" si="157"/>
        <v>0.907336639192489</v>
      </c>
    </row>
    <row r="291" spans="1:24">
      <c r="A291">
        <v>1.6</v>
      </c>
      <c r="B291">
        <v>1.7</v>
      </c>
      <c r="C291">
        <v>2.1</v>
      </c>
      <c r="D291">
        <v>1.6</v>
      </c>
      <c r="E291">
        <v>1.5</v>
      </c>
      <c r="F291">
        <v>2</v>
      </c>
      <c r="G291" s="8">
        <f t="shared" ref="G291:G295" si="188">AVERAGE(A291:C291)</f>
        <v>1.8</v>
      </c>
      <c r="H291" s="8">
        <f t="shared" ref="H291:H295" si="189">AVERAGE(D291:F291)</f>
        <v>1.7</v>
      </c>
      <c r="J291">
        <v>1.6</v>
      </c>
      <c r="K291" s="8">
        <v>1.8</v>
      </c>
      <c r="L291" s="8">
        <v>1.7</v>
      </c>
      <c r="M291" s="7">
        <f t="shared" si="186"/>
        <v>1.05</v>
      </c>
      <c r="N291" s="12">
        <f>(M295-M291)/M295*100</f>
        <v>75</v>
      </c>
      <c r="O291" s="12">
        <f t="shared" si="187"/>
        <v>5.67448975019608</v>
      </c>
      <c r="P291" s="12">
        <f t="shared" ref="P291:P295" si="190">LOG(J291)</f>
        <v>0.204119982655925</v>
      </c>
      <c r="Q291" s="12"/>
      <c r="R291" s="12"/>
      <c r="S291" s="12"/>
      <c r="T291" s="16"/>
      <c r="W291" s="12"/>
      <c r="X291" s="17"/>
    </row>
    <row r="292" spans="1:24">
      <c r="A292">
        <v>2.8</v>
      </c>
      <c r="B292">
        <v>2.8</v>
      </c>
      <c r="C292">
        <v>2.8</v>
      </c>
      <c r="D292">
        <v>2.8</v>
      </c>
      <c r="E292">
        <v>2.8</v>
      </c>
      <c r="F292">
        <v>2.8</v>
      </c>
      <c r="G292" s="8">
        <f t="shared" si="188"/>
        <v>2.8</v>
      </c>
      <c r="H292" s="8">
        <f t="shared" si="189"/>
        <v>2.8</v>
      </c>
      <c r="J292">
        <v>0.4</v>
      </c>
      <c r="K292" s="8">
        <v>2.8</v>
      </c>
      <c r="L292" s="8">
        <v>2.8</v>
      </c>
      <c r="M292" s="7">
        <f t="shared" si="186"/>
        <v>2.1</v>
      </c>
      <c r="N292" s="12">
        <f>(M295-M292)/M295*100</f>
        <v>50</v>
      </c>
      <c r="O292" s="12">
        <f t="shared" si="187"/>
        <v>5</v>
      </c>
      <c r="P292" s="12">
        <f t="shared" si="190"/>
        <v>-0.397940008672038</v>
      </c>
      <c r="Q292" s="12"/>
      <c r="R292" s="12"/>
      <c r="S292" s="12"/>
      <c r="T292" s="16"/>
      <c r="W292" s="12"/>
      <c r="X292" s="17"/>
    </row>
    <row r="293" spans="1:24">
      <c r="A293">
        <v>3.6</v>
      </c>
      <c r="B293">
        <v>3.8</v>
      </c>
      <c r="C293">
        <v>3.7</v>
      </c>
      <c r="D293">
        <v>3.5</v>
      </c>
      <c r="E293">
        <v>3.5</v>
      </c>
      <c r="F293">
        <v>3.5</v>
      </c>
      <c r="G293" s="8">
        <f t="shared" si="188"/>
        <v>3.7</v>
      </c>
      <c r="H293" s="8">
        <f t="shared" si="189"/>
        <v>3.5</v>
      </c>
      <c r="J293">
        <v>0.1</v>
      </c>
      <c r="K293" s="8">
        <v>3.7</v>
      </c>
      <c r="L293" s="8">
        <v>3.5</v>
      </c>
      <c r="M293" s="7">
        <f t="shared" si="186"/>
        <v>2.9</v>
      </c>
      <c r="N293" s="12">
        <f>(M295-M293)/M295*100</f>
        <v>30.9523809523809</v>
      </c>
      <c r="O293" s="12">
        <f t="shared" si="187"/>
        <v>4.50279942931845</v>
      </c>
      <c r="P293" s="12">
        <f t="shared" si="190"/>
        <v>-1</v>
      </c>
      <c r="Q293" s="12"/>
      <c r="R293" s="12"/>
      <c r="S293" s="12"/>
      <c r="T293" s="16"/>
      <c r="W293" s="12"/>
      <c r="X293" s="17"/>
    </row>
    <row r="294" spans="1:24">
      <c r="A294">
        <v>4.8</v>
      </c>
      <c r="B294">
        <v>4.6</v>
      </c>
      <c r="C294">
        <v>4.4</v>
      </c>
      <c r="D294">
        <v>4.5</v>
      </c>
      <c r="E294">
        <v>4.4</v>
      </c>
      <c r="F294">
        <v>4.3</v>
      </c>
      <c r="G294" s="8">
        <f t="shared" si="188"/>
        <v>4.6</v>
      </c>
      <c r="H294" s="8">
        <f t="shared" si="189"/>
        <v>4.4</v>
      </c>
      <c r="J294">
        <v>0.025</v>
      </c>
      <c r="K294" s="8">
        <v>4.6</v>
      </c>
      <c r="L294" s="8">
        <v>4.4</v>
      </c>
      <c r="M294" s="7">
        <f t="shared" si="186"/>
        <v>3.8</v>
      </c>
      <c r="N294" s="12">
        <f>(M295-M294)/M295*100</f>
        <v>9.52380952380953</v>
      </c>
      <c r="O294" s="12">
        <f t="shared" si="187"/>
        <v>3.69082828321422</v>
      </c>
      <c r="P294" s="12">
        <f t="shared" si="190"/>
        <v>-1.60205999132796</v>
      </c>
      <c r="Q294" s="12"/>
      <c r="R294" s="12"/>
      <c r="S294" s="12"/>
      <c r="T294" s="16"/>
      <c r="W294" s="12"/>
      <c r="X294" s="17"/>
    </row>
    <row r="295" spans="1:24">
      <c r="A295">
        <v>4.9</v>
      </c>
      <c r="B295">
        <v>4.9</v>
      </c>
      <c r="C295">
        <v>4.9</v>
      </c>
      <c r="D295">
        <v>4.9</v>
      </c>
      <c r="E295">
        <v>4.9</v>
      </c>
      <c r="F295">
        <v>4.9</v>
      </c>
      <c r="G295" s="8">
        <f t="shared" si="188"/>
        <v>4.9</v>
      </c>
      <c r="H295" s="8">
        <f t="shared" si="189"/>
        <v>4.9</v>
      </c>
      <c r="J295" s="14" t="s">
        <v>20</v>
      </c>
      <c r="K295" s="8">
        <v>4.9</v>
      </c>
      <c r="L295" s="8">
        <v>4.9</v>
      </c>
      <c r="M295" s="7">
        <f t="shared" si="186"/>
        <v>4.2</v>
      </c>
      <c r="N295" s="12">
        <f>(M295-M295)/M295*100</f>
        <v>0</v>
      </c>
      <c r="O295" s="12" t="e">
        <f t="shared" si="187"/>
        <v>#NUM!</v>
      </c>
      <c r="P295" s="12" t="e">
        <f t="shared" si="190"/>
        <v>#VALUE!</v>
      </c>
      <c r="Q295" s="12"/>
      <c r="R295" s="12"/>
      <c r="S295" s="12"/>
      <c r="T295" s="16"/>
      <c r="W295" s="12"/>
      <c r="X295" s="17"/>
    </row>
    <row r="296" spans="11:24">
      <c r="K296" s="8"/>
      <c r="L296" s="8"/>
      <c r="M296" s="7"/>
      <c r="N296" s="12"/>
      <c r="O296" s="12"/>
      <c r="P296" s="12"/>
      <c r="Q296" s="12"/>
      <c r="R296" s="12"/>
      <c r="S296" s="12"/>
      <c r="T296" s="16"/>
      <c r="W296" s="12"/>
      <c r="X296" s="17"/>
    </row>
    <row r="297" spans="13:24">
      <c r="M297" s="7"/>
      <c r="N297" s="12"/>
      <c r="O297" s="12"/>
      <c r="P297" s="12"/>
      <c r="Q297" s="12"/>
      <c r="R297" s="12"/>
      <c r="S297" s="12"/>
      <c r="T297" s="16"/>
      <c r="W297" s="12"/>
      <c r="X297" s="17"/>
    </row>
    <row r="298" spans="1:24">
      <c r="A298" s="20">
        <v>3.2</v>
      </c>
      <c r="B298" s="20">
        <v>3</v>
      </c>
      <c r="C298" s="20">
        <v>3.1</v>
      </c>
      <c r="D298" s="20">
        <v>2.9</v>
      </c>
      <c r="E298" s="20">
        <v>2.9</v>
      </c>
      <c r="F298" s="20">
        <v>2.9</v>
      </c>
      <c r="G298" s="21">
        <f>AVERAGE(A298:C298)</f>
        <v>3.1</v>
      </c>
      <c r="H298" s="21">
        <f>AVERAGE(D298:F298)</f>
        <v>2.9</v>
      </c>
      <c r="I298" s="3">
        <v>60</v>
      </c>
      <c r="J298" s="3">
        <v>6.4</v>
      </c>
      <c r="K298" s="21">
        <v>3.1</v>
      </c>
      <c r="L298" s="21">
        <v>2.9</v>
      </c>
      <c r="M298" s="20">
        <f t="shared" ref="M298:M303" si="191">AVERAGE(K298:L298)-0.7</f>
        <v>2.3</v>
      </c>
      <c r="N298" s="16">
        <f>(M303-M298)/M303*100</f>
        <v>65.6716417910448</v>
      </c>
      <c r="O298" s="16">
        <f t="shared" ref="O298:O303" si="192">NORMINV(N298/100,5,1)</f>
        <v>5.40351804284106</v>
      </c>
      <c r="P298" s="16">
        <f>LOG(J298)</f>
        <v>0.806179973983887</v>
      </c>
      <c r="Q298" s="16">
        <f>INTERCEPT(O298:O302,P298:P302)</f>
        <v>4.56827169072926</v>
      </c>
      <c r="R298" s="16">
        <f>LINEST(O298:O302,P298:P302)</f>
        <v>0.800696137846047</v>
      </c>
      <c r="S298" s="16">
        <f>(5-Q298)/R298</f>
        <v>0.539191197340023</v>
      </c>
      <c r="T298" s="16">
        <f>POWER(10,S298)</f>
        <v>3.46091710525111</v>
      </c>
      <c r="U298" s="3"/>
      <c r="V298" s="3"/>
      <c r="W298" s="16">
        <f>CORREL(O298:O302,P298:P302)</f>
        <v>0.977612494469866</v>
      </c>
      <c r="X298" s="24">
        <f t="shared" ref="X298" si="193">W298^2</f>
        <v>0.955726189343593</v>
      </c>
    </row>
    <row r="299" spans="1:24">
      <c r="A299" s="3">
        <v>5.1</v>
      </c>
      <c r="B299" s="3">
        <v>5.3</v>
      </c>
      <c r="C299" s="3">
        <v>4.9</v>
      </c>
      <c r="D299" s="3">
        <v>5.3</v>
      </c>
      <c r="E299" s="3">
        <v>5.3</v>
      </c>
      <c r="F299" s="3">
        <v>5.3</v>
      </c>
      <c r="G299" s="21">
        <f t="shared" ref="G299:G303" si="194">AVERAGE(A299:C299)</f>
        <v>5.1</v>
      </c>
      <c r="H299" s="21">
        <f t="shared" ref="H299:H303" si="195">AVERAGE(D299:F299)</f>
        <v>5.3</v>
      </c>
      <c r="I299" s="3"/>
      <c r="J299" s="3">
        <v>1.6</v>
      </c>
      <c r="K299" s="21">
        <v>5.1</v>
      </c>
      <c r="L299" s="21">
        <v>5.3</v>
      </c>
      <c r="M299" s="20">
        <f t="shared" si="191"/>
        <v>4.5</v>
      </c>
      <c r="N299" s="16">
        <f>(M303-M299)/M303*100</f>
        <v>32.8358208955224</v>
      </c>
      <c r="O299" s="16">
        <f t="shared" si="192"/>
        <v>4.55554882016596</v>
      </c>
      <c r="P299" s="16">
        <f t="shared" ref="P299:P303" si="196">LOG(J299)</f>
        <v>0.204119982655925</v>
      </c>
      <c r="Q299" s="16"/>
      <c r="R299" s="16"/>
      <c r="S299" s="16"/>
      <c r="T299" s="16"/>
      <c r="U299" s="3"/>
      <c r="V299" s="3"/>
      <c r="W299" s="16"/>
      <c r="X299" s="24"/>
    </row>
    <row r="300" spans="1:24">
      <c r="A300" s="3">
        <v>6</v>
      </c>
      <c r="B300" s="3">
        <v>6</v>
      </c>
      <c r="C300" s="3">
        <v>6</v>
      </c>
      <c r="D300" s="3">
        <v>6</v>
      </c>
      <c r="E300" s="3">
        <v>6</v>
      </c>
      <c r="F300" s="3">
        <v>6</v>
      </c>
      <c r="G300" s="21">
        <f t="shared" si="194"/>
        <v>6</v>
      </c>
      <c r="H300" s="21">
        <f t="shared" si="195"/>
        <v>6</v>
      </c>
      <c r="I300" s="3"/>
      <c r="J300" s="3">
        <v>0.4</v>
      </c>
      <c r="K300" s="21">
        <v>6</v>
      </c>
      <c r="L300" s="21">
        <v>6</v>
      </c>
      <c r="M300" s="20">
        <f t="shared" si="191"/>
        <v>5.3</v>
      </c>
      <c r="N300" s="16">
        <f>(M303-M300)/M303*100</f>
        <v>20.8955223880597</v>
      </c>
      <c r="O300" s="16">
        <f t="shared" si="192"/>
        <v>4.18994827449125</v>
      </c>
      <c r="P300" s="16">
        <f t="shared" si="196"/>
        <v>-0.397940008672038</v>
      </c>
      <c r="Q300" s="16"/>
      <c r="R300" s="16"/>
      <c r="S300" s="16"/>
      <c r="T300" s="16"/>
      <c r="U300" s="3"/>
      <c r="V300" s="3"/>
      <c r="W300" s="16"/>
      <c r="X300" s="24"/>
    </row>
    <row r="301" spans="1:24">
      <c r="A301" s="3">
        <v>6.8</v>
      </c>
      <c r="B301" s="3">
        <v>6.8</v>
      </c>
      <c r="C301" s="3">
        <v>6.8</v>
      </c>
      <c r="D301" s="3">
        <v>6.8</v>
      </c>
      <c r="E301" s="3">
        <v>6.8</v>
      </c>
      <c r="F301" s="3">
        <v>6.8</v>
      </c>
      <c r="G301" s="21">
        <f t="shared" si="194"/>
        <v>6.8</v>
      </c>
      <c r="H301" s="21">
        <f t="shared" si="195"/>
        <v>6.8</v>
      </c>
      <c r="I301" s="3"/>
      <c r="J301" s="3">
        <v>0.1</v>
      </c>
      <c r="K301" s="21">
        <v>6.8</v>
      </c>
      <c r="L301" s="21">
        <v>6.8</v>
      </c>
      <c r="M301" s="20">
        <f t="shared" si="191"/>
        <v>6.1</v>
      </c>
      <c r="N301" s="16">
        <f>(M303-M301)/M303*100</f>
        <v>8.95522388059702</v>
      </c>
      <c r="O301" s="16">
        <f t="shared" si="192"/>
        <v>3.65648254414597</v>
      </c>
      <c r="P301" s="16">
        <f t="shared" si="196"/>
        <v>-1</v>
      </c>
      <c r="Q301" s="16"/>
      <c r="R301" s="16"/>
      <c r="S301" s="16"/>
      <c r="T301" s="16"/>
      <c r="U301" s="3"/>
      <c r="V301" s="3"/>
      <c r="W301" s="16"/>
      <c r="X301" s="24"/>
    </row>
    <row r="302" spans="1:24">
      <c r="A302" s="3">
        <v>7</v>
      </c>
      <c r="B302" s="3">
        <v>7</v>
      </c>
      <c r="C302" s="3">
        <v>7</v>
      </c>
      <c r="D302" s="3">
        <v>7</v>
      </c>
      <c r="E302" s="3">
        <v>7</v>
      </c>
      <c r="F302" s="3">
        <v>7</v>
      </c>
      <c r="G302" s="21">
        <f t="shared" si="194"/>
        <v>7</v>
      </c>
      <c r="H302" s="21">
        <f t="shared" si="195"/>
        <v>7</v>
      </c>
      <c r="I302" s="3"/>
      <c r="J302" s="3">
        <v>0.025</v>
      </c>
      <c r="K302" s="21">
        <v>7</v>
      </c>
      <c r="L302" s="21">
        <v>7</v>
      </c>
      <c r="M302" s="20">
        <f t="shared" si="191"/>
        <v>6.3</v>
      </c>
      <c r="N302" s="16">
        <f>(M303-M302)/M303*100</f>
        <v>5.97014925373135</v>
      </c>
      <c r="O302" s="16">
        <f t="shared" si="192"/>
        <v>3.44271563181144</v>
      </c>
      <c r="P302" s="16">
        <f t="shared" si="196"/>
        <v>-1.60205999132796</v>
      </c>
      <c r="Q302" s="16"/>
      <c r="R302" s="16"/>
      <c r="S302" s="16"/>
      <c r="T302" s="16"/>
      <c r="U302" s="3"/>
      <c r="V302" s="3"/>
      <c r="W302" s="16"/>
      <c r="X302" s="24"/>
    </row>
    <row r="303" spans="1:24">
      <c r="A303" s="3">
        <v>7.4</v>
      </c>
      <c r="B303" s="3">
        <v>7.4</v>
      </c>
      <c r="C303" s="3">
        <v>7.4</v>
      </c>
      <c r="D303" s="3">
        <v>7.4</v>
      </c>
      <c r="E303" s="3">
        <v>7.4</v>
      </c>
      <c r="F303" s="3">
        <v>7.4</v>
      </c>
      <c r="G303" s="21">
        <f t="shared" si="194"/>
        <v>7.4</v>
      </c>
      <c r="H303" s="21">
        <f t="shared" si="195"/>
        <v>7.4</v>
      </c>
      <c r="I303" s="3"/>
      <c r="J303" s="23" t="s">
        <v>20</v>
      </c>
      <c r="K303" s="21">
        <v>7.4</v>
      </c>
      <c r="L303" s="21">
        <v>7.4</v>
      </c>
      <c r="M303" s="20">
        <f t="shared" si="191"/>
        <v>6.7</v>
      </c>
      <c r="N303" s="16">
        <f>(M303-M303)/M303*100</f>
        <v>0</v>
      </c>
      <c r="O303" s="16" t="e">
        <f t="shared" si="192"/>
        <v>#NUM!</v>
      </c>
      <c r="P303" s="16" t="e">
        <f t="shared" si="196"/>
        <v>#VALUE!</v>
      </c>
      <c r="Q303" s="16"/>
      <c r="R303" s="16"/>
      <c r="S303" s="16"/>
      <c r="T303" s="16"/>
      <c r="U303" s="3"/>
      <c r="V303" s="3"/>
      <c r="W303" s="16"/>
      <c r="X303" s="24"/>
    </row>
    <row r="304" spans="13:24">
      <c r="M304" s="7"/>
      <c r="N304" s="12"/>
      <c r="O304" s="12"/>
      <c r="P304" s="12"/>
      <c r="Q304" s="12"/>
      <c r="R304" s="12"/>
      <c r="S304" s="12"/>
      <c r="T304" s="16"/>
      <c r="W304" s="12"/>
      <c r="X304" s="17"/>
    </row>
    <row r="305" spans="13:24">
      <c r="M305" s="7"/>
      <c r="N305" s="12"/>
      <c r="O305" s="12"/>
      <c r="P305" s="12"/>
      <c r="Q305" s="12"/>
      <c r="R305" s="12"/>
      <c r="S305" s="12"/>
      <c r="T305" s="16"/>
      <c r="W305" s="12"/>
      <c r="X305" s="17"/>
    </row>
    <row r="306" spans="1:24">
      <c r="A306" s="7">
        <v>1.6</v>
      </c>
      <c r="B306" s="7">
        <v>1.9</v>
      </c>
      <c r="C306" s="7">
        <v>1.6</v>
      </c>
      <c r="D306" s="7">
        <v>1.6</v>
      </c>
      <c r="E306" s="22">
        <v>1.5</v>
      </c>
      <c r="F306" s="7">
        <v>1.7</v>
      </c>
      <c r="G306" s="8">
        <f>AVERAGE(A306:C306)</f>
        <v>1.7</v>
      </c>
      <c r="H306" s="8">
        <f>AVERAGE(D306:F306)</f>
        <v>1.6</v>
      </c>
      <c r="I306">
        <v>61</v>
      </c>
      <c r="J306">
        <v>6.4</v>
      </c>
      <c r="K306" s="8">
        <v>1.7</v>
      </c>
      <c r="L306" s="8">
        <v>1.6</v>
      </c>
      <c r="M306" s="7">
        <f t="shared" ref="M306:M311" si="197">AVERAGE(K306:L306)-0.7</f>
        <v>0.95</v>
      </c>
      <c r="N306" s="12">
        <f>(M311-M306)/M311*100</f>
        <v>77.6470588235294</v>
      </c>
      <c r="O306" s="12">
        <f t="shared" ref="O306:O311" si="198">NORMINV(N306/100,5,1)</f>
        <v>5.76032754063613</v>
      </c>
      <c r="P306" s="12">
        <f>LOG(J306)</f>
        <v>0.806179973983887</v>
      </c>
      <c r="Q306" s="12">
        <f>INTERCEPT(O306:O310,P306:P310)</f>
        <v>5.05811384765735</v>
      </c>
      <c r="R306" s="12">
        <f>LINEST(O306:O310,P306:P310)</f>
        <v>0.972738784409726</v>
      </c>
      <c r="S306" s="12">
        <f>(5-Q306)/R306</f>
        <v>-0.0597425008530034</v>
      </c>
      <c r="T306" s="16">
        <f>POWER(10,S306)</f>
        <v>0.871480149320873</v>
      </c>
      <c r="W306" s="12">
        <f>CORREL(O306:O310,P306:P310)</f>
        <v>0.950280688118712</v>
      </c>
      <c r="X306" s="17">
        <f t="shared" ref="X306:X354" si="199">W306^2</f>
        <v>0.903033386211373</v>
      </c>
    </row>
    <row r="307" spans="1:24">
      <c r="A307">
        <v>2.4</v>
      </c>
      <c r="B307">
        <v>2.5</v>
      </c>
      <c r="C307">
        <v>2.3</v>
      </c>
      <c r="D307">
        <v>2.2</v>
      </c>
      <c r="E307">
        <v>2.2</v>
      </c>
      <c r="F307">
        <v>2.2</v>
      </c>
      <c r="G307" s="8">
        <f t="shared" ref="G307:G311" si="200">AVERAGE(A307:C307)</f>
        <v>2.4</v>
      </c>
      <c r="H307" s="8">
        <f t="shared" ref="H307:H311" si="201">AVERAGE(D307:F307)</f>
        <v>2.2</v>
      </c>
      <c r="J307">
        <v>1.6</v>
      </c>
      <c r="K307" s="8">
        <v>2.4</v>
      </c>
      <c r="L307" s="8">
        <v>2.2</v>
      </c>
      <c r="M307" s="7">
        <f t="shared" si="197"/>
        <v>1.6</v>
      </c>
      <c r="N307" s="12">
        <f>(M311-M307)/M311*100</f>
        <v>62.3529411764706</v>
      </c>
      <c r="O307" s="12">
        <f t="shared" si="198"/>
        <v>5.3147635663168</v>
      </c>
      <c r="P307" s="12">
        <f t="shared" ref="P307:P311" si="202">LOG(J307)</f>
        <v>0.204119982655925</v>
      </c>
      <c r="Q307" s="12"/>
      <c r="R307" s="12"/>
      <c r="S307" s="12"/>
      <c r="T307" s="16"/>
      <c r="W307" s="12"/>
      <c r="X307" s="17"/>
    </row>
    <row r="308" spans="1:24">
      <c r="A308">
        <v>2.4</v>
      </c>
      <c r="B308">
        <v>2.7</v>
      </c>
      <c r="C308">
        <v>2.7</v>
      </c>
      <c r="D308">
        <v>3</v>
      </c>
      <c r="E308">
        <v>3.4</v>
      </c>
      <c r="F308">
        <v>2.9</v>
      </c>
      <c r="G308" s="8">
        <f t="shared" si="200"/>
        <v>2.6</v>
      </c>
      <c r="H308" s="8">
        <f t="shared" si="201"/>
        <v>3.1</v>
      </c>
      <c r="J308">
        <v>0.4</v>
      </c>
      <c r="K308" s="8">
        <v>2.6</v>
      </c>
      <c r="L308" s="8">
        <v>3.1</v>
      </c>
      <c r="M308" s="7">
        <f t="shared" si="197"/>
        <v>2.15</v>
      </c>
      <c r="N308" s="12">
        <f>(M311-M308)/M311*100</f>
        <v>49.4117647058823</v>
      </c>
      <c r="O308" s="12">
        <f t="shared" si="198"/>
        <v>4.9852545934721</v>
      </c>
      <c r="P308" s="12">
        <f t="shared" si="202"/>
        <v>-0.397940008672038</v>
      </c>
      <c r="Q308" s="12"/>
      <c r="R308" s="12"/>
      <c r="S308" s="12"/>
      <c r="T308" s="16"/>
      <c r="W308" s="12"/>
      <c r="X308" s="17"/>
    </row>
    <row r="309" spans="1:24">
      <c r="A309">
        <v>4.6</v>
      </c>
      <c r="B309">
        <v>4.6</v>
      </c>
      <c r="C309">
        <v>4.6</v>
      </c>
      <c r="D309">
        <v>4.6</v>
      </c>
      <c r="E309">
        <v>4.6</v>
      </c>
      <c r="F309">
        <v>4.6</v>
      </c>
      <c r="G309" s="8">
        <f t="shared" si="200"/>
        <v>4.6</v>
      </c>
      <c r="H309" s="8">
        <f t="shared" si="201"/>
        <v>4.6</v>
      </c>
      <c r="J309">
        <v>0.1</v>
      </c>
      <c r="K309" s="8">
        <v>4.6</v>
      </c>
      <c r="L309" s="8">
        <v>4.6</v>
      </c>
      <c r="M309" s="7">
        <f t="shared" si="197"/>
        <v>3.9</v>
      </c>
      <c r="N309" s="12">
        <f>(M311-M309)/M311*100</f>
        <v>8.23529411764707</v>
      </c>
      <c r="O309" s="12">
        <f t="shared" si="198"/>
        <v>3.61058266615893</v>
      </c>
      <c r="P309" s="12">
        <f t="shared" si="202"/>
        <v>-1</v>
      </c>
      <c r="Q309" s="12"/>
      <c r="R309" s="12"/>
      <c r="S309" s="12"/>
      <c r="T309" s="16"/>
      <c r="W309" s="12"/>
      <c r="X309" s="17"/>
    </row>
    <row r="310" spans="1:24">
      <c r="A310">
        <v>4.5</v>
      </c>
      <c r="B310">
        <v>4.3</v>
      </c>
      <c r="C310">
        <v>4.7</v>
      </c>
      <c r="D310">
        <v>4.6</v>
      </c>
      <c r="E310">
        <v>4.6</v>
      </c>
      <c r="F310">
        <v>4.6</v>
      </c>
      <c r="G310" s="8">
        <f t="shared" si="200"/>
        <v>4.5</v>
      </c>
      <c r="H310" s="8">
        <f t="shared" si="201"/>
        <v>4.6</v>
      </c>
      <c r="J310">
        <v>0.025</v>
      </c>
      <c r="K310" s="8">
        <v>4.5</v>
      </c>
      <c r="L310" s="8">
        <v>4.6</v>
      </c>
      <c r="M310" s="7">
        <f t="shared" si="197"/>
        <v>3.85</v>
      </c>
      <c r="N310" s="12">
        <f>(M311-M310)/M311*100</f>
        <v>9.41176470588236</v>
      </c>
      <c r="O310" s="12">
        <f t="shared" si="198"/>
        <v>3.68418247018461</v>
      </c>
      <c r="P310" s="12">
        <f t="shared" si="202"/>
        <v>-1.60205999132796</v>
      </c>
      <c r="Q310" s="12"/>
      <c r="R310" s="12"/>
      <c r="S310" s="12"/>
      <c r="T310" s="16"/>
      <c r="W310" s="12"/>
      <c r="X310" s="17"/>
    </row>
    <row r="311" spans="1:24">
      <c r="A311">
        <v>4.9</v>
      </c>
      <c r="B311">
        <v>4.9</v>
      </c>
      <c r="C311">
        <v>4.9</v>
      </c>
      <c r="D311">
        <v>5</v>
      </c>
      <c r="E311">
        <v>5</v>
      </c>
      <c r="F311">
        <v>5</v>
      </c>
      <c r="G311" s="8">
        <f t="shared" si="200"/>
        <v>4.9</v>
      </c>
      <c r="H311" s="8">
        <f t="shared" si="201"/>
        <v>5</v>
      </c>
      <c r="J311" s="14" t="s">
        <v>20</v>
      </c>
      <c r="K311" s="8">
        <v>4.9</v>
      </c>
      <c r="L311" s="8">
        <v>5</v>
      </c>
      <c r="M311" s="7">
        <f t="shared" si="197"/>
        <v>4.25</v>
      </c>
      <c r="N311" s="12">
        <f>(M311-M311)/M311*100</f>
        <v>0</v>
      </c>
      <c r="O311" s="12" t="e">
        <f t="shared" si="198"/>
        <v>#NUM!</v>
      </c>
      <c r="P311" s="12" t="e">
        <f t="shared" si="202"/>
        <v>#VALUE!</v>
      </c>
      <c r="Q311" s="12"/>
      <c r="R311" s="12"/>
      <c r="S311" s="12"/>
      <c r="T311" s="16"/>
      <c r="W311" s="12"/>
      <c r="X311" s="17"/>
    </row>
    <row r="312" spans="13:24">
      <c r="M312" s="7"/>
      <c r="N312" s="12"/>
      <c r="O312" s="12"/>
      <c r="P312" s="12"/>
      <c r="Q312" s="12"/>
      <c r="R312" s="12"/>
      <c r="S312" s="12"/>
      <c r="T312" s="16"/>
      <c r="W312" s="12"/>
      <c r="X312" s="17"/>
    </row>
    <row r="313" spans="13:24">
      <c r="M313" s="7"/>
      <c r="N313" s="12"/>
      <c r="O313" s="12"/>
      <c r="P313" s="12"/>
      <c r="Q313" s="12"/>
      <c r="R313" s="12"/>
      <c r="S313" s="12"/>
      <c r="T313" s="16"/>
      <c r="W313" s="12"/>
      <c r="X313" s="17"/>
    </row>
    <row r="314" spans="1:24">
      <c r="A314" s="7">
        <v>0.8</v>
      </c>
      <c r="B314" s="7">
        <v>0.8</v>
      </c>
      <c r="C314" s="7">
        <v>0.8</v>
      </c>
      <c r="D314" s="7">
        <v>0.71</v>
      </c>
      <c r="E314" s="7">
        <v>0.8</v>
      </c>
      <c r="F314" s="7">
        <v>0.75</v>
      </c>
      <c r="G314" s="8">
        <f>AVERAGE(A314:C314)</f>
        <v>0.8</v>
      </c>
      <c r="H314" s="8">
        <f>AVERAGE(D314:F314)</f>
        <v>0.753333333333333</v>
      </c>
      <c r="I314">
        <v>62</v>
      </c>
      <c r="J314">
        <v>6.4</v>
      </c>
      <c r="K314" s="8">
        <v>0.8</v>
      </c>
      <c r="L314" s="8">
        <v>0.75</v>
      </c>
      <c r="M314" s="7">
        <f t="shared" ref="M314:M319" si="203">AVERAGE(K314:L314)-0.7</f>
        <v>0.0750000000000001</v>
      </c>
      <c r="N314" s="12">
        <f>(M319-M314)/M319*100</f>
        <v>98.780487804878</v>
      </c>
      <c r="O314" s="12">
        <f t="shared" ref="O314:O319" si="204">NORMINV(N314/100,5,1)</f>
        <v>7.25092569650279</v>
      </c>
      <c r="P314" s="12">
        <f>LOG(J314)</f>
        <v>0.806179973983887</v>
      </c>
      <c r="Q314" s="12">
        <f>INTERCEPT(O314:O318,P314:P318)</f>
        <v>5.42675707485706</v>
      </c>
      <c r="R314" s="12">
        <f>LINEST(O314:O318,P314:P318)</f>
        <v>1.59182406452905</v>
      </c>
      <c r="S314" s="12">
        <f>(5-Q314)/R314</f>
        <v>-0.268093116800138</v>
      </c>
      <c r="T314" s="16">
        <f>POWER(10,S314)</f>
        <v>0.539394958790186</v>
      </c>
      <c r="W314" s="12">
        <f>CORREL(O314:O318,P314:P318)</f>
        <v>0.960398601789007</v>
      </c>
      <c r="X314" s="17">
        <f t="shared" ref="X314" si="205">W314^2</f>
        <v>0.92236547431828</v>
      </c>
    </row>
    <row r="315" spans="1:24">
      <c r="A315">
        <v>2.9</v>
      </c>
      <c r="B315">
        <v>2.8</v>
      </c>
      <c r="C315">
        <v>3</v>
      </c>
      <c r="D315">
        <v>3</v>
      </c>
      <c r="E315">
        <v>3.2</v>
      </c>
      <c r="F315">
        <v>3.4</v>
      </c>
      <c r="G315" s="8">
        <f t="shared" ref="G315:G319" si="206">AVERAGE(A315:C315)</f>
        <v>2.9</v>
      </c>
      <c r="H315" s="8">
        <f t="shared" ref="H315:H319" si="207">AVERAGE(D315:F315)</f>
        <v>3.2</v>
      </c>
      <c r="J315">
        <v>1.6</v>
      </c>
      <c r="K315" s="8">
        <v>2.9</v>
      </c>
      <c r="L315" s="8">
        <v>3.2</v>
      </c>
      <c r="M315" s="7">
        <f t="shared" si="203"/>
        <v>2.35</v>
      </c>
      <c r="N315" s="12">
        <f>(M319-M315)/M319*100</f>
        <v>61.7886178861789</v>
      </c>
      <c r="O315" s="12">
        <f t="shared" si="204"/>
        <v>5.29993381257727</v>
      </c>
      <c r="P315" s="12">
        <f t="shared" ref="P315:P319" si="208">LOG(J315)</f>
        <v>0.204119982655925</v>
      </c>
      <c r="Q315" s="12"/>
      <c r="R315" s="12"/>
      <c r="S315" s="12"/>
      <c r="T315" s="16"/>
      <c r="W315" s="12"/>
      <c r="X315" s="17"/>
    </row>
    <row r="316" spans="1:24">
      <c r="A316">
        <v>4.9</v>
      </c>
      <c r="B316">
        <v>4.9</v>
      </c>
      <c r="C316">
        <v>4.9</v>
      </c>
      <c r="D316">
        <v>5</v>
      </c>
      <c r="E316">
        <v>5.3</v>
      </c>
      <c r="F316">
        <v>5.3</v>
      </c>
      <c r="G316" s="8">
        <f t="shared" si="206"/>
        <v>4.9</v>
      </c>
      <c r="H316" s="8">
        <f t="shared" si="207"/>
        <v>5.2</v>
      </c>
      <c r="J316">
        <v>0.4</v>
      </c>
      <c r="K316" s="8">
        <v>4.9</v>
      </c>
      <c r="L316" s="8">
        <v>5.2</v>
      </c>
      <c r="M316" s="7">
        <f t="shared" si="203"/>
        <v>4.35</v>
      </c>
      <c r="N316" s="12">
        <f>(M319-M316)/M319*100</f>
        <v>29.2682926829268</v>
      </c>
      <c r="O316" s="12">
        <f t="shared" si="204"/>
        <v>4.4544362581774</v>
      </c>
      <c r="P316" s="12">
        <f t="shared" si="208"/>
        <v>-0.397940008672038</v>
      </c>
      <c r="Q316" s="12"/>
      <c r="R316" s="12"/>
      <c r="S316" s="12"/>
      <c r="T316" s="16"/>
      <c r="W316" s="12"/>
      <c r="X316" s="17"/>
    </row>
    <row r="317" spans="1:24">
      <c r="A317">
        <v>6.3</v>
      </c>
      <c r="B317">
        <v>6.3</v>
      </c>
      <c r="C317">
        <v>6</v>
      </c>
      <c r="D317">
        <v>6.3</v>
      </c>
      <c r="E317">
        <v>6</v>
      </c>
      <c r="F317">
        <v>6.6</v>
      </c>
      <c r="G317" s="8">
        <f t="shared" si="206"/>
        <v>6.2</v>
      </c>
      <c r="H317" s="8">
        <f t="shared" si="207"/>
        <v>6.3</v>
      </c>
      <c r="J317">
        <v>0.1</v>
      </c>
      <c r="K317" s="8">
        <v>6.2</v>
      </c>
      <c r="L317" s="8">
        <v>6.3</v>
      </c>
      <c r="M317" s="7">
        <f t="shared" si="203"/>
        <v>5.55</v>
      </c>
      <c r="N317" s="12">
        <f>(M319-M317)/M319*100</f>
        <v>9.7560975609756</v>
      </c>
      <c r="O317" s="12">
        <f t="shared" si="204"/>
        <v>3.70442501290231</v>
      </c>
      <c r="P317" s="12">
        <f t="shared" si="208"/>
        <v>-1</v>
      </c>
      <c r="Q317" s="12"/>
      <c r="R317" s="12"/>
      <c r="S317" s="12"/>
      <c r="T317" s="16"/>
      <c r="W317" s="12"/>
      <c r="X317" s="17"/>
    </row>
    <row r="318" spans="1:24">
      <c r="A318">
        <v>6.6</v>
      </c>
      <c r="B318">
        <v>6.6</v>
      </c>
      <c r="C318">
        <v>6.6</v>
      </c>
      <c r="D318">
        <v>6.6</v>
      </c>
      <c r="E318">
        <v>6.6</v>
      </c>
      <c r="F318">
        <v>6.6</v>
      </c>
      <c r="G318" s="8">
        <f t="shared" si="206"/>
        <v>6.6</v>
      </c>
      <c r="H318" s="8">
        <f t="shared" si="207"/>
        <v>6.6</v>
      </c>
      <c r="J318">
        <v>0.025</v>
      </c>
      <c r="K318" s="8">
        <v>6.6</v>
      </c>
      <c r="L318" s="8">
        <v>6.6</v>
      </c>
      <c r="M318" s="7">
        <f t="shared" si="203"/>
        <v>5.9</v>
      </c>
      <c r="N318" s="12">
        <f>(M319-M318)/M319*100</f>
        <v>4.0650406504065</v>
      </c>
      <c r="O318" s="12">
        <f t="shared" si="204"/>
        <v>3.25681218391026</v>
      </c>
      <c r="P318" s="12">
        <f t="shared" si="208"/>
        <v>-1.60205999132796</v>
      </c>
      <c r="Q318" s="12"/>
      <c r="R318" s="12"/>
      <c r="S318" s="12"/>
      <c r="T318" s="16"/>
      <c r="W318" s="12"/>
      <c r="X318" s="17"/>
    </row>
    <row r="319" spans="1:24">
      <c r="A319">
        <v>6.9</v>
      </c>
      <c r="B319">
        <v>7.1</v>
      </c>
      <c r="C319">
        <v>7</v>
      </c>
      <c r="D319">
        <v>6.9</v>
      </c>
      <c r="E319">
        <v>6.6</v>
      </c>
      <c r="F319">
        <v>6.6</v>
      </c>
      <c r="G319" s="8">
        <f t="shared" si="206"/>
        <v>7</v>
      </c>
      <c r="H319" s="8">
        <f t="shared" si="207"/>
        <v>6.7</v>
      </c>
      <c r="J319" s="14" t="s">
        <v>20</v>
      </c>
      <c r="K319" s="8">
        <v>7</v>
      </c>
      <c r="L319" s="8">
        <v>6.7</v>
      </c>
      <c r="M319" s="7">
        <f t="shared" si="203"/>
        <v>6.15</v>
      </c>
      <c r="N319" s="12">
        <f>(M319-M319)/M319*100</f>
        <v>0</v>
      </c>
      <c r="O319" s="12" t="e">
        <f t="shared" si="204"/>
        <v>#NUM!</v>
      </c>
      <c r="P319" s="12" t="e">
        <f t="shared" si="208"/>
        <v>#VALUE!</v>
      </c>
      <c r="Q319" s="12"/>
      <c r="R319" s="12"/>
      <c r="S319" s="12"/>
      <c r="T319" s="16"/>
      <c r="W319" s="12"/>
      <c r="X319" s="17"/>
    </row>
    <row r="320" spans="13:24">
      <c r="M320" s="7"/>
      <c r="N320" s="12"/>
      <c r="O320" s="12"/>
      <c r="P320" s="12"/>
      <c r="Q320" s="12"/>
      <c r="R320" s="12"/>
      <c r="S320" s="12"/>
      <c r="T320" s="16"/>
      <c r="W320" s="12"/>
      <c r="X320" s="17"/>
    </row>
    <row r="321" spans="13:24">
      <c r="M321" s="7"/>
      <c r="N321" s="12"/>
      <c r="O321" s="12"/>
      <c r="P321" s="12"/>
      <c r="Q321" s="12"/>
      <c r="R321" s="12"/>
      <c r="S321" s="12"/>
      <c r="T321" s="16"/>
      <c r="W321" s="12"/>
      <c r="X321" s="17"/>
    </row>
    <row r="322" spans="1:24">
      <c r="A322" s="7">
        <v>1.1</v>
      </c>
      <c r="B322" s="7">
        <v>1.1</v>
      </c>
      <c r="C322" s="7">
        <v>1.1</v>
      </c>
      <c r="D322" s="7">
        <v>1</v>
      </c>
      <c r="E322" s="7">
        <v>1</v>
      </c>
      <c r="F322" s="7">
        <v>1</v>
      </c>
      <c r="G322" s="8">
        <f>AVERAGE(A322:C322)</f>
        <v>1.1</v>
      </c>
      <c r="H322" s="8">
        <f>AVERAGE(D322:F322)</f>
        <v>1</v>
      </c>
      <c r="I322">
        <v>63</v>
      </c>
      <c r="J322">
        <v>6.4</v>
      </c>
      <c r="K322" s="8">
        <v>1.1</v>
      </c>
      <c r="L322" s="8">
        <v>1</v>
      </c>
      <c r="M322" s="7">
        <f t="shared" ref="M322:M327" si="209">AVERAGE(K322:L322)-0.7</f>
        <v>0.35</v>
      </c>
      <c r="N322" s="12">
        <f>(M327-M322)/M327*100</f>
        <v>93.3333333333333</v>
      </c>
      <c r="O322" s="12">
        <f t="shared" ref="O322:O327" si="210">NORMINV(N322/100,5,1)</f>
        <v>6.50108594604402</v>
      </c>
      <c r="P322" s="12">
        <f>LOG(J322)</f>
        <v>0.806179973983887</v>
      </c>
      <c r="Q322" s="12">
        <f>INTERCEPT(O322:O326,P322:P326)</f>
        <v>5.63066740407596</v>
      </c>
      <c r="R322" s="12">
        <f>LINEST(O322:O326,P322:P326)</f>
        <v>0.82017648440308</v>
      </c>
      <c r="S322" s="12">
        <f>(5-Q322)/R322</f>
        <v>-0.768941095080231</v>
      </c>
      <c r="T322" s="16">
        <f>POWER(10,S322)</f>
        <v>0.170238939392203</v>
      </c>
      <c r="W322" s="12">
        <f>CORREL(O322:O326,P322:P326)</f>
        <v>0.962951389965748</v>
      </c>
      <c r="X322" s="17">
        <f t="shared" si="199"/>
        <v>0.927275379436966</v>
      </c>
    </row>
    <row r="323" spans="1:24">
      <c r="A323">
        <v>1.9</v>
      </c>
      <c r="B323">
        <v>1.9</v>
      </c>
      <c r="C323">
        <v>1.9</v>
      </c>
      <c r="D323">
        <v>2</v>
      </c>
      <c r="E323">
        <v>2</v>
      </c>
      <c r="F323">
        <v>1.7</v>
      </c>
      <c r="G323" s="8">
        <f t="shared" ref="G323:G327" si="211">AVERAGE(A323:C323)</f>
        <v>1.9</v>
      </c>
      <c r="H323" s="8">
        <f t="shared" ref="H323:H327" si="212">AVERAGE(D323:F323)</f>
        <v>1.9</v>
      </c>
      <c r="J323">
        <v>1.6</v>
      </c>
      <c r="K323" s="8">
        <v>1.9</v>
      </c>
      <c r="L323" s="8">
        <v>1.9</v>
      </c>
      <c r="M323" s="7">
        <f t="shared" si="209"/>
        <v>1.2</v>
      </c>
      <c r="N323" s="12">
        <f>(M327-M323)/M327*100</f>
        <v>77.1428571428571</v>
      </c>
      <c r="O323" s="12">
        <f t="shared" si="210"/>
        <v>5.74355975687943</v>
      </c>
      <c r="P323" s="12">
        <f t="shared" ref="P323:P327" si="213">LOG(J323)</f>
        <v>0.204119982655925</v>
      </c>
      <c r="Q323" s="12"/>
      <c r="R323" s="12"/>
      <c r="S323" s="12"/>
      <c r="T323" s="16"/>
      <c r="W323" s="12"/>
      <c r="X323" s="17"/>
    </row>
    <row r="324" spans="1:24">
      <c r="A324">
        <v>3.1</v>
      </c>
      <c r="B324">
        <v>3.5</v>
      </c>
      <c r="C324">
        <v>3</v>
      </c>
      <c r="D324">
        <v>3.4</v>
      </c>
      <c r="E324">
        <v>3.4</v>
      </c>
      <c r="F324">
        <v>3.4</v>
      </c>
      <c r="G324" s="8">
        <f t="shared" si="211"/>
        <v>3.2</v>
      </c>
      <c r="H324" s="8">
        <f t="shared" si="212"/>
        <v>3.4</v>
      </c>
      <c r="J324">
        <v>0.4</v>
      </c>
      <c r="K324" s="8">
        <v>3.2</v>
      </c>
      <c r="L324" s="8">
        <v>3.4</v>
      </c>
      <c r="M324" s="7">
        <f t="shared" si="209"/>
        <v>2.6</v>
      </c>
      <c r="N324" s="12">
        <f>(M327-M324)/M327*100</f>
        <v>50.4761904761905</v>
      </c>
      <c r="O324" s="12">
        <f t="shared" si="210"/>
        <v>5.01193660857112</v>
      </c>
      <c r="P324" s="12">
        <f t="shared" si="213"/>
        <v>-0.397940008672038</v>
      </c>
      <c r="Q324" s="12"/>
      <c r="R324" s="12"/>
      <c r="S324" s="12"/>
      <c r="T324" s="16"/>
      <c r="W324" s="12"/>
      <c r="X324" s="17"/>
    </row>
    <row r="325" spans="1:24">
      <c r="A325">
        <v>3.9</v>
      </c>
      <c r="B325">
        <v>3.9</v>
      </c>
      <c r="C325">
        <v>3.9</v>
      </c>
      <c r="D325">
        <v>3.9</v>
      </c>
      <c r="E325">
        <v>3.9</v>
      </c>
      <c r="F325">
        <v>3.9</v>
      </c>
      <c r="G325" s="8">
        <f t="shared" si="211"/>
        <v>3.9</v>
      </c>
      <c r="H325" s="8">
        <f t="shared" si="212"/>
        <v>3.9</v>
      </c>
      <c r="J325">
        <v>0.1</v>
      </c>
      <c r="K325" s="8">
        <v>3.9</v>
      </c>
      <c r="L325" s="8">
        <v>3.9</v>
      </c>
      <c r="M325" s="7">
        <f t="shared" si="209"/>
        <v>3.2</v>
      </c>
      <c r="N325" s="12">
        <f>(M327-M325)/M327*100</f>
        <v>39.047619047619</v>
      </c>
      <c r="O325" s="12">
        <f t="shared" si="210"/>
        <v>4.7219218665145</v>
      </c>
      <c r="P325" s="12">
        <f t="shared" si="213"/>
        <v>-1</v>
      </c>
      <c r="Q325" s="12"/>
      <c r="R325" s="12"/>
      <c r="S325" s="12"/>
      <c r="T325" s="16"/>
      <c r="W325" s="12"/>
      <c r="X325" s="17"/>
    </row>
    <row r="326" spans="1:24">
      <c r="A326">
        <v>4.3</v>
      </c>
      <c r="B326">
        <v>4.3</v>
      </c>
      <c r="C326">
        <v>4.3</v>
      </c>
      <c r="D326">
        <v>4.2</v>
      </c>
      <c r="E326">
        <v>4.2</v>
      </c>
      <c r="F326">
        <v>4.2</v>
      </c>
      <c r="G326" s="8">
        <f t="shared" si="211"/>
        <v>4.3</v>
      </c>
      <c r="H326" s="8">
        <f t="shared" si="212"/>
        <v>4.2</v>
      </c>
      <c r="J326">
        <v>0.025</v>
      </c>
      <c r="K326" s="8">
        <v>4.3</v>
      </c>
      <c r="L326" s="8">
        <v>4.2</v>
      </c>
      <c r="M326" s="7">
        <f t="shared" si="209"/>
        <v>3.55</v>
      </c>
      <c r="N326" s="12">
        <f>(M327-M326)/M327*100</f>
        <v>32.3809523809524</v>
      </c>
      <c r="O326" s="12">
        <f t="shared" si="210"/>
        <v>4.54292765579091</v>
      </c>
      <c r="P326" s="12">
        <f t="shared" si="213"/>
        <v>-1.60205999132796</v>
      </c>
      <c r="Q326" s="12"/>
      <c r="R326" s="12"/>
      <c r="S326" s="12"/>
      <c r="T326" s="16"/>
      <c r="W326" s="12"/>
      <c r="X326" s="17"/>
    </row>
    <row r="327" spans="1:24">
      <c r="A327">
        <v>6</v>
      </c>
      <c r="B327">
        <v>6</v>
      </c>
      <c r="C327">
        <v>6</v>
      </c>
      <c r="D327">
        <v>5.9</v>
      </c>
      <c r="E327">
        <v>5.9</v>
      </c>
      <c r="F327">
        <v>5.9</v>
      </c>
      <c r="G327" s="8">
        <f t="shared" si="211"/>
        <v>6</v>
      </c>
      <c r="H327" s="8">
        <f t="shared" si="212"/>
        <v>5.9</v>
      </c>
      <c r="J327" s="14" t="s">
        <v>20</v>
      </c>
      <c r="K327" s="8">
        <v>6</v>
      </c>
      <c r="L327" s="8">
        <v>5.9</v>
      </c>
      <c r="M327" s="7">
        <f t="shared" si="209"/>
        <v>5.25</v>
      </c>
      <c r="N327" s="12">
        <f>(M327-M327)/M327*100</f>
        <v>0</v>
      </c>
      <c r="O327" s="12" t="e">
        <f t="shared" si="210"/>
        <v>#NUM!</v>
      </c>
      <c r="P327" s="12" t="e">
        <f t="shared" si="213"/>
        <v>#VALUE!</v>
      </c>
      <c r="Q327" s="12"/>
      <c r="R327" s="12"/>
      <c r="S327" s="12"/>
      <c r="T327" s="16"/>
      <c r="W327" s="12"/>
      <c r="X327" s="17"/>
    </row>
    <row r="328" spans="11:24">
      <c r="K328" s="8"/>
      <c r="L328" s="8"/>
      <c r="M328" s="7"/>
      <c r="N328" s="12"/>
      <c r="O328" s="12"/>
      <c r="P328" s="12"/>
      <c r="Q328" s="12"/>
      <c r="R328" s="12"/>
      <c r="S328" s="12"/>
      <c r="T328" s="16"/>
      <c r="W328" s="12"/>
      <c r="X328" s="17"/>
    </row>
    <row r="329" spans="11:24">
      <c r="K329" s="8"/>
      <c r="L329" s="8"/>
      <c r="M329" s="7"/>
      <c r="N329" s="12"/>
      <c r="O329" s="12"/>
      <c r="P329" s="12"/>
      <c r="Q329" s="12"/>
      <c r="R329" s="12"/>
      <c r="S329" s="12"/>
      <c r="T329" s="16"/>
      <c r="W329" s="12"/>
      <c r="X329" s="17"/>
    </row>
    <row r="330" spans="1:24">
      <c r="A330" s="7">
        <v>0.8</v>
      </c>
      <c r="B330" s="7">
        <v>0.8</v>
      </c>
      <c r="C330" s="7">
        <v>0.8</v>
      </c>
      <c r="D330" s="7">
        <v>0.71</v>
      </c>
      <c r="E330" s="7">
        <v>0.71</v>
      </c>
      <c r="F330" s="7">
        <v>0.71</v>
      </c>
      <c r="G330" s="8">
        <f>AVERAGE(A330:C330)</f>
        <v>0.8</v>
      </c>
      <c r="H330" s="8">
        <f>AVERAGE(D330:F330)</f>
        <v>0.71</v>
      </c>
      <c r="I330">
        <v>64</v>
      </c>
      <c r="J330">
        <v>6.4</v>
      </c>
      <c r="K330" s="8">
        <v>0.8</v>
      </c>
      <c r="L330" s="8">
        <v>0.71</v>
      </c>
      <c r="M330" s="7">
        <f t="shared" ref="M330:M335" si="214">AVERAGE(K330:L330)-0.7</f>
        <v>0.055</v>
      </c>
      <c r="N330" s="12">
        <f>(M335-M330)/M335*100</f>
        <v>99.0756302521008</v>
      </c>
      <c r="O330" s="12">
        <f t="shared" ref="O330:O335" si="215">NORMINV(N330/100,5,1)</f>
        <v>7.35570897890486</v>
      </c>
      <c r="P330" s="12">
        <f>LOG(J330)</f>
        <v>0.806179973983887</v>
      </c>
      <c r="Q330" s="12">
        <f>INTERCEPT(O330:O334,P330:P334)</f>
        <v>6.07212489041866</v>
      </c>
      <c r="R330" s="12">
        <f>LINEST(O330:O334,P330:P334)</f>
        <v>1.20345660268784</v>
      </c>
      <c r="S330" s="12">
        <f>(5-Q330)/R330</f>
        <v>-0.890871252045268</v>
      </c>
      <c r="T330" s="16">
        <f>POWER(10,S330)</f>
        <v>0.128566774366968</v>
      </c>
      <c r="W330" s="12">
        <f>CORREL(O330:O334,P330:P334)</f>
        <v>0.956127372085398</v>
      </c>
      <c r="X330" s="17">
        <f t="shared" si="199"/>
        <v>0.914179551650929</v>
      </c>
    </row>
    <row r="331" spans="1:24">
      <c r="A331">
        <v>1.3</v>
      </c>
      <c r="B331">
        <v>1.3</v>
      </c>
      <c r="C331">
        <v>1.3</v>
      </c>
      <c r="D331">
        <v>1.3</v>
      </c>
      <c r="E331">
        <v>1.3</v>
      </c>
      <c r="F331">
        <v>1.3</v>
      </c>
      <c r="G331" s="8">
        <f t="shared" ref="G331:G335" si="216">AVERAGE(A331:C331)</f>
        <v>1.3</v>
      </c>
      <c r="H331" s="8">
        <f t="shared" ref="H331:H335" si="217">AVERAGE(D331:F331)</f>
        <v>1.3</v>
      </c>
      <c r="J331">
        <v>1.6</v>
      </c>
      <c r="K331" s="8">
        <v>1.3</v>
      </c>
      <c r="L331" s="8">
        <v>1.3</v>
      </c>
      <c r="M331" s="7">
        <f t="shared" si="214"/>
        <v>0.6</v>
      </c>
      <c r="N331" s="12">
        <f>(M335-M331)/M335*100</f>
        <v>89.9159663865546</v>
      </c>
      <c r="O331" s="12">
        <f t="shared" si="215"/>
        <v>6.27677789352299</v>
      </c>
      <c r="P331" s="12">
        <f t="shared" ref="P331:P335" si="218">LOG(J331)</f>
        <v>0.204119982655925</v>
      </c>
      <c r="Q331" s="12"/>
      <c r="R331" s="12"/>
      <c r="S331" s="12"/>
      <c r="T331" s="16"/>
      <c r="W331" s="12"/>
      <c r="X331" s="17"/>
    </row>
    <row r="332" spans="1:24">
      <c r="A332">
        <v>3.6</v>
      </c>
      <c r="B332">
        <v>3.6</v>
      </c>
      <c r="C332">
        <v>3.6</v>
      </c>
      <c r="D332">
        <v>3.5</v>
      </c>
      <c r="E332">
        <v>3.2</v>
      </c>
      <c r="F332">
        <v>3.5</v>
      </c>
      <c r="G332" s="8">
        <f t="shared" si="216"/>
        <v>3.6</v>
      </c>
      <c r="H332" s="8">
        <f t="shared" si="217"/>
        <v>3.4</v>
      </c>
      <c r="J332">
        <v>0.4</v>
      </c>
      <c r="K332" s="8">
        <v>3.6</v>
      </c>
      <c r="L332" s="8">
        <v>3.4</v>
      </c>
      <c r="M332" s="7">
        <f t="shared" si="214"/>
        <v>2.8</v>
      </c>
      <c r="N332" s="12">
        <f>(M335-M332)/M335*100</f>
        <v>52.9411764705882</v>
      </c>
      <c r="O332" s="12">
        <f t="shared" si="215"/>
        <v>5.07379127380827</v>
      </c>
      <c r="P332" s="12">
        <f t="shared" si="218"/>
        <v>-0.397940008672038</v>
      </c>
      <c r="Q332" s="12"/>
      <c r="R332" s="12"/>
      <c r="S332" s="12"/>
      <c r="T332" s="16"/>
      <c r="W332" s="12"/>
      <c r="X332" s="17"/>
    </row>
    <row r="333" spans="1:24">
      <c r="A333">
        <v>4.2</v>
      </c>
      <c r="B333">
        <v>4.2</v>
      </c>
      <c r="C333">
        <v>4.2</v>
      </c>
      <c r="D333">
        <v>4.2</v>
      </c>
      <c r="E333">
        <v>4.2</v>
      </c>
      <c r="F333">
        <v>4.2</v>
      </c>
      <c r="G333" s="8">
        <f t="shared" si="216"/>
        <v>4.2</v>
      </c>
      <c r="H333" s="8">
        <f t="shared" si="217"/>
        <v>4.2</v>
      </c>
      <c r="J333">
        <v>0.1</v>
      </c>
      <c r="K333" s="8">
        <v>4.2</v>
      </c>
      <c r="L333" s="8">
        <v>4.2</v>
      </c>
      <c r="M333" s="7">
        <f t="shared" si="214"/>
        <v>3.5</v>
      </c>
      <c r="N333" s="12">
        <f>(M335-M333)/M335*100</f>
        <v>41.1764705882353</v>
      </c>
      <c r="O333" s="12">
        <f t="shared" si="215"/>
        <v>4.77699216905963</v>
      </c>
      <c r="P333" s="12">
        <f t="shared" si="218"/>
        <v>-1</v>
      </c>
      <c r="Q333" s="12"/>
      <c r="R333" s="12"/>
      <c r="S333" s="12"/>
      <c r="T333" s="16"/>
      <c r="W333" s="12"/>
      <c r="X333" s="17"/>
    </row>
    <row r="334" spans="1:24">
      <c r="A334">
        <v>4.8</v>
      </c>
      <c r="B334">
        <v>4.8</v>
      </c>
      <c r="C334">
        <v>4.8</v>
      </c>
      <c r="D334">
        <v>4.8</v>
      </c>
      <c r="E334">
        <v>5.1</v>
      </c>
      <c r="F334">
        <v>4.8</v>
      </c>
      <c r="G334" s="8">
        <f t="shared" si="216"/>
        <v>4.8</v>
      </c>
      <c r="H334" s="8">
        <f t="shared" si="217"/>
        <v>4.9</v>
      </c>
      <c r="J334">
        <v>0.025</v>
      </c>
      <c r="K334" s="8">
        <v>4.8</v>
      </c>
      <c r="L334" s="8">
        <v>4.9</v>
      </c>
      <c r="M334" s="7">
        <f t="shared" si="214"/>
        <v>4.15</v>
      </c>
      <c r="N334" s="12">
        <f>(M335-M334)/M335*100</f>
        <v>30.2521008403361</v>
      </c>
      <c r="O334" s="12">
        <f t="shared" si="215"/>
        <v>4.48283648224744</v>
      </c>
      <c r="P334" s="12">
        <f t="shared" si="218"/>
        <v>-1.60205999132796</v>
      </c>
      <c r="Q334" s="12"/>
      <c r="R334" s="12"/>
      <c r="S334" s="12"/>
      <c r="T334" s="16"/>
      <c r="W334" s="12"/>
      <c r="X334" s="17"/>
    </row>
    <row r="335" spans="1:24">
      <c r="A335">
        <v>6.6</v>
      </c>
      <c r="B335">
        <v>7.2</v>
      </c>
      <c r="C335">
        <v>6.6</v>
      </c>
      <c r="D335">
        <v>6.5</v>
      </c>
      <c r="E335">
        <v>6.5</v>
      </c>
      <c r="F335">
        <v>6.5</v>
      </c>
      <c r="G335" s="8">
        <f t="shared" si="216"/>
        <v>6.8</v>
      </c>
      <c r="H335" s="8">
        <f t="shared" si="217"/>
        <v>6.5</v>
      </c>
      <c r="J335" s="14" t="s">
        <v>20</v>
      </c>
      <c r="K335" s="8">
        <v>6.8</v>
      </c>
      <c r="L335" s="8">
        <v>6.5</v>
      </c>
      <c r="M335" s="7">
        <f t="shared" si="214"/>
        <v>5.95</v>
      </c>
      <c r="N335" s="12">
        <f>(M335-M335)/M335*100</f>
        <v>0</v>
      </c>
      <c r="O335" s="12" t="e">
        <f t="shared" si="215"/>
        <v>#NUM!</v>
      </c>
      <c r="P335" s="12" t="e">
        <f t="shared" si="218"/>
        <v>#VALUE!</v>
      </c>
      <c r="Q335" s="12"/>
      <c r="R335" s="12"/>
      <c r="S335" s="12"/>
      <c r="T335" s="16"/>
      <c r="W335" s="12"/>
      <c r="X335" s="17"/>
    </row>
    <row r="336" spans="10:24">
      <c r="J336" s="14"/>
      <c r="K336" s="8"/>
      <c r="L336" s="8"/>
      <c r="M336" s="7"/>
      <c r="N336" s="12"/>
      <c r="O336" s="12"/>
      <c r="P336" s="12"/>
      <c r="Q336" s="12"/>
      <c r="R336" s="12"/>
      <c r="S336" s="12"/>
      <c r="T336" s="16"/>
      <c r="W336" s="12"/>
      <c r="X336" s="17"/>
    </row>
    <row r="337" spans="11:24">
      <c r="K337" s="8"/>
      <c r="L337" s="8"/>
      <c r="M337" s="7"/>
      <c r="N337" s="12"/>
      <c r="O337" s="12"/>
      <c r="P337" s="12"/>
      <c r="Q337" s="12"/>
      <c r="R337" s="12"/>
      <c r="S337" s="12"/>
      <c r="T337" s="16"/>
      <c r="W337" s="12"/>
      <c r="X337" s="17"/>
    </row>
    <row r="338" spans="1:24">
      <c r="A338" s="7">
        <v>0.8</v>
      </c>
      <c r="B338" s="7">
        <v>0.8</v>
      </c>
      <c r="C338" s="7">
        <v>0.8</v>
      </c>
      <c r="D338" s="7">
        <v>0.8</v>
      </c>
      <c r="E338" s="7">
        <v>0.8</v>
      </c>
      <c r="F338" s="7">
        <v>0.8</v>
      </c>
      <c r="G338" s="8">
        <f>AVERAGE(A338:C338)</f>
        <v>0.8</v>
      </c>
      <c r="H338" s="8">
        <f>AVERAGE(D338:F338)</f>
        <v>0.8</v>
      </c>
      <c r="I338">
        <v>65</v>
      </c>
      <c r="J338">
        <v>6.4</v>
      </c>
      <c r="K338" s="8">
        <v>0.8</v>
      </c>
      <c r="L338" s="8">
        <v>0.8</v>
      </c>
      <c r="M338" s="7">
        <f t="shared" ref="M338:M343" si="219">AVERAGE(K338:L338)-0.7</f>
        <v>0.1</v>
      </c>
      <c r="N338" s="12">
        <f>(M343-M338)/M343*100</f>
        <v>98.0769230769231</v>
      </c>
      <c r="O338" s="12">
        <f t="shared" ref="O338:O343" si="220">NORMINV(N338/100,5,1)</f>
        <v>7.06990183089505</v>
      </c>
      <c r="P338" s="12">
        <f>LOG(J338)</f>
        <v>0.806179973983887</v>
      </c>
      <c r="Q338" s="12">
        <f>INTERCEPT(O338:O342,P338:P342)</f>
        <v>5.85149799967157</v>
      </c>
      <c r="R338" s="12">
        <f>LINEST(O338:O342,P338:P342)</f>
        <v>1.46054280551425</v>
      </c>
      <c r="S338" s="12">
        <f>(5-Q338)/R338</f>
        <v>-0.58300105718008</v>
      </c>
      <c r="T338" s="16">
        <f>POWER(10,S338)</f>
        <v>0.261215499576076</v>
      </c>
      <c r="W338" s="12">
        <f>CORREL(O338:O342,P338:P342)</f>
        <v>0.955111331968803</v>
      </c>
      <c r="X338" s="17">
        <f t="shared" si="199"/>
        <v>0.912237656455221</v>
      </c>
    </row>
    <row r="339" spans="1:24">
      <c r="A339">
        <v>1</v>
      </c>
      <c r="B339">
        <v>1</v>
      </c>
      <c r="C339">
        <v>1</v>
      </c>
      <c r="D339">
        <v>1</v>
      </c>
      <c r="E339">
        <v>1</v>
      </c>
      <c r="F339">
        <v>1</v>
      </c>
      <c r="G339" s="8">
        <f t="shared" ref="G339:G343" si="221">AVERAGE(A339:C339)</f>
        <v>1</v>
      </c>
      <c r="H339" s="8">
        <f t="shared" ref="H339:H343" si="222">AVERAGE(D339:F339)</f>
        <v>1</v>
      </c>
      <c r="J339">
        <v>1.6</v>
      </c>
      <c r="K339" s="8">
        <v>1</v>
      </c>
      <c r="L339" s="8">
        <v>1</v>
      </c>
      <c r="M339" s="7">
        <f t="shared" si="219"/>
        <v>0.3</v>
      </c>
      <c r="N339" s="12">
        <f>(M343-M339)/M343*100</f>
        <v>94.2307692307692</v>
      </c>
      <c r="O339" s="12">
        <f t="shared" si="220"/>
        <v>6.57444496521704</v>
      </c>
      <c r="P339" s="12">
        <f t="shared" ref="P339:P343" si="223">LOG(J339)</f>
        <v>0.204119982655925</v>
      </c>
      <c r="Q339" s="12"/>
      <c r="R339" s="12"/>
      <c r="S339" s="12"/>
      <c r="T339" s="16"/>
      <c r="W339" s="12"/>
      <c r="X339" s="17"/>
    </row>
    <row r="340" spans="1:24">
      <c r="A340">
        <v>3.8</v>
      </c>
      <c r="B340">
        <v>3.7</v>
      </c>
      <c r="C340">
        <v>4.2</v>
      </c>
      <c r="D340">
        <v>4</v>
      </c>
      <c r="E340">
        <v>4.2</v>
      </c>
      <c r="F340">
        <v>3.8</v>
      </c>
      <c r="G340" s="8">
        <f t="shared" si="221"/>
        <v>3.9</v>
      </c>
      <c r="H340" s="8">
        <f t="shared" si="222"/>
        <v>4</v>
      </c>
      <c r="J340">
        <v>0.4</v>
      </c>
      <c r="K340" s="8">
        <v>3.9</v>
      </c>
      <c r="L340" s="8">
        <v>4</v>
      </c>
      <c r="M340" s="7">
        <f t="shared" si="219"/>
        <v>3.25</v>
      </c>
      <c r="N340" s="12">
        <f>(M343-M340)/M343*100</f>
        <v>37.5</v>
      </c>
      <c r="O340" s="12">
        <f t="shared" si="220"/>
        <v>4.68136063603562</v>
      </c>
      <c r="P340" s="12">
        <f t="shared" si="223"/>
        <v>-0.397940008672038</v>
      </c>
      <c r="Q340" s="12"/>
      <c r="R340" s="12"/>
      <c r="S340" s="12"/>
      <c r="T340" s="16"/>
      <c r="W340" s="12"/>
      <c r="X340" s="17"/>
    </row>
    <row r="341" spans="1:24">
      <c r="A341">
        <v>4.9</v>
      </c>
      <c r="B341">
        <v>4.9</v>
      </c>
      <c r="C341">
        <v>4.9</v>
      </c>
      <c r="D341">
        <v>4.9</v>
      </c>
      <c r="E341">
        <v>4.9</v>
      </c>
      <c r="F341">
        <v>4.9</v>
      </c>
      <c r="G341" s="8">
        <f t="shared" si="221"/>
        <v>4.9</v>
      </c>
      <c r="H341" s="8">
        <f t="shared" si="222"/>
        <v>4.9</v>
      </c>
      <c r="J341">
        <v>0.1</v>
      </c>
      <c r="K341" s="8">
        <v>4.9</v>
      </c>
      <c r="L341" s="8">
        <v>4.9</v>
      </c>
      <c r="M341" s="7">
        <f t="shared" si="219"/>
        <v>4.2</v>
      </c>
      <c r="N341" s="12">
        <f>(M343-M341)/M343*100</f>
        <v>19.2307692307692</v>
      </c>
      <c r="O341" s="12">
        <f t="shared" si="220"/>
        <v>4.13057622671111</v>
      </c>
      <c r="P341" s="12">
        <f t="shared" si="223"/>
        <v>-1</v>
      </c>
      <c r="Q341" s="12"/>
      <c r="R341" s="12"/>
      <c r="S341" s="12"/>
      <c r="T341" s="16"/>
      <c r="W341" s="12"/>
      <c r="X341" s="17"/>
    </row>
    <row r="342" spans="1:24">
      <c r="A342">
        <v>5.2</v>
      </c>
      <c r="B342">
        <v>5.2</v>
      </c>
      <c r="C342">
        <v>5.2</v>
      </c>
      <c r="D342">
        <v>5.2</v>
      </c>
      <c r="E342">
        <v>5.2</v>
      </c>
      <c r="F342">
        <v>5.2</v>
      </c>
      <c r="G342" s="8">
        <f t="shared" si="221"/>
        <v>5.2</v>
      </c>
      <c r="H342" s="8">
        <f t="shared" si="222"/>
        <v>5.2</v>
      </c>
      <c r="J342">
        <v>0.025</v>
      </c>
      <c r="K342" s="8">
        <v>5.2</v>
      </c>
      <c r="L342" s="8">
        <v>5.2</v>
      </c>
      <c r="M342" s="7">
        <f t="shared" si="219"/>
        <v>4.5</v>
      </c>
      <c r="N342" s="12">
        <f>(M343-M342)/M343*100</f>
        <v>13.4615384615385</v>
      </c>
      <c r="O342" s="12">
        <f t="shared" si="220"/>
        <v>3.89516425603789</v>
      </c>
      <c r="P342" s="12">
        <f t="shared" si="223"/>
        <v>-1.60205999132796</v>
      </c>
      <c r="Q342" s="12"/>
      <c r="R342" s="12"/>
      <c r="S342" s="12"/>
      <c r="T342" s="16"/>
      <c r="W342" s="12"/>
      <c r="X342" s="17"/>
    </row>
    <row r="343" spans="1:24">
      <c r="A343">
        <v>5.9</v>
      </c>
      <c r="B343">
        <v>5.9</v>
      </c>
      <c r="C343">
        <v>5.9</v>
      </c>
      <c r="D343">
        <v>5.9</v>
      </c>
      <c r="E343">
        <v>5.9</v>
      </c>
      <c r="F343">
        <v>5.9</v>
      </c>
      <c r="G343" s="8">
        <f t="shared" si="221"/>
        <v>5.9</v>
      </c>
      <c r="H343" s="8">
        <f t="shared" si="222"/>
        <v>5.9</v>
      </c>
      <c r="J343" s="14" t="s">
        <v>20</v>
      </c>
      <c r="K343" s="8">
        <v>5.9</v>
      </c>
      <c r="L343" s="8">
        <v>5.9</v>
      </c>
      <c r="M343" s="7">
        <f t="shared" si="219"/>
        <v>5.2</v>
      </c>
      <c r="N343" s="12">
        <f>(M343-M343)/M343*100</f>
        <v>0</v>
      </c>
      <c r="O343" s="12" t="e">
        <f t="shared" si="220"/>
        <v>#NUM!</v>
      </c>
      <c r="P343" s="12" t="e">
        <f t="shared" si="223"/>
        <v>#VALUE!</v>
      </c>
      <c r="Q343" s="12"/>
      <c r="R343" s="12"/>
      <c r="S343" s="12"/>
      <c r="T343" s="16"/>
      <c r="W343" s="12"/>
      <c r="X343" s="17"/>
    </row>
    <row r="344" spans="13:24">
      <c r="M344" s="7"/>
      <c r="N344" s="12"/>
      <c r="O344" s="12"/>
      <c r="P344" s="12"/>
      <c r="Q344" s="12"/>
      <c r="R344" s="12"/>
      <c r="S344" s="12"/>
      <c r="T344" s="16"/>
      <c r="W344" s="12"/>
      <c r="X344" s="17"/>
    </row>
    <row r="345" spans="13:24">
      <c r="M345" s="7"/>
      <c r="N345" s="12"/>
      <c r="O345" s="12"/>
      <c r="P345" s="12"/>
      <c r="Q345" s="12"/>
      <c r="R345" s="12"/>
      <c r="S345" s="12"/>
      <c r="T345" s="16"/>
      <c r="W345" s="12"/>
      <c r="X345" s="17"/>
    </row>
    <row r="346" spans="1:24">
      <c r="A346" s="7">
        <v>1.3</v>
      </c>
      <c r="B346" s="7">
        <v>1.7</v>
      </c>
      <c r="C346" s="7">
        <v>1.8</v>
      </c>
      <c r="D346" s="7">
        <v>1.3</v>
      </c>
      <c r="E346" s="7">
        <v>1.3</v>
      </c>
      <c r="F346" s="7">
        <v>1.3</v>
      </c>
      <c r="G346" s="8">
        <f>AVERAGE(A346:C346)</f>
        <v>1.6</v>
      </c>
      <c r="H346" s="8">
        <f>AVERAGE(D346:F346)</f>
        <v>1.3</v>
      </c>
      <c r="I346">
        <v>66</v>
      </c>
      <c r="J346">
        <v>6.4</v>
      </c>
      <c r="K346" s="8">
        <v>1.6</v>
      </c>
      <c r="L346" s="8">
        <v>1.3</v>
      </c>
      <c r="M346" s="7">
        <f t="shared" ref="M346:M351" si="224">AVERAGE(K346:L346)-0.7</f>
        <v>0.75</v>
      </c>
      <c r="N346" s="12">
        <f>(M351-M346)/M351*100</f>
        <v>81.4814814814815</v>
      </c>
      <c r="O346" s="12">
        <f t="shared" ref="O346:O351" si="225">NORMINV(N346/100,5,1)</f>
        <v>5.89577981888359</v>
      </c>
      <c r="P346" s="12">
        <f>LOG(J346)</f>
        <v>0.806179973983887</v>
      </c>
      <c r="Q346" s="12">
        <f>INTERCEPT(O346:O350,P346:P350)</f>
        <v>5.13393358833811</v>
      </c>
      <c r="R346" s="12">
        <f>LINEST(O346:O350,P346:P350)</f>
        <v>0.816353046369474</v>
      </c>
      <c r="S346" s="12">
        <f>(5-Q346)/R346</f>
        <v>-0.164063316641923</v>
      </c>
      <c r="T346" s="16">
        <f>POWER(10,S346)</f>
        <v>0.685388295068202</v>
      </c>
      <c r="W346" s="12">
        <f>CORREL(O346:O350,P346:P350)</f>
        <v>0.974385720367261</v>
      </c>
      <c r="X346" s="17">
        <f t="shared" si="199"/>
        <v>0.949427532055626</v>
      </c>
    </row>
    <row r="347" spans="1:24">
      <c r="A347">
        <v>2.5</v>
      </c>
      <c r="B347">
        <v>2.8</v>
      </c>
      <c r="C347">
        <v>2.5</v>
      </c>
      <c r="D347">
        <v>2.6</v>
      </c>
      <c r="E347">
        <v>2.6</v>
      </c>
      <c r="F347">
        <v>2.9</v>
      </c>
      <c r="G347" s="8">
        <f t="shared" ref="G347:G351" si="226">AVERAGE(A347:C347)</f>
        <v>2.6</v>
      </c>
      <c r="H347" s="8">
        <f t="shared" ref="H347:H351" si="227">AVERAGE(D347:F347)</f>
        <v>2.7</v>
      </c>
      <c r="J347">
        <v>1.6</v>
      </c>
      <c r="K347" s="8">
        <v>2.6</v>
      </c>
      <c r="L347" s="8">
        <v>2.7</v>
      </c>
      <c r="M347" s="7">
        <f t="shared" si="224"/>
        <v>1.95</v>
      </c>
      <c r="N347" s="12">
        <f>(M351-M347)/M351*100</f>
        <v>51.8518518518518</v>
      </c>
      <c r="O347" s="12">
        <f t="shared" si="225"/>
        <v>5.04643572477053</v>
      </c>
      <c r="P347" s="12">
        <f t="shared" ref="P347:P351" si="228">LOG(J347)</f>
        <v>0.204119982655925</v>
      </c>
      <c r="Q347" s="12"/>
      <c r="R347" s="12"/>
      <c r="S347" s="12"/>
      <c r="T347" s="16"/>
      <c r="W347" s="12"/>
      <c r="X347" s="17"/>
    </row>
    <row r="348" spans="1:24">
      <c r="A348">
        <v>2.7</v>
      </c>
      <c r="B348">
        <v>3.1</v>
      </c>
      <c r="C348">
        <v>2.6</v>
      </c>
      <c r="D348">
        <v>3</v>
      </c>
      <c r="E348">
        <v>3</v>
      </c>
      <c r="F348">
        <v>3</v>
      </c>
      <c r="G348" s="8">
        <f t="shared" si="226"/>
        <v>2.8</v>
      </c>
      <c r="H348" s="8">
        <f t="shared" si="227"/>
        <v>3</v>
      </c>
      <c r="J348">
        <v>0.4</v>
      </c>
      <c r="K348" s="8">
        <v>2.8</v>
      </c>
      <c r="L348" s="8">
        <v>3</v>
      </c>
      <c r="M348" s="7">
        <f t="shared" si="224"/>
        <v>2.2</v>
      </c>
      <c r="N348" s="12">
        <f>(M351-M348)/M351*100</f>
        <v>45.679012345679</v>
      </c>
      <c r="O348" s="12">
        <f t="shared" si="225"/>
        <v>4.89147625620173</v>
      </c>
      <c r="P348" s="12">
        <f t="shared" si="228"/>
        <v>-0.397940008672038</v>
      </c>
      <c r="Q348" s="12"/>
      <c r="R348" s="12"/>
      <c r="S348" s="12"/>
      <c r="T348" s="16"/>
      <c r="W348" s="12"/>
      <c r="X348" s="17"/>
    </row>
    <row r="349" spans="1:24">
      <c r="A349">
        <v>3.5</v>
      </c>
      <c r="B349">
        <v>3.5</v>
      </c>
      <c r="C349">
        <v>3.5</v>
      </c>
      <c r="D349">
        <v>3.5</v>
      </c>
      <c r="E349">
        <v>3.5</v>
      </c>
      <c r="F349">
        <v>3.5</v>
      </c>
      <c r="G349" s="8">
        <f t="shared" si="226"/>
        <v>3.5</v>
      </c>
      <c r="H349" s="8">
        <f t="shared" si="227"/>
        <v>3.5</v>
      </c>
      <c r="J349">
        <v>0.1</v>
      </c>
      <c r="K349" s="8">
        <v>3.5</v>
      </c>
      <c r="L349" s="8">
        <v>3.5</v>
      </c>
      <c r="M349" s="7">
        <f t="shared" si="224"/>
        <v>2.8</v>
      </c>
      <c r="N349" s="12">
        <f>(M351-M349)/M351*100</f>
        <v>30.8641975308642</v>
      </c>
      <c r="O349" s="12">
        <f t="shared" si="225"/>
        <v>4.50029661779222</v>
      </c>
      <c r="P349" s="12">
        <f t="shared" si="228"/>
        <v>-1</v>
      </c>
      <c r="Q349" s="12"/>
      <c r="R349" s="12"/>
      <c r="S349" s="12"/>
      <c r="T349" s="16"/>
      <c r="W349" s="12"/>
      <c r="X349" s="17"/>
    </row>
    <row r="350" spans="1:24">
      <c r="A350">
        <v>4</v>
      </c>
      <c r="B350">
        <v>4.3</v>
      </c>
      <c r="C350">
        <v>4.3</v>
      </c>
      <c r="D350">
        <v>4.4</v>
      </c>
      <c r="E350">
        <v>4.6</v>
      </c>
      <c r="F350">
        <v>4.5</v>
      </c>
      <c r="G350" s="8">
        <f t="shared" si="226"/>
        <v>4.2</v>
      </c>
      <c r="H350" s="8">
        <f t="shared" si="227"/>
        <v>4.5</v>
      </c>
      <c r="J350">
        <v>0.025</v>
      </c>
      <c r="K350" s="8">
        <v>4.2</v>
      </c>
      <c r="L350" s="8">
        <v>4.5</v>
      </c>
      <c r="M350" s="7">
        <f t="shared" si="224"/>
        <v>3.65</v>
      </c>
      <c r="N350" s="12">
        <f>(M351-M350)/M351*100</f>
        <v>9.87654320987655</v>
      </c>
      <c r="O350" s="12">
        <f t="shared" si="225"/>
        <v>3.71138183228394</v>
      </c>
      <c r="P350" s="12">
        <f t="shared" si="228"/>
        <v>-1.60205999132796</v>
      </c>
      <c r="Q350" s="12"/>
      <c r="R350" s="12"/>
      <c r="S350" s="12"/>
      <c r="T350" s="16"/>
      <c r="W350" s="12"/>
      <c r="X350" s="17"/>
    </row>
    <row r="351" spans="1:24">
      <c r="A351">
        <v>4.5</v>
      </c>
      <c r="B351">
        <v>4.6</v>
      </c>
      <c r="C351">
        <v>5</v>
      </c>
      <c r="D351">
        <v>4.7</v>
      </c>
      <c r="E351">
        <v>5</v>
      </c>
      <c r="F351">
        <v>4.7</v>
      </c>
      <c r="G351" s="8">
        <f t="shared" si="226"/>
        <v>4.7</v>
      </c>
      <c r="H351" s="8">
        <f t="shared" si="227"/>
        <v>4.8</v>
      </c>
      <c r="J351" s="14" t="s">
        <v>20</v>
      </c>
      <c r="K351" s="8">
        <v>4.7</v>
      </c>
      <c r="L351" s="8">
        <v>4.8</v>
      </c>
      <c r="M351" s="7">
        <f t="shared" si="224"/>
        <v>4.05</v>
      </c>
      <c r="N351" s="12">
        <f>(M351-M351)/M351*100</f>
        <v>0</v>
      </c>
      <c r="O351" s="12" t="e">
        <f t="shared" si="225"/>
        <v>#NUM!</v>
      </c>
      <c r="P351" s="12" t="e">
        <f t="shared" si="228"/>
        <v>#VALUE!</v>
      </c>
      <c r="Q351" s="12"/>
      <c r="R351" s="12"/>
      <c r="S351" s="12"/>
      <c r="T351" s="16"/>
      <c r="W351" s="12"/>
      <c r="X351" s="17"/>
    </row>
    <row r="352" spans="13:24">
      <c r="M352" s="7"/>
      <c r="N352" s="12"/>
      <c r="O352" s="12"/>
      <c r="P352" s="12"/>
      <c r="Q352" s="12"/>
      <c r="R352" s="12"/>
      <c r="S352" s="12"/>
      <c r="T352" s="16"/>
      <c r="W352" s="12"/>
      <c r="X352" s="17"/>
    </row>
    <row r="353" spans="13:24">
      <c r="M353" s="7"/>
      <c r="N353" s="12"/>
      <c r="O353" s="12"/>
      <c r="P353" s="12"/>
      <c r="Q353" s="12"/>
      <c r="R353" s="12"/>
      <c r="S353" s="12"/>
      <c r="T353" s="16"/>
      <c r="W353" s="12"/>
      <c r="X353" s="17"/>
    </row>
    <row r="354" spans="1:24">
      <c r="A354" s="7">
        <v>1.5</v>
      </c>
      <c r="B354" s="7">
        <v>1.5</v>
      </c>
      <c r="C354" s="7">
        <v>1.5</v>
      </c>
      <c r="D354" s="7">
        <v>1.5</v>
      </c>
      <c r="E354" s="7">
        <v>1.9</v>
      </c>
      <c r="F354" s="7">
        <v>1.7</v>
      </c>
      <c r="G354" s="8">
        <f>AVERAGE(A354:C354)</f>
        <v>1.5</v>
      </c>
      <c r="H354" s="8">
        <f>AVERAGE(D354:F354)</f>
        <v>1.7</v>
      </c>
      <c r="I354">
        <v>67</v>
      </c>
      <c r="J354">
        <v>6.4</v>
      </c>
      <c r="K354" s="8">
        <v>1.5</v>
      </c>
      <c r="L354" s="8">
        <v>1.7</v>
      </c>
      <c r="M354" s="7">
        <f t="shared" ref="M354:M359" si="229">AVERAGE(K354:L354)-0.7</f>
        <v>0.9</v>
      </c>
      <c r="N354" s="12">
        <f>(M359-M354)/M359*100</f>
        <v>78.8235294117647</v>
      </c>
      <c r="O354" s="12">
        <f t="shared" ref="O354:O359" si="230">NORMINV(N354/100,5,1)</f>
        <v>5.80031310564873</v>
      </c>
      <c r="P354" s="12">
        <f>LOG(J354)</f>
        <v>0.806179973983887</v>
      </c>
      <c r="Q354" s="12">
        <f>INTERCEPT(O354:O358,P354:P358)</f>
        <v>5.31986491935654</v>
      </c>
      <c r="R354" s="12">
        <f>LINEST(O354:O358,P354:P358)</f>
        <v>0.746565919449548</v>
      </c>
      <c r="S354" s="12">
        <f>(5-Q354)/R354</f>
        <v>-0.428448327231954</v>
      </c>
      <c r="T354" s="16">
        <f>POWER(10,S354)</f>
        <v>0.372865046139538</v>
      </c>
      <c r="W354" s="12">
        <f>CORREL(O354:O358,P354:P358)</f>
        <v>0.984465137424792</v>
      </c>
      <c r="X354" s="17">
        <f t="shared" si="199"/>
        <v>0.969171606804814</v>
      </c>
    </row>
    <row r="355" spans="1:24">
      <c r="A355">
        <v>1.6</v>
      </c>
      <c r="B355">
        <v>1.9</v>
      </c>
      <c r="C355">
        <v>1.6</v>
      </c>
      <c r="D355">
        <v>1.8</v>
      </c>
      <c r="E355">
        <v>1.8</v>
      </c>
      <c r="F355">
        <v>1.8</v>
      </c>
      <c r="G355" s="8">
        <f t="shared" ref="G355:G359" si="231">AVERAGE(A355:C355)</f>
        <v>1.7</v>
      </c>
      <c r="H355" s="8">
        <f t="shared" ref="H355:H359" si="232">AVERAGE(D355:F355)</f>
        <v>1.8</v>
      </c>
      <c r="J355">
        <v>1.6</v>
      </c>
      <c r="K355" s="8">
        <v>1.7</v>
      </c>
      <c r="L355" s="8">
        <v>1.8</v>
      </c>
      <c r="M355" s="7">
        <f t="shared" si="229"/>
        <v>1.05</v>
      </c>
      <c r="N355" s="12">
        <f>(M359-M355)/M359*100</f>
        <v>75.2941176470588</v>
      </c>
      <c r="O355" s="12">
        <f t="shared" si="230"/>
        <v>5.6837743798793</v>
      </c>
      <c r="P355" s="12">
        <f t="shared" ref="P355:P359" si="233">LOG(J355)</f>
        <v>0.204119982655925</v>
      </c>
      <c r="Q355" s="12"/>
      <c r="R355" s="12"/>
      <c r="S355" s="12"/>
      <c r="T355" s="16"/>
      <c r="W355" s="12"/>
      <c r="X355" s="17"/>
    </row>
    <row r="356" spans="1:24">
      <c r="A356">
        <v>2.4</v>
      </c>
      <c r="B356">
        <v>2.7</v>
      </c>
      <c r="C356">
        <v>2.4</v>
      </c>
      <c r="D356">
        <v>3.2</v>
      </c>
      <c r="E356">
        <v>3.5</v>
      </c>
      <c r="F356">
        <v>3.2</v>
      </c>
      <c r="G356" s="8">
        <f t="shared" si="231"/>
        <v>2.5</v>
      </c>
      <c r="H356" s="8">
        <f t="shared" si="232"/>
        <v>3.3</v>
      </c>
      <c r="J356">
        <v>0.4</v>
      </c>
      <c r="K356" s="8">
        <v>2.5</v>
      </c>
      <c r="L356" s="8">
        <v>3.3</v>
      </c>
      <c r="M356" s="7">
        <f t="shared" si="229"/>
        <v>2.2</v>
      </c>
      <c r="N356" s="12">
        <f>(M359-M356)/M359*100</f>
        <v>48.2352941176471</v>
      </c>
      <c r="O356" s="12">
        <f t="shared" si="230"/>
        <v>4.95575094784581</v>
      </c>
      <c r="P356" s="12">
        <f t="shared" si="233"/>
        <v>-0.397940008672038</v>
      </c>
      <c r="Q356" s="12"/>
      <c r="R356" s="12"/>
      <c r="S356" s="12"/>
      <c r="T356" s="16"/>
      <c r="W356" s="12"/>
      <c r="X356" s="17"/>
    </row>
    <row r="357" spans="1:24">
      <c r="A357">
        <v>3.4</v>
      </c>
      <c r="B357">
        <v>3.4</v>
      </c>
      <c r="C357">
        <v>3.4</v>
      </c>
      <c r="D357">
        <v>3.6</v>
      </c>
      <c r="E357">
        <v>3.7</v>
      </c>
      <c r="F357">
        <v>3.8</v>
      </c>
      <c r="G357" s="8">
        <f t="shared" si="231"/>
        <v>3.4</v>
      </c>
      <c r="H357" s="8">
        <f t="shared" si="232"/>
        <v>3.7</v>
      </c>
      <c r="J357">
        <v>0.1</v>
      </c>
      <c r="K357" s="8">
        <v>3.4</v>
      </c>
      <c r="L357" s="8">
        <v>3.7</v>
      </c>
      <c r="M357" s="7">
        <f t="shared" si="229"/>
        <v>2.85</v>
      </c>
      <c r="N357" s="12">
        <f>(M359-M357)/M359*100</f>
        <v>32.9411764705882</v>
      </c>
      <c r="O357" s="12">
        <f t="shared" si="230"/>
        <v>4.55846196093648</v>
      </c>
      <c r="P357" s="12">
        <f t="shared" si="233"/>
        <v>-1</v>
      </c>
      <c r="Q357" s="12"/>
      <c r="R357" s="12"/>
      <c r="S357" s="12"/>
      <c r="T357" s="16"/>
      <c r="W357" s="12"/>
      <c r="X357" s="17"/>
    </row>
    <row r="358" spans="1:24">
      <c r="A358">
        <v>4.1</v>
      </c>
      <c r="B358">
        <v>4.1</v>
      </c>
      <c r="C358">
        <v>4.1</v>
      </c>
      <c r="D358">
        <v>4.2</v>
      </c>
      <c r="E358">
        <v>4.2</v>
      </c>
      <c r="F358">
        <v>4.2</v>
      </c>
      <c r="G358" s="8">
        <f t="shared" si="231"/>
        <v>4.1</v>
      </c>
      <c r="H358" s="8">
        <f t="shared" si="232"/>
        <v>4.2</v>
      </c>
      <c r="J358">
        <v>0.025</v>
      </c>
      <c r="K358" s="8">
        <v>4.1</v>
      </c>
      <c r="L358" s="8">
        <v>4.2</v>
      </c>
      <c r="M358" s="7">
        <f t="shared" si="229"/>
        <v>3.45</v>
      </c>
      <c r="N358" s="12">
        <f>(M359-M358)/M359*100</f>
        <v>18.8235294117647</v>
      </c>
      <c r="O358" s="12">
        <f t="shared" si="230"/>
        <v>4.1155819601724</v>
      </c>
      <c r="P358" s="12">
        <f t="shared" si="233"/>
        <v>-1.60205999132796</v>
      </c>
      <c r="Q358" s="12"/>
      <c r="R358" s="12"/>
      <c r="S358" s="12"/>
      <c r="T358" s="16"/>
      <c r="W358" s="12"/>
      <c r="X358" s="17"/>
    </row>
    <row r="359" spans="1:24">
      <c r="A359">
        <v>4.9</v>
      </c>
      <c r="B359">
        <v>4.9</v>
      </c>
      <c r="C359">
        <v>4.9</v>
      </c>
      <c r="D359">
        <v>5</v>
      </c>
      <c r="E359">
        <v>5</v>
      </c>
      <c r="F359">
        <v>5</v>
      </c>
      <c r="G359" s="8">
        <f t="shared" si="231"/>
        <v>4.9</v>
      </c>
      <c r="H359" s="8">
        <f t="shared" si="232"/>
        <v>5</v>
      </c>
      <c r="J359" s="14" t="s">
        <v>20</v>
      </c>
      <c r="K359" s="8">
        <v>4.9</v>
      </c>
      <c r="L359" s="8">
        <v>5</v>
      </c>
      <c r="M359" s="7">
        <f t="shared" si="229"/>
        <v>4.25</v>
      </c>
      <c r="N359" s="12">
        <f>(M359-M359)/M359*100</f>
        <v>0</v>
      </c>
      <c r="O359" s="12" t="e">
        <f t="shared" si="230"/>
        <v>#NUM!</v>
      </c>
      <c r="P359" s="12" t="e">
        <f t="shared" si="233"/>
        <v>#VALUE!</v>
      </c>
      <c r="Q359" s="12"/>
      <c r="R359" s="12"/>
      <c r="S359" s="12"/>
      <c r="T359" s="16"/>
      <c r="W359" s="12"/>
      <c r="X359" s="17"/>
    </row>
    <row r="360" spans="11:24">
      <c r="K360" s="8"/>
      <c r="L360" s="8"/>
      <c r="M360" s="7"/>
      <c r="N360" s="12"/>
      <c r="O360" s="12"/>
      <c r="P360" s="12"/>
      <c r="Q360" s="12"/>
      <c r="R360" s="12"/>
      <c r="S360" s="12"/>
      <c r="T360" s="16"/>
      <c r="W360" s="12"/>
      <c r="X360" s="17"/>
    </row>
    <row r="361" spans="11:24">
      <c r="K361" s="8"/>
      <c r="L361" s="8"/>
      <c r="M361" s="7"/>
      <c r="N361" s="12"/>
      <c r="O361" s="12"/>
      <c r="P361" s="12"/>
      <c r="Q361" s="12"/>
      <c r="R361" s="12"/>
      <c r="S361" s="12"/>
      <c r="T361" s="16"/>
      <c r="W361" s="12"/>
      <c r="X361" s="17"/>
    </row>
    <row r="362" spans="1:24">
      <c r="A362" s="7">
        <v>0.71</v>
      </c>
      <c r="B362" s="7">
        <v>0.71</v>
      </c>
      <c r="C362" s="7">
        <v>0.71</v>
      </c>
      <c r="D362" s="7">
        <v>0.71</v>
      </c>
      <c r="E362" s="7">
        <v>0.71</v>
      </c>
      <c r="F362" s="7">
        <v>0.71</v>
      </c>
      <c r="G362" s="8">
        <f>AVERAGE(A362:C362)</f>
        <v>0.71</v>
      </c>
      <c r="H362" s="8">
        <f>AVERAGE(D362:F362)</f>
        <v>0.71</v>
      </c>
      <c r="I362">
        <v>69</v>
      </c>
      <c r="J362">
        <v>6.4</v>
      </c>
      <c r="K362" s="8">
        <v>0.71</v>
      </c>
      <c r="L362" s="8">
        <v>0.71</v>
      </c>
      <c r="M362" s="7">
        <f t="shared" ref="M362:M367" si="234">AVERAGE(K362:L362)-0.7</f>
        <v>0.01</v>
      </c>
      <c r="N362" s="12">
        <f>(M367-M362)/M367*100</f>
        <v>99.7222222222222</v>
      </c>
      <c r="O362" s="12">
        <f t="shared" ref="O362:O367" si="235">NORMINV(N362/100,5,1)</f>
        <v>7.77292129460866</v>
      </c>
      <c r="P362" s="12">
        <f>LOG(J362)</f>
        <v>0.806179973983887</v>
      </c>
      <c r="Q362" s="12">
        <f>INTERCEPT(O362:O366,P362:P366)</f>
        <v>6.00030650905949</v>
      </c>
      <c r="R362" s="12">
        <f>LINEST(O362:O366,P362:P366)</f>
        <v>1.50430184933941</v>
      </c>
      <c r="S362" s="12">
        <f>(5-Q362)/R362</f>
        <v>-0.66496395620251</v>
      </c>
      <c r="T362" s="16">
        <f>POWER(10,S362)</f>
        <v>0.216289802364385</v>
      </c>
      <c r="W362" s="12">
        <f>CORREL(O362:O366,P362:P366)</f>
        <v>0.950561354421504</v>
      </c>
      <c r="X362" s="17">
        <f t="shared" ref="X362:X386" si="236">W362^2</f>
        <v>0.903566888519644</v>
      </c>
    </row>
    <row r="363" spans="1:24">
      <c r="A363">
        <v>1</v>
      </c>
      <c r="B363">
        <v>1.5</v>
      </c>
      <c r="C363">
        <v>1.4</v>
      </c>
      <c r="D363">
        <v>1.2</v>
      </c>
      <c r="E363">
        <v>1.6</v>
      </c>
      <c r="F363">
        <v>1.4</v>
      </c>
      <c r="G363" s="8">
        <f t="shared" ref="G363:G367" si="237">AVERAGE(A363:C363)</f>
        <v>1.3</v>
      </c>
      <c r="H363" s="8">
        <f t="shared" ref="H363:H367" si="238">AVERAGE(D363:F363)</f>
        <v>1.4</v>
      </c>
      <c r="J363">
        <v>1.6</v>
      </c>
      <c r="K363" s="8">
        <v>1.3</v>
      </c>
      <c r="L363" s="8">
        <v>1.4</v>
      </c>
      <c r="M363" s="7">
        <f t="shared" si="234"/>
        <v>0.65</v>
      </c>
      <c r="N363" s="12">
        <f>(M367-M363)/M367*100</f>
        <v>81.9444444444444</v>
      </c>
      <c r="O363" s="12">
        <f t="shared" si="235"/>
        <v>5.91324992668361</v>
      </c>
      <c r="P363" s="12">
        <f t="shared" ref="P363:P367" si="239">LOG(J363)</f>
        <v>0.204119982655925</v>
      </c>
      <c r="Q363" s="12"/>
      <c r="R363" s="12"/>
      <c r="S363" s="12"/>
      <c r="T363" s="16"/>
      <c r="W363" s="12"/>
      <c r="X363" s="17"/>
    </row>
    <row r="364" spans="1:24">
      <c r="A364">
        <v>2.3</v>
      </c>
      <c r="B364">
        <v>2.6</v>
      </c>
      <c r="C364">
        <v>3.2</v>
      </c>
      <c r="D364">
        <v>2.5</v>
      </c>
      <c r="E364">
        <v>2.3</v>
      </c>
      <c r="F364">
        <v>3</v>
      </c>
      <c r="G364" s="8">
        <f t="shared" si="237"/>
        <v>2.7</v>
      </c>
      <c r="H364" s="8">
        <f t="shared" si="238"/>
        <v>2.6</v>
      </c>
      <c r="J364">
        <v>0.4</v>
      </c>
      <c r="K364" s="8">
        <v>2.7</v>
      </c>
      <c r="L364" s="8">
        <v>2.6</v>
      </c>
      <c r="M364" s="7">
        <f t="shared" si="234"/>
        <v>1.95</v>
      </c>
      <c r="N364" s="12">
        <f>(M367-M364)/M367*100</f>
        <v>45.8333333333333</v>
      </c>
      <c r="O364" s="12">
        <f t="shared" si="235"/>
        <v>4.89536654438592</v>
      </c>
      <c r="P364" s="12">
        <f t="shared" si="239"/>
        <v>-0.397940008672038</v>
      </c>
      <c r="Q364" s="12"/>
      <c r="R364" s="12"/>
      <c r="S364" s="12"/>
      <c r="T364" s="16"/>
      <c r="W364" s="12"/>
      <c r="X364" s="17"/>
    </row>
    <row r="365" spans="1:24">
      <c r="A365">
        <v>3</v>
      </c>
      <c r="B365">
        <v>3.1</v>
      </c>
      <c r="C365">
        <v>3.8</v>
      </c>
      <c r="D365">
        <v>2.9</v>
      </c>
      <c r="E365">
        <v>3.3</v>
      </c>
      <c r="F365">
        <v>3.4</v>
      </c>
      <c r="G365" s="8">
        <f t="shared" si="237"/>
        <v>3.3</v>
      </c>
      <c r="H365" s="8">
        <f t="shared" si="238"/>
        <v>3.2</v>
      </c>
      <c r="J365">
        <v>0.1</v>
      </c>
      <c r="K365" s="8">
        <v>3.3</v>
      </c>
      <c r="L365" s="8">
        <v>3.2</v>
      </c>
      <c r="M365" s="7">
        <f t="shared" si="234"/>
        <v>2.55</v>
      </c>
      <c r="N365" s="12">
        <f>(M367-M365)/M367*100</f>
        <v>29.1666666666667</v>
      </c>
      <c r="O365" s="12">
        <f t="shared" si="235"/>
        <v>4.4514777173019</v>
      </c>
      <c r="P365" s="12">
        <f t="shared" si="239"/>
        <v>-1</v>
      </c>
      <c r="Q365" s="12"/>
      <c r="R365" s="12"/>
      <c r="S365" s="12"/>
      <c r="T365" s="16"/>
      <c r="W365" s="12"/>
      <c r="X365" s="17"/>
    </row>
    <row r="366" spans="1:24">
      <c r="A366">
        <v>3.7</v>
      </c>
      <c r="B366">
        <v>3.7</v>
      </c>
      <c r="C366">
        <v>3.7</v>
      </c>
      <c r="D366">
        <v>3.5</v>
      </c>
      <c r="E366">
        <v>3.9</v>
      </c>
      <c r="F366">
        <v>4</v>
      </c>
      <c r="G366" s="8">
        <f t="shared" si="237"/>
        <v>3.7</v>
      </c>
      <c r="H366" s="8">
        <f t="shared" si="238"/>
        <v>3.8</v>
      </c>
      <c r="J366">
        <v>0.025</v>
      </c>
      <c r="K366" s="8">
        <v>3.7</v>
      </c>
      <c r="L366" s="8">
        <v>3.8</v>
      </c>
      <c r="M366" s="7">
        <f t="shared" si="234"/>
        <v>3.05</v>
      </c>
      <c r="N366" s="12">
        <f>(M367-M366)/M367*100</f>
        <v>15.2777777777778</v>
      </c>
      <c r="O366" s="12">
        <f t="shared" si="235"/>
        <v>3.9754076074599</v>
      </c>
      <c r="P366" s="12">
        <f t="shared" si="239"/>
        <v>-1.60205999132796</v>
      </c>
      <c r="Q366" s="12"/>
      <c r="R366" s="12"/>
      <c r="S366" s="12"/>
      <c r="T366" s="16"/>
      <c r="W366" s="12"/>
      <c r="X366" s="17"/>
    </row>
    <row r="367" spans="1:24">
      <c r="A367">
        <v>5.9</v>
      </c>
      <c r="B367">
        <v>5.9</v>
      </c>
      <c r="C367">
        <v>5.9</v>
      </c>
      <c r="D367">
        <v>5.9</v>
      </c>
      <c r="E367">
        <v>5.9</v>
      </c>
      <c r="F367">
        <v>5.9</v>
      </c>
      <c r="G367" s="8">
        <f t="shared" si="237"/>
        <v>5.9</v>
      </c>
      <c r="H367" s="8">
        <f t="shared" si="238"/>
        <v>5.9</v>
      </c>
      <c r="J367" s="14" t="s">
        <v>20</v>
      </c>
      <c r="K367" s="8">
        <v>4.3</v>
      </c>
      <c r="L367" s="8">
        <v>4.3</v>
      </c>
      <c r="M367" s="7">
        <f t="shared" si="234"/>
        <v>3.6</v>
      </c>
      <c r="N367" s="12">
        <f>(M367-M367)/M367*100</f>
        <v>0</v>
      </c>
      <c r="O367" s="12" t="e">
        <f t="shared" si="235"/>
        <v>#NUM!</v>
      </c>
      <c r="P367" s="12" t="e">
        <f t="shared" si="239"/>
        <v>#VALUE!</v>
      </c>
      <c r="Q367" s="12"/>
      <c r="R367" s="12"/>
      <c r="S367" s="12"/>
      <c r="T367" s="16"/>
      <c r="W367" s="12"/>
      <c r="X367" s="17"/>
    </row>
    <row r="368" spans="11:24">
      <c r="K368" s="8"/>
      <c r="L368" s="8"/>
      <c r="M368" s="7"/>
      <c r="N368" s="12"/>
      <c r="O368" s="12"/>
      <c r="P368" s="12"/>
      <c r="Q368" s="12"/>
      <c r="R368" s="12"/>
      <c r="S368" s="12"/>
      <c r="T368" s="16"/>
      <c r="W368" s="12"/>
      <c r="X368" s="17"/>
    </row>
    <row r="369" spans="11:24">
      <c r="K369" s="8"/>
      <c r="L369" s="8"/>
      <c r="M369" s="7"/>
      <c r="N369" s="12"/>
      <c r="O369" s="12"/>
      <c r="P369" s="12"/>
      <c r="Q369" s="12"/>
      <c r="R369" s="12"/>
      <c r="S369" s="12"/>
      <c r="T369" s="16"/>
      <c r="W369" s="12"/>
      <c r="X369" s="17"/>
    </row>
    <row r="370" spans="1:24">
      <c r="A370" s="7">
        <v>1.7</v>
      </c>
      <c r="B370" s="7">
        <v>1.9</v>
      </c>
      <c r="C370" s="7">
        <v>2.4</v>
      </c>
      <c r="D370" s="7">
        <v>1.5</v>
      </c>
      <c r="E370" s="7">
        <v>1.6</v>
      </c>
      <c r="F370" s="7">
        <v>1.7</v>
      </c>
      <c r="G370" s="8">
        <f>AVERAGE(A370:C370)</f>
        <v>2</v>
      </c>
      <c r="H370" s="8">
        <f>AVERAGE(D370:F370)</f>
        <v>1.6</v>
      </c>
      <c r="I370">
        <v>70</v>
      </c>
      <c r="J370">
        <v>6.4</v>
      </c>
      <c r="K370" s="8">
        <v>2</v>
      </c>
      <c r="L370" s="8">
        <v>1.6</v>
      </c>
      <c r="M370" s="7">
        <f t="shared" ref="M370:M375" si="240">AVERAGE(K370:L370)-0.7</f>
        <v>1.1</v>
      </c>
      <c r="N370" s="12">
        <f>(M375-M370)/M375*100</f>
        <v>69.8630136986301</v>
      </c>
      <c r="O370" s="12">
        <f t="shared" ref="O370:O375" si="241">NORMINV(N370/100,5,1)</f>
        <v>5.52046469894748</v>
      </c>
      <c r="P370" s="12">
        <f>LOG(J370)</f>
        <v>0.806179973983887</v>
      </c>
      <c r="Q370" s="12">
        <f>INTERCEPT(O370:O374,P370:P374)</f>
        <v>4.8837629787281</v>
      </c>
      <c r="R370" s="12">
        <f>LINEST(O370:O374,P370:P374)</f>
        <v>0.652385756561653</v>
      </c>
      <c r="S370" s="12">
        <f>(5-Q370)/R370</f>
        <v>0.178172224182999</v>
      </c>
      <c r="T370" s="16">
        <f>POWER(10,S370)</f>
        <v>1.50720464602562</v>
      </c>
      <c r="W370" s="12">
        <f>CORREL(O370:O374,P370:P374)</f>
        <v>0.984667523893836</v>
      </c>
      <c r="X370" s="17">
        <f t="shared" si="236"/>
        <v>0.969570132611218</v>
      </c>
    </row>
    <row r="371" spans="1:24">
      <c r="A371">
        <v>2.4</v>
      </c>
      <c r="B371">
        <v>2.5</v>
      </c>
      <c r="C371">
        <v>3.5</v>
      </c>
      <c r="D371">
        <v>2.3</v>
      </c>
      <c r="E371">
        <v>2.6</v>
      </c>
      <c r="F371">
        <v>2.3</v>
      </c>
      <c r="G371" s="8">
        <f t="shared" ref="G371:G375" si="242">AVERAGE(A371:C371)</f>
        <v>2.8</v>
      </c>
      <c r="H371" s="8">
        <f t="shared" ref="H371:H375" si="243">AVERAGE(D371:F371)</f>
        <v>2.4</v>
      </c>
      <c r="J371">
        <v>1.6</v>
      </c>
      <c r="K371" s="8">
        <v>2.8</v>
      </c>
      <c r="L371" s="8">
        <v>2.4</v>
      </c>
      <c r="M371" s="7">
        <f t="shared" si="240"/>
        <v>1.9</v>
      </c>
      <c r="N371" s="12">
        <f>(M375-M371)/M375*100</f>
        <v>47.9452054794521</v>
      </c>
      <c r="O371" s="12">
        <f t="shared" si="241"/>
        <v>4.9484711452094</v>
      </c>
      <c r="P371" s="12">
        <f t="shared" ref="P371:P375" si="244">LOG(J371)</f>
        <v>0.204119982655925</v>
      </c>
      <c r="Q371" s="12"/>
      <c r="R371" s="12"/>
      <c r="S371" s="12"/>
      <c r="T371" s="16"/>
      <c r="W371" s="12"/>
      <c r="X371" s="17"/>
    </row>
    <row r="372" spans="1:24">
      <c r="A372">
        <v>3</v>
      </c>
      <c r="B372">
        <v>3.5</v>
      </c>
      <c r="C372">
        <v>3.4</v>
      </c>
      <c r="D372">
        <v>3</v>
      </c>
      <c r="E372">
        <v>3</v>
      </c>
      <c r="F372">
        <v>3</v>
      </c>
      <c r="G372" s="8">
        <f t="shared" si="242"/>
        <v>3.3</v>
      </c>
      <c r="H372" s="8">
        <f t="shared" si="243"/>
        <v>3</v>
      </c>
      <c r="J372">
        <v>0.4</v>
      </c>
      <c r="K372" s="8">
        <v>3.3</v>
      </c>
      <c r="L372" s="8">
        <v>3</v>
      </c>
      <c r="M372" s="7">
        <f t="shared" si="240"/>
        <v>2.45</v>
      </c>
      <c r="N372" s="12">
        <f>(M375-M372)/M375*100</f>
        <v>32.8767123287671</v>
      </c>
      <c r="O372" s="12">
        <f t="shared" si="241"/>
        <v>4.55667993779625</v>
      </c>
      <c r="P372" s="12">
        <f t="shared" si="244"/>
        <v>-0.397940008672038</v>
      </c>
      <c r="Q372" s="12"/>
      <c r="R372" s="12"/>
      <c r="S372" s="12"/>
      <c r="T372" s="16"/>
      <c r="W372" s="12"/>
      <c r="X372" s="17"/>
    </row>
    <row r="373" spans="1:24">
      <c r="A373">
        <v>3.2</v>
      </c>
      <c r="B373">
        <v>3.6</v>
      </c>
      <c r="C373">
        <v>3.7</v>
      </c>
      <c r="D373">
        <v>3.6</v>
      </c>
      <c r="E373">
        <v>3.6</v>
      </c>
      <c r="F373">
        <v>4.2</v>
      </c>
      <c r="G373" s="8">
        <f t="shared" si="242"/>
        <v>3.5</v>
      </c>
      <c r="H373" s="8">
        <f t="shared" si="243"/>
        <v>3.8</v>
      </c>
      <c r="J373">
        <v>0.1</v>
      </c>
      <c r="K373" s="8">
        <v>3.5</v>
      </c>
      <c r="L373" s="8">
        <v>3.8</v>
      </c>
      <c r="M373" s="7">
        <f t="shared" si="240"/>
        <v>2.95</v>
      </c>
      <c r="N373" s="12">
        <f>(M375-M373)/M375*100</f>
        <v>19.1780821917808</v>
      </c>
      <c r="O373" s="12">
        <f t="shared" si="241"/>
        <v>4.12864737341376</v>
      </c>
      <c r="P373" s="12">
        <f t="shared" si="244"/>
        <v>-1</v>
      </c>
      <c r="Q373" s="12"/>
      <c r="R373" s="12"/>
      <c r="S373" s="12"/>
      <c r="T373" s="16"/>
      <c r="W373" s="12"/>
      <c r="X373" s="17"/>
    </row>
    <row r="374" spans="1:24">
      <c r="A374">
        <v>3.8</v>
      </c>
      <c r="B374">
        <v>3.8</v>
      </c>
      <c r="C374">
        <v>3.8</v>
      </c>
      <c r="D374">
        <v>3.8</v>
      </c>
      <c r="E374">
        <v>3.8</v>
      </c>
      <c r="F374">
        <v>3.8</v>
      </c>
      <c r="G374" s="8">
        <f t="shared" si="242"/>
        <v>3.8</v>
      </c>
      <c r="H374" s="8">
        <f t="shared" si="243"/>
        <v>3.8</v>
      </c>
      <c r="J374">
        <v>0.025</v>
      </c>
      <c r="K374" s="8">
        <v>3.8</v>
      </c>
      <c r="L374" s="8">
        <v>3.8</v>
      </c>
      <c r="M374" s="7">
        <f t="shared" si="240"/>
        <v>3.1</v>
      </c>
      <c r="N374" s="12">
        <f>(M375-M374)/M375*100</f>
        <v>15.0684931506849</v>
      </c>
      <c r="O374" s="12">
        <f t="shared" si="241"/>
        <v>3.96649977015533</v>
      </c>
      <c r="P374" s="12">
        <f t="shared" si="244"/>
        <v>-1.60205999132796</v>
      </c>
      <c r="Q374" s="12"/>
      <c r="R374" s="12"/>
      <c r="S374" s="12"/>
      <c r="T374" s="16"/>
      <c r="W374" s="12"/>
      <c r="X374" s="17"/>
    </row>
    <row r="375" spans="1:24">
      <c r="A375">
        <v>4.3</v>
      </c>
      <c r="B375">
        <v>4.3</v>
      </c>
      <c r="C375">
        <v>4.6</v>
      </c>
      <c r="D375">
        <v>4.3</v>
      </c>
      <c r="E375">
        <v>4.3</v>
      </c>
      <c r="F375">
        <v>4.3</v>
      </c>
      <c r="G375" s="8">
        <f t="shared" si="242"/>
        <v>4.4</v>
      </c>
      <c r="H375" s="8">
        <f t="shared" si="243"/>
        <v>4.3</v>
      </c>
      <c r="J375" s="14" t="s">
        <v>20</v>
      </c>
      <c r="K375" s="8">
        <v>4.4</v>
      </c>
      <c r="L375" s="8">
        <v>4.3</v>
      </c>
      <c r="M375" s="7">
        <f t="shared" si="240"/>
        <v>3.65</v>
      </c>
      <c r="N375" s="12">
        <f>(M375-M375)/M375*100</f>
        <v>0</v>
      </c>
      <c r="O375" s="12" t="e">
        <f t="shared" si="241"/>
        <v>#NUM!</v>
      </c>
      <c r="P375" s="12" t="e">
        <f t="shared" si="244"/>
        <v>#VALUE!</v>
      </c>
      <c r="Q375" s="12"/>
      <c r="R375" s="12"/>
      <c r="S375" s="12"/>
      <c r="T375" s="16"/>
      <c r="W375" s="12"/>
      <c r="X375" s="17"/>
    </row>
    <row r="376" spans="10:24">
      <c r="J376" s="14"/>
      <c r="K376" s="8"/>
      <c r="L376" s="8"/>
      <c r="M376" s="7"/>
      <c r="N376" s="12"/>
      <c r="O376" s="12"/>
      <c r="P376" s="12"/>
      <c r="Q376" s="12"/>
      <c r="R376" s="12"/>
      <c r="S376" s="12"/>
      <c r="T376" s="16"/>
      <c r="W376" s="12"/>
      <c r="X376" s="17"/>
    </row>
    <row r="377" spans="11:24">
      <c r="K377" s="8"/>
      <c r="L377" s="8"/>
      <c r="M377" s="7"/>
      <c r="N377" s="12"/>
      <c r="O377" s="12"/>
      <c r="P377" s="12"/>
      <c r="Q377" s="12"/>
      <c r="R377" s="12"/>
      <c r="S377" s="12"/>
      <c r="T377" s="16"/>
      <c r="W377" s="12"/>
      <c r="X377" s="17"/>
    </row>
    <row r="378" spans="1:24">
      <c r="A378" s="7">
        <v>0.71</v>
      </c>
      <c r="B378" s="7">
        <v>0.71</v>
      </c>
      <c r="C378" s="7">
        <v>0.71</v>
      </c>
      <c r="D378" s="7">
        <v>0.71</v>
      </c>
      <c r="E378" s="7">
        <v>0.71</v>
      </c>
      <c r="F378" s="7">
        <v>0.71</v>
      </c>
      <c r="G378" s="8">
        <f>AVERAGE(A378:C378)</f>
        <v>0.71</v>
      </c>
      <c r="H378" s="8">
        <f>AVERAGE(D378:F378)</f>
        <v>0.71</v>
      </c>
      <c r="I378">
        <v>71</v>
      </c>
      <c r="J378">
        <v>6.4</v>
      </c>
      <c r="K378" s="8">
        <v>0.71</v>
      </c>
      <c r="L378" s="8">
        <v>0.71</v>
      </c>
      <c r="M378" s="7">
        <f>AVERAGE(K378:L378)-0.7</f>
        <v>0.01</v>
      </c>
      <c r="N378" s="12">
        <f>(M383-M378)/M383*100</f>
        <v>99.8058252427185</v>
      </c>
      <c r="O378" s="12">
        <f t="shared" ref="O378:O383" si="245">NORMINV(N378/100,5,1)</f>
        <v>7.88747334051222</v>
      </c>
      <c r="P378" s="12">
        <f>LOG(J378)</f>
        <v>0.806179973983887</v>
      </c>
      <c r="Q378" s="12">
        <f>INTERCEPT(O378:O382,P378:P382)</f>
        <v>6.10218599344284</v>
      </c>
      <c r="R378" s="12">
        <f>LINEST(O378:O382,P378:P382)</f>
        <v>1.74772521326692</v>
      </c>
      <c r="S378" s="12">
        <f>(5-Q378)/R378</f>
        <v>-0.630640323247719</v>
      </c>
      <c r="T378" s="16">
        <f>POWER(10,S378)</f>
        <v>0.234077503400111</v>
      </c>
      <c r="W378" s="12">
        <f>CORREL(O378:O382,P378:P382)</f>
        <v>0.983256747485671</v>
      </c>
      <c r="X378" s="17">
        <f t="shared" si="236"/>
        <v>0.966793831476101</v>
      </c>
    </row>
    <row r="379" spans="1:24">
      <c r="A379">
        <v>1.3</v>
      </c>
      <c r="B379">
        <v>1.3</v>
      </c>
      <c r="C379">
        <v>1.3</v>
      </c>
      <c r="D379">
        <v>1.3</v>
      </c>
      <c r="E379">
        <v>1.4</v>
      </c>
      <c r="F379">
        <v>1.5</v>
      </c>
      <c r="G379" s="8">
        <f t="shared" ref="G379:G383" si="246">AVERAGE(A379:C379)</f>
        <v>1.3</v>
      </c>
      <c r="H379" s="8">
        <f t="shared" ref="H379:H383" si="247">AVERAGE(D379:F379)</f>
        <v>1.4</v>
      </c>
      <c r="J379">
        <v>1.6</v>
      </c>
      <c r="K379" s="8">
        <v>1.3</v>
      </c>
      <c r="L379" s="8">
        <v>1.4</v>
      </c>
      <c r="M379" s="7">
        <f>AVERAGE(K379:L379)-0.7</f>
        <v>0.65</v>
      </c>
      <c r="N379" s="12">
        <f>(M383-M379)/M383*100</f>
        <v>87.378640776699</v>
      </c>
      <c r="O379" s="12">
        <f t="shared" si="245"/>
        <v>6.14447383125234</v>
      </c>
      <c r="P379" s="12">
        <f t="shared" ref="P379:P383" si="248">LOG(J379)</f>
        <v>0.204119982655925</v>
      </c>
      <c r="Q379" s="12"/>
      <c r="R379" s="12"/>
      <c r="S379" s="12"/>
      <c r="T379" s="16"/>
      <c r="W379" s="12"/>
      <c r="X379" s="17"/>
    </row>
    <row r="380" spans="1:24">
      <c r="A380">
        <v>2.8</v>
      </c>
      <c r="B380">
        <v>2.9</v>
      </c>
      <c r="C380">
        <v>3.3</v>
      </c>
      <c r="D380">
        <v>2.7</v>
      </c>
      <c r="E380">
        <v>2.6</v>
      </c>
      <c r="F380">
        <v>3.1</v>
      </c>
      <c r="G380" s="8">
        <f t="shared" si="246"/>
        <v>3</v>
      </c>
      <c r="H380" s="8">
        <f t="shared" si="247"/>
        <v>2.8</v>
      </c>
      <c r="J380">
        <v>0.4</v>
      </c>
      <c r="K380" s="8">
        <v>3</v>
      </c>
      <c r="L380" s="8">
        <v>2.8</v>
      </c>
      <c r="M380" s="7">
        <f>AVERAGE(K380:L380)-0.7</f>
        <v>2.2</v>
      </c>
      <c r="N380" s="12">
        <f>(M383-M380)/M383*100</f>
        <v>57.2815533980583</v>
      </c>
      <c r="O380" s="12">
        <f t="shared" si="245"/>
        <v>5.18354688834315</v>
      </c>
      <c r="P380" s="12">
        <f t="shared" si="248"/>
        <v>-0.397940008672038</v>
      </c>
      <c r="Q380" s="12"/>
      <c r="R380" s="12"/>
      <c r="S380" s="12"/>
      <c r="T380" s="16"/>
      <c r="W380" s="12"/>
      <c r="X380" s="17"/>
    </row>
    <row r="381" spans="1:24">
      <c r="A381">
        <v>4.7</v>
      </c>
      <c r="B381">
        <v>4.4</v>
      </c>
      <c r="C381">
        <v>4.7</v>
      </c>
      <c r="D381">
        <v>4.9</v>
      </c>
      <c r="E381">
        <v>4.9</v>
      </c>
      <c r="F381">
        <v>4.6</v>
      </c>
      <c r="G381" s="8">
        <f t="shared" si="246"/>
        <v>4.6</v>
      </c>
      <c r="H381" s="8">
        <f t="shared" si="247"/>
        <v>4.8</v>
      </c>
      <c r="J381">
        <v>0.1</v>
      </c>
      <c r="K381" s="8">
        <v>4.6</v>
      </c>
      <c r="L381" s="8">
        <v>4.8</v>
      </c>
      <c r="M381" s="7">
        <f>AVERAGE(K381:L381)-0.7</f>
        <v>4</v>
      </c>
      <c r="N381" s="12">
        <f>(M383-M381)/M383*100</f>
        <v>22.3300970873787</v>
      </c>
      <c r="O381" s="12">
        <f t="shared" si="245"/>
        <v>4.23890770412982</v>
      </c>
      <c r="P381" s="12">
        <f t="shared" si="248"/>
        <v>-1</v>
      </c>
      <c r="Q381" s="12"/>
      <c r="R381" s="12"/>
      <c r="S381" s="12"/>
      <c r="T381" s="16"/>
      <c r="W381" s="12"/>
      <c r="X381" s="17"/>
    </row>
    <row r="382" spans="1:24">
      <c r="A382">
        <v>5.2</v>
      </c>
      <c r="B382">
        <v>5.2</v>
      </c>
      <c r="C382">
        <v>5.2</v>
      </c>
      <c r="D382">
        <v>5</v>
      </c>
      <c r="E382">
        <v>4.7</v>
      </c>
      <c r="F382">
        <v>5</v>
      </c>
      <c r="G382" s="8">
        <f t="shared" si="246"/>
        <v>5.2</v>
      </c>
      <c r="H382" s="8">
        <f t="shared" si="247"/>
        <v>4.9</v>
      </c>
      <c r="J382">
        <v>0.025</v>
      </c>
      <c r="K382" s="8">
        <v>5.2</v>
      </c>
      <c r="L382" s="8">
        <v>4.9</v>
      </c>
      <c r="M382" s="7">
        <f>AVERAGE(K382:L383)-0.7</f>
        <v>4.75</v>
      </c>
      <c r="N382" s="12">
        <f>(M383-M382)/M383*100</f>
        <v>7.76699029126213</v>
      </c>
      <c r="O382" s="12">
        <f t="shared" si="245"/>
        <v>3.57907927035778</v>
      </c>
      <c r="P382" s="12">
        <f t="shared" si="248"/>
        <v>-1.60205999132796</v>
      </c>
      <c r="Q382" s="12"/>
      <c r="R382" s="12"/>
      <c r="S382" s="12"/>
      <c r="T382" s="16"/>
      <c r="W382" s="12"/>
      <c r="X382" s="17"/>
    </row>
    <row r="383" spans="1:24">
      <c r="A383">
        <v>5.9</v>
      </c>
      <c r="B383">
        <v>5.9</v>
      </c>
      <c r="C383">
        <v>5.9</v>
      </c>
      <c r="D383">
        <v>5.8</v>
      </c>
      <c r="E383">
        <v>5.8</v>
      </c>
      <c r="F383">
        <v>5.8</v>
      </c>
      <c r="G383" s="8">
        <f t="shared" si="246"/>
        <v>5.9</v>
      </c>
      <c r="H383" s="8">
        <f t="shared" si="247"/>
        <v>5.8</v>
      </c>
      <c r="J383" s="14" t="s">
        <v>20</v>
      </c>
      <c r="K383" s="8">
        <v>5.9</v>
      </c>
      <c r="L383" s="8">
        <v>5.8</v>
      </c>
      <c r="M383" s="7">
        <f>AVERAGE(K383:L383)-0.7</f>
        <v>5.15</v>
      </c>
      <c r="N383" s="12">
        <f>(M383-M383)/M383*100</f>
        <v>0</v>
      </c>
      <c r="O383" s="12" t="e">
        <f t="shared" si="245"/>
        <v>#NUM!</v>
      </c>
      <c r="P383" s="12" t="e">
        <f t="shared" si="248"/>
        <v>#VALUE!</v>
      </c>
      <c r="Q383" s="12"/>
      <c r="R383" s="12"/>
      <c r="S383" s="12"/>
      <c r="T383" s="16"/>
      <c r="W383" s="12"/>
      <c r="X383" s="17"/>
    </row>
    <row r="384" spans="10:24">
      <c r="J384" s="14"/>
      <c r="K384" s="8"/>
      <c r="L384" s="8"/>
      <c r="M384" s="7"/>
      <c r="N384" s="12"/>
      <c r="O384" s="12"/>
      <c r="P384" s="12"/>
      <c r="Q384" s="12"/>
      <c r="R384" s="12"/>
      <c r="S384" s="12"/>
      <c r="T384" s="16"/>
      <c r="W384" s="12"/>
      <c r="X384" s="17"/>
    </row>
    <row r="385" spans="11:24">
      <c r="K385" s="8"/>
      <c r="L385" s="8"/>
      <c r="M385" s="7"/>
      <c r="N385" s="12"/>
      <c r="O385" s="12"/>
      <c r="P385" s="12"/>
      <c r="Q385" s="12"/>
      <c r="R385" s="12"/>
      <c r="S385" s="12"/>
      <c r="T385" s="16"/>
      <c r="W385" s="12"/>
      <c r="X385" s="17"/>
    </row>
    <row r="386" spans="1:24">
      <c r="A386" s="7">
        <v>1.1</v>
      </c>
      <c r="B386" s="7">
        <v>1.4</v>
      </c>
      <c r="C386" s="7">
        <v>1.1</v>
      </c>
      <c r="D386" s="7">
        <v>1.2</v>
      </c>
      <c r="E386" s="7">
        <v>1.2</v>
      </c>
      <c r="F386" s="7">
        <v>1.2</v>
      </c>
      <c r="G386" s="8">
        <f>AVERAGE(A386:C386)</f>
        <v>1.2</v>
      </c>
      <c r="H386" s="8">
        <f>AVERAGE(D386:F386)</f>
        <v>1.2</v>
      </c>
      <c r="I386">
        <v>75</v>
      </c>
      <c r="J386">
        <v>6.4</v>
      </c>
      <c r="K386" s="8">
        <v>1.2</v>
      </c>
      <c r="L386" s="8">
        <v>1.2</v>
      </c>
      <c r="M386" s="7">
        <f t="shared" ref="M386:M391" si="249">AVERAGE(K386:L386)-0.7</f>
        <v>0.5</v>
      </c>
      <c r="N386" s="12">
        <f>(M391-M386)/M391*100</f>
        <v>88.3720930232558</v>
      </c>
      <c r="O386" s="12">
        <f t="shared" ref="O386:O391" si="250">NORMINV(N386/100,5,1)</f>
        <v>6.1937950727831</v>
      </c>
      <c r="P386" s="12">
        <f>LOG(J386)</f>
        <v>0.806179973983887</v>
      </c>
      <c r="Q386" s="12">
        <f>INTERCEPT(O386:O390,P386:P390)</f>
        <v>5.42769912055877</v>
      </c>
      <c r="R386" s="12">
        <f>LINEST(O386:O390,P386:P390)</f>
        <v>1.04793446781338</v>
      </c>
      <c r="S386" s="12">
        <f>(5-Q386)/R386</f>
        <v>-0.408135368856799</v>
      </c>
      <c r="T386" s="16">
        <f>POWER(10,S386)</f>
        <v>0.390719090329297</v>
      </c>
      <c r="W386" s="12">
        <f>CORREL(O386:O390,P386:P390)</f>
        <v>0.99626971970738</v>
      </c>
      <c r="X386" s="17">
        <f t="shared" si="236"/>
        <v>0.992553354405821</v>
      </c>
    </row>
    <row r="387" spans="1:24">
      <c r="A387">
        <v>1.8</v>
      </c>
      <c r="B387">
        <v>1.8</v>
      </c>
      <c r="C387">
        <v>1.8</v>
      </c>
      <c r="D387">
        <v>1.8</v>
      </c>
      <c r="E387">
        <v>1.8</v>
      </c>
      <c r="F387">
        <v>1.8</v>
      </c>
      <c r="G387" s="8">
        <f t="shared" ref="G387:G391" si="251">AVERAGE(A387:C387)</f>
        <v>1.8</v>
      </c>
      <c r="H387" s="8">
        <f t="shared" ref="H387:H391" si="252">AVERAGE(D387:F387)</f>
        <v>1.8</v>
      </c>
      <c r="J387">
        <v>1.6</v>
      </c>
      <c r="K387" s="8">
        <v>1.8</v>
      </c>
      <c r="L387" s="8">
        <v>1.8</v>
      </c>
      <c r="M387" s="7">
        <f t="shared" si="249"/>
        <v>1.1</v>
      </c>
      <c r="N387" s="12">
        <f>(M391-M387)/M391*100</f>
        <v>74.4186046511628</v>
      </c>
      <c r="O387" s="12">
        <f t="shared" si="250"/>
        <v>5.65630499086676</v>
      </c>
      <c r="P387" s="12">
        <f t="shared" ref="P387:P391" si="253">LOG(J387)</f>
        <v>0.204119982655925</v>
      </c>
      <c r="Q387" s="12"/>
      <c r="R387" s="12"/>
      <c r="S387" s="12"/>
      <c r="T387" s="16"/>
      <c r="W387" s="12"/>
      <c r="X387" s="17"/>
    </row>
    <row r="388" spans="1:24">
      <c r="A388">
        <v>2.8</v>
      </c>
      <c r="B388">
        <v>2.9</v>
      </c>
      <c r="C388">
        <v>2.4</v>
      </c>
      <c r="D388">
        <v>2.7</v>
      </c>
      <c r="E388">
        <v>2.6</v>
      </c>
      <c r="F388">
        <v>2.2</v>
      </c>
      <c r="G388" s="8">
        <f t="shared" si="251"/>
        <v>2.7</v>
      </c>
      <c r="H388" s="8">
        <f t="shared" si="252"/>
        <v>2.5</v>
      </c>
      <c r="J388">
        <v>0.4</v>
      </c>
      <c r="K388" s="8">
        <v>2.7</v>
      </c>
      <c r="L388" s="8">
        <v>2.5</v>
      </c>
      <c r="M388" s="7">
        <f t="shared" si="249"/>
        <v>1.9</v>
      </c>
      <c r="N388" s="12">
        <f>(M391-M388)/M391*100</f>
        <v>55.8139534883721</v>
      </c>
      <c r="O388" s="12">
        <f t="shared" si="250"/>
        <v>5.14625393380431</v>
      </c>
      <c r="P388" s="12">
        <f t="shared" si="253"/>
        <v>-0.397940008672038</v>
      </c>
      <c r="Q388" s="12"/>
      <c r="R388" s="12"/>
      <c r="S388" s="12"/>
      <c r="T388" s="16"/>
      <c r="W388" s="12"/>
      <c r="X388" s="17"/>
    </row>
    <row r="389" spans="1:24">
      <c r="A389">
        <v>3.5</v>
      </c>
      <c r="B389">
        <v>4</v>
      </c>
      <c r="C389">
        <v>3.6</v>
      </c>
      <c r="D389">
        <v>4</v>
      </c>
      <c r="E389">
        <v>4</v>
      </c>
      <c r="F389">
        <v>4</v>
      </c>
      <c r="G389" s="8">
        <f t="shared" si="251"/>
        <v>3.7</v>
      </c>
      <c r="H389" s="8">
        <f t="shared" si="252"/>
        <v>4</v>
      </c>
      <c r="J389">
        <v>0.1</v>
      </c>
      <c r="K389" s="8">
        <v>3.7</v>
      </c>
      <c r="L389" s="8">
        <v>4</v>
      </c>
      <c r="M389" s="7">
        <f t="shared" si="249"/>
        <v>3.15</v>
      </c>
      <c r="N389" s="12">
        <f>(M391-M389)/M391*100</f>
        <v>26.7441860465116</v>
      </c>
      <c r="O389" s="12">
        <f t="shared" si="250"/>
        <v>4.37943172819246</v>
      </c>
      <c r="P389" s="12">
        <f t="shared" si="253"/>
        <v>-1</v>
      </c>
      <c r="Q389" s="12"/>
      <c r="R389" s="12"/>
      <c r="S389" s="12"/>
      <c r="T389" s="16"/>
      <c r="W389" s="12"/>
      <c r="X389" s="17"/>
    </row>
    <row r="390" spans="1:24">
      <c r="A390">
        <v>4.4</v>
      </c>
      <c r="B390">
        <v>4.6</v>
      </c>
      <c r="C390">
        <v>5.1</v>
      </c>
      <c r="D390">
        <v>4.5</v>
      </c>
      <c r="E390">
        <v>4.7</v>
      </c>
      <c r="F390">
        <v>4.3</v>
      </c>
      <c r="G390" s="8">
        <f t="shared" si="251"/>
        <v>4.7</v>
      </c>
      <c r="H390" s="8">
        <f t="shared" si="252"/>
        <v>4.5</v>
      </c>
      <c r="J390">
        <v>0.025</v>
      </c>
      <c r="K390" s="8">
        <v>4.7</v>
      </c>
      <c r="L390" s="8">
        <v>4.5</v>
      </c>
      <c r="M390" s="7">
        <f t="shared" si="249"/>
        <v>3.9</v>
      </c>
      <c r="N390" s="12">
        <f>(M391-M390)/M391*100</f>
        <v>9.30232558139536</v>
      </c>
      <c r="O390" s="12">
        <f t="shared" si="250"/>
        <v>3.67763462110028</v>
      </c>
      <c r="P390" s="12">
        <f t="shared" si="253"/>
        <v>-1.60205999132796</v>
      </c>
      <c r="Q390" s="12"/>
      <c r="R390" s="12"/>
      <c r="S390" s="12"/>
      <c r="T390" s="16"/>
      <c r="W390" s="12"/>
      <c r="X390" s="17"/>
    </row>
    <row r="391" spans="1:24">
      <c r="A391">
        <v>5</v>
      </c>
      <c r="B391">
        <v>5</v>
      </c>
      <c r="C391">
        <v>5</v>
      </c>
      <c r="D391">
        <v>5</v>
      </c>
      <c r="E391">
        <v>5</v>
      </c>
      <c r="F391">
        <v>5</v>
      </c>
      <c r="G391" s="8">
        <f t="shared" si="251"/>
        <v>5</v>
      </c>
      <c r="H391" s="8">
        <f t="shared" si="252"/>
        <v>5</v>
      </c>
      <c r="J391" s="14" t="s">
        <v>20</v>
      </c>
      <c r="K391" s="8">
        <v>5</v>
      </c>
      <c r="L391" s="8">
        <v>5</v>
      </c>
      <c r="M391" s="7">
        <f t="shared" si="249"/>
        <v>4.3</v>
      </c>
      <c r="N391" s="12">
        <f>(M391-M391)/M391*100</f>
        <v>0</v>
      </c>
      <c r="O391" s="12" t="e">
        <f t="shared" si="250"/>
        <v>#NUM!</v>
      </c>
      <c r="P391" s="12" t="e">
        <f t="shared" si="253"/>
        <v>#VALUE!</v>
      </c>
      <c r="Q391" s="12"/>
      <c r="R391" s="12"/>
      <c r="S391" s="12"/>
      <c r="T391" s="16"/>
      <c r="W391" s="12"/>
      <c r="X391" s="17"/>
    </row>
    <row r="392" spans="11:24">
      <c r="K392" s="8"/>
      <c r="L392" s="8"/>
      <c r="M392" s="7"/>
      <c r="N392" s="12"/>
      <c r="O392" s="12"/>
      <c r="P392" s="12"/>
      <c r="Q392" s="12"/>
      <c r="R392" s="12"/>
      <c r="S392" s="12"/>
      <c r="T392" s="16"/>
      <c r="W392" s="12"/>
      <c r="X392" s="17"/>
    </row>
    <row r="393" spans="11:24">
      <c r="K393" s="8"/>
      <c r="L393" s="8"/>
      <c r="M393" s="7"/>
      <c r="N393" s="12"/>
      <c r="O393" s="12"/>
      <c r="P393" s="12"/>
      <c r="Q393" s="12"/>
      <c r="R393" s="12"/>
      <c r="S393" s="12"/>
      <c r="T393" s="16"/>
      <c r="W393" s="12"/>
      <c r="X393" s="17"/>
    </row>
    <row r="394" spans="1:24">
      <c r="A394" s="7">
        <v>0.71</v>
      </c>
      <c r="B394" s="7">
        <v>0.71</v>
      </c>
      <c r="C394" s="7">
        <v>0.71</v>
      </c>
      <c r="D394" s="7">
        <v>0.71</v>
      </c>
      <c r="E394" s="7">
        <v>0.71</v>
      </c>
      <c r="F394" s="7">
        <v>0.71</v>
      </c>
      <c r="G394" s="8">
        <f>AVERAGE(A394:C394)</f>
        <v>0.71</v>
      </c>
      <c r="H394" s="8">
        <f>AVERAGE(D394:F394)</f>
        <v>0.71</v>
      </c>
      <c r="I394">
        <v>76</v>
      </c>
      <c r="J394">
        <v>6.4</v>
      </c>
      <c r="K394" s="8">
        <v>0.71</v>
      </c>
      <c r="L394" s="8">
        <v>0.71</v>
      </c>
      <c r="M394" s="7">
        <f t="shared" ref="M394:M399" si="254">AVERAGE(K394:L394)-0.7</f>
        <v>0.01</v>
      </c>
      <c r="N394" s="12">
        <f>(M399-M394)/M399*100</f>
        <v>99.7979797979798</v>
      </c>
      <c r="O394" s="26">
        <f t="shared" ref="O394:O399" si="255">NORMINV(N394/100,5,1)</f>
        <v>7.87498991433152</v>
      </c>
      <c r="P394" s="26">
        <f>LOG(J394)</f>
        <v>0.806179973983887</v>
      </c>
      <c r="Q394" s="26">
        <f>INTERCEPT(O394:O398,P394:P398)</f>
        <v>5.97940554522564</v>
      </c>
      <c r="R394" s="12">
        <f>LINEST(O394:O398,P394:P398)</f>
        <v>1.61471625413604</v>
      </c>
      <c r="S394" s="12">
        <f>(5-Q394)/R394</f>
        <v>-0.606549629210043</v>
      </c>
      <c r="T394" s="16">
        <f>POWER(10,S394)</f>
        <v>0.247428869465115</v>
      </c>
      <c r="W394" s="12">
        <f>CORREL(O394:O398,P394:P398)</f>
        <v>0.954984117892941</v>
      </c>
      <c r="X394" s="17">
        <f t="shared" ref="X394" si="256">W394^2</f>
        <v>0.911994665427759</v>
      </c>
    </row>
    <row r="395" spans="1:24">
      <c r="A395">
        <v>1.8</v>
      </c>
      <c r="B395">
        <v>1.8</v>
      </c>
      <c r="C395">
        <v>1.8</v>
      </c>
      <c r="D395">
        <v>1.7</v>
      </c>
      <c r="E395">
        <v>1.7</v>
      </c>
      <c r="F395">
        <v>1.7</v>
      </c>
      <c r="G395" s="8">
        <f t="shared" ref="G395:G399" si="257">AVERAGE(A395:C395)</f>
        <v>1.8</v>
      </c>
      <c r="H395" s="8">
        <f t="shared" ref="H395:H399" si="258">AVERAGE(D395:F395)</f>
        <v>1.7</v>
      </c>
      <c r="J395">
        <v>1.6</v>
      </c>
      <c r="K395" s="8">
        <v>1.8</v>
      </c>
      <c r="L395" s="8">
        <v>1.7</v>
      </c>
      <c r="M395" s="7">
        <f t="shared" si="254"/>
        <v>1.05</v>
      </c>
      <c r="N395" s="12">
        <f>(M399-M395)/M399*100</f>
        <v>78.7878787878788</v>
      </c>
      <c r="O395" s="26">
        <f t="shared" si="255"/>
        <v>5.79908276213518</v>
      </c>
      <c r="P395" s="26">
        <f t="shared" ref="P395:P399" si="259">LOG(J395)</f>
        <v>0.204119982655925</v>
      </c>
      <c r="Q395" s="26"/>
      <c r="R395" s="12"/>
      <c r="S395" s="12"/>
      <c r="T395" s="16"/>
      <c r="W395" s="12"/>
      <c r="X395" s="17"/>
    </row>
    <row r="396" spans="1:24">
      <c r="A396">
        <v>3.3</v>
      </c>
      <c r="B396">
        <v>3</v>
      </c>
      <c r="C396">
        <v>3.3</v>
      </c>
      <c r="D396">
        <v>3.5</v>
      </c>
      <c r="E396">
        <v>3.4</v>
      </c>
      <c r="F396">
        <v>3</v>
      </c>
      <c r="G396" s="8">
        <f t="shared" si="257"/>
        <v>3.2</v>
      </c>
      <c r="H396" s="8">
        <f t="shared" si="258"/>
        <v>3.3</v>
      </c>
      <c r="J396">
        <v>0.4</v>
      </c>
      <c r="K396" s="8">
        <v>3.2</v>
      </c>
      <c r="L396" s="8">
        <v>3.3</v>
      </c>
      <c r="M396" s="7">
        <f t="shared" si="254"/>
        <v>2.55</v>
      </c>
      <c r="N396" s="12">
        <f>(M399-M396)/M399*100</f>
        <v>48.4848484848485</v>
      </c>
      <c r="O396" s="26">
        <f t="shared" si="255"/>
        <v>4.96201164876972</v>
      </c>
      <c r="P396" s="26">
        <f t="shared" si="259"/>
        <v>-0.397940008672038</v>
      </c>
      <c r="Q396" s="26"/>
      <c r="R396" s="12"/>
      <c r="S396" s="12"/>
      <c r="T396" s="16"/>
      <c r="W396" s="12"/>
      <c r="X396" s="17"/>
    </row>
    <row r="397" spans="1:24">
      <c r="A397">
        <v>4.5</v>
      </c>
      <c r="B397">
        <v>4.5</v>
      </c>
      <c r="C397">
        <v>4.5</v>
      </c>
      <c r="D397">
        <v>4.5</v>
      </c>
      <c r="E397">
        <v>4.5</v>
      </c>
      <c r="F397">
        <v>4.5</v>
      </c>
      <c r="G397" s="8">
        <f t="shared" si="257"/>
        <v>4.5</v>
      </c>
      <c r="H397" s="8">
        <f t="shared" si="258"/>
        <v>4.5</v>
      </c>
      <c r="J397">
        <v>0.1</v>
      </c>
      <c r="K397" s="8">
        <v>4.5</v>
      </c>
      <c r="L397" s="8">
        <v>4.5</v>
      </c>
      <c r="M397" s="7">
        <f t="shared" si="254"/>
        <v>3.8</v>
      </c>
      <c r="N397" s="12">
        <f>(M399-M397)/M399*100</f>
        <v>23.2323232323232</v>
      </c>
      <c r="O397" s="26">
        <f t="shared" si="255"/>
        <v>4.26878274887028</v>
      </c>
      <c r="P397" s="26">
        <f t="shared" si="259"/>
        <v>-1</v>
      </c>
      <c r="Q397" s="26"/>
      <c r="R397" s="12"/>
      <c r="S397" s="12"/>
      <c r="T397" s="16"/>
      <c r="W397" s="12"/>
      <c r="X397" s="17"/>
    </row>
    <row r="398" spans="1:24">
      <c r="A398">
        <v>5.2</v>
      </c>
      <c r="B398">
        <v>5.2</v>
      </c>
      <c r="C398">
        <v>5.2</v>
      </c>
      <c r="D398">
        <v>5</v>
      </c>
      <c r="E398">
        <v>5</v>
      </c>
      <c r="F398">
        <v>5</v>
      </c>
      <c r="G398" s="8">
        <f t="shared" si="257"/>
        <v>5.2</v>
      </c>
      <c r="H398" s="8">
        <f t="shared" si="258"/>
        <v>5</v>
      </c>
      <c r="J398">
        <v>0.025</v>
      </c>
      <c r="K398" s="8">
        <v>5.2</v>
      </c>
      <c r="L398" s="8">
        <v>5</v>
      </c>
      <c r="M398" s="7">
        <f t="shared" si="254"/>
        <v>4.4</v>
      </c>
      <c r="N398" s="12">
        <f>(M399-M398)/M399*100</f>
        <v>11.1111111111111</v>
      </c>
      <c r="O398" s="26">
        <f t="shared" si="255"/>
        <v>3.77935965115265</v>
      </c>
      <c r="P398" s="26">
        <f t="shared" si="259"/>
        <v>-1.60205999132796</v>
      </c>
      <c r="Q398" s="26"/>
      <c r="R398" s="12"/>
      <c r="S398" s="12"/>
      <c r="T398" s="16"/>
      <c r="W398" s="12"/>
      <c r="X398" s="17"/>
    </row>
    <row r="399" spans="1:24">
      <c r="A399">
        <v>5.6</v>
      </c>
      <c r="B399">
        <v>5.5</v>
      </c>
      <c r="C399">
        <v>5.4</v>
      </c>
      <c r="D399">
        <v>5.8</v>
      </c>
      <c r="E399">
        <v>5.8</v>
      </c>
      <c r="F399">
        <v>5.8</v>
      </c>
      <c r="G399" s="8">
        <f t="shared" si="257"/>
        <v>5.5</v>
      </c>
      <c r="H399" s="8">
        <f t="shared" si="258"/>
        <v>5.8</v>
      </c>
      <c r="J399" s="14" t="s">
        <v>20</v>
      </c>
      <c r="K399" s="8">
        <v>5.5</v>
      </c>
      <c r="L399" s="8">
        <v>5.8</v>
      </c>
      <c r="M399" s="7">
        <f t="shared" si="254"/>
        <v>4.95</v>
      </c>
      <c r="N399" s="12">
        <f>(M399-M399)/M399*100</f>
        <v>0</v>
      </c>
      <c r="O399" s="26" t="e">
        <f t="shared" si="255"/>
        <v>#NUM!</v>
      </c>
      <c r="P399" s="26" t="e">
        <f t="shared" si="259"/>
        <v>#VALUE!</v>
      </c>
      <c r="Q399" s="26"/>
      <c r="R399" s="12"/>
      <c r="S399" s="12"/>
      <c r="T399" s="16"/>
      <c r="W399" s="12"/>
      <c r="X399" s="17"/>
    </row>
    <row r="400" spans="11:24">
      <c r="K400" s="8"/>
      <c r="L400" s="8"/>
      <c r="M400" s="7"/>
      <c r="N400" s="12"/>
      <c r="O400" s="12"/>
      <c r="P400" s="12"/>
      <c r="Q400" s="12"/>
      <c r="R400" s="12"/>
      <c r="S400" s="12"/>
      <c r="T400" s="16"/>
      <c r="W400" s="12"/>
      <c r="X400" s="17"/>
    </row>
    <row r="401" spans="11:24">
      <c r="K401" s="8"/>
      <c r="L401" s="8"/>
      <c r="M401" s="7"/>
      <c r="N401" s="12"/>
      <c r="O401" s="12"/>
      <c r="P401" s="12"/>
      <c r="Q401" s="12"/>
      <c r="R401" s="12"/>
      <c r="S401" s="12"/>
      <c r="T401" s="16"/>
      <c r="W401" s="12"/>
      <c r="X401" s="17"/>
    </row>
    <row r="402" spans="1:24">
      <c r="A402" s="7">
        <v>1.3</v>
      </c>
      <c r="B402" s="7">
        <v>1.7</v>
      </c>
      <c r="C402" s="7">
        <v>1.8</v>
      </c>
      <c r="D402" s="7">
        <v>1.5</v>
      </c>
      <c r="E402" s="7">
        <v>1.5</v>
      </c>
      <c r="F402" s="7">
        <v>1.8</v>
      </c>
      <c r="G402" s="8">
        <f>AVERAGE(A402:C402)</f>
        <v>1.6</v>
      </c>
      <c r="H402" s="8">
        <f>AVERAGE(D402:F402)</f>
        <v>1.6</v>
      </c>
      <c r="I402">
        <v>77</v>
      </c>
      <c r="J402">
        <v>6.4</v>
      </c>
      <c r="K402" s="8">
        <v>1.6</v>
      </c>
      <c r="L402" s="8">
        <v>1.6</v>
      </c>
      <c r="M402" s="7">
        <f t="shared" ref="M402:M407" si="260">AVERAGE(K402:L402)-0.7</f>
        <v>0.9</v>
      </c>
      <c r="N402" s="12">
        <f>(M407-M402)/M407*100</f>
        <v>78.0487804878049</v>
      </c>
      <c r="O402" s="12">
        <f t="shared" ref="O402:O407" si="261">NORMINV(N402/100,5,1)</f>
        <v>5.77384173233725</v>
      </c>
      <c r="P402" s="12">
        <f>LOG(J402)</f>
        <v>0.806179973983887</v>
      </c>
      <c r="Q402" s="12">
        <f>INTERCEPT(O402:O406,P402:P406)</f>
        <v>5.26717771552603</v>
      </c>
      <c r="R402" s="12">
        <f>LINEST(O402:O406,P402:P406)</f>
        <v>0.493076991307858</v>
      </c>
      <c r="S402" s="12">
        <f>(5-Q402)/R402</f>
        <v>-0.541858006428889</v>
      </c>
      <c r="T402" s="16">
        <f>POWER(10,S402)</f>
        <v>0.287171934373855</v>
      </c>
      <c r="W402" s="12">
        <f>CORREL(O402:O406,P402:P406)</f>
        <v>0.973588795367684</v>
      </c>
      <c r="X402" s="17">
        <f t="shared" ref="X402:X450" si="262">W402^2</f>
        <v>0.947875142465498</v>
      </c>
    </row>
    <row r="403" spans="1:24">
      <c r="A403">
        <v>2.3</v>
      </c>
      <c r="B403">
        <v>2.3</v>
      </c>
      <c r="C403">
        <v>2.3</v>
      </c>
      <c r="D403">
        <v>2.3</v>
      </c>
      <c r="E403">
        <v>2.5</v>
      </c>
      <c r="F403">
        <v>3</v>
      </c>
      <c r="G403" s="8">
        <f t="shared" ref="G403:G407" si="263">AVERAGE(A403:C403)</f>
        <v>2.3</v>
      </c>
      <c r="H403" s="8">
        <f t="shared" ref="H403:H407" si="264">AVERAGE(D403:F403)</f>
        <v>2.6</v>
      </c>
      <c r="J403">
        <v>1.6</v>
      </c>
      <c r="K403" s="8">
        <v>2.3</v>
      </c>
      <c r="L403" s="8">
        <v>2.6</v>
      </c>
      <c r="M403" s="7">
        <f t="shared" si="260"/>
        <v>1.75</v>
      </c>
      <c r="N403" s="12">
        <f>(M407-M403)/M407*100</f>
        <v>57.3170731707317</v>
      </c>
      <c r="O403" s="12">
        <f t="shared" si="261"/>
        <v>5.18445243709474</v>
      </c>
      <c r="P403" s="12">
        <f t="shared" ref="P403:P407" si="265">LOG(J403)</f>
        <v>0.204119982655925</v>
      </c>
      <c r="Q403" s="12"/>
      <c r="R403" s="12"/>
      <c r="S403" s="12"/>
      <c r="T403" s="16"/>
      <c r="W403" s="12"/>
      <c r="X403" s="17"/>
    </row>
    <row r="404" spans="1:24">
      <c r="A404">
        <v>2.8</v>
      </c>
      <c r="B404">
        <v>2.4</v>
      </c>
      <c r="C404">
        <v>2.3</v>
      </c>
      <c r="D404">
        <v>2.9</v>
      </c>
      <c r="E404">
        <v>2.5</v>
      </c>
      <c r="F404">
        <v>2.4</v>
      </c>
      <c r="G404" s="8">
        <f t="shared" si="263"/>
        <v>2.5</v>
      </c>
      <c r="H404" s="8">
        <f t="shared" si="264"/>
        <v>2.6</v>
      </c>
      <c r="J404">
        <v>0.4</v>
      </c>
      <c r="K404" s="8">
        <v>2.5</v>
      </c>
      <c r="L404" s="8">
        <v>2.6</v>
      </c>
      <c r="M404" s="7">
        <f t="shared" si="260"/>
        <v>1.85</v>
      </c>
      <c r="N404" s="12">
        <f>(M407-M404)/M407*100</f>
        <v>54.8780487804878</v>
      </c>
      <c r="O404" s="12">
        <f t="shared" si="261"/>
        <v>5.1225808438888</v>
      </c>
      <c r="P404" s="12">
        <f t="shared" si="265"/>
        <v>-0.397940008672038</v>
      </c>
      <c r="Q404" s="12"/>
      <c r="R404" s="12"/>
      <c r="S404" s="12"/>
      <c r="T404" s="16"/>
      <c r="W404" s="12"/>
      <c r="X404" s="17"/>
    </row>
    <row r="405" spans="1:24">
      <c r="A405">
        <v>3</v>
      </c>
      <c r="B405">
        <v>3</v>
      </c>
      <c r="C405">
        <v>3</v>
      </c>
      <c r="D405">
        <v>3</v>
      </c>
      <c r="E405">
        <v>3.3</v>
      </c>
      <c r="F405">
        <v>3.3</v>
      </c>
      <c r="G405" s="8">
        <f t="shared" si="263"/>
        <v>3</v>
      </c>
      <c r="H405" s="8">
        <f t="shared" si="264"/>
        <v>3.2</v>
      </c>
      <c r="J405">
        <v>0.1</v>
      </c>
      <c r="K405" s="8">
        <v>3</v>
      </c>
      <c r="L405" s="8">
        <v>3.2</v>
      </c>
      <c r="M405" s="7">
        <f t="shared" si="260"/>
        <v>2.4</v>
      </c>
      <c r="N405" s="12">
        <f>(M407-M405)/M407*100</f>
        <v>41.4634146341463</v>
      </c>
      <c r="O405" s="12">
        <f t="shared" si="261"/>
        <v>4.78435989598742</v>
      </c>
      <c r="P405" s="12">
        <f t="shared" si="265"/>
        <v>-1</v>
      </c>
      <c r="Q405" s="12"/>
      <c r="R405" s="12"/>
      <c r="S405" s="12"/>
      <c r="T405" s="16"/>
      <c r="W405" s="12"/>
      <c r="X405" s="17"/>
    </row>
    <row r="406" spans="1:24">
      <c r="A406">
        <v>3.4</v>
      </c>
      <c r="B406">
        <v>3.6</v>
      </c>
      <c r="C406">
        <v>3.5</v>
      </c>
      <c r="D406">
        <v>3.3</v>
      </c>
      <c r="E406">
        <v>3.7</v>
      </c>
      <c r="F406">
        <v>3.8</v>
      </c>
      <c r="G406" s="8">
        <f t="shared" si="263"/>
        <v>3.5</v>
      </c>
      <c r="H406" s="8">
        <f t="shared" si="264"/>
        <v>3.6</v>
      </c>
      <c r="J406">
        <v>0.025</v>
      </c>
      <c r="K406" s="8">
        <v>3.5</v>
      </c>
      <c r="L406" s="8">
        <v>3.6</v>
      </c>
      <c r="M406" s="7">
        <f t="shared" si="260"/>
        <v>2.85</v>
      </c>
      <c r="N406" s="12">
        <f>(M407-M406)/M407*100</f>
        <v>30.4878048780488</v>
      </c>
      <c r="O406" s="12">
        <f t="shared" si="261"/>
        <v>4.48957835733678</v>
      </c>
      <c r="P406" s="12">
        <f t="shared" si="265"/>
        <v>-1.60205999132796</v>
      </c>
      <c r="Q406" s="12"/>
      <c r="R406" s="12"/>
      <c r="S406" s="12"/>
      <c r="T406" s="16"/>
      <c r="W406" s="12"/>
      <c r="X406" s="17"/>
    </row>
    <row r="407" spans="1:24">
      <c r="A407">
        <v>5.1</v>
      </c>
      <c r="B407">
        <v>5</v>
      </c>
      <c r="C407">
        <v>4.6</v>
      </c>
      <c r="D407">
        <v>4.8</v>
      </c>
      <c r="E407">
        <v>4.8</v>
      </c>
      <c r="F407">
        <v>4.5</v>
      </c>
      <c r="G407" s="8">
        <f t="shared" si="263"/>
        <v>4.9</v>
      </c>
      <c r="H407" s="8">
        <f t="shared" si="264"/>
        <v>4.7</v>
      </c>
      <c r="J407" s="14" t="s">
        <v>20</v>
      </c>
      <c r="K407" s="8">
        <v>4.9</v>
      </c>
      <c r="L407" s="8">
        <v>4.7</v>
      </c>
      <c r="M407" s="7">
        <f t="shared" si="260"/>
        <v>4.1</v>
      </c>
      <c r="N407" s="12">
        <f>(M407-M407)/M407*100</f>
        <v>0</v>
      </c>
      <c r="O407" s="12" t="e">
        <f t="shared" si="261"/>
        <v>#NUM!</v>
      </c>
      <c r="P407" s="12" t="e">
        <f t="shared" si="265"/>
        <v>#VALUE!</v>
      </c>
      <c r="Q407" s="12"/>
      <c r="R407" s="12"/>
      <c r="S407" s="12"/>
      <c r="T407" s="16"/>
      <c r="W407" s="12"/>
      <c r="X407" s="17"/>
    </row>
    <row r="408" spans="13:24">
      <c r="M408" s="7"/>
      <c r="N408" s="12"/>
      <c r="O408" s="12"/>
      <c r="P408" s="12"/>
      <c r="Q408" s="12"/>
      <c r="R408" s="12"/>
      <c r="S408" s="12"/>
      <c r="T408" s="16"/>
      <c r="W408" s="12"/>
      <c r="X408" s="17"/>
    </row>
    <row r="409" spans="13:24">
      <c r="M409" s="7"/>
      <c r="N409" s="12"/>
      <c r="O409" s="12"/>
      <c r="P409" s="12"/>
      <c r="Q409" s="12"/>
      <c r="R409" s="12"/>
      <c r="S409" s="12"/>
      <c r="T409" s="16"/>
      <c r="W409" s="12"/>
      <c r="X409" s="17"/>
    </row>
    <row r="410" spans="1:24">
      <c r="A410" s="7">
        <v>0.71</v>
      </c>
      <c r="B410" s="7">
        <v>0.71</v>
      </c>
      <c r="C410" s="7">
        <v>0.71</v>
      </c>
      <c r="D410" s="7">
        <v>0.71</v>
      </c>
      <c r="E410" s="7">
        <v>0.71</v>
      </c>
      <c r="F410" s="7">
        <v>0.71</v>
      </c>
      <c r="G410" s="8">
        <f>AVERAGE(A410:C410)</f>
        <v>0.71</v>
      </c>
      <c r="H410" s="8">
        <f>AVERAGE(D410:F410)</f>
        <v>0.71</v>
      </c>
      <c r="I410">
        <v>202</v>
      </c>
      <c r="J410">
        <v>6.4</v>
      </c>
      <c r="K410" s="8">
        <v>0.71</v>
      </c>
      <c r="L410" s="8">
        <v>0.71</v>
      </c>
      <c r="M410" s="7">
        <f t="shared" ref="M410:M415" si="266">AVERAGE(K410:L410)-0.7</f>
        <v>0.01</v>
      </c>
      <c r="N410" s="12">
        <f>(M415-M410)/M415*100</f>
        <v>99.8591549295775</v>
      </c>
      <c r="O410" s="12">
        <f t="shared" ref="O410:O415" si="267">NORMINV(N410/100,5,1)</f>
        <v>7.98704295419778</v>
      </c>
      <c r="P410" s="12">
        <f>LOG(J410)</f>
        <v>0.806179973983887</v>
      </c>
      <c r="Q410" s="12">
        <f>INTERCEPT(O410:O414,P410:P414)</f>
        <v>6.16049743303026</v>
      </c>
      <c r="R410" s="12">
        <f>LINEST(O410:O414,P410:P414)</f>
        <v>1.6859909756888</v>
      </c>
      <c r="S410" s="12">
        <f>(5-Q410)/R410</f>
        <v>-0.688317701437365</v>
      </c>
      <c r="T410" s="16">
        <f>POWER(10,S410)</f>
        <v>0.204966223143306</v>
      </c>
      <c r="W410" s="12">
        <f>CORREL(O410:O414,P410:P414)</f>
        <v>0.960723017583463</v>
      </c>
      <c r="X410" s="17">
        <f t="shared" si="262"/>
        <v>0.922988716514676</v>
      </c>
    </row>
    <row r="411" spans="1:24">
      <c r="A411">
        <v>1.3</v>
      </c>
      <c r="B411">
        <v>1.3</v>
      </c>
      <c r="C411">
        <v>1.3</v>
      </c>
      <c r="D411">
        <v>1.3</v>
      </c>
      <c r="E411">
        <v>1.4</v>
      </c>
      <c r="F411">
        <v>1.5</v>
      </c>
      <c r="G411" s="8">
        <f t="shared" ref="G411:G415" si="268">AVERAGE(A411:C411)</f>
        <v>1.3</v>
      </c>
      <c r="H411" s="8">
        <f t="shared" ref="H411:H415" si="269">AVERAGE(D411:F411)</f>
        <v>1.4</v>
      </c>
      <c r="J411">
        <v>1.6</v>
      </c>
      <c r="K411" s="8">
        <v>1.3</v>
      </c>
      <c r="L411" s="8">
        <v>1.4</v>
      </c>
      <c r="M411" s="7">
        <f t="shared" si="266"/>
        <v>0.65</v>
      </c>
      <c r="N411" s="12">
        <f>(M415-M411)/M415*100</f>
        <v>90.8450704225352</v>
      </c>
      <c r="O411" s="12">
        <f t="shared" si="267"/>
        <v>6.33127484668092</v>
      </c>
      <c r="P411" s="12">
        <f t="shared" ref="P411:P415" si="270">LOG(J411)</f>
        <v>0.204119982655925</v>
      </c>
      <c r="Q411" s="12"/>
      <c r="R411" s="12"/>
      <c r="S411" s="12"/>
      <c r="T411" s="16"/>
      <c r="W411" s="12"/>
      <c r="X411" s="17"/>
    </row>
    <row r="412" spans="1:24">
      <c r="A412">
        <v>4.5</v>
      </c>
      <c r="B412">
        <v>4.5</v>
      </c>
      <c r="C412">
        <v>4.5</v>
      </c>
      <c r="D412">
        <v>4.4</v>
      </c>
      <c r="E412">
        <v>4.4</v>
      </c>
      <c r="F412">
        <v>4.4</v>
      </c>
      <c r="G412" s="8">
        <f t="shared" si="268"/>
        <v>4.5</v>
      </c>
      <c r="H412" s="8">
        <f t="shared" si="269"/>
        <v>4.4</v>
      </c>
      <c r="J412">
        <v>0.4</v>
      </c>
      <c r="K412" s="8">
        <v>4.5</v>
      </c>
      <c r="L412" s="8">
        <v>4.4</v>
      </c>
      <c r="M412" s="7">
        <f t="shared" si="266"/>
        <v>3.75</v>
      </c>
      <c r="N412" s="12">
        <f>(M415-M412)/M415*100</f>
        <v>47.1830985915493</v>
      </c>
      <c r="O412" s="12">
        <f t="shared" si="267"/>
        <v>4.92933197787271</v>
      </c>
      <c r="P412" s="12">
        <f t="shared" si="270"/>
        <v>-0.397940008672038</v>
      </c>
      <c r="Q412" s="12"/>
      <c r="R412" s="12"/>
      <c r="S412" s="12"/>
      <c r="T412" s="16"/>
      <c r="W412" s="12"/>
      <c r="X412" s="17"/>
    </row>
    <row r="413" spans="1:24">
      <c r="A413">
        <v>5.7</v>
      </c>
      <c r="B413">
        <v>6.4</v>
      </c>
      <c r="C413">
        <v>6.2</v>
      </c>
      <c r="D413">
        <v>6</v>
      </c>
      <c r="E413">
        <v>6.4</v>
      </c>
      <c r="F413">
        <v>6.5</v>
      </c>
      <c r="G413" s="8">
        <f t="shared" si="268"/>
        <v>6.1</v>
      </c>
      <c r="H413" s="8">
        <f t="shared" si="269"/>
        <v>6.3</v>
      </c>
      <c r="J413">
        <v>0.1</v>
      </c>
      <c r="K413" s="8">
        <v>6.1</v>
      </c>
      <c r="L413" s="8">
        <v>6.3</v>
      </c>
      <c r="M413" s="7">
        <f t="shared" si="266"/>
        <v>5.5</v>
      </c>
      <c r="N413" s="12">
        <f>(M415-M413)/M415*100</f>
        <v>22.5352112676056</v>
      </c>
      <c r="O413" s="12">
        <f t="shared" si="267"/>
        <v>4.24575850487971</v>
      </c>
      <c r="P413" s="12">
        <f t="shared" si="270"/>
        <v>-1</v>
      </c>
      <c r="Q413" s="12"/>
      <c r="R413" s="12"/>
      <c r="S413" s="12"/>
      <c r="T413" s="16"/>
      <c r="W413" s="12"/>
      <c r="X413" s="17"/>
    </row>
    <row r="414" spans="1:24">
      <c r="A414">
        <v>7</v>
      </c>
      <c r="B414">
        <v>7</v>
      </c>
      <c r="C414">
        <v>6.7</v>
      </c>
      <c r="D414">
        <v>6.8</v>
      </c>
      <c r="E414">
        <v>6.7</v>
      </c>
      <c r="F414">
        <v>6.3</v>
      </c>
      <c r="G414" s="8">
        <f t="shared" si="268"/>
        <v>6.9</v>
      </c>
      <c r="H414" s="8">
        <f t="shared" si="269"/>
        <v>6.6</v>
      </c>
      <c r="J414">
        <v>0.025</v>
      </c>
      <c r="K414" s="8">
        <v>6.9</v>
      </c>
      <c r="L414" s="8">
        <v>6.6</v>
      </c>
      <c r="M414" s="7">
        <f t="shared" si="266"/>
        <v>6.05</v>
      </c>
      <c r="N414" s="12">
        <f>(M415-M414)/M415*100</f>
        <v>14.7887323943662</v>
      </c>
      <c r="O414" s="12">
        <f t="shared" si="267"/>
        <v>3.95446256408727</v>
      </c>
      <c r="P414" s="12">
        <f t="shared" si="270"/>
        <v>-1.60205999132796</v>
      </c>
      <c r="Q414" s="12"/>
      <c r="R414" s="12"/>
      <c r="S414" s="12"/>
      <c r="T414" s="16"/>
      <c r="W414" s="12"/>
      <c r="X414" s="17"/>
    </row>
    <row r="415" spans="1:24">
      <c r="A415">
        <v>5.9</v>
      </c>
      <c r="B415">
        <v>5.9</v>
      </c>
      <c r="C415">
        <v>5.9</v>
      </c>
      <c r="D415">
        <v>5.8</v>
      </c>
      <c r="E415">
        <v>5.8</v>
      </c>
      <c r="F415">
        <v>5.8</v>
      </c>
      <c r="G415" s="8">
        <f t="shared" si="268"/>
        <v>5.9</v>
      </c>
      <c r="H415" s="8">
        <f t="shared" si="269"/>
        <v>5.8</v>
      </c>
      <c r="J415" s="14" t="s">
        <v>20</v>
      </c>
      <c r="K415" s="8">
        <v>8</v>
      </c>
      <c r="L415" s="8">
        <v>7.6</v>
      </c>
      <c r="M415" s="7">
        <f t="shared" si="266"/>
        <v>7.1</v>
      </c>
      <c r="N415" s="12">
        <f>(M415-M415)/M415*100</f>
        <v>0</v>
      </c>
      <c r="O415" s="12" t="e">
        <f t="shared" si="267"/>
        <v>#NUM!</v>
      </c>
      <c r="P415" s="12" t="e">
        <f t="shared" si="270"/>
        <v>#VALUE!</v>
      </c>
      <c r="Q415" s="12"/>
      <c r="R415" s="12"/>
      <c r="S415" s="12"/>
      <c r="T415" s="16"/>
      <c r="W415" s="12"/>
      <c r="X415" s="17"/>
    </row>
    <row r="416" spans="11:24">
      <c r="K416" s="8"/>
      <c r="L416" s="8"/>
      <c r="M416" s="7"/>
      <c r="N416" s="12"/>
      <c r="O416" s="12"/>
      <c r="P416" s="12"/>
      <c r="Q416" s="12"/>
      <c r="R416" s="12"/>
      <c r="S416" s="12"/>
      <c r="T416" s="16"/>
      <c r="W416" s="12"/>
      <c r="X416" s="17"/>
    </row>
    <row r="417" spans="11:24">
      <c r="K417" s="8"/>
      <c r="L417" s="8"/>
      <c r="M417" s="7"/>
      <c r="N417" s="12"/>
      <c r="O417" s="12"/>
      <c r="P417" s="12"/>
      <c r="Q417" s="12"/>
      <c r="R417" s="12"/>
      <c r="S417" s="12"/>
      <c r="T417" s="16"/>
      <c r="W417" s="12"/>
      <c r="X417" s="17"/>
    </row>
    <row r="418" spans="1:24">
      <c r="A418" s="7">
        <v>1.5</v>
      </c>
      <c r="B418" s="7">
        <v>1.5</v>
      </c>
      <c r="C418" s="7">
        <v>1.5</v>
      </c>
      <c r="D418" s="7">
        <v>0.71</v>
      </c>
      <c r="E418" s="7">
        <v>0.71</v>
      </c>
      <c r="F418" s="7">
        <v>0.71</v>
      </c>
      <c r="G418" s="8">
        <f>AVERAGE(A418:C418)</f>
        <v>1.5</v>
      </c>
      <c r="H418" s="8">
        <f>AVERAGE(D418:F418)</f>
        <v>0.71</v>
      </c>
      <c r="I418">
        <v>203</v>
      </c>
      <c r="J418">
        <v>6.4</v>
      </c>
      <c r="K418" s="8">
        <v>1.5</v>
      </c>
      <c r="L418" s="8">
        <v>0.71</v>
      </c>
      <c r="M418" s="7">
        <f t="shared" ref="M418:M423" si="271">AVERAGE(K418:L418)-0.7</f>
        <v>0.405</v>
      </c>
      <c r="N418" s="12">
        <f>(M423-M418)/M423*100</f>
        <v>94.635761589404</v>
      </c>
      <c r="O418" s="12">
        <f t="shared" ref="O418:O423" si="272">NORMINV(N418/100,5,1)</f>
        <v>6.61051823332153</v>
      </c>
      <c r="P418" s="12">
        <f>LOG(J418)</f>
        <v>0.806179973983887</v>
      </c>
      <c r="Q418" s="12">
        <f>INTERCEPT(O418:O422,P418:P422)</f>
        <v>5.25804895817385</v>
      </c>
      <c r="R418" s="12">
        <f>LINEST(O418:O422,P418:P422)</f>
        <v>1.18768252523454</v>
      </c>
      <c r="S418" s="12">
        <f>(5-Q418)/R418</f>
        <v>-0.217270990092985</v>
      </c>
      <c r="T418" s="16">
        <f>POWER(10,S418)</f>
        <v>0.606357857710957</v>
      </c>
      <c r="W418" s="12">
        <f>CORREL(O418:O422,P418:P422)</f>
        <v>0.958757785555167</v>
      </c>
      <c r="X418" s="17">
        <f t="shared" si="262"/>
        <v>0.919216491362648</v>
      </c>
    </row>
    <row r="419" spans="1:24">
      <c r="A419">
        <v>3.5</v>
      </c>
      <c r="B419">
        <v>3.4</v>
      </c>
      <c r="C419">
        <v>3.9</v>
      </c>
      <c r="D419">
        <v>4.1</v>
      </c>
      <c r="E419">
        <v>4</v>
      </c>
      <c r="F419">
        <v>3.9</v>
      </c>
      <c r="G419" s="8">
        <f t="shared" ref="G419:G423" si="273">AVERAGE(A419:C419)</f>
        <v>3.6</v>
      </c>
      <c r="H419" s="8">
        <f t="shared" ref="H419:H423" si="274">AVERAGE(D419:F419)</f>
        <v>4</v>
      </c>
      <c r="J419">
        <v>1.6</v>
      </c>
      <c r="K419" s="8">
        <v>3.6</v>
      </c>
      <c r="L419" s="8">
        <v>4</v>
      </c>
      <c r="M419" s="7">
        <f t="shared" si="271"/>
        <v>3.1</v>
      </c>
      <c r="N419" s="12">
        <f>(M423-M419)/M423*100</f>
        <v>58.9403973509934</v>
      </c>
      <c r="O419" s="12">
        <f t="shared" si="272"/>
        <v>5.22601204392907</v>
      </c>
      <c r="P419" s="12">
        <f t="shared" ref="P419:P423" si="275">LOG(J419)</f>
        <v>0.204119982655925</v>
      </c>
      <c r="Q419" s="12"/>
      <c r="R419" s="12"/>
      <c r="S419" s="12"/>
      <c r="T419" s="16"/>
      <c r="W419" s="12"/>
      <c r="X419" s="17"/>
    </row>
    <row r="420" spans="1:24">
      <c r="A420">
        <v>6</v>
      </c>
      <c r="B420">
        <v>6</v>
      </c>
      <c r="C420">
        <v>6</v>
      </c>
      <c r="D420">
        <v>6</v>
      </c>
      <c r="E420">
        <v>6</v>
      </c>
      <c r="F420">
        <v>6</v>
      </c>
      <c r="G420" s="8">
        <f t="shared" si="273"/>
        <v>6</v>
      </c>
      <c r="H420" s="8">
        <f t="shared" si="274"/>
        <v>6</v>
      </c>
      <c r="J420">
        <v>0.4</v>
      </c>
      <c r="K420" s="8">
        <v>6</v>
      </c>
      <c r="L420" s="8">
        <v>6</v>
      </c>
      <c r="M420" s="7">
        <f t="shared" si="271"/>
        <v>5.3</v>
      </c>
      <c r="N420" s="12">
        <f>(M423-M420)/M423*100</f>
        <v>29.8013245033113</v>
      </c>
      <c r="O420" s="12">
        <f t="shared" si="272"/>
        <v>4.46987676453735</v>
      </c>
      <c r="P420" s="12">
        <f t="shared" si="275"/>
        <v>-0.397940008672038</v>
      </c>
      <c r="Q420" s="12"/>
      <c r="R420" s="12"/>
      <c r="S420" s="12"/>
      <c r="T420" s="16"/>
      <c r="W420" s="12"/>
      <c r="X420" s="17"/>
    </row>
    <row r="421" spans="1:24">
      <c r="A421">
        <v>7</v>
      </c>
      <c r="B421">
        <v>7.3</v>
      </c>
      <c r="C421">
        <v>7</v>
      </c>
      <c r="D421">
        <v>7</v>
      </c>
      <c r="E421">
        <v>7.3</v>
      </c>
      <c r="F421">
        <v>7.3</v>
      </c>
      <c r="G421" s="8">
        <f t="shared" si="273"/>
        <v>7.1</v>
      </c>
      <c r="H421" s="8">
        <f t="shared" si="274"/>
        <v>7.2</v>
      </c>
      <c r="J421">
        <v>0.1</v>
      </c>
      <c r="K421" s="8">
        <v>7.1</v>
      </c>
      <c r="L421" s="8">
        <v>7.2</v>
      </c>
      <c r="M421" s="7">
        <f t="shared" si="271"/>
        <v>6.45</v>
      </c>
      <c r="N421" s="12">
        <f>(M423-M421)/M423*100</f>
        <v>14.5695364238411</v>
      </c>
      <c r="O421" s="12">
        <f t="shared" si="272"/>
        <v>3.94492435210661</v>
      </c>
      <c r="P421" s="12">
        <f t="shared" si="275"/>
        <v>-1</v>
      </c>
      <c r="Q421" s="12"/>
      <c r="R421" s="12"/>
      <c r="S421" s="12"/>
      <c r="T421" s="16"/>
      <c r="W421" s="12"/>
      <c r="X421" s="17"/>
    </row>
    <row r="422" spans="1:24">
      <c r="A422">
        <v>7.6</v>
      </c>
      <c r="B422">
        <v>7.6</v>
      </c>
      <c r="C422">
        <v>7.3</v>
      </c>
      <c r="D422">
        <v>7.5</v>
      </c>
      <c r="E422">
        <v>7.5</v>
      </c>
      <c r="F422">
        <v>7.8</v>
      </c>
      <c r="G422" s="8">
        <f t="shared" si="273"/>
        <v>7.5</v>
      </c>
      <c r="H422" s="8">
        <f t="shared" si="274"/>
        <v>7.6</v>
      </c>
      <c r="J422">
        <v>0.025</v>
      </c>
      <c r="K422" s="8">
        <v>7.5</v>
      </c>
      <c r="L422" s="8">
        <v>7.6</v>
      </c>
      <c r="M422" s="7">
        <f t="shared" si="271"/>
        <v>6.85</v>
      </c>
      <c r="N422" s="12">
        <f>(M423-M422)/M423*100</f>
        <v>9.27152317880795</v>
      </c>
      <c r="O422" s="12">
        <f t="shared" si="272"/>
        <v>3.67578142501736</v>
      </c>
      <c r="P422" s="12">
        <f t="shared" si="275"/>
        <v>-1.60205999132796</v>
      </c>
      <c r="Q422" s="12"/>
      <c r="R422" s="12"/>
      <c r="S422" s="12"/>
      <c r="T422" s="16"/>
      <c r="W422" s="12"/>
      <c r="X422" s="17"/>
    </row>
    <row r="423" spans="1:24">
      <c r="A423">
        <v>8.3</v>
      </c>
      <c r="B423">
        <v>8.3</v>
      </c>
      <c r="C423">
        <v>8.3</v>
      </c>
      <c r="D423">
        <v>8.2</v>
      </c>
      <c r="E423">
        <v>8.2</v>
      </c>
      <c r="F423">
        <v>8.2</v>
      </c>
      <c r="G423" s="8">
        <f t="shared" si="273"/>
        <v>8.3</v>
      </c>
      <c r="H423" s="8">
        <f t="shared" si="274"/>
        <v>8.2</v>
      </c>
      <c r="J423" s="14" t="s">
        <v>20</v>
      </c>
      <c r="K423" s="8">
        <v>8.3</v>
      </c>
      <c r="L423" s="8">
        <v>8.2</v>
      </c>
      <c r="M423" s="7">
        <f t="shared" si="271"/>
        <v>7.55</v>
      </c>
      <c r="N423" s="12">
        <f>(M423-M423)/M423*100</f>
        <v>0</v>
      </c>
      <c r="O423" s="12" t="e">
        <f t="shared" si="272"/>
        <v>#NUM!</v>
      </c>
      <c r="P423" s="12" t="e">
        <f t="shared" si="275"/>
        <v>#VALUE!</v>
      </c>
      <c r="Q423" s="12"/>
      <c r="R423" s="12"/>
      <c r="S423" s="12"/>
      <c r="T423" s="16"/>
      <c r="W423" s="12"/>
      <c r="X423" s="17"/>
    </row>
    <row r="424" spans="11:24">
      <c r="K424" s="8"/>
      <c r="L424" s="8"/>
      <c r="M424" s="7"/>
      <c r="N424" s="12"/>
      <c r="O424" s="12"/>
      <c r="P424" s="12"/>
      <c r="Q424" s="12"/>
      <c r="R424" s="12"/>
      <c r="S424" s="12"/>
      <c r="T424" s="16"/>
      <c r="W424" s="12"/>
      <c r="X424" s="17"/>
    </row>
    <row r="425" spans="11:24">
      <c r="K425" s="8"/>
      <c r="L425" s="8"/>
      <c r="M425" s="7"/>
      <c r="N425" s="12"/>
      <c r="O425" s="12"/>
      <c r="P425" s="12"/>
      <c r="Q425" s="12"/>
      <c r="R425" s="12"/>
      <c r="S425" s="12"/>
      <c r="T425" s="16"/>
      <c r="W425" s="12"/>
      <c r="X425" s="17"/>
    </row>
    <row r="426" spans="1:24">
      <c r="A426" s="25">
        <v>1.7</v>
      </c>
      <c r="B426" s="25">
        <v>1.6</v>
      </c>
      <c r="C426" s="25">
        <v>2.1</v>
      </c>
      <c r="D426" s="25">
        <v>2.1</v>
      </c>
      <c r="E426" s="25">
        <v>2.1</v>
      </c>
      <c r="F426" s="25">
        <v>1.8</v>
      </c>
      <c r="G426" s="8">
        <f>AVERAGE(A426:C426)</f>
        <v>1.8</v>
      </c>
      <c r="H426" s="8">
        <f>AVERAGE(D426:F426)</f>
        <v>2</v>
      </c>
      <c r="I426">
        <v>204</v>
      </c>
      <c r="J426">
        <v>6.4</v>
      </c>
      <c r="K426" s="8">
        <v>1.8</v>
      </c>
      <c r="L426" s="8">
        <v>2</v>
      </c>
      <c r="M426" s="7">
        <f t="shared" ref="M426:M431" si="276">AVERAGE(K426:L426)-0.7</f>
        <v>1.2</v>
      </c>
      <c r="N426" s="12">
        <f>(M431-M426)/M431*100</f>
        <v>84</v>
      </c>
      <c r="O426" s="12">
        <f t="shared" ref="O426:O431" si="277">NORMINV(N426/100,5,1)</f>
        <v>5.99445788320975</v>
      </c>
      <c r="P426" s="12">
        <f>LOG(J426)</f>
        <v>0.806179973983887</v>
      </c>
      <c r="Q426" s="12">
        <f>INTERCEPT(O426:O430,P426:P430)</f>
        <v>5.20089810751758</v>
      </c>
      <c r="R426" s="12">
        <f>LINEST(O426:O430,P426:P430)</f>
        <v>0.732414557462383</v>
      </c>
      <c r="S426" s="12">
        <f>(5-Q426)/R426</f>
        <v>-0.274295623251454</v>
      </c>
      <c r="T426" s="16">
        <f>POWER(10,S426)</f>
        <v>0.53174617765089</v>
      </c>
      <c r="W426" s="12">
        <f>CORREL(O426:O430,P426:P430)</f>
        <v>0.964601913938118</v>
      </c>
      <c r="X426" s="17">
        <f t="shared" si="262"/>
        <v>0.93045685237308</v>
      </c>
    </row>
    <row r="427" spans="1:24">
      <c r="A427">
        <v>3.7</v>
      </c>
      <c r="B427">
        <v>3.3</v>
      </c>
      <c r="C427">
        <v>3.2</v>
      </c>
      <c r="D427">
        <v>4.5</v>
      </c>
      <c r="E427">
        <v>4.1</v>
      </c>
      <c r="F427">
        <v>3.4</v>
      </c>
      <c r="G427" s="8">
        <f t="shared" ref="G427:G431" si="278">AVERAGE(A427:C427)</f>
        <v>3.4</v>
      </c>
      <c r="H427" s="8">
        <f t="shared" ref="H427:H431" si="279">AVERAGE(D427:F427)</f>
        <v>4</v>
      </c>
      <c r="J427">
        <v>1.6</v>
      </c>
      <c r="K427" s="8">
        <v>3.4</v>
      </c>
      <c r="L427" s="8">
        <v>4</v>
      </c>
      <c r="M427" s="7">
        <f t="shared" si="276"/>
        <v>3</v>
      </c>
      <c r="N427" s="12">
        <f>(M431-M427)/M431*100</f>
        <v>60</v>
      </c>
      <c r="O427" s="12">
        <f t="shared" si="277"/>
        <v>5.2533471031358</v>
      </c>
      <c r="P427" s="12">
        <f t="shared" ref="P427:P431" si="280">LOG(J427)</f>
        <v>0.204119982655925</v>
      </c>
      <c r="Q427" s="12"/>
      <c r="R427" s="12"/>
      <c r="S427" s="12"/>
      <c r="T427" s="16"/>
      <c r="W427" s="12"/>
      <c r="X427" s="17"/>
    </row>
    <row r="428" spans="1:24">
      <c r="A428">
        <v>5.4</v>
      </c>
      <c r="B428">
        <v>5.4</v>
      </c>
      <c r="C428">
        <v>5.4</v>
      </c>
      <c r="D428">
        <v>5.4</v>
      </c>
      <c r="E428">
        <v>5</v>
      </c>
      <c r="F428">
        <v>5.5</v>
      </c>
      <c r="G428" s="8">
        <f t="shared" si="278"/>
        <v>5.4</v>
      </c>
      <c r="H428" s="8">
        <f t="shared" si="279"/>
        <v>5.3</v>
      </c>
      <c r="J428">
        <v>0.4</v>
      </c>
      <c r="K428" s="8">
        <v>5.4</v>
      </c>
      <c r="L428" s="8">
        <v>5.3</v>
      </c>
      <c r="M428" s="7">
        <f t="shared" si="276"/>
        <v>4.65</v>
      </c>
      <c r="N428" s="12">
        <f>(M431-M428)/M431*100</f>
        <v>38</v>
      </c>
      <c r="O428" s="12">
        <f t="shared" si="277"/>
        <v>4.6945192119006</v>
      </c>
      <c r="P428" s="12">
        <f t="shared" si="280"/>
        <v>-0.397940008672038</v>
      </c>
      <c r="Q428" s="12"/>
      <c r="R428" s="12"/>
      <c r="S428" s="12"/>
      <c r="T428" s="16"/>
      <c r="W428" s="12"/>
      <c r="X428" s="17"/>
    </row>
    <row r="429" spans="1:24">
      <c r="A429">
        <v>6</v>
      </c>
      <c r="B429">
        <v>6.2</v>
      </c>
      <c r="C429">
        <v>6.7</v>
      </c>
      <c r="D429">
        <v>6.1</v>
      </c>
      <c r="E429">
        <v>6</v>
      </c>
      <c r="F429">
        <v>6.2</v>
      </c>
      <c r="G429" s="8">
        <f t="shared" si="278"/>
        <v>6.3</v>
      </c>
      <c r="H429" s="8">
        <f t="shared" si="279"/>
        <v>6.1</v>
      </c>
      <c r="J429">
        <v>0.1</v>
      </c>
      <c r="K429" s="8">
        <v>6.3</v>
      </c>
      <c r="L429" s="8">
        <v>6.1</v>
      </c>
      <c r="M429" s="7">
        <f t="shared" si="276"/>
        <v>5.5</v>
      </c>
      <c r="N429" s="12">
        <f>(M431-M429)/M431*100</f>
        <v>26.6666666666667</v>
      </c>
      <c r="O429" s="12">
        <f t="shared" si="277"/>
        <v>4.37707427678991</v>
      </c>
      <c r="P429" s="12">
        <f t="shared" si="280"/>
        <v>-1</v>
      </c>
      <c r="Q429" s="12"/>
      <c r="R429" s="12"/>
      <c r="S429" s="12"/>
      <c r="T429" s="16"/>
      <c r="W429" s="12"/>
      <c r="X429" s="17"/>
    </row>
    <row r="430" spans="1:24">
      <c r="A430">
        <v>6.3</v>
      </c>
      <c r="B430">
        <v>6.4</v>
      </c>
      <c r="C430">
        <v>6.8</v>
      </c>
      <c r="D430">
        <v>6.3</v>
      </c>
      <c r="E430">
        <v>6.5</v>
      </c>
      <c r="F430">
        <v>7</v>
      </c>
      <c r="G430" s="8">
        <f t="shared" si="278"/>
        <v>6.5</v>
      </c>
      <c r="H430" s="8">
        <f t="shared" si="279"/>
        <v>6.6</v>
      </c>
      <c r="J430">
        <v>0.025</v>
      </c>
      <c r="K430" s="8">
        <v>6.5</v>
      </c>
      <c r="L430" s="8">
        <v>6.6</v>
      </c>
      <c r="M430" s="7">
        <f t="shared" si="276"/>
        <v>5.85</v>
      </c>
      <c r="N430" s="12">
        <f>(M431-M430)/M431*100</f>
        <v>22</v>
      </c>
      <c r="O430" s="12">
        <f t="shared" si="277"/>
        <v>4.22780678581132</v>
      </c>
      <c r="P430" s="12">
        <f t="shared" si="280"/>
        <v>-1.60205999132796</v>
      </c>
      <c r="Q430" s="12"/>
      <c r="R430" s="12"/>
      <c r="S430" s="12"/>
      <c r="T430" s="16"/>
      <c r="W430" s="12"/>
      <c r="X430" s="17"/>
    </row>
    <row r="431" spans="1:24">
      <c r="A431">
        <v>8.2</v>
      </c>
      <c r="B431">
        <v>8.2</v>
      </c>
      <c r="C431">
        <v>8.2</v>
      </c>
      <c r="D431">
        <v>8.2</v>
      </c>
      <c r="E431">
        <v>8.2</v>
      </c>
      <c r="F431">
        <v>8.2</v>
      </c>
      <c r="G431" s="8">
        <f t="shared" si="278"/>
        <v>8.2</v>
      </c>
      <c r="H431" s="8">
        <f t="shared" si="279"/>
        <v>8.2</v>
      </c>
      <c r="J431" s="14" t="s">
        <v>20</v>
      </c>
      <c r="K431" s="8">
        <v>8.2</v>
      </c>
      <c r="L431" s="8">
        <v>8.2</v>
      </c>
      <c r="M431" s="7">
        <f t="shared" si="276"/>
        <v>7.5</v>
      </c>
      <c r="N431" s="12">
        <f>(M431-M431)/M431*100</f>
        <v>0</v>
      </c>
      <c r="O431" s="12" t="e">
        <f t="shared" si="277"/>
        <v>#NUM!</v>
      </c>
      <c r="P431" s="12" t="e">
        <f t="shared" si="280"/>
        <v>#VALUE!</v>
      </c>
      <c r="Q431" s="12"/>
      <c r="R431" s="12"/>
      <c r="S431" s="12"/>
      <c r="T431" s="16"/>
      <c r="W431" s="12"/>
      <c r="X431" s="17"/>
    </row>
    <row r="432" spans="11:24">
      <c r="K432" s="8"/>
      <c r="L432" s="8"/>
      <c r="M432" s="7"/>
      <c r="N432" s="12"/>
      <c r="O432" s="12"/>
      <c r="P432" s="12"/>
      <c r="Q432" s="12"/>
      <c r="R432" s="12"/>
      <c r="S432" s="12"/>
      <c r="T432" s="16"/>
      <c r="W432" s="12"/>
      <c r="X432" s="17"/>
    </row>
    <row r="433" spans="11:24">
      <c r="K433" s="8"/>
      <c r="L433" s="8"/>
      <c r="M433" s="7"/>
      <c r="N433" s="12"/>
      <c r="O433" s="12"/>
      <c r="P433" s="12"/>
      <c r="Q433" s="12"/>
      <c r="R433" s="12"/>
      <c r="S433" s="12"/>
      <c r="T433" s="16"/>
      <c r="W433" s="12"/>
      <c r="X433" s="17"/>
    </row>
    <row r="434" spans="1:24">
      <c r="A434" s="7">
        <v>1.3</v>
      </c>
      <c r="B434" s="7">
        <v>1.7</v>
      </c>
      <c r="C434" s="7">
        <v>1.8</v>
      </c>
      <c r="D434" s="7">
        <v>1.8</v>
      </c>
      <c r="E434" s="7">
        <v>1.8</v>
      </c>
      <c r="F434" s="7">
        <v>1.5</v>
      </c>
      <c r="G434" s="8">
        <f>AVERAGE(A434:C434)</f>
        <v>1.6</v>
      </c>
      <c r="H434" s="8">
        <f>AVERAGE(D434:F434)</f>
        <v>1.7</v>
      </c>
      <c r="I434">
        <v>205</v>
      </c>
      <c r="J434">
        <v>6.4</v>
      </c>
      <c r="K434" s="8">
        <v>1.6</v>
      </c>
      <c r="L434" s="8">
        <v>1.7</v>
      </c>
      <c r="M434" s="7">
        <f t="shared" ref="M434:M439" si="281">AVERAGE(K434:L434)-0.7</f>
        <v>0.95</v>
      </c>
      <c r="N434" s="12">
        <f>(M439-M434)/M439*100</f>
        <v>87.1621621621622</v>
      </c>
      <c r="O434" s="12">
        <f t="shared" ref="O434:O439" si="282">NORMINV(N434/100,5,1)</f>
        <v>6.13409009800807</v>
      </c>
      <c r="P434" s="12">
        <f>LOG(J434)</f>
        <v>0.806179973983887</v>
      </c>
      <c r="Q434" s="12">
        <f>INTERCEPT(O434:O438,P434:P438)</f>
        <v>5.10087263188657</v>
      </c>
      <c r="R434" s="12">
        <f>LINEST(O434:O438,P434:P438)</f>
        <v>1.06927323255375</v>
      </c>
      <c r="S434" s="12">
        <f>(5-Q434)/R434</f>
        <v>-0.094337563885005</v>
      </c>
      <c r="T434" s="16">
        <f>POWER(10,S434)</f>
        <v>0.804752688265615</v>
      </c>
      <c r="W434" s="12">
        <f>CORREL(O434:O438,P434:P438)</f>
        <v>0.962514166484738</v>
      </c>
      <c r="X434" s="17">
        <f t="shared" si="262"/>
        <v>0.926433520683809</v>
      </c>
    </row>
    <row r="435" spans="1:24">
      <c r="A435">
        <v>3.2</v>
      </c>
      <c r="B435">
        <v>3.4</v>
      </c>
      <c r="C435">
        <v>3.3</v>
      </c>
      <c r="D435">
        <v>3</v>
      </c>
      <c r="E435">
        <v>3.3</v>
      </c>
      <c r="F435">
        <v>3.3</v>
      </c>
      <c r="G435" s="8">
        <f t="shared" ref="G435:G439" si="283">AVERAGE(A435:C435)</f>
        <v>3.3</v>
      </c>
      <c r="H435" s="8">
        <f t="shared" ref="H435:H439" si="284">AVERAGE(D435:F435)</f>
        <v>3.2</v>
      </c>
      <c r="J435">
        <v>1.6</v>
      </c>
      <c r="K435" s="8">
        <v>3.3</v>
      </c>
      <c r="L435" s="8">
        <v>3.2</v>
      </c>
      <c r="M435" s="7">
        <f t="shared" si="281"/>
        <v>2.55</v>
      </c>
      <c r="N435" s="12">
        <f>(M439-M435)/M439*100</f>
        <v>65.5405405405405</v>
      </c>
      <c r="O435" s="12">
        <f t="shared" si="282"/>
        <v>5.39995564109547</v>
      </c>
      <c r="P435" s="12">
        <f t="shared" ref="P435:P439" si="285">LOG(J435)</f>
        <v>0.204119982655925</v>
      </c>
      <c r="Q435" s="12"/>
      <c r="R435" s="12"/>
      <c r="S435" s="12"/>
      <c r="T435" s="16"/>
      <c r="W435" s="12"/>
      <c r="X435" s="17"/>
    </row>
    <row r="436" spans="1:24">
      <c r="A436">
        <v>6.6</v>
      </c>
      <c r="B436">
        <v>6.6</v>
      </c>
      <c r="C436">
        <v>6.6</v>
      </c>
      <c r="D436">
        <v>6.6</v>
      </c>
      <c r="E436">
        <v>6.6</v>
      </c>
      <c r="F436">
        <v>6.6</v>
      </c>
      <c r="G436" s="8">
        <f t="shared" si="283"/>
        <v>6.6</v>
      </c>
      <c r="H436" s="8">
        <f t="shared" si="284"/>
        <v>6.6</v>
      </c>
      <c r="J436">
        <v>0.4</v>
      </c>
      <c r="K436" s="8">
        <v>6.6</v>
      </c>
      <c r="L436" s="8">
        <v>6.6</v>
      </c>
      <c r="M436" s="7">
        <f t="shared" si="281"/>
        <v>5.9</v>
      </c>
      <c r="N436" s="12">
        <f>(M439-M436)/M439*100</f>
        <v>20.2702702702703</v>
      </c>
      <c r="O436" s="12">
        <f t="shared" si="282"/>
        <v>4.16799372998353</v>
      </c>
      <c r="P436" s="12">
        <f t="shared" si="285"/>
        <v>-0.397940008672038</v>
      </c>
      <c r="Q436" s="12"/>
      <c r="R436" s="12"/>
      <c r="S436" s="12"/>
      <c r="T436" s="16"/>
      <c r="W436" s="12"/>
      <c r="X436" s="17"/>
    </row>
    <row r="437" spans="1:24">
      <c r="A437">
        <v>6.7</v>
      </c>
      <c r="B437">
        <v>6.3</v>
      </c>
      <c r="C437">
        <v>6.8</v>
      </c>
      <c r="D437">
        <v>6.8</v>
      </c>
      <c r="E437">
        <v>6.8</v>
      </c>
      <c r="F437">
        <v>6.8</v>
      </c>
      <c r="G437" s="8">
        <f t="shared" si="283"/>
        <v>6.6</v>
      </c>
      <c r="H437" s="8">
        <f t="shared" si="284"/>
        <v>6.8</v>
      </c>
      <c r="J437">
        <v>0.1</v>
      </c>
      <c r="K437" s="8">
        <v>6.6</v>
      </c>
      <c r="L437" s="8">
        <v>6.8</v>
      </c>
      <c r="M437" s="7">
        <f t="shared" si="281"/>
        <v>6</v>
      </c>
      <c r="N437" s="12">
        <f>(M439-M437)/M439*100</f>
        <v>18.9189189189189</v>
      </c>
      <c r="O437" s="12">
        <f t="shared" si="282"/>
        <v>4.11911188041307</v>
      </c>
      <c r="P437" s="12">
        <f t="shared" si="285"/>
        <v>-1</v>
      </c>
      <c r="Q437" s="12"/>
      <c r="R437" s="12"/>
      <c r="S437" s="12"/>
      <c r="T437" s="16"/>
      <c r="W437" s="12"/>
      <c r="X437" s="17"/>
    </row>
    <row r="438" spans="1:24">
      <c r="A438">
        <v>7.5</v>
      </c>
      <c r="B438">
        <v>7.5</v>
      </c>
      <c r="C438">
        <v>7.8</v>
      </c>
      <c r="D438">
        <v>7.5</v>
      </c>
      <c r="E438">
        <v>7.5</v>
      </c>
      <c r="F438">
        <v>7.5</v>
      </c>
      <c r="G438" s="8">
        <f t="shared" si="283"/>
        <v>7.6</v>
      </c>
      <c r="H438" s="8">
        <f t="shared" si="284"/>
        <v>7.5</v>
      </c>
      <c r="J438">
        <v>0.025</v>
      </c>
      <c r="K438" s="8">
        <v>7.6</v>
      </c>
      <c r="L438" s="8">
        <v>7.5</v>
      </c>
      <c r="M438" s="7">
        <f t="shared" si="281"/>
        <v>6.85</v>
      </c>
      <c r="N438" s="12">
        <f>(M439-M438)/M439*100</f>
        <v>7.43243243243243</v>
      </c>
      <c r="O438" s="12">
        <f t="shared" si="282"/>
        <v>3.55567881275661</v>
      </c>
      <c r="P438" s="12">
        <f t="shared" si="285"/>
        <v>-1.60205999132796</v>
      </c>
      <c r="Q438" s="12"/>
      <c r="R438" s="12"/>
      <c r="S438" s="12"/>
      <c r="T438" s="16"/>
      <c r="W438" s="12"/>
      <c r="X438" s="17"/>
    </row>
    <row r="439" spans="1:24">
      <c r="A439">
        <v>8.1</v>
      </c>
      <c r="B439">
        <v>8.1</v>
      </c>
      <c r="C439">
        <v>7.8</v>
      </c>
      <c r="D439">
        <v>8.1</v>
      </c>
      <c r="E439">
        <v>8.3</v>
      </c>
      <c r="F439">
        <v>8.2</v>
      </c>
      <c r="G439" s="8">
        <f t="shared" si="283"/>
        <v>8</v>
      </c>
      <c r="H439" s="8">
        <f t="shared" si="284"/>
        <v>8.2</v>
      </c>
      <c r="J439" s="14" t="s">
        <v>20</v>
      </c>
      <c r="K439" s="8">
        <v>8</v>
      </c>
      <c r="L439" s="8">
        <v>8.2</v>
      </c>
      <c r="M439" s="7">
        <f t="shared" si="281"/>
        <v>7.4</v>
      </c>
      <c r="N439" s="12">
        <f>(M439-M439)/M439*100</f>
        <v>0</v>
      </c>
      <c r="O439" s="12" t="e">
        <f t="shared" si="282"/>
        <v>#NUM!</v>
      </c>
      <c r="P439" s="12" t="e">
        <f t="shared" si="285"/>
        <v>#VALUE!</v>
      </c>
      <c r="Q439" s="12"/>
      <c r="R439" s="12"/>
      <c r="S439" s="12"/>
      <c r="T439" s="16"/>
      <c r="W439" s="12"/>
      <c r="X439" s="17"/>
    </row>
    <row r="440" spans="13:24">
      <c r="M440" s="7"/>
      <c r="N440" s="12"/>
      <c r="O440" s="12"/>
      <c r="P440" s="12"/>
      <c r="Q440" s="12"/>
      <c r="R440" s="12"/>
      <c r="S440" s="12"/>
      <c r="T440" s="16"/>
      <c r="W440" s="12"/>
      <c r="X440" s="17"/>
    </row>
    <row r="441" spans="13:24">
      <c r="M441" s="7"/>
      <c r="N441" s="12"/>
      <c r="O441" s="12"/>
      <c r="P441" s="12"/>
      <c r="Q441" s="12"/>
      <c r="R441" s="12"/>
      <c r="S441" s="12"/>
      <c r="T441" s="16"/>
      <c r="W441" s="12"/>
      <c r="X441" s="17"/>
    </row>
    <row r="442" spans="1:24">
      <c r="A442" s="7">
        <v>0.71</v>
      </c>
      <c r="B442" s="7">
        <v>0.71</v>
      </c>
      <c r="C442" s="7">
        <v>0.71</v>
      </c>
      <c r="D442" s="7">
        <v>0.71</v>
      </c>
      <c r="E442" s="7">
        <v>0.71</v>
      </c>
      <c r="F442" s="7">
        <v>0.71</v>
      </c>
      <c r="G442" s="8">
        <f>AVERAGE(A442:C442)</f>
        <v>0.71</v>
      </c>
      <c r="H442" s="8">
        <f>AVERAGE(D442:F442)</f>
        <v>0.71</v>
      </c>
      <c r="I442">
        <v>206</v>
      </c>
      <c r="J442">
        <v>6.4</v>
      </c>
      <c r="K442" s="8">
        <v>0.71</v>
      </c>
      <c r="L442" s="8">
        <v>0.71</v>
      </c>
      <c r="M442" s="7">
        <f t="shared" ref="M442:M447" si="286">AVERAGE(K442:L442)-0.7</f>
        <v>0.01</v>
      </c>
      <c r="N442" s="12">
        <f>(M447-M442)/M447*100</f>
        <v>99.6875</v>
      </c>
      <c r="O442" s="12">
        <f t="shared" ref="O442:O447" si="287">NORMINV(N442/100,5,1)</f>
        <v>7.73436878653318</v>
      </c>
      <c r="P442" s="12">
        <f>LOG(J442)</f>
        <v>0.806179973983887</v>
      </c>
      <c r="Q442" s="12">
        <f>INTERCEPT(O442:O446,P442:P446)</f>
        <v>5.72830298445035</v>
      </c>
      <c r="R442" s="12">
        <f>LINEST(O442:O446,P442:P446)</f>
        <v>1.7368213053229</v>
      </c>
      <c r="S442" s="12">
        <f>(5-Q442)/R442</f>
        <v>-0.419330982535911</v>
      </c>
      <c r="T442" s="16">
        <f>POWER(10,S442)</f>
        <v>0.380775517878278</v>
      </c>
      <c r="W442" s="12">
        <f>CORREL(O442:O446,P442:P446)</f>
        <v>0.957373631481531</v>
      </c>
      <c r="X442" s="17">
        <f t="shared" si="262"/>
        <v>0.916564270256134</v>
      </c>
    </row>
    <row r="443" spans="1:24">
      <c r="A443">
        <v>1.6</v>
      </c>
      <c r="B443">
        <v>1.3</v>
      </c>
      <c r="C443">
        <v>1.6</v>
      </c>
      <c r="D443">
        <v>1.6</v>
      </c>
      <c r="E443">
        <v>1.5</v>
      </c>
      <c r="F443">
        <v>1.7</v>
      </c>
      <c r="G443" s="8">
        <f t="shared" ref="G443:G447" si="288">AVERAGE(A443:C443)</f>
        <v>1.5</v>
      </c>
      <c r="H443" s="8">
        <f t="shared" ref="H443:H447" si="289">AVERAGE(D443:F443)</f>
        <v>1.6</v>
      </c>
      <c r="J443">
        <v>1.6</v>
      </c>
      <c r="K443" s="8">
        <v>1.5</v>
      </c>
      <c r="L443" s="8">
        <v>1.6</v>
      </c>
      <c r="M443" s="7">
        <f t="shared" si="286"/>
        <v>0.85</v>
      </c>
      <c r="N443" s="12">
        <f>(M447-M443)/M447*100</f>
        <v>73.4375</v>
      </c>
      <c r="O443" s="12">
        <f t="shared" si="287"/>
        <v>5.62609901234642</v>
      </c>
      <c r="P443" s="12">
        <f t="shared" ref="P443:P447" si="290">LOG(J443)</f>
        <v>0.204119982655925</v>
      </c>
      <c r="Q443" s="12"/>
      <c r="R443" s="12"/>
      <c r="S443" s="12"/>
      <c r="T443" s="16"/>
      <c r="W443" s="12"/>
      <c r="X443" s="17"/>
    </row>
    <row r="444" spans="1:24">
      <c r="A444">
        <v>2.8</v>
      </c>
      <c r="B444">
        <v>2.9</v>
      </c>
      <c r="C444">
        <v>3.3</v>
      </c>
      <c r="D444">
        <v>2.7</v>
      </c>
      <c r="E444">
        <v>2.6</v>
      </c>
      <c r="F444">
        <v>3.1</v>
      </c>
      <c r="G444" s="8">
        <f t="shared" si="288"/>
        <v>3</v>
      </c>
      <c r="H444" s="8">
        <f t="shared" si="289"/>
        <v>2.8</v>
      </c>
      <c r="J444">
        <v>0.4</v>
      </c>
      <c r="K444" s="8">
        <v>3</v>
      </c>
      <c r="L444" s="8">
        <v>2.8</v>
      </c>
      <c r="M444" s="7">
        <f t="shared" si="286"/>
        <v>2.2</v>
      </c>
      <c r="N444" s="12">
        <f>(M447-M444)/M447*100</f>
        <v>31.25</v>
      </c>
      <c r="O444" s="12">
        <f t="shared" si="287"/>
        <v>4.51122358888533</v>
      </c>
      <c r="P444" s="12">
        <f t="shared" si="290"/>
        <v>-0.397940008672038</v>
      </c>
      <c r="Q444" s="12"/>
      <c r="R444" s="12"/>
      <c r="S444" s="12"/>
      <c r="T444" s="16"/>
      <c r="W444" s="12"/>
      <c r="X444" s="17"/>
    </row>
    <row r="445" spans="1:24">
      <c r="A445">
        <v>3.7</v>
      </c>
      <c r="B445">
        <v>3.4</v>
      </c>
      <c r="C445">
        <v>3.7</v>
      </c>
      <c r="D445">
        <v>3.5</v>
      </c>
      <c r="E445">
        <v>3</v>
      </c>
      <c r="F445">
        <v>3.1</v>
      </c>
      <c r="G445" s="8">
        <f t="shared" si="288"/>
        <v>3.6</v>
      </c>
      <c r="H445" s="8">
        <f t="shared" si="289"/>
        <v>3.2</v>
      </c>
      <c r="J445">
        <v>0.1</v>
      </c>
      <c r="K445" s="8">
        <v>3.6</v>
      </c>
      <c r="L445" s="8">
        <v>3.2</v>
      </c>
      <c r="M445" s="7">
        <f t="shared" si="286"/>
        <v>2.7</v>
      </c>
      <c r="N445" s="12">
        <f>(M447-M445)/M447*100</f>
        <v>15.625</v>
      </c>
      <c r="O445" s="12">
        <f t="shared" si="287"/>
        <v>3.99000983075042</v>
      </c>
      <c r="P445" s="12">
        <f t="shared" si="290"/>
        <v>-1</v>
      </c>
      <c r="Q445" s="12"/>
      <c r="R445" s="12"/>
      <c r="S445" s="12"/>
      <c r="T445" s="16"/>
      <c r="W445" s="12"/>
      <c r="X445" s="17"/>
    </row>
    <row r="446" spans="1:24">
      <c r="A446">
        <v>3.7</v>
      </c>
      <c r="B446">
        <v>3.7</v>
      </c>
      <c r="C446">
        <v>4</v>
      </c>
      <c r="D446">
        <v>4</v>
      </c>
      <c r="E446">
        <v>3.6</v>
      </c>
      <c r="F446">
        <v>3.5</v>
      </c>
      <c r="G446" s="8">
        <f t="shared" si="288"/>
        <v>3.8</v>
      </c>
      <c r="H446" s="8">
        <f t="shared" si="289"/>
        <v>3.7</v>
      </c>
      <c r="J446">
        <v>0.025</v>
      </c>
      <c r="K446" s="8">
        <v>3.8</v>
      </c>
      <c r="L446" s="8">
        <v>3.7</v>
      </c>
      <c r="M446" s="7">
        <f t="shared" si="286"/>
        <v>3.05</v>
      </c>
      <c r="N446" s="12">
        <f>(M447-M446)/M447*100</f>
        <v>4.68750000000001</v>
      </c>
      <c r="O446" s="12">
        <f t="shared" si="287"/>
        <v>3.32406027722656</v>
      </c>
      <c r="P446" s="12">
        <f t="shared" si="290"/>
        <v>-1.60205999132796</v>
      </c>
      <c r="Q446" s="12"/>
      <c r="R446" s="12"/>
      <c r="S446" s="12"/>
      <c r="T446" s="16"/>
      <c r="W446" s="12"/>
      <c r="X446" s="17"/>
    </row>
    <row r="447" spans="1:24">
      <c r="A447">
        <v>4</v>
      </c>
      <c r="B447">
        <v>4</v>
      </c>
      <c r="C447">
        <v>4</v>
      </c>
      <c r="D447">
        <v>3.8</v>
      </c>
      <c r="E447">
        <v>3.8</v>
      </c>
      <c r="F447">
        <v>3.8</v>
      </c>
      <c r="G447" s="8">
        <f t="shared" si="288"/>
        <v>4</v>
      </c>
      <c r="H447" s="8">
        <f t="shared" si="289"/>
        <v>3.8</v>
      </c>
      <c r="J447" s="14" t="s">
        <v>20</v>
      </c>
      <c r="K447" s="8">
        <v>4</v>
      </c>
      <c r="L447" s="8">
        <v>3.8</v>
      </c>
      <c r="M447" s="7">
        <f t="shared" si="286"/>
        <v>3.2</v>
      </c>
      <c r="N447" s="12">
        <f>(M447-M447)/M447*100</f>
        <v>0</v>
      </c>
      <c r="O447" s="12" t="e">
        <f t="shared" si="287"/>
        <v>#NUM!</v>
      </c>
      <c r="P447" s="12" t="e">
        <f t="shared" si="290"/>
        <v>#VALUE!</v>
      </c>
      <c r="Q447" s="12"/>
      <c r="R447" s="12"/>
      <c r="S447" s="12"/>
      <c r="T447" s="16"/>
      <c r="W447" s="12"/>
      <c r="X447" s="17"/>
    </row>
    <row r="448" spans="11:24">
      <c r="K448" s="8"/>
      <c r="L448" s="8"/>
      <c r="M448" s="7"/>
      <c r="N448" s="12"/>
      <c r="O448" s="12"/>
      <c r="P448" s="12"/>
      <c r="Q448" s="12"/>
      <c r="R448" s="12"/>
      <c r="S448" s="12"/>
      <c r="T448" s="16"/>
      <c r="W448" s="12"/>
      <c r="X448" s="17"/>
    </row>
    <row r="449" spans="11:24">
      <c r="K449" s="8"/>
      <c r="L449" s="8"/>
      <c r="M449" s="7"/>
      <c r="N449" s="12"/>
      <c r="O449" s="12"/>
      <c r="P449" s="12"/>
      <c r="Q449" s="12"/>
      <c r="R449" s="12"/>
      <c r="S449" s="12"/>
      <c r="T449" s="16"/>
      <c r="W449" s="12"/>
      <c r="X449" s="17"/>
    </row>
    <row r="450" spans="1:24">
      <c r="A450" s="7">
        <v>1.2</v>
      </c>
      <c r="B450" s="7">
        <v>1.6</v>
      </c>
      <c r="C450" s="7">
        <v>1.7</v>
      </c>
      <c r="D450" s="7">
        <v>1.3</v>
      </c>
      <c r="E450" s="7">
        <v>1</v>
      </c>
      <c r="F450" s="7">
        <v>1.3</v>
      </c>
      <c r="G450" s="8">
        <f>AVERAGE(A450:C450)</f>
        <v>1.5</v>
      </c>
      <c r="H450" s="8">
        <f>AVERAGE(D450:F450)</f>
        <v>1.2</v>
      </c>
      <c r="I450">
        <v>207</v>
      </c>
      <c r="J450">
        <v>6.4</v>
      </c>
      <c r="K450" s="8">
        <v>1.5</v>
      </c>
      <c r="L450" s="8">
        <v>1.2</v>
      </c>
      <c r="M450" s="7">
        <f t="shared" ref="M450:M455" si="291">AVERAGE(K450:L450)-0.7</f>
        <v>0.65</v>
      </c>
      <c r="N450" s="12">
        <f>(M455-M450)/M455*100</f>
        <v>87.8504672897196</v>
      </c>
      <c r="O450" s="12">
        <f t="shared" ref="O450:O455" si="292">NORMINV(N450/100,5,1)</f>
        <v>6.16754423777255</v>
      </c>
      <c r="P450" s="12">
        <f>LOG(J450)</f>
        <v>0.806179973983887</v>
      </c>
      <c r="Q450" s="12">
        <f>INTERCEPT(O450:O454,P450:P454)</f>
        <v>5.38419381209865</v>
      </c>
      <c r="R450" s="12">
        <f>LINEST(O450:O454,P450:P454)</f>
        <v>0.835306419164942</v>
      </c>
      <c r="S450" s="12">
        <f>(5-Q450)/R450</f>
        <v>-0.459943564761213</v>
      </c>
      <c r="T450" s="16">
        <f>POWER(10,S450)</f>
        <v>0.346781910772739</v>
      </c>
      <c r="W450" s="12">
        <f>CORREL(O450:O454,P450:P454)</f>
        <v>0.993177225966602</v>
      </c>
      <c r="X450" s="17">
        <f t="shared" si="262"/>
        <v>0.986401002178714</v>
      </c>
    </row>
    <row r="451" spans="1:24">
      <c r="A451">
        <v>2.1</v>
      </c>
      <c r="B451">
        <v>2.5</v>
      </c>
      <c r="C451">
        <v>2.6</v>
      </c>
      <c r="D451">
        <v>2.6</v>
      </c>
      <c r="E451">
        <v>2.5</v>
      </c>
      <c r="F451">
        <v>2.4</v>
      </c>
      <c r="G451" s="8">
        <f t="shared" ref="G451:G455" si="293">AVERAGE(A451:C451)</f>
        <v>2.4</v>
      </c>
      <c r="H451" s="8">
        <f t="shared" ref="H451:H455" si="294">AVERAGE(D451:F451)</f>
        <v>2.5</v>
      </c>
      <c r="J451">
        <v>1.6</v>
      </c>
      <c r="K451" s="8">
        <v>2.4</v>
      </c>
      <c r="L451" s="8">
        <v>2.5</v>
      </c>
      <c r="M451" s="7">
        <f t="shared" si="291"/>
        <v>1.75</v>
      </c>
      <c r="N451" s="12">
        <f>(M455-M451)/M455*100</f>
        <v>67.2897196261682</v>
      </c>
      <c r="O451" s="12">
        <f t="shared" si="292"/>
        <v>5.44792737994712</v>
      </c>
      <c r="P451" s="12">
        <f t="shared" ref="P451:P455" si="295">LOG(J451)</f>
        <v>0.204119982655925</v>
      </c>
      <c r="Q451" s="12"/>
      <c r="R451" s="12"/>
      <c r="S451" s="12"/>
      <c r="T451" s="16"/>
      <c r="W451" s="12"/>
      <c r="X451" s="17"/>
    </row>
    <row r="452" spans="1:24">
      <c r="A452">
        <v>3.5</v>
      </c>
      <c r="B452">
        <v>3.6</v>
      </c>
      <c r="C452">
        <v>3.1</v>
      </c>
      <c r="D452">
        <v>3.4</v>
      </c>
      <c r="E452">
        <v>3.4</v>
      </c>
      <c r="F452">
        <v>3.7</v>
      </c>
      <c r="G452" s="8">
        <f t="shared" si="293"/>
        <v>3.4</v>
      </c>
      <c r="H452" s="8">
        <f t="shared" si="294"/>
        <v>3.5</v>
      </c>
      <c r="J452">
        <v>0.4</v>
      </c>
      <c r="K452" s="8">
        <v>3.4</v>
      </c>
      <c r="L452" s="8">
        <v>3.5</v>
      </c>
      <c r="M452" s="7">
        <f t="shared" si="291"/>
        <v>2.75</v>
      </c>
      <c r="N452" s="12">
        <f>(M455-M452)/M455*100</f>
        <v>48.5981308411215</v>
      </c>
      <c r="O452" s="12">
        <f t="shared" si="292"/>
        <v>4.96485311645326</v>
      </c>
      <c r="P452" s="12">
        <f t="shared" si="295"/>
        <v>-0.397940008672038</v>
      </c>
      <c r="Q452" s="12"/>
      <c r="R452" s="12"/>
      <c r="S452" s="12"/>
      <c r="T452" s="16"/>
      <c r="W452" s="12"/>
      <c r="X452" s="17"/>
    </row>
    <row r="453" spans="1:24">
      <c r="A453">
        <v>4.1</v>
      </c>
      <c r="B453">
        <v>4.4</v>
      </c>
      <c r="C453">
        <v>4.4</v>
      </c>
      <c r="D453">
        <v>4</v>
      </c>
      <c r="E453">
        <v>4</v>
      </c>
      <c r="F453" s="1">
        <v>4.3</v>
      </c>
      <c r="G453" s="8">
        <f t="shared" si="293"/>
        <v>4.3</v>
      </c>
      <c r="H453" s="8">
        <f t="shared" si="294"/>
        <v>4.1</v>
      </c>
      <c r="J453">
        <v>0.1</v>
      </c>
      <c r="K453" s="8">
        <v>4.3</v>
      </c>
      <c r="L453" s="8">
        <v>4.1</v>
      </c>
      <c r="M453" s="7">
        <f t="shared" si="291"/>
        <v>3.5</v>
      </c>
      <c r="N453" s="12">
        <f>(M455-M453)/M455*100</f>
        <v>34.5794392523365</v>
      </c>
      <c r="O453" s="12">
        <f t="shared" si="292"/>
        <v>4.60330011507171</v>
      </c>
      <c r="P453" s="12">
        <f t="shared" si="295"/>
        <v>-1</v>
      </c>
      <c r="Q453" s="12"/>
      <c r="R453" s="12"/>
      <c r="S453" s="12"/>
      <c r="T453" s="16"/>
      <c r="W453" s="12"/>
      <c r="X453" s="17"/>
    </row>
    <row r="454" spans="1:24">
      <c r="A454">
        <v>5</v>
      </c>
      <c r="B454">
        <v>5</v>
      </c>
      <c r="C454">
        <v>5</v>
      </c>
      <c r="D454">
        <v>5.2</v>
      </c>
      <c r="E454">
        <v>5.2</v>
      </c>
      <c r="F454">
        <v>5.2</v>
      </c>
      <c r="G454" s="8">
        <f t="shared" si="293"/>
        <v>5</v>
      </c>
      <c r="H454" s="8">
        <f t="shared" si="294"/>
        <v>5.2</v>
      </c>
      <c r="J454">
        <v>0.025</v>
      </c>
      <c r="K454" s="8">
        <v>5</v>
      </c>
      <c r="L454" s="8">
        <v>5.2</v>
      </c>
      <c r="M454" s="7">
        <f t="shared" si="291"/>
        <v>4.4</v>
      </c>
      <c r="N454" s="12">
        <f>(M455-M454)/M455*100</f>
        <v>17.7570093457944</v>
      </c>
      <c r="O454" s="12">
        <f t="shared" si="292"/>
        <v>4.07533499281707</v>
      </c>
      <c r="P454" s="12">
        <f t="shared" si="295"/>
        <v>-1.60205999132796</v>
      </c>
      <c r="Q454" s="12"/>
      <c r="R454" s="12"/>
      <c r="S454" s="12"/>
      <c r="T454" s="16"/>
      <c r="W454" s="12"/>
      <c r="X454" s="17"/>
    </row>
    <row r="455" spans="1:24">
      <c r="A455">
        <v>6</v>
      </c>
      <c r="B455">
        <v>6</v>
      </c>
      <c r="C455">
        <v>6</v>
      </c>
      <c r="D455">
        <v>6.1</v>
      </c>
      <c r="E455">
        <v>6.1</v>
      </c>
      <c r="F455">
        <v>6.1</v>
      </c>
      <c r="G455" s="8">
        <f t="shared" si="293"/>
        <v>6</v>
      </c>
      <c r="H455" s="8">
        <f t="shared" si="294"/>
        <v>6.1</v>
      </c>
      <c r="J455" s="14" t="s">
        <v>20</v>
      </c>
      <c r="K455" s="8">
        <v>6</v>
      </c>
      <c r="L455" s="8">
        <v>6.1</v>
      </c>
      <c r="M455" s="7">
        <f t="shared" si="291"/>
        <v>5.35</v>
      </c>
      <c r="N455" s="12">
        <f>(M455-M455)/M455*100</f>
        <v>0</v>
      </c>
      <c r="O455" s="12" t="e">
        <f t="shared" si="292"/>
        <v>#NUM!</v>
      </c>
      <c r="P455" s="12" t="e">
        <f t="shared" si="295"/>
        <v>#VALUE!</v>
      </c>
      <c r="Q455" s="12"/>
      <c r="R455" s="12"/>
      <c r="S455" s="12"/>
      <c r="T455" s="16"/>
      <c r="W455" s="12"/>
      <c r="X455" s="17"/>
    </row>
    <row r="456" spans="11:24">
      <c r="K456" s="8"/>
      <c r="L456" s="8"/>
      <c r="M456" s="7"/>
      <c r="N456" s="12"/>
      <c r="O456" s="12"/>
      <c r="P456" s="12"/>
      <c r="Q456" s="12"/>
      <c r="R456" s="12"/>
      <c r="S456" s="12"/>
      <c r="T456" s="16"/>
      <c r="W456" s="12"/>
      <c r="X456" s="17"/>
    </row>
    <row r="457" spans="11:24">
      <c r="K457" s="8"/>
      <c r="L457" s="8"/>
      <c r="M457" s="7"/>
      <c r="N457" s="12"/>
      <c r="O457" s="12"/>
      <c r="P457" s="12"/>
      <c r="Q457" s="12"/>
      <c r="R457" s="12"/>
      <c r="S457" s="12"/>
      <c r="T457" s="16"/>
      <c r="W457" s="12"/>
      <c r="X457" s="17"/>
    </row>
    <row r="458" spans="1:24">
      <c r="A458" s="7">
        <v>1.2</v>
      </c>
      <c r="B458" s="7">
        <v>1.2</v>
      </c>
      <c r="C458" s="7">
        <v>1.2</v>
      </c>
      <c r="D458" s="7">
        <v>1.2</v>
      </c>
      <c r="E458" s="7">
        <v>1.2</v>
      </c>
      <c r="F458" s="7">
        <v>1.2</v>
      </c>
      <c r="G458" s="8">
        <f>AVERAGE(A458:C458)</f>
        <v>1.2</v>
      </c>
      <c r="H458" s="8">
        <f>AVERAGE(D458:F458)</f>
        <v>1.2</v>
      </c>
      <c r="I458">
        <v>208</v>
      </c>
      <c r="J458">
        <v>6.4</v>
      </c>
      <c r="K458" s="8">
        <v>1.2</v>
      </c>
      <c r="L458" s="8">
        <v>1.2</v>
      </c>
      <c r="M458" s="7">
        <f t="shared" ref="M458:M463" si="296">AVERAGE(K458:L458)-0.7</f>
        <v>0.5</v>
      </c>
      <c r="N458" s="12">
        <f>(M463-M458)/M463*100</f>
        <v>91.5966386554622</v>
      </c>
      <c r="O458" s="12">
        <f>NORMINV(N458/100,5,1)</f>
        <v>6.37844082248314</v>
      </c>
      <c r="P458" s="12">
        <f>LOG(J458)</f>
        <v>0.806179973983887</v>
      </c>
      <c r="Q458" s="12">
        <f>INTERCEPT(O458:O462,P458:P462)</f>
        <v>5.57023842669545</v>
      </c>
      <c r="R458" s="12">
        <f>LINEST(O458:O462,P458:P462)</f>
        <v>0.732711099886911</v>
      </c>
      <c r="S458" s="12">
        <f>(5-Q458)/R458</f>
        <v>-0.778258206793192</v>
      </c>
      <c r="T458" s="16">
        <f>POWER(10,S458)</f>
        <v>0.166625625681546</v>
      </c>
      <c r="W458" s="12">
        <f>CORREL(O458:O462,P458:P462)</f>
        <v>0.963968544515413</v>
      </c>
      <c r="X458" s="17">
        <f t="shared" ref="X458:X506" si="297">W458^2</f>
        <v>0.929235354815163</v>
      </c>
    </row>
    <row r="459" spans="1:24">
      <c r="A459">
        <v>2.1</v>
      </c>
      <c r="B459">
        <v>2</v>
      </c>
      <c r="C459">
        <v>2.5</v>
      </c>
      <c r="D459">
        <v>2.5</v>
      </c>
      <c r="E459">
        <v>2.5</v>
      </c>
      <c r="F459">
        <v>2.8</v>
      </c>
      <c r="G459" s="8">
        <f t="shared" ref="G459:G463" si="298">AVERAGE(A459:C459)</f>
        <v>2.2</v>
      </c>
      <c r="H459" s="8">
        <f t="shared" ref="H459:H463" si="299">AVERAGE(D459:F459)</f>
        <v>2.6</v>
      </c>
      <c r="J459">
        <v>1.6</v>
      </c>
      <c r="K459" s="8">
        <v>2.2</v>
      </c>
      <c r="L459" s="8">
        <v>2.6</v>
      </c>
      <c r="M459" s="7">
        <f t="shared" si="296"/>
        <v>1.7</v>
      </c>
      <c r="N459" s="12">
        <f>(M463-M459)/M463*100</f>
        <v>71.4285714285714</v>
      </c>
      <c r="O459" s="12">
        <f>NORMINV(N459/100,5,1)</f>
        <v>5.56594882193286</v>
      </c>
      <c r="P459" s="12">
        <f t="shared" ref="P459:P463" si="300">LOG(J459)</f>
        <v>0.204119982655925</v>
      </c>
      <c r="Q459" s="12"/>
      <c r="R459" s="12"/>
      <c r="S459" s="12"/>
      <c r="T459" s="16"/>
      <c r="W459" s="12"/>
      <c r="X459" s="17"/>
    </row>
    <row r="460" spans="1:24">
      <c r="A460">
        <v>3.3</v>
      </c>
      <c r="B460">
        <v>3.6</v>
      </c>
      <c r="C460">
        <v>3.3</v>
      </c>
      <c r="D460">
        <v>3.3</v>
      </c>
      <c r="E460">
        <v>3.3</v>
      </c>
      <c r="F460">
        <v>3.3</v>
      </c>
      <c r="G460" s="8">
        <f t="shared" si="298"/>
        <v>3.4</v>
      </c>
      <c r="H460" s="8">
        <f t="shared" si="299"/>
        <v>3.3</v>
      </c>
      <c r="J460">
        <v>0.4</v>
      </c>
      <c r="K460" s="8">
        <v>3.4</v>
      </c>
      <c r="L460" s="8">
        <v>3.3</v>
      </c>
      <c r="M460" s="7">
        <f t="shared" si="296"/>
        <v>2.65</v>
      </c>
      <c r="N460" s="12">
        <f>(M463-M460)/M463*100</f>
        <v>55.4621848739496</v>
      </c>
      <c r="O460" s="12">
        <f>NORMINV(N460/100,5,1)</f>
        <v>5.13734727741556</v>
      </c>
      <c r="P460" s="12">
        <f t="shared" si="300"/>
        <v>-0.397940008672038</v>
      </c>
      <c r="Q460" s="12"/>
      <c r="R460" s="12"/>
      <c r="S460" s="12"/>
      <c r="T460" s="16"/>
      <c r="W460" s="12"/>
      <c r="X460" s="17"/>
    </row>
    <row r="461" spans="1:24">
      <c r="A461">
        <v>4</v>
      </c>
      <c r="B461">
        <v>4.4</v>
      </c>
      <c r="C461">
        <v>4.2</v>
      </c>
      <c r="D461">
        <v>4.9</v>
      </c>
      <c r="E461">
        <v>4</v>
      </c>
      <c r="F461">
        <v>4.6</v>
      </c>
      <c r="G461" s="8">
        <f t="shared" si="298"/>
        <v>4.2</v>
      </c>
      <c r="H461" s="8">
        <f t="shared" si="299"/>
        <v>4.5</v>
      </c>
      <c r="J461">
        <v>0.1</v>
      </c>
      <c r="K461" s="8">
        <v>4.2</v>
      </c>
      <c r="L461" s="8">
        <v>4.5</v>
      </c>
      <c r="M461" s="7">
        <f t="shared" si="296"/>
        <v>3.65</v>
      </c>
      <c r="N461" s="12">
        <f>(M463-M461)/M463*100</f>
        <v>38.655462184874</v>
      </c>
      <c r="O461" s="12">
        <f>NORMINV(N461/100,5,1)</f>
        <v>4.71168972639949</v>
      </c>
      <c r="P461" s="12">
        <f t="shared" si="300"/>
        <v>-1</v>
      </c>
      <c r="Q461" s="12"/>
      <c r="R461" s="12"/>
      <c r="S461" s="12"/>
      <c r="T461" s="16"/>
      <c r="W461" s="12"/>
      <c r="X461" s="17"/>
    </row>
    <row r="462" spans="1:24">
      <c r="A462">
        <v>4.6</v>
      </c>
      <c r="B462">
        <v>5</v>
      </c>
      <c r="C462">
        <v>4.5</v>
      </c>
      <c r="D462">
        <v>4.5</v>
      </c>
      <c r="E462">
        <v>4.7</v>
      </c>
      <c r="F462">
        <v>4.3</v>
      </c>
      <c r="G462" s="8">
        <f t="shared" si="298"/>
        <v>4.7</v>
      </c>
      <c r="H462" s="8">
        <f t="shared" si="299"/>
        <v>4.5</v>
      </c>
      <c r="J462">
        <v>0.025</v>
      </c>
      <c r="K462" s="8">
        <v>4.7</v>
      </c>
      <c r="L462" s="8">
        <v>4.5</v>
      </c>
      <c r="M462" s="7">
        <f t="shared" si="296"/>
        <v>3.9</v>
      </c>
      <c r="N462" s="12">
        <f>(M463-M462)/M463*100</f>
        <v>34.4537815126051</v>
      </c>
      <c r="O462" s="12">
        <f>NORMINV(N462/100,5,1)</f>
        <v>4.59989017803075</v>
      </c>
      <c r="P462" s="12">
        <f t="shared" si="300"/>
        <v>-1.60205999132796</v>
      </c>
      <c r="Q462" s="12"/>
      <c r="R462" s="12"/>
      <c r="S462" s="12"/>
      <c r="T462" s="16"/>
      <c r="W462" s="12"/>
      <c r="X462" s="17"/>
    </row>
    <row r="463" spans="1:24">
      <c r="A463">
        <v>7</v>
      </c>
      <c r="B463">
        <v>7</v>
      </c>
      <c r="C463">
        <v>7</v>
      </c>
      <c r="D463">
        <v>6.3</v>
      </c>
      <c r="E463">
        <v>6.3</v>
      </c>
      <c r="F463">
        <v>6.3</v>
      </c>
      <c r="G463" s="8">
        <f t="shared" si="298"/>
        <v>7</v>
      </c>
      <c r="H463" s="8">
        <f t="shared" si="299"/>
        <v>6.3</v>
      </c>
      <c r="J463" s="14" t="s">
        <v>20</v>
      </c>
      <c r="K463" s="8">
        <v>7</v>
      </c>
      <c r="L463" s="8">
        <v>6.3</v>
      </c>
      <c r="M463" s="7">
        <f t="shared" si="296"/>
        <v>5.95</v>
      </c>
      <c r="N463" s="12">
        <f>(M463-M463)/M463*100</f>
        <v>0</v>
      </c>
      <c r="O463" s="12" t="e">
        <f t="shared" ref="O463" si="301">NORMINV(N463/100,5,1)</f>
        <v>#NUM!</v>
      </c>
      <c r="P463" s="12" t="e">
        <f t="shared" si="300"/>
        <v>#VALUE!</v>
      </c>
      <c r="Q463" s="12"/>
      <c r="R463" s="12"/>
      <c r="S463" s="12"/>
      <c r="T463" s="16"/>
      <c r="W463" s="12"/>
      <c r="X463" s="17"/>
    </row>
    <row r="464" spans="11:24">
      <c r="K464" s="8"/>
      <c r="L464" s="8"/>
      <c r="M464" s="7"/>
      <c r="N464" s="12"/>
      <c r="O464" s="12"/>
      <c r="P464" s="12"/>
      <c r="Q464" s="12"/>
      <c r="R464" s="12"/>
      <c r="S464" s="12"/>
      <c r="T464" s="16"/>
      <c r="W464" s="12"/>
      <c r="X464" s="17"/>
    </row>
    <row r="465" spans="11:24">
      <c r="K465" s="8"/>
      <c r="L465" s="8"/>
      <c r="M465" s="7"/>
      <c r="N465" s="12"/>
      <c r="O465" s="12"/>
      <c r="P465" s="12"/>
      <c r="Q465" s="12"/>
      <c r="R465" s="12"/>
      <c r="S465" s="12"/>
      <c r="T465" s="16"/>
      <c r="W465" s="12"/>
      <c r="X465" s="17"/>
    </row>
    <row r="466" spans="1:24">
      <c r="A466" s="7">
        <v>0.9</v>
      </c>
      <c r="B466" s="7">
        <v>0.9</v>
      </c>
      <c r="C466" s="7">
        <v>0.9</v>
      </c>
      <c r="D466" s="7">
        <v>0.8</v>
      </c>
      <c r="E466" s="7">
        <v>0.8</v>
      </c>
      <c r="F466" s="7">
        <v>0.8</v>
      </c>
      <c r="G466" s="8">
        <f>AVERAGE(A466:C466)</f>
        <v>0.9</v>
      </c>
      <c r="H466" s="8">
        <f>AVERAGE(D466:F466)</f>
        <v>0.8</v>
      </c>
      <c r="I466">
        <v>209</v>
      </c>
      <c r="J466">
        <v>6.4</v>
      </c>
      <c r="K466" s="8">
        <v>0.9</v>
      </c>
      <c r="L466" s="8">
        <v>0.8</v>
      </c>
      <c r="M466" s="7">
        <f t="shared" ref="M466:M471" si="302">AVERAGE(K466:L466)-0.7</f>
        <v>0.15</v>
      </c>
      <c r="N466" s="12">
        <f>(M471-M466)/M471*100</f>
        <v>97.1428571428571</v>
      </c>
      <c r="O466" s="12">
        <f>NORMINV(N466/100,5,1)</f>
        <v>6.90221649578201</v>
      </c>
      <c r="P466" s="12">
        <f>LOG(J466)</f>
        <v>0.806179973983887</v>
      </c>
      <c r="Q466" s="12">
        <f>INTERCEPT(O466:O470,P466:P470)</f>
        <v>5.87356243283551</v>
      </c>
      <c r="R466" s="12">
        <f>LINEST(O466:O470,P466:P470)</f>
        <v>0.960362715956602</v>
      </c>
      <c r="S466" s="12">
        <f>(5-Q466)/R466</f>
        <v>-0.909617187674108</v>
      </c>
      <c r="T466" s="16">
        <f>POWER(10,S466)</f>
        <v>0.123135367908749</v>
      </c>
      <c r="W466" s="12">
        <f>CORREL(O466:O470,P466:P470)</f>
        <v>0.97083885603664</v>
      </c>
      <c r="X466" s="17">
        <f t="shared" si="297"/>
        <v>0.942528084390532</v>
      </c>
    </row>
    <row r="467" spans="1:24">
      <c r="A467">
        <v>1.5</v>
      </c>
      <c r="B467">
        <v>1.6</v>
      </c>
      <c r="C467">
        <v>2</v>
      </c>
      <c r="D467">
        <v>1.5</v>
      </c>
      <c r="E467">
        <v>1.7</v>
      </c>
      <c r="F467">
        <v>1.6</v>
      </c>
      <c r="G467" s="8">
        <f t="shared" ref="G467:G471" si="303">AVERAGE(A467:C467)</f>
        <v>1.7</v>
      </c>
      <c r="H467" s="8">
        <f t="shared" ref="H467:H471" si="304">AVERAGE(D467:F467)</f>
        <v>1.6</v>
      </c>
      <c r="J467">
        <v>1.6</v>
      </c>
      <c r="K467" s="8">
        <v>1.7</v>
      </c>
      <c r="L467" s="8">
        <v>1.6</v>
      </c>
      <c r="M467" s="7">
        <f t="shared" si="302"/>
        <v>0.95</v>
      </c>
      <c r="N467" s="12">
        <f>(M471-M467)/M471*100</f>
        <v>81.9047619047619</v>
      </c>
      <c r="O467" s="12">
        <f t="shared" ref="O467:O471" si="305">NORMINV(N467/100,5,1)</f>
        <v>5.91174159543775</v>
      </c>
      <c r="P467" s="12">
        <f t="shared" ref="P467:P471" si="306">LOG(J467)</f>
        <v>0.204119982655925</v>
      </c>
      <c r="Q467" s="12"/>
      <c r="R467" s="12"/>
      <c r="S467" s="12"/>
      <c r="T467" s="16"/>
      <c r="W467" s="12"/>
      <c r="X467" s="17"/>
    </row>
    <row r="468" spans="1:24">
      <c r="A468">
        <v>2.8</v>
      </c>
      <c r="B468">
        <v>2.9</v>
      </c>
      <c r="C468">
        <v>2.4</v>
      </c>
      <c r="D468">
        <v>2.7</v>
      </c>
      <c r="E468">
        <v>2.6</v>
      </c>
      <c r="F468">
        <v>3.1</v>
      </c>
      <c r="G468" s="8">
        <f t="shared" si="303"/>
        <v>2.7</v>
      </c>
      <c r="H468" s="8">
        <f t="shared" si="304"/>
        <v>2.8</v>
      </c>
      <c r="J468">
        <v>0.4</v>
      </c>
      <c r="K468" s="8">
        <v>2.7</v>
      </c>
      <c r="L468" s="8">
        <v>2.8</v>
      </c>
      <c r="M468" s="7">
        <f t="shared" si="302"/>
        <v>2.05</v>
      </c>
      <c r="N468" s="12">
        <f>(M471-M468)/M471*100</f>
        <v>60.952380952381</v>
      </c>
      <c r="O468" s="12">
        <f t="shared" si="305"/>
        <v>5.2780781334855</v>
      </c>
      <c r="P468" s="12">
        <f t="shared" si="306"/>
        <v>-0.397940008672038</v>
      </c>
      <c r="Q468" s="12"/>
      <c r="R468" s="12"/>
      <c r="S468" s="12"/>
      <c r="T468" s="16"/>
      <c r="W468" s="12"/>
      <c r="X468" s="17"/>
    </row>
    <row r="469" spans="1:24">
      <c r="A469">
        <v>3.7</v>
      </c>
      <c r="B469">
        <v>4</v>
      </c>
      <c r="C469">
        <v>4</v>
      </c>
      <c r="D469">
        <v>3.7</v>
      </c>
      <c r="E469">
        <v>3.4</v>
      </c>
      <c r="F469">
        <v>3.7</v>
      </c>
      <c r="G469" s="8">
        <f t="shared" si="303"/>
        <v>3.9</v>
      </c>
      <c r="H469" s="8">
        <f t="shared" si="304"/>
        <v>3.6</v>
      </c>
      <c r="J469">
        <v>0.1</v>
      </c>
      <c r="K469" s="8">
        <v>3.9</v>
      </c>
      <c r="L469" s="8">
        <v>3.6</v>
      </c>
      <c r="M469" s="7">
        <f t="shared" si="302"/>
        <v>3.05</v>
      </c>
      <c r="N469" s="12">
        <f>(M471-M469)/M471*100</f>
        <v>41.9047619047619</v>
      </c>
      <c r="O469" s="12">
        <f t="shared" si="305"/>
        <v>4.79566950118739</v>
      </c>
      <c r="P469" s="12">
        <f t="shared" si="306"/>
        <v>-1</v>
      </c>
      <c r="Q469" s="12"/>
      <c r="R469" s="12"/>
      <c r="S469" s="12"/>
      <c r="T469" s="16"/>
      <c r="W469" s="12"/>
      <c r="X469" s="17"/>
    </row>
    <row r="470" spans="1:24">
      <c r="A470">
        <v>4.2</v>
      </c>
      <c r="B470">
        <v>4.2</v>
      </c>
      <c r="C470">
        <v>4.2</v>
      </c>
      <c r="D470">
        <v>4.2</v>
      </c>
      <c r="E470">
        <v>4.2</v>
      </c>
      <c r="F470">
        <v>4.2</v>
      </c>
      <c r="G470" s="8">
        <f t="shared" si="303"/>
        <v>4.2</v>
      </c>
      <c r="H470" s="8">
        <f t="shared" si="304"/>
        <v>4.2</v>
      </c>
      <c r="J470">
        <v>0.025</v>
      </c>
      <c r="K470" s="8">
        <v>4.2</v>
      </c>
      <c r="L470" s="8">
        <v>4.2</v>
      </c>
      <c r="M470" s="7">
        <f t="shared" si="302"/>
        <v>3.5</v>
      </c>
      <c r="N470" s="12">
        <f>(M471-M470)/M471*100</f>
        <v>33.3333333333333</v>
      </c>
      <c r="O470" s="12">
        <f t="shared" si="305"/>
        <v>4.56927270070454</v>
      </c>
      <c r="P470" s="12">
        <f t="shared" si="306"/>
        <v>-1.60205999132796</v>
      </c>
      <c r="Q470" s="12"/>
      <c r="R470" s="12"/>
      <c r="S470" s="12"/>
      <c r="T470" s="16"/>
      <c r="W470" s="12"/>
      <c r="X470" s="17"/>
    </row>
    <row r="471" spans="1:24">
      <c r="A471">
        <v>5.9</v>
      </c>
      <c r="B471">
        <v>5.9</v>
      </c>
      <c r="C471">
        <v>5.9</v>
      </c>
      <c r="D471">
        <v>6</v>
      </c>
      <c r="E471">
        <v>6</v>
      </c>
      <c r="F471">
        <v>6</v>
      </c>
      <c r="G471" s="8">
        <f t="shared" si="303"/>
        <v>5.9</v>
      </c>
      <c r="H471" s="8">
        <f t="shared" si="304"/>
        <v>6</v>
      </c>
      <c r="J471" s="14" t="s">
        <v>20</v>
      </c>
      <c r="K471" s="8">
        <v>5.9</v>
      </c>
      <c r="L471" s="8">
        <v>6</v>
      </c>
      <c r="M471" s="7">
        <f t="shared" si="302"/>
        <v>5.25</v>
      </c>
      <c r="N471" s="12">
        <f>(M471-M471)/M471*100</f>
        <v>0</v>
      </c>
      <c r="O471" s="12" t="e">
        <f t="shared" si="305"/>
        <v>#NUM!</v>
      </c>
      <c r="P471" s="12" t="e">
        <f t="shared" si="306"/>
        <v>#VALUE!</v>
      </c>
      <c r="Q471" s="12"/>
      <c r="R471" s="12"/>
      <c r="S471" s="12"/>
      <c r="T471" s="16"/>
      <c r="W471" s="12"/>
      <c r="X471" s="17"/>
    </row>
    <row r="472" spans="11:24">
      <c r="K472" s="8"/>
      <c r="L472" s="8"/>
      <c r="M472" s="7"/>
      <c r="N472" s="12"/>
      <c r="O472" s="12"/>
      <c r="P472" s="12"/>
      <c r="Q472" s="12"/>
      <c r="R472" s="12"/>
      <c r="S472" s="12"/>
      <c r="T472" s="16"/>
      <c r="W472" s="12"/>
      <c r="X472" s="17"/>
    </row>
    <row r="473" spans="13:24">
      <c r="M473" s="7"/>
      <c r="N473" s="12"/>
      <c r="O473" s="12"/>
      <c r="P473" s="12"/>
      <c r="Q473" s="12"/>
      <c r="R473" s="12"/>
      <c r="S473" s="12"/>
      <c r="T473" s="16"/>
      <c r="W473" s="12"/>
      <c r="X473" s="17"/>
    </row>
    <row r="474" spans="1:24">
      <c r="A474" s="7">
        <v>1.3</v>
      </c>
      <c r="B474" s="7">
        <v>1.6</v>
      </c>
      <c r="C474" s="7">
        <v>1.6</v>
      </c>
      <c r="D474" s="7">
        <v>1.7</v>
      </c>
      <c r="E474" s="7">
        <v>1.7</v>
      </c>
      <c r="F474" s="7">
        <v>2</v>
      </c>
      <c r="G474" s="8">
        <f>AVERAGE(A474:C474)</f>
        <v>1.5</v>
      </c>
      <c r="H474" s="8">
        <f>AVERAGE(D474:F474)</f>
        <v>1.8</v>
      </c>
      <c r="I474">
        <v>211</v>
      </c>
      <c r="J474">
        <v>6.4</v>
      </c>
      <c r="K474" s="8">
        <v>1.5</v>
      </c>
      <c r="L474" s="8">
        <v>1.8</v>
      </c>
      <c r="M474" s="7">
        <f t="shared" ref="M474:M479" si="307">AVERAGE(K474:L474)-0.7</f>
        <v>0.95</v>
      </c>
      <c r="N474" s="12">
        <f>(M479-M474)/M479*100</f>
        <v>80.2083333333333</v>
      </c>
      <c r="O474" s="12">
        <f t="shared" ref="O474:O479" si="308">NORMINV(N474/100,5,1)</f>
        <v>5.84908619169172</v>
      </c>
      <c r="P474" s="12">
        <f>LOG(J474)</f>
        <v>0.806179973983887</v>
      </c>
      <c r="Q474" s="12">
        <f>INTERCEPT(O474:O478,P474:P478)</f>
        <v>4.98272301029943</v>
      </c>
      <c r="R474" s="12">
        <f>LINEST(O474:O478,P474:P478)</f>
        <v>0.766504817969639</v>
      </c>
      <c r="S474" s="12">
        <f>(5-Q474)/R474</f>
        <v>0.0225399623009973</v>
      </c>
      <c r="T474" s="16">
        <f>POWER(10,S474)</f>
        <v>1.05327060104887</v>
      </c>
      <c r="W474" s="12">
        <f>CORREL(O474:O478,P474:P478)</f>
        <v>0.951957878056932</v>
      </c>
      <c r="X474" s="17">
        <f t="shared" si="297"/>
        <v>0.906223801594657</v>
      </c>
    </row>
    <row r="475" spans="1:24">
      <c r="A475">
        <v>3</v>
      </c>
      <c r="B475">
        <v>3.2</v>
      </c>
      <c r="C475">
        <v>3.6</v>
      </c>
      <c r="D475">
        <v>3</v>
      </c>
      <c r="E475">
        <v>3</v>
      </c>
      <c r="F475">
        <v>3</v>
      </c>
      <c r="G475" s="8">
        <f t="shared" ref="G475:G479" si="309">AVERAGE(A475:C475)</f>
        <v>3.26666666666667</v>
      </c>
      <c r="H475" s="8">
        <f t="shared" ref="H475:H479" si="310">AVERAGE(D475:F475)</f>
        <v>3</v>
      </c>
      <c r="J475">
        <v>1.6</v>
      </c>
      <c r="K475" s="8">
        <v>3.3</v>
      </c>
      <c r="L475" s="8">
        <v>3</v>
      </c>
      <c r="M475" s="7">
        <f t="shared" si="307"/>
        <v>2.45</v>
      </c>
      <c r="N475" s="12">
        <f>(M479-M475)/M479*100</f>
        <v>48.9583333333333</v>
      </c>
      <c r="O475" s="12">
        <f t="shared" si="308"/>
        <v>4.97388632118447</v>
      </c>
      <c r="P475" s="12">
        <f t="shared" ref="P475:P479" si="311">LOG(J475)</f>
        <v>0.204119982655925</v>
      </c>
      <c r="Q475" s="12"/>
      <c r="R475" s="12"/>
      <c r="S475" s="12"/>
      <c r="T475" s="16"/>
      <c r="W475" s="12"/>
      <c r="X475" s="18"/>
    </row>
    <row r="476" spans="1:24">
      <c r="A476">
        <v>4.2</v>
      </c>
      <c r="B476">
        <v>4.2</v>
      </c>
      <c r="C476">
        <v>4.5</v>
      </c>
      <c r="D476">
        <v>4.2</v>
      </c>
      <c r="E476">
        <v>4.2</v>
      </c>
      <c r="F476">
        <v>4.2</v>
      </c>
      <c r="G476" s="8">
        <f t="shared" si="309"/>
        <v>4.3</v>
      </c>
      <c r="H476" s="8">
        <f t="shared" si="310"/>
        <v>4.2</v>
      </c>
      <c r="J476">
        <v>0.4</v>
      </c>
      <c r="K476" s="8">
        <v>4.3</v>
      </c>
      <c r="L476" s="8">
        <v>4.2</v>
      </c>
      <c r="M476" s="7">
        <f t="shared" si="307"/>
        <v>3.55</v>
      </c>
      <c r="N476" s="12">
        <f>(M479-M476)/M479*100</f>
        <v>26.0416666666667</v>
      </c>
      <c r="O476" s="12">
        <f t="shared" si="308"/>
        <v>4.3579386247235</v>
      </c>
      <c r="P476" s="12">
        <f t="shared" si="311"/>
        <v>-0.397940008672038</v>
      </c>
      <c r="Q476" s="12"/>
      <c r="R476" s="12"/>
      <c r="S476" s="12"/>
      <c r="T476" s="16"/>
      <c r="W476" s="12"/>
      <c r="X476" s="17"/>
    </row>
    <row r="477" spans="1:24">
      <c r="A477">
        <v>4.7</v>
      </c>
      <c r="B477">
        <v>4.4</v>
      </c>
      <c r="C477">
        <v>4.4</v>
      </c>
      <c r="D477">
        <v>3.9</v>
      </c>
      <c r="E477">
        <v>3.9</v>
      </c>
      <c r="F477">
        <v>4.2</v>
      </c>
      <c r="G477" s="8">
        <f t="shared" si="309"/>
        <v>4.5</v>
      </c>
      <c r="H477" s="8">
        <f t="shared" si="310"/>
        <v>4</v>
      </c>
      <c r="J477">
        <v>0.1</v>
      </c>
      <c r="K477" s="8">
        <v>4.5</v>
      </c>
      <c r="L477" s="8">
        <v>4</v>
      </c>
      <c r="M477" s="7">
        <f t="shared" si="307"/>
        <v>3.55</v>
      </c>
      <c r="N477" s="12">
        <f>(M479-M477)/M479*100</f>
        <v>26.0416666666667</v>
      </c>
      <c r="O477" s="12">
        <f t="shared" si="308"/>
        <v>4.3579386247235</v>
      </c>
      <c r="P477" s="12">
        <f t="shared" si="311"/>
        <v>-1</v>
      </c>
      <c r="Q477" s="12"/>
      <c r="R477" s="12"/>
      <c r="S477" s="12"/>
      <c r="T477" s="16"/>
      <c r="W477" s="12"/>
      <c r="X477" s="17"/>
    </row>
    <row r="478" spans="1:24">
      <c r="A478">
        <v>5.2</v>
      </c>
      <c r="B478">
        <v>5.2</v>
      </c>
      <c r="C478">
        <v>5.2</v>
      </c>
      <c r="D478">
        <v>4.7</v>
      </c>
      <c r="E478">
        <v>4.7</v>
      </c>
      <c r="F478">
        <v>4.4</v>
      </c>
      <c r="G478" s="8">
        <f t="shared" si="309"/>
        <v>5.2</v>
      </c>
      <c r="H478" s="8">
        <f t="shared" si="310"/>
        <v>4.6</v>
      </c>
      <c r="J478">
        <v>0.025</v>
      </c>
      <c r="K478" s="8">
        <v>5.2</v>
      </c>
      <c r="L478" s="8">
        <v>4.6</v>
      </c>
      <c r="M478" s="7">
        <f t="shared" si="307"/>
        <v>4.2</v>
      </c>
      <c r="N478" s="12">
        <f>(M479-M478)/M479*100</f>
        <v>12.5</v>
      </c>
      <c r="O478" s="12">
        <f t="shared" si="308"/>
        <v>3.84965061962399</v>
      </c>
      <c r="P478" s="12">
        <f t="shared" si="311"/>
        <v>-1.60205999132796</v>
      </c>
      <c r="Q478" s="12"/>
      <c r="R478" s="12"/>
      <c r="S478" s="12"/>
      <c r="T478" s="16"/>
      <c r="W478" s="12"/>
      <c r="X478" s="17"/>
    </row>
    <row r="479" spans="1:24">
      <c r="A479">
        <v>5</v>
      </c>
      <c r="B479">
        <v>5.5</v>
      </c>
      <c r="C479">
        <v>5.7</v>
      </c>
      <c r="D479">
        <v>5.6</v>
      </c>
      <c r="E479">
        <v>5.6</v>
      </c>
      <c r="F479">
        <v>5.6</v>
      </c>
      <c r="G479" s="8">
        <f t="shared" si="309"/>
        <v>5.4</v>
      </c>
      <c r="H479" s="8">
        <f t="shared" si="310"/>
        <v>5.6</v>
      </c>
      <c r="J479" s="14" t="s">
        <v>20</v>
      </c>
      <c r="K479" s="8">
        <v>5.4</v>
      </c>
      <c r="L479" s="8">
        <v>5.6</v>
      </c>
      <c r="M479" s="7">
        <f t="shared" si="307"/>
        <v>4.8</v>
      </c>
      <c r="N479" s="12">
        <f>(M479-M479)/M479*100</f>
        <v>0</v>
      </c>
      <c r="O479" s="12" t="e">
        <f t="shared" si="308"/>
        <v>#NUM!</v>
      </c>
      <c r="P479" s="12" t="e">
        <f t="shared" si="311"/>
        <v>#VALUE!</v>
      </c>
      <c r="Q479" s="12"/>
      <c r="R479" s="12"/>
      <c r="S479" s="12"/>
      <c r="T479" s="16"/>
      <c r="W479" s="12"/>
      <c r="X479" s="17"/>
    </row>
    <row r="480" spans="11:24">
      <c r="K480" s="8"/>
      <c r="L480" s="8"/>
      <c r="M480" s="7"/>
      <c r="N480" s="12"/>
      <c r="O480" s="12"/>
      <c r="P480" s="12"/>
      <c r="Q480" s="12"/>
      <c r="R480" s="12"/>
      <c r="S480" s="12"/>
      <c r="T480" s="16"/>
      <c r="W480" s="12"/>
      <c r="X480" s="17"/>
    </row>
    <row r="481" spans="11:24">
      <c r="K481" s="8"/>
      <c r="L481" s="8"/>
      <c r="M481" s="7"/>
      <c r="N481" s="12"/>
      <c r="O481" s="12"/>
      <c r="P481" s="12"/>
      <c r="Q481" s="12"/>
      <c r="R481" s="12"/>
      <c r="S481" s="12"/>
      <c r="T481" s="16"/>
      <c r="W481" s="12"/>
      <c r="X481" s="17"/>
    </row>
    <row r="482" spans="1:24">
      <c r="A482" s="7">
        <v>1.8</v>
      </c>
      <c r="B482" s="7">
        <v>1.8</v>
      </c>
      <c r="C482" s="7">
        <v>1.8</v>
      </c>
      <c r="D482" s="7">
        <v>1.7</v>
      </c>
      <c r="E482" s="7">
        <v>1.7</v>
      </c>
      <c r="F482" s="7">
        <v>1.7</v>
      </c>
      <c r="G482" s="8">
        <f>AVERAGE(A482:C482)</f>
        <v>1.8</v>
      </c>
      <c r="H482" s="8">
        <f>AVERAGE(D482:F482)</f>
        <v>1.7</v>
      </c>
      <c r="I482">
        <v>212</v>
      </c>
      <c r="J482">
        <v>6.4</v>
      </c>
      <c r="K482" s="8">
        <v>1.8</v>
      </c>
      <c r="L482" s="8">
        <v>1.7</v>
      </c>
      <c r="M482" s="7">
        <f t="shared" ref="M482:M487" si="312">AVERAGE(K482:L482)-0.7</f>
        <v>1.05</v>
      </c>
      <c r="N482" s="12">
        <f>(M487-M482)/M487*100</f>
        <v>76.9230769230769</v>
      </c>
      <c r="O482" s="12">
        <f t="shared" ref="O482:O487" si="313">NORMINV(N482/100,5,1)</f>
        <v>5.73631591737613</v>
      </c>
      <c r="P482" s="12">
        <f>LOG(J482)</f>
        <v>0.806179973983887</v>
      </c>
      <c r="Q482" s="12">
        <f>INTERCEPT(O482:O486,P482:P486)</f>
        <v>4.98557218602983</v>
      </c>
      <c r="R482" s="12">
        <f>LINEST(O482:O486,P482:P486)</f>
        <v>0.860573636553548</v>
      </c>
      <c r="S482" s="12">
        <f>(5-Q482)/R482</f>
        <v>0.016765345064426</v>
      </c>
      <c r="T482" s="16">
        <f>POWER(10,S482)</f>
        <v>1.0393584352584</v>
      </c>
      <c r="W482" s="12">
        <f>CORREL(O482:O486,P482:P486)</f>
        <v>0.983475865885244</v>
      </c>
      <c r="X482" s="17">
        <f t="shared" si="297"/>
        <v>0.967224778778731</v>
      </c>
    </row>
    <row r="483" spans="1:24">
      <c r="A483">
        <v>3.3</v>
      </c>
      <c r="B483">
        <v>3.1</v>
      </c>
      <c r="C483">
        <v>2.6</v>
      </c>
      <c r="D483">
        <v>3</v>
      </c>
      <c r="E483">
        <v>3</v>
      </c>
      <c r="F483">
        <v>3.3</v>
      </c>
      <c r="G483" s="8">
        <f t="shared" ref="G483:G487" si="314">AVERAGE(A483:C483)</f>
        <v>3</v>
      </c>
      <c r="H483" s="8">
        <f t="shared" ref="H483:H487" si="315">AVERAGE(D483:F483)</f>
        <v>3.1</v>
      </c>
      <c r="J483">
        <v>1.6</v>
      </c>
      <c r="K483" s="8">
        <v>3</v>
      </c>
      <c r="L483" s="8">
        <v>3.1</v>
      </c>
      <c r="M483" s="7">
        <f t="shared" si="312"/>
        <v>2.35</v>
      </c>
      <c r="N483" s="12">
        <f>(M487-M483)/M487*100</f>
        <v>48.3516483516484</v>
      </c>
      <c r="O483" s="12">
        <f t="shared" si="313"/>
        <v>4.95867018825526</v>
      </c>
      <c r="P483" s="12">
        <f t="shared" ref="P483:P487" si="316">LOG(J483)</f>
        <v>0.204119982655925</v>
      </c>
      <c r="Q483" s="12"/>
      <c r="R483" s="12"/>
      <c r="S483" s="12"/>
      <c r="T483" s="16"/>
      <c r="W483" s="12"/>
      <c r="X483" s="17"/>
    </row>
    <row r="484" spans="1:24">
      <c r="A484">
        <v>2.8</v>
      </c>
      <c r="B484">
        <v>3.8</v>
      </c>
      <c r="C484">
        <v>3.3</v>
      </c>
      <c r="D484">
        <v>3.7</v>
      </c>
      <c r="E484">
        <v>3.6</v>
      </c>
      <c r="F484">
        <v>3.2</v>
      </c>
      <c r="G484" s="8">
        <f t="shared" si="314"/>
        <v>3.3</v>
      </c>
      <c r="H484" s="8">
        <f t="shared" si="315"/>
        <v>3.5</v>
      </c>
      <c r="J484">
        <v>0.4</v>
      </c>
      <c r="K484" s="8">
        <v>3.3</v>
      </c>
      <c r="L484" s="8">
        <v>3.5</v>
      </c>
      <c r="M484" s="7">
        <f t="shared" si="312"/>
        <v>2.7</v>
      </c>
      <c r="N484" s="12">
        <f>(M487-M484)/M487*100</f>
        <v>40.6593406593407</v>
      </c>
      <c r="O484" s="12">
        <f t="shared" si="313"/>
        <v>4.76368315053935</v>
      </c>
      <c r="P484" s="12">
        <f t="shared" si="316"/>
        <v>-0.397940008672038</v>
      </c>
      <c r="Q484" s="12"/>
      <c r="R484" s="12"/>
      <c r="S484" s="12"/>
      <c r="T484" s="16"/>
      <c r="W484" s="12"/>
      <c r="X484" s="17"/>
    </row>
    <row r="485" spans="1:24">
      <c r="A485">
        <v>4.2</v>
      </c>
      <c r="B485">
        <v>4.2</v>
      </c>
      <c r="C485">
        <v>4.2</v>
      </c>
      <c r="D485">
        <v>4.2</v>
      </c>
      <c r="E485">
        <v>4.2</v>
      </c>
      <c r="F485">
        <v>4.2</v>
      </c>
      <c r="G485" s="8">
        <f t="shared" si="314"/>
        <v>4.2</v>
      </c>
      <c r="H485" s="8">
        <f t="shared" si="315"/>
        <v>4.2</v>
      </c>
      <c r="J485">
        <v>0.1</v>
      </c>
      <c r="K485" s="8">
        <v>4.2</v>
      </c>
      <c r="L485" s="8">
        <v>4.2</v>
      </c>
      <c r="M485" s="7">
        <f t="shared" si="312"/>
        <v>3.5</v>
      </c>
      <c r="N485" s="12">
        <f>(M487-M485)/M487*100</f>
        <v>23.0769230769231</v>
      </c>
      <c r="O485" s="12">
        <f t="shared" si="313"/>
        <v>4.26368408262387</v>
      </c>
      <c r="P485" s="12">
        <f t="shared" si="316"/>
        <v>-1</v>
      </c>
      <c r="Q485" s="12"/>
      <c r="R485" s="12"/>
      <c r="S485" s="12"/>
      <c r="T485" s="16"/>
      <c r="W485" s="12"/>
      <c r="X485" s="17"/>
    </row>
    <row r="486" spans="1:24">
      <c r="A486">
        <v>5</v>
      </c>
      <c r="B486">
        <v>4.7</v>
      </c>
      <c r="C486">
        <v>5</v>
      </c>
      <c r="D486">
        <v>5</v>
      </c>
      <c r="E486">
        <v>5</v>
      </c>
      <c r="F486">
        <v>5</v>
      </c>
      <c r="G486" s="8">
        <f t="shared" si="314"/>
        <v>4.9</v>
      </c>
      <c r="H486" s="8">
        <f t="shared" si="315"/>
        <v>5</v>
      </c>
      <c r="J486">
        <v>0.025</v>
      </c>
      <c r="K486" s="8">
        <v>4.9</v>
      </c>
      <c r="L486" s="8">
        <v>5</v>
      </c>
      <c r="M486" s="7">
        <f t="shared" si="312"/>
        <v>4.25</v>
      </c>
      <c r="N486" s="12">
        <f>(M487-M486)/M487*100</f>
        <v>6.59340659340659</v>
      </c>
      <c r="O486" s="12">
        <f t="shared" si="313"/>
        <v>3.49322418938931</v>
      </c>
      <c r="P486" s="12">
        <f t="shared" si="316"/>
        <v>-1.60205999132796</v>
      </c>
      <c r="Q486" s="12"/>
      <c r="R486" s="12"/>
      <c r="S486" s="12"/>
      <c r="T486" s="16"/>
      <c r="W486" s="12"/>
      <c r="X486" s="17"/>
    </row>
    <row r="487" spans="1:24">
      <c r="A487">
        <v>5</v>
      </c>
      <c r="B487">
        <v>5.4</v>
      </c>
      <c r="C487">
        <v>5.5</v>
      </c>
      <c r="D487">
        <v>5.2</v>
      </c>
      <c r="E487">
        <v>5.2</v>
      </c>
      <c r="F487">
        <v>5.2</v>
      </c>
      <c r="G487" s="8">
        <f t="shared" si="314"/>
        <v>5.3</v>
      </c>
      <c r="H487" s="8">
        <f t="shared" si="315"/>
        <v>5.2</v>
      </c>
      <c r="J487" s="14" t="s">
        <v>20</v>
      </c>
      <c r="K487" s="8">
        <v>5.3</v>
      </c>
      <c r="L487" s="8">
        <v>5.2</v>
      </c>
      <c r="M487" s="7">
        <f t="shared" si="312"/>
        <v>4.55</v>
      </c>
      <c r="N487" s="12">
        <f>(M487-M487)/M487*100</f>
        <v>0</v>
      </c>
      <c r="O487" s="12" t="e">
        <f t="shared" si="313"/>
        <v>#NUM!</v>
      </c>
      <c r="P487" s="12" t="e">
        <f t="shared" si="316"/>
        <v>#VALUE!</v>
      </c>
      <c r="Q487" s="12"/>
      <c r="R487" s="12"/>
      <c r="S487" s="12"/>
      <c r="T487" s="16"/>
      <c r="W487" s="12"/>
      <c r="X487" s="17"/>
    </row>
    <row r="488" spans="13:24">
      <c r="M488" s="7"/>
      <c r="N488" s="12"/>
      <c r="O488" s="12"/>
      <c r="P488" s="12"/>
      <c r="Q488" s="12"/>
      <c r="R488" s="12"/>
      <c r="S488" s="12"/>
      <c r="T488" s="16"/>
      <c r="W488" s="12"/>
      <c r="X488" s="17"/>
    </row>
    <row r="489" spans="13:24">
      <c r="M489" s="7"/>
      <c r="N489" s="12"/>
      <c r="O489" s="12"/>
      <c r="P489" s="12"/>
      <c r="Q489" s="12"/>
      <c r="R489" s="12"/>
      <c r="S489" s="12"/>
      <c r="T489" s="16"/>
      <c r="W489" s="12"/>
      <c r="X489" s="17"/>
    </row>
    <row r="490" spans="1:24">
      <c r="A490" s="7">
        <v>0.71</v>
      </c>
      <c r="B490" s="7">
        <v>0.71</v>
      </c>
      <c r="C490" s="7">
        <v>0.71</v>
      </c>
      <c r="D490" s="7">
        <v>0.71</v>
      </c>
      <c r="E490" s="7">
        <v>0.71</v>
      </c>
      <c r="F490" s="7">
        <v>0.71</v>
      </c>
      <c r="G490" s="8">
        <f>AVERAGE(A490:C490)</f>
        <v>0.71</v>
      </c>
      <c r="H490" s="8">
        <f>AVERAGE(D490:F490)</f>
        <v>0.71</v>
      </c>
      <c r="I490">
        <v>213</v>
      </c>
      <c r="J490">
        <v>6.4</v>
      </c>
      <c r="K490" s="8">
        <v>0.71</v>
      </c>
      <c r="L490" s="8">
        <v>0.71</v>
      </c>
      <c r="M490" s="7">
        <f t="shared" ref="M490:M495" si="317">AVERAGE(K490:L490)-0.7</f>
        <v>0.01</v>
      </c>
      <c r="N490" s="12">
        <f>(M495-M490)/M495*100</f>
        <v>99.8387096774194</v>
      </c>
      <c r="O490" s="12">
        <f t="shared" ref="O490:O495" si="318">NORMINV(N490/100,5,1)</f>
        <v>7.94535851292046</v>
      </c>
      <c r="P490" s="12">
        <f>LOG(J490)</f>
        <v>0.806179973983887</v>
      </c>
      <c r="Q490" s="12">
        <f>INTERCEPT(O490:O494,P490:P494)</f>
        <v>6.22718241529622</v>
      </c>
      <c r="R490" s="12">
        <f>LINEST(O490:O494,P490:P494)</f>
        <v>1.51557865561317</v>
      </c>
      <c r="S490" s="12">
        <f>(5-Q490)/R490</f>
        <v>-0.809712125960055</v>
      </c>
      <c r="T490" s="16">
        <f>POWER(10,S490)</f>
        <v>0.15498435992679</v>
      </c>
      <c r="W490" s="12">
        <f>CORREL(O490:O494,P490:P494)</f>
        <v>0.962920159321369</v>
      </c>
      <c r="X490" s="17">
        <f t="shared" si="297"/>
        <v>0.927215233227491</v>
      </c>
    </row>
    <row r="491" spans="1:24">
      <c r="A491">
        <v>1.6</v>
      </c>
      <c r="B491">
        <v>1.6</v>
      </c>
      <c r="C491">
        <v>1.6</v>
      </c>
      <c r="D491">
        <v>1.6</v>
      </c>
      <c r="E491">
        <v>2</v>
      </c>
      <c r="F491">
        <v>2.1</v>
      </c>
      <c r="G491" s="8">
        <f t="shared" ref="G491:G495" si="319">AVERAGE(A491:C491)</f>
        <v>1.6</v>
      </c>
      <c r="H491" s="8">
        <f t="shared" ref="H491:H495" si="320">AVERAGE(D491:F491)</f>
        <v>1.9</v>
      </c>
      <c r="J491">
        <v>1.6</v>
      </c>
      <c r="K491" s="8">
        <v>1.6</v>
      </c>
      <c r="L491" s="8">
        <v>1.9</v>
      </c>
      <c r="M491" s="7">
        <f t="shared" si="317"/>
        <v>1.05</v>
      </c>
      <c r="N491" s="12">
        <f>(M495-M491)/M495*100</f>
        <v>83.0645161290323</v>
      </c>
      <c r="O491" s="12">
        <f t="shared" si="318"/>
        <v>5.95671786709815</v>
      </c>
      <c r="P491" s="12">
        <f t="shared" ref="P491:P495" si="321">LOG(J491)</f>
        <v>0.204119982655925</v>
      </c>
      <c r="Q491" s="12"/>
      <c r="R491" s="12"/>
      <c r="S491" s="12"/>
      <c r="T491" s="16"/>
      <c r="W491" s="12"/>
      <c r="X491" s="17"/>
    </row>
    <row r="492" spans="1:24">
      <c r="A492">
        <v>2.6</v>
      </c>
      <c r="B492">
        <v>2.9</v>
      </c>
      <c r="C492">
        <v>2.6</v>
      </c>
      <c r="D492">
        <v>2.7</v>
      </c>
      <c r="E492">
        <v>2.6</v>
      </c>
      <c r="F492">
        <v>3.1</v>
      </c>
      <c r="G492" s="8">
        <f t="shared" si="319"/>
        <v>2.7</v>
      </c>
      <c r="H492" s="8">
        <f t="shared" si="320"/>
        <v>2.8</v>
      </c>
      <c r="J492">
        <v>0.4</v>
      </c>
      <c r="K492" s="8">
        <v>2.7</v>
      </c>
      <c r="L492" s="8">
        <v>2.8</v>
      </c>
      <c r="M492" s="7">
        <f t="shared" si="317"/>
        <v>2.05</v>
      </c>
      <c r="N492" s="12">
        <f>(M495-M492)/M495*100</f>
        <v>66.9354838709677</v>
      </c>
      <c r="O492" s="12">
        <f t="shared" si="318"/>
        <v>5.43813238080087</v>
      </c>
      <c r="P492" s="12">
        <f t="shared" si="321"/>
        <v>-0.397940008672038</v>
      </c>
      <c r="Q492" s="12"/>
      <c r="R492" s="12"/>
      <c r="S492" s="12"/>
      <c r="T492" s="16"/>
      <c r="W492" s="12"/>
      <c r="X492" s="17"/>
    </row>
    <row r="493" spans="1:24">
      <c r="A493">
        <v>4.2</v>
      </c>
      <c r="B493">
        <v>4.4</v>
      </c>
      <c r="C493">
        <v>3.7</v>
      </c>
      <c r="D493">
        <v>4.3</v>
      </c>
      <c r="E493">
        <v>4.2</v>
      </c>
      <c r="F493">
        <v>4.4</v>
      </c>
      <c r="G493" s="8">
        <f t="shared" si="319"/>
        <v>4.1</v>
      </c>
      <c r="H493" s="8">
        <f t="shared" si="320"/>
        <v>4.3</v>
      </c>
      <c r="J493">
        <v>0.1</v>
      </c>
      <c r="K493" s="8">
        <v>4.1</v>
      </c>
      <c r="L493" s="8">
        <v>4.3</v>
      </c>
      <c r="M493" s="7">
        <f t="shared" si="317"/>
        <v>3.5</v>
      </c>
      <c r="N493" s="12">
        <f>(M495-M493)/M495*100</f>
        <v>43.5483870967742</v>
      </c>
      <c r="O493" s="12">
        <f t="shared" si="318"/>
        <v>4.83757062735871</v>
      </c>
      <c r="P493" s="12">
        <f t="shared" si="321"/>
        <v>-1</v>
      </c>
      <c r="Q493" s="12"/>
      <c r="R493" s="12"/>
      <c r="S493" s="12"/>
      <c r="T493" s="16"/>
      <c r="W493" s="12"/>
      <c r="X493" s="17"/>
    </row>
    <row r="494" spans="1:24">
      <c r="A494">
        <v>5.9</v>
      </c>
      <c r="B494">
        <v>5.9</v>
      </c>
      <c r="C494">
        <v>5.9</v>
      </c>
      <c r="D494">
        <v>5.9</v>
      </c>
      <c r="E494">
        <v>6.5</v>
      </c>
      <c r="F494">
        <v>5.9</v>
      </c>
      <c r="G494" s="8">
        <f t="shared" si="319"/>
        <v>5.9</v>
      </c>
      <c r="H494" s="8">
        <f t="shared" si="320"/>
        <v>6.1</v>
      </c>
      <c r="J494">
        <v>0.025</v>
      </c>
      <c r="K494" s="8">
        <v>5.9</v>
      </c>
      <c r="L494" s="8">
        <v>6.1</v>
      </c>
      <c r="M494" s="7">
        <f t="shared" si="317"/>
        <v>5.3</v>
      </c>
      <c r="N494" s="12">
        <f>(M495-M494)/M495*100</f>
        <v>14.5161290322581</v>
      </c>
      <c r="O494" s="12">
        <f t="shared" si="318"/>
        <v>3.94258577151362</v>
      </c>
      <c r="P494" s="12">
        <f t="shared" si="321"/>
        <v>-1.60205999132796</v>
      </c>
      <c r="Q494" s="12"/>
      <c r="R494" s="12"/>
      <c r="S494" s="12"/>
      <c r="T494" s="16"/>
      <c r="W494" s="12"/>
      <c r="X494" s="17"/>
    </row>
    <row r="495" spans="1:24">
      <c r="A495">
        <v>7.1</v>
      </c>
      <c r="B495">
        <v>7.1</v>
      </c>
      <c r="C495">
        <v>6.8</v>
      </c>
      <c r="D495">
        <v>6.8</v>
      </c>
      <c r="E495">
        <v>6.8</v>
      </c>
      <c r="F495">
        <v>6.8</v>
      </c>
      <c r="G495" s="8">
        <f t="shared" si="319"/>
        <v>7</v>
      </c>
      <c r="H495" s="8">
        <f t="shared" si="320"/>
        <v>6.8</v>
      </c>
      <c r="J495" s="14" t="s">
        <v>20</v>
      </c>
      <c r="K495" s="8">
        <v>7</v>
      </c>
      <c r="L495" s="8">
        <v>6.8</v>
      </c>
      <c r="M495" s="7">
        <f t="shared" si="317"/>
        <v>6.2</v>
      </c>
      <c r="N495" s="12">
        <f>(M495-M495)/M495*100</f>
        <v>0</v>
      </c>
      <c r="O495" s="12" t="e">
        <f t="shared" si="318"/>
        <v>#NUM!</v>
      </c>
      <c r="P495" s="12" t="e">
        <f t="shared" si="321"/>
        <v>#VALUE!</v>
      </c>
      <c r="Q495" s="12"/>
      <c r="R495" s="12"/>
      <c r="S495" s="12"/>
      <c r="T495" s="16"/>
      <c r="W495" s="12"/>
      <c r="X495" s="17"/>
    </row>
    <row r="496" spans="11:24">
      <c r="K496" s="8"/>
      <c r="L496" s="8"/>
      <c r="M496" s="7"/>
      <c r="N496" s="12"/>
      <c r="O496" s="12"/>
      <c r="P496" s="12"/>
      <c r="Q496" s="12"/>
      <c r="R496" s="12"/>
      <c r="S496" s="12"/>
      <c r="T496" s="16"/>
      <c r="W496" s="12"/>
      <c r="X496" s="17"/>
    </row>
    <row r="497" spans="13:24">
      <c r="M497" s="7"/>
      <c r="N497" s="12"/>
      <c r="O497" s="12"/>
      <c r="P497" s="12"/>
      <c r="Q497" s="12"/>
      <c r="R497" s="12"/>
      <c r="S497" s="12"/>
      <c r="T497" s="16"/>
      <c r="W497" s="12"/>
      <c r="X497" s="17"/>
    </row>
    <row r="498" spans="1:24">
      <c r="A498" s="7">
        <v>0.71</v>
      </c>
      <c r="B498" s="7">
        <v>0.71</v>
      </c>
      <c r="C498" s="7">
        <v>0.71</v>
      </c>
      <c r="D498" s="7">
        <v>0.71</v>
      </c>
      <c r="E498" s="7">
        <v>0.71</v>
      </c>
      <c r="F498" s="7">
        <v>0.71</v>
      </c>
      <c r="G498" s="8">
        <f>AVERAGE(A498:C498)</f>
        <v>0.71</v>
      </c>
      <c r="H498" s="8">
        <f>AVERAGE(D498:F498)</f>
        <v>0.71</v>
      </c>
      <c r="I498">
        <v>214</v>
      </c>
      <c r="J498">
        <v>6.4</v>
      </c>
      <c r="K498" s="8">
        <v>0.71</v>
      </c>
      <c r="L498" s="8">
        <v>0.71</v>
      </c>
      <c r="M498" s="7">
        <f t="shared" ref="M498:M503" si="322">AVERAGE(K498:L498)-0.7</f>
        <v>0.01</v>
      </c>
      <c r="N498" s="12">
        <f>(M503-M498)/M503*100</f>
        <v>99.8319327731092</v>
      </c>
      <c r="O498" s="12">
        <f t="shared" ref="O498:O503" si="323">NORMINV(N498/100,5,1)</f>
        <v>7.93260203149896</v>
      </c>
      <c r="P498" s="12">
        <f>LOG(J498)</f>
        <v>0.806179973983887</v>
      </c>
      <c r="Q498" s="12">
        <f>INTERCEPT(O498:O502,P498:P502)</f>
        <v>6.02239005079999</v>
      </c>
      <c r="R498" s="12">
        <f>LINEST(O498:O502,P498:P502)</f>
        <v>1.6582787417899</v>
      </c>
      <c r="S498" s="12">
        <f>(5-Q498)/R498</f>
        <v>-0.616536909649127</v>
      </c>
      <c r="T498" s="16">
        <f>POWER(10,S498)</f>
        <v>0.241803782594698</v>
      </c>
      <c r="W498" s="12">
        <f>CORREL(O498:O502,P498:P502)</f>
        <v>0.954658683105968</v>
      </c>
      <c r="X498" s="17">
        <f t="shared" si="297"/>
        <v>0.911373201229621</v>
      </c>
    </row>
    <row r="499" spans="1:24">
      <c r="A499">
        <v>1.8</v>
      </c>
      <c r="B499">
        <v>1.8</v>
      </c>
      <c r="C499">
        <v>1.8</v>
      </c>
      <c r="D499">
        <v>1.6</v>
      </c>
      <c r="E499">
        <v>1.4</v>
      </c>
      <c r="F499">
        <v>1.5</v>
      </c>
      <c r="G499" s="8">
        <f t="shared" ref="G499:G503" si="324">AVERAGE(A499:C499)</f>
        <v>1.8</v>
      </c>
      <c r="H499" s="8">
        <f t="shared" ref="H499:H503" si="325">AVERAGE(D499:F499)</f>
        <v>1.5</v>
      </c>
      <c r="J499">
        <v>1.6</v>
      </c>
      <c r="K499" s="8">
        <v>1.8</v>
      </c>
      <c r="L499" s="8">
        <v>1.5</v>
      </c>
      <c r="M499" s="7">
        <f t="shared" si="322"/>
        <v>0.95</v>
      </c>
      <c r="N499" s="12">
        <f>(M503-M499)/M503*100</f>
        <v>84.0336134453782</v>
      </c>
      <c r="O499" s="12">
        <f t="shared" si="323"/>
        <v>5.99584033055552</v>
      </c>
      <c r="P499" s="12">
        <f t="shared" ref="P499:P503" si="326">LOG(J499)</f>
        <v>0.204119982655925</v>
      </c>
      <c r="Q499" s="12"/>
      <c r="R499" s="12"/>
      <c r="S499" s="12"/>
      <c r="T499" s="16"/>
      <c r="W499" s="12"/>
      <c r="X499" s="17"/>
    </row>
    <row r="500" spans="1:24">
      <c r="A500">
        <v>4</v>
      </c>
      <c r="B500">
        <v>3.9</v>
      </c>
      <c r="C500">
        <v>4.1</v>
      </c>
      <c r="D500">
        <v>4.7</v>
      </c>
      <c r="E500">
        <v>4</v>
      </c>
      <c r="F500">
        <v>3.9</v>
      </c>
      <c r="G500" s="8">
        <f t="shared" si="324"/>
        <v>4</v>
      </c>
      <c r="H500" s="8">
        <f t="shared" si="325"/>
        <v>4.2</v>
      </c>
      <c r="J500">
        <v>0.4</v>
      </c>
      <c r="K500" s="8">
        <v>4</v>
      </c>
      <c r="L500" s="8">
        <v>4.2</v>
      </c>
      <c r="M500" s="7">
        <f t="shared" si="322"/>
        <v>3.4</v>
      </c>
      <c r="N500" s="12">
        <f>(M503-M500)/M503*100</f>
        <v>42.8571428571429</v>
      </c>
      <c r="O500" s="12">
        <f t="shared" si="323"/>
        <v>4.8199876302073</v>
      </c>
      <c r="P500" s="12">
        <f t="shared" si="326"/>
        <v>-0.397940008672038</v>
      </c>
      <c r="Q500" s="12"/>
      <c r="R500" s="12"/>
      <c r="S500" s="12"/>
      <c r="T500" s="16"/>
      <c r="W500" s="12"/>
      <c r="X500" s="17"/>
    </row>
    <row r="501" spans="1:24">
      <c r="A501">
        <v>5.3</v>
      </c>
      <c r="B501">
        <v>5.3</v>
      </c>
      <c r="C501">
        <v>5.3</v>
      </c>
      <c r="D501">
        <v>5.3</v>
      </c>
      <c r="E501">
        <v>5.3</v>
      </c>
      <c r="F501">
        <v>5.3</v>
      </c>
      <c r="G501" s="8">
        <f t="shared" si="324"/>
        <v>5.3</v>
      </c>
      <c r="H501" s="8">
        <f t="shared" si="325"/>
        <v>5.3</v>
      </c>
      <c r="J501">
        <v>0.1</v>
      </c>
      <c r="K501" s="8">
        <v>5.3</v>
      </c>
      <c r="L501" s="8">
        <v>5.3</v>
      </c>
      <c r="M501" s="7">
        <f t="shared" si="322"/>
        <v>4.6</v>
      </c>
      <c r="N501" s="12">
        <f>(M503-M501)/M503*100</f>
        <v>22.6890756302521</v>
      </c>
      <c r="O501" s="12">
        <f t="shared" si="323"/>
        <v>4.25087441005135</v>
      </c>
      <c r="P501" s="12">
        <f t="shared" si="326"/>
        <v>-1</v>
      </c>
      <c r="Q501" s="12"/>
      <c r="R501" s="12"/>
      <c r="S501" s="12"/>
      <c r="T501" s="16"/>
      <c r="W501" s="12"/>
      <c r="X501" s="17"/>
    </row>
    <row r="502" spans="1:24">
      <c r="A502">
        <v>5.9</v>
      </c>
      <c r="B502">
        <v>6.4</v>
      </c>
      <c r="C502">
        <v>5.7</v>
      </c>
      <c r="D502">
        <v>5.7</v>
      </c>
      <c r="E502" s="1">
        <v>5.8</v>
      </c>
      <c r="F502">
        <v>6.2</v>
      </c>
      <c r="G502" s="8">
        <f t="shared" si="324"/>
        <v>6</v>
      </c>
      <c r="H502" s="8">
        <f t="shared" si="325"/>
        <v>5.9</v>
      </c>
      <c r="J502">
        <v>0.025</v>
      </c>
      <c r="K502" s="8">
        <v>6</v>
      </c>
      <c r="L502" s="8">
        <v>5.9</v>
      </c>
      <c r="M502" s="7">
        <f t="shared" si="322"/>
        <v>5.25</v>
      </c>
      <c r="N502" s="12">
        <f>(M503-M502)/M503*100</f>
        <v>11.7647058823529</v>
      </c>
      <c r="O502" s="12">
        <f t="shared" si="323"/>
        <v>3.81316856724418</v>
      </c>
      <c r="P502" s="12">
        <f t="shared" si="326"/>
        <v>-1.60205999132796</v>
      </c>
      <c r="Q502" s="12"/>
      <c r="R502" s="12"/>
      <c r="S502" s="12"/>
      <c r="T502" s="16"/>
      <c r="W502" s="12"/>
      <c r="X502" s="17"/>
    </row>
    <row r="503" spans="1:24">
      <c r="A503">
        <v>6.6</v>
      </c>
      <c r="B503">
        <v>6.6</v>
      </c>
      <c r="C503">
        <v>6.6</v>
      </c>
      <c r="D503">
        <v>6.7</v>
      </c>
      <c r="E503">
        <v>6.7</v>
      </c>
      <c r="F503">
        <v>6.7</v>
      </c>
      <c r="G503" s="8">
        <f t="shared" si="324"/>
        <v>6.6</v>
      </c>
      <c r="H503" s="8">
        <f t="shared" si="325"/>
        <v>6.7</v>
      </c>
      <c r="J503" s="14" t="s">
        <v>20</v>
      </c>
      <c r="K503" s="8">
        <v>6.6</v>
      </c>
      <c r="L503" s="8">
        <v>6.7</v>
      </c>
      <c r="M503" s="7">
        <f t="shared" si="322"/>
        <v>5.95</v>
      </c>
      <c r="N503" s="12">
        <f>(M503-M503)/M503*100</f>
        <v>0</v>
      </c>
      <c r="O503" s="12" t="e">
        <f t="shared" si="323"/>
        <v>#NUM!</v>
      </c>
      <c r="P503" s="12" t="e">
        <f t="shared" si="326"/>
        <v>#VALUE!</v>
      </c>
      <c r="Q503" s="12"/>
      <c r="R503" s="12"/>
      <c r="S503" s="12"/>
      <c r="T503" s="16"/>
      <c r="W503" s="12"/>
      <c r="X503" s="17"/>
    </row>
    <row r="504" spans="11:24">
      <c r="K504" s="8"/>
      <c r="L504" s="8"/>
      <c r="M504" s="7"/>
      <c r="N504" s="12"/>
      <c r="O504" s="12"/>
      <c r="P504" s="12"/>
      <c r="Q504" s="12"/>
      <c r="R504" s="12"/>
      <c r="S504" s="12"/>
      <c r="T504" s="16"/>
      <c r="W504" s="12"/>
      <c r="X504" s="17"/>
    </row>
    <row r="505" spans="11:24">
      <c r="K505" s="8"/>
      <c r="L505" s="8"/>
      <c r="M505" s="7"/>
      <c r="N505" s="12"/>
      <c r="O505" s="12"/>
      <c r="P505" s="12"/>
      <c r="Q505" s="12"/>
      <c r="R505" s="12"/>
      <c r="S505" s="12"/>
      <c r="T505" s="16"/>
      <c r="W505" s="12"/>
      <c r="X505" s="17"/>
    </row>
    <row r="506" spans="1:24">
      <c r="A506" s="7">
        <v>0.71</v>
      </c>
      <c r="B506" s="7">
        <v>0.71</v>
      </c>
      <c r="C506" s="7">
        <v>0.71</v>
      </c>
      <c r="D506" s="7">
        <v>0.71</v>
      </c>
      <c r="E506" s="7">
        <v>0.71</v>
      </c>
      <c r="F506" s="7">
        <v>0.71</v>
      </c>
      <c r="G506" s="8">
        <f>AVERAGE(A506:C506)</f>
        <v>0.71</v>
      </c>
      <c r="H506" s="8">
        <f>AVERAGE(D506:F506)</f>
        <v>0.71</v>
      </c>
      <c r="I506">
        <v>215</v>
      </c>
      <c r="J506">
        <v>6.4</v>
      </c>
      <c r="K506" s="8">
        <v>0.71</v>
      </c>
      <c r="L506" s="8">
        <v>0.71</v>
      </c>
      <c r="M506" s="7">
        <f t="shared" ref="M506:M511" si="327">AVERAGE(K506:L506)-0.7</f>
        <v>0.01</v>
      </c>
      <c r="N506" s="12">
        <f>(M511-M506)/M511*100</f>
        <v>99.8148148148148</v>
      </c>
      <c r="O506" s="12">
        <f t="shared" ref="O506:O511" si="328">NORMINV(N506/100,5,1)</f>
        <v>7.90235347894214</v>
      </c>
      <c r="P506" s="12">
        <f>LOG(J506)</f>
        <v>0.806179973983887</v>
      </c>
      <c r="Q506" s="12">
        <f>INTERCEPT(O506:O510,P506:P510)</f>
        <v>6.01051105638827</v>
      </c>
      <c r="R506" s="12">
        <f>LINEST(O506:O510,P506:P510)</f>
        <v>1.59305611047528</v>
      </c>
      <c r="S506" s="12">
        <f>(5-Q506)/R506</f>
        <v>-0.634322325336542</v>
      </c>
      <c r="T506" s="16">
        <f>POWER(10,S506)</f>
        <v>0.232101354360487</v>
      </c>
      <c r="W506" s="12">
        <f>CORREL(O506:O510,P506:P510)</f>
        <v>0.951433910625334</v>
      </c>
      <c r="X506" s="17">
        <f t="shared" si="297"/>
        <v>0.905226486287816</v>
      </c>
    </row>
    <row r="507" spans="1:24">
      <c r="A507">
        <v>2.3</v>
      </c>
      <c r="B507">
        <v>2.1</v>
      </c>
      <c r="C507">
        <v>1.6</v>
      </c>
      <c r="D507">
        <v>2.2</v>
      </c>
      <c r="E507">
        <v>1.4</v>
      </c>
      <c r="F507">
        <v>1.5</v>
      </c>
      <c r="G507" s="8">
        <f t="shared" ref="G507:G511" si="329">AVERAGE(A507:C507)</f>
        <v>2</v>
      </c>
      <c r="H507" s="8">
        <f t="shared" ref="H507:H511" si="330">AVERAGE(D507:F507)</f>
        <v>1.7</v>
      </c>
      <c r="J507">
        <v>1.6</v>
      </c>
      <c r="K507" s="8">
        <v>2</v>
      </c>
      <c r="L507" s="8">
        <v>1.7</v>
      </c>
      <c r="M507" s="7">
        <f t="shared" si="327"/>
        <v>1.15</v>
      </c>
      <c r="N507" s="12">
        <f>(M511-M507)/M511*100</f>
        <v>78.7037037037037</v>
      </c>
      <c r="O507" s="12">
        <f t="shared" si="328"/>
        <v>5.79618257177739</v>
      </c>
      <c r="P507" s="12">
        <f t="shared" ref="P507:P511" si="331">LOG(J507)</f>
        <v>0.204119982655925</v>
      </c>
      <c r="Q507" s="12"/>
      <c r="R507" s="12"/>
      <c r="S507" s="12"/>
      <c r="T507" s="16"/>
      <c r="W507" s="12"/>
      <c r="X507" s="17"/>
    </row>
    <row r="508" spans="1:24">
      <c r="A508">
        <v>3</v>
      </c>
      <c r="B508">
        <v>3.1</v>
      </c>
      <c r="C508">
        <v>3.5</v>
      </c>
      <c r="D508">
        <v>3.5</v>
      </c>
      <c r="E508">
        <v>3.6</v>
      </c>
      <c r="F508">
        <v>3.1</v>
      </c>
      <c r="G508" s="8">
        <f t="shared" si="329"/>
        <v>3.2</v>
      </c>
      <c r="H508" s="8">
        <f t="shared" si="330"/>
        <v>3.4</v>
      </c>
      <c r="J508">
        <v>0.4</v>
      </c>
      <c r="K508" s="8">
        <v>3.2</v>
      </c>
      <c r="L508" s="8">
        <v>3.4</v>
      </c>
      <c r="M508" s="7">
        <f t="shared" si="327"/>
        <v>2.6</v>
      </c>
      <c r="N508" s="12">
        <f>(M511-M508)/M511*100</f>
        <v>51.8518518518518</v>
      </c>
      <c r="O508" s="12">
        <f t="shared" si="328"/>
        <v>5.04643572477053</v>
      </c>
      <c r="P508" s="12">
        <f t="shared" si="331"/>
        <v>-0.397940008672038</v>
      </c>
      <c r="Q508" s="12"/>
      <c r="R508" s="12"/>
      <c r="S508" s="12"/>
      <c r="T508" s="16"/>
      <c r="W508" s="12"/>
      <c r="X508" s="17"/>
    </row>
    <row r="509" spans="1:24">
      <c r="A509">
        <v>5</v>
      </c>
      <c r="B509">
        <v>5</v>
      </c>
      <c r="C509">
        <v>5</v>
      </c>
      <c r="D509">
        <v>4.9</v>
      </c>
      <c r="E509">
        <v>4.6</v>
      </c>
      <c r="F509">
        <v>4.6</v>
      </c>
      <c r="G509" s="8">
        <f t="shared" si="329"/>
        <v>5</v>
      </c>
      <c r="H509" s="8">
        <f t="shared" si="330"/>
        <v>4.7</v>
      </c>
      <c r="J509">
        <v>0.1</v>
      </c>
      <c r="K509" s="8">
        <v>5</v>
      </c>
      <c r="L509" s="8">
        <v>4.7</v>
      </c>
      <c r="M509" s="7">
        <f t="shared" si="327"/>
        <v>4.15</v>
      </c>
      <c r="N509" s="12">
        <f>(M511-M509)/M511*100</f>
        <v>23.1481481481482</v>
      </c>
      <c r="O509" s="12">
        <f t="shared" si="328"/>
        <v>4.26602333964216</v>
      </c>
      <c r="P509" s="12">
        <f t="shared" si="331"/>
        <v>-1</v>
      </c>
      <c r="Q509" s="12"/>
      <c r="R509" s="12"/>
      <c r="S509" s="12"/>
      <c r="T509" s="16"/>
      <c r="W509" s="12"/>
      <c r="X509" s="17"/>
    </row>
    <row r="510" spans="1:24">
      <c r="A510">
        <v>5.2</v>
      </c>
      <c r="B510">
        <v>5.6</v>
      </c>
      <c r="C510">
        <v>5.7</v>
      </c>
      <c r="D510">
        <v>5</v>
      </c>
      <c r="E510">
        <v>5.6</v>
      </c>
      <c r="F510">
        <v>5.3</v>
      </c>
      <c r="G510" s="8">
        <f t="shared" si="329"/>
        <v>5.5</v>
      </c>
      <c r="H510" s="8">
        <f t="shared" si="330"/>
        <v>5.3</v>
      </c>
      <c r="J510">
        <v>0.025</v>
      </c>
      <c r="K510" s="8">
        <v>5.5</v>
      </c>
      <c r="L510" s="8">
        <v>5.3</v>
      </c>
      <c r="M510" s="7">
        <f t="shared" si="327"/>
        <v>4.7</v>
      </c>
      <c r="N510" s="12">
        <f>(M511-M510)/M511*100</f>
        <v>12.962962962963</v>
      </c>
      <c r="O510" s="12">
        <f t="shared" si="328"/>
        <v>3.87185635472124</v>
      </c>
      <c r="P510" s="12">
        <f t="shared" si="331"/>
        <v>-1.60205999132796</v>
      </c>
      <c r="Q510" s="12"/>
      <c r="R510" s="12"/>
      <c r="S510" s="12"/>
      <c r="T510" s="16"/>
      <c r="W510" s="12"/>
      <c r="X510" s="17"/>
    </row>
    <row r="511" spans="1:24">
      <c r="A511">
        <v>6.2</v>
      </c>
      <c r="B511">
        <v>5.9</v>
      </c>
      <c r="C511">
        <v>6.5</v>
      </c>
      <c r="D511">
        <v>6</v>
      </c>
      <c r="E511">
        <v>6</v>
      </c>
      <c r="F511">
        <v>6</v>
      </c>
      <c r="G511" s="8">
        <f t="shared" si="329"/>
        <v>6.2</v>
      </c>
      <c r="H511" s="8">
        <f t="shared" si="330"/>
        <v>6</v>
      </c>
      <c r="J511" s="14" t="s">
        <v>20</v>
      </c>
      <c r="K511" s="8">
        <v>6.2</v>
      </c>
      <c r="L511" s="8">
        <v>6</v>
      </c>
      <c r="M511" s="7">
        <f t="shared" si="327"/>
        <v>5.4</v>
      </c>
      <c r="N511" s="12">
        <f>(M511-M511)/M511*100</f>
        <v>0</v>
      </c>
      <c r="O511" s="12" t="e">
        <f t="shared" si="328"/>
        <v>#NUM!</v>
      </c>
      <c r="P511" s="12" t="e">
        <f t="shared" si="331"/>
        <v>#VALUE!</v>
      </c>
      <c r="Q511" s="12"/>
      <c r="R511" s="12"/>
      <c r="S511" s="12"/>
      <c r="T511" s="16"/>
      <c r="W511" s="12"/>
      <c r="X511" s="17"/>
    </row>
    <row r="512" spans="11:24">
      <c r="K512" s="8"/>
      <c r="L512" s="8"/>
      <c r="M512" s="7"/>
      <c r="N512" s="12"/>
      <c r="O512" s="12"/>
      <c r="P512" s="12"/>
      <c r="Q512" s="12"/>
      <c r="R512" s="12"/>
      <c r="S512" s="12"/>
      <c r="T512" s="16"/>
      <c r="W512" s="12"/>
      <c r="X512" s="17"/>
    </row>
    <row r="513" spans="11:24">
      <c r="K513" s="8"/>
      <c r="L513" s="8"/>
      <c r="M513" s="7"/>
      <c r="N513" s="12"/>
      <c r="O513" s="12"/>
      <c r="P513" s="12"/>
      <c r="Q513" s="12"/>
      <c r="R513" s="12"/>
      <c r="S513" s="12"/>
      <c r="T513" s="16"/>
      <c r="W513" s="12"/>
      <c r="X513" s="17"/>
    </row>
    <row r="514" spans="1:24">
      <c r="A514" s="7">
        <v>0.71</v>
      </c>
      <c r="B514" s="7">
        <v>0.71</v>
      </c>
      <c r="C514" s="7">
        <v>0.71</v>
      </c>
      <c r="D514" s="7">
        <v>0.71</v>
      </c>
      <c r="E514" s="7">
        <v>0.71</v>
      </c>
      <c r="F514" s="7">
        <v>0.71</v>
      </c>
      <c r="G514" s="8">
        <f>AVERAGE(A514:C514)</f>
        <v>0.71</v>
      </c>
      <c r="H514" s="8">
        <f>AVERAGE(D514:F514)</f>
        <v>0.71</v>
      </c>
      <c r="I514">
        <v>216</v>
      </c>
      <c r="J514">
        <v>6.4</v>
      </c>
      <c r="K514" s="8">
        <v>0.71</v>
      </c>
      <c r="L514" s="8">
        <v>0.71</v>
      </c>
      <c r="M514" s="7">
        <f t="shared" ref="M514:M519" si="332">AVERAGE(K514:L514)-0.7</f>
        <v>0.01</v>
      </c>
      <c r="N514" s="12">
        <f>(M519-M514)/M519*100</f>
        <v>99.7777777777778</v>
      </c>
      <c r="O514" s="12">
        <f t="shared" ref="O514:O519" si="333">NORMINV(N514/100,5,1)</f>
        <v>7.84476324229939</v>
      </c>
      <c r="P514" s="12">
        <f>LOG(J514)</f>
        <v>0.806179973983887</v>
      </c>
      <c r="Q514" s="12">
        <f>INTERCEPT(O514:O518,P514:P518)</f>
        <v>6.00540923051203</v>
      </c>
      <c r="R514" s="12">
        <f>LINEST(O514:O518,P514:P518)</f>
        <v>1.66829731781964</v>
      </c>
      <c r="S514" s="12">
        <f>(5-Q514)/R514</f>
        <v>-0.602655905379047</v>
      </c>
      <c r="T514" s="16">
        <f>POWER(10,S514)</f>
        <v>0.249657199536697</v>
      </c>
      <c r="W514" s="12">
        <f>CORREL(O514:O518,P514:P518)</f>
        <v>0.960828141977271</v>
      </c>
      <c r="X514" s="17">
        <f t="shared" ref="X514:X562" si="334">W514^2</f>
        <v>0.923190718415494</v>
      </c>
    </row>
    <row r="515" spans="1:24">
      <c r="A515">
        <v>1.3</v>
      </c>
      <c r="B515">
        <v>1.3</v>
      </c>
      <c r="C515">
        <v>1.3</v>
      </c>
      <c r="D515">
        <v>1.3</v>
      </c>
      <c r="E515">
        <v>1.4</v>
      </c>
      <c r="F515">
        <v>1.2</v>
      </c>
      <c r="G515" s="8">
        <f t="shared" ref="G515:G519" si="335">AVERAGE(A515:C515)</f>
        <v>1.3</v>
      </c>
      <c r="H515" s="8">
        <f t="shared" ref="H515:H519" si="336">AVERAGE(D515:F515)</f>
        <v>1.3</v>
      </c>
      <c r="J515">
        <v>1.6</v>
      </c>
      <c r="K515" s="8">
        <v>1.3</v>
      </c>
      <c r="L515" s="8">
        <v>1.3</v>
      </c>
      <c r="M515" s="7">
        <f t="shared" si="332"/>
        <v>0.6</v>
      </c>
      <c r="N515" s="12">
        <f>(M519-M515)/M519*100</f>
        <v>86.6666666666667</v>
      </c>
      <c r="O515" s="12">
        <f t="shared" si="333"/>
        <v>6.11077161663678</v>
      </c>
      <c r="P515" s="12">
        <f t="shared" ref="P515:P519" si="337">LOG(J515)</f>
        <v>0.204119982655925</v>
      </c>
      <c r="Q515" s="12"/>
      <c r="R515" s="12"/>
      <c r="S515" s="12"/>
      <c r="T515" s="16"/>
      <c r="W515" s="12"/>
      <c r="X515" s="17"/>
    </row>
    <row r="516" spans="1:24">
      <c r="A516">
        <v>3.5</v>
      </c>
      <c r="B516">
        <v>3.1</v>
      </c>
      <c r="C516">
        <v>3.3</v>
      </c>
      <c r="D516">
        <v>3.6</v>
      </c>
      <c r="E516">
        <v>3.5</v>
      </c>
      <c r="F516">
        <v>3.1</v>
      </c>
      <c r="G516" s="8">
        <f t="shared" si="335"/>
        <v>3.3</v>
      </c>
      <c r="H516" s="8">
        <f t="shared" si="336"/>
        <v>3.4</v>
      </c>
      <c r="J516">
        <v>0.4</v>
      </c>
      <c r="K516" s="8">
        <v>3.3</v>
      </c>
      <c r="L516" s="8">
        <v>3.4</v>
      </c>
      <c r="M516" s="7">
        <f t="shared" si="332"/>
        <v>2.65</v>
      </c>
      <c r="N516" s="12">
        <f>(M519-M516)/M519*100</f>
        <v>41.1111111111111</v>
      </c>
      <c r="O516" s="12">
        <f t="shared" si="333"/>
        <v>4.77531228492722</v>
      </c>
      <c r="P516" s="12">
        <f t="shared" si="337"/>
        <v>-0.397940008672038</v>
      </c>
      <c r="Q516" s="12"/>
      <c r="R516" s="12"/>
      <c r="S516" s="12"/>
      <c r="T516" s="16"/>
      <c r="W516" s="12"/>
      <c r="X516" s="17"/>
    </row>
    <row r="517" spans="1:24">
      <c r="A517">
        <v>4.3</v>
      </c>
      <c r="B517">
        <v>4</v>
      </c>
      <c r="C517">
        <v>4.3</v>
      </c>
      <c r="D517">
        <v>4</v>
      </c>
      <c r="E517">
        <v>4.3</v>
      </c>
      <c r="F517">
        <v>4.6</v>
      </c>
      <c r="G517" s="8">
        <f t="shared" si="335"/>
        <v>4.2</v>
      </c>
      <c r="H517" s="8">
        <f t="shared" si="336"/>
        <v>4.3</v>
      </c>
      <c r="J517">
        <v>0.1</v>
      </c>
      <c r="K517" s="8">
        <v>4.2</v>
      </c>
      <c r="L517" s="8">
        <v>4.3</v>
      </c>
      <c r="M517" s="7">
        <f t="shared" si="332"/>
        <v>3.55</v>
      </c>
      <c r="N517" s="12">
        <f>(M519-M517)/M519*100</f>
        <v>21.1111111111111</v>
      </c>
      <c r="O517" s="12">
        <f t="shared" si="333"/>
        <v>4.19742811194069</v>
      </c>
      <c r="P517" s="12">
        <f t="shared" si="337"/>
        <v>-1</v>
      </c>
      <c r="Q517" s="12"/>
      <c r="R517" s="12"/>
      <c r="S517" s="12"/>
      <c r="T517" s="16"/>
      <c r="W517" s="12"/>
      <c r="X517" s="17"/>
    </row>
    <row r="518" spans="1:24">
      <c r="A518">
        <v>5</v>
      </c>
      <c r="B518">
        <v>4.7</v>
      </c>
      <c r="C518">
        <v>5</v>
      </c>
      <c r="D518">
        <v>4.4</v>
      </c>
      <c r="E518">
        <v>4.7</v>
      </c>
      <c r="F518">
        <v>4.4</v>
      </c>
      <c r="G518" s="8">
        <f t="shared" si="335"/>
        <v>4.9</v>
      </c>
      <c r="H518" s="8">
        <f t="shared" si="336"/>
        <v>4.5</v>
      </c>
      <c r="J518">
        <v>0.025</v>
      </c>
      <c r="K518" s="8">
        <v>4.9</v>
      </c>
      <c r="L518" s="8">
        <v>4.5</v>
      </c>
      <c r="M518" s="7">
        <f t="shared" si="332"/>
        <v>4</v>
      </c>
      <c r="N518" s="12">
        <f>(M519-M518)/M519*100</f>
        <v>11.1111111111111</v>
      </c>
      <c r="O518" s="12">
        <f t="shared" si="333"/>
        <v>3.77935965115265</v>
      </c>
      <c r="P518" s="12">
        <f t="shared" si="337"/>
        <v>-1.60205999132796</v>
      </c>
      <c r="Q518" s="12"/>
      <c r="R518" s="12"/>
      <c r="S518" s="12"/>
      <c r="T518" s="16"/>
      <c r="W518" s="12"/>
      <c r="X518" s="17"/>
    </row>
    <row r="519" spans="1:24">
      <c r="A519">
        <v>5.3</v>
      </c>
      <c r="B519">
        <v>5.3</v>
      </c>
      <c r="C519">
        <v>5.3</v>
      </c>
      <c r="D519">
        <v>5</v>
      </c>
      <c r="E519">
        <v>5.3</v>
      </c>
      <c r="F519">
        <v>5</v>
      </c>
      <c r="G519" s="8">
        <f t="shared" si="335"/>
        <v>5.3</v>
      </c>
      <c r="H519" s="8">
        <f t="shared" si="336"/>
        <v>5.1</v>
      </c>
      <c r="J519" s="14" t="s">
        <v>20</v>
      </c>
      <c r="K519" s="8">
        <v>5.3</v>
      </c>
      <c r="L519" s="8">
        <v>5.1</v>
      </c>
      <c r="M519" s="7">
        <f t="shared" si="332"/>
        <v>4.5</v>
      </c>
      <c r="N519" s="12">
        <f>(M519-M519)/M519*100</f>
        <v>0</v>
      </c>
      <c r="O519" s="12" t="e">
        <f t="shared" si="333"/>
        <v>#NUM!</v>
      </c>
      <c r="P519" s="12" t="e">
        <f t="shared" si="337"/>
        <v>#VALUE!</v>
      </c>
      <c r="Q519" s="12"/>
      <c r="R519" s="12"/>
      <c r="S519" s="12"/>
      <c r="T519" s="16"/>
      <c r="W519" s="12"/>
      <c r="X519" s="17"/>
    </row>
    <row r="520" spans="11:24">
      <c r="K520" s="8"/>
      <c r="L520" s="8"/>
      <c r="M520" s="7"/>
      <c r="N520" s="12"/>
      <c r="O520" s="12"/>
      <c r="P520" s="12"/>
      <c r="Q520" s="12"/>
      <c r="R520" s="12"/>
      <c r="S520" s="12"/>
      <c r="T520" s="16"/>
      <c r="W520" s="12"/>
      <c r="X520" s="17"/>
    </row>
    <row r="521" spans="11:24">
      <c r="K521" s="8"/>
      <c r="L521" s="8"/>
      <c r="M521" s="7"/>
      <c r="N521" s="12"/>
      <c r="O521" s="12"/>
      <c r="P521" s="12"/>
      <c r="Q521" s="12"/>
      <c r="R521" s="12"/>
      <c r="S521" s="12"/>
      <c r="T521" s="16"/>
      <c r="W521" s="12"/>
      <c r="X521" s="17"/>
    </row>
    <row r="522" spans="1:24">
      <c r="A522" s="7">
        <v>1</v>
      </c>
      <c r="B522" s="7">
        <v>1</v>
      </c>
      <c r="C522" s="7">
        <v>1</v>
      </c>
      <c r="D522" s="7">
        <v>0.71</v>
      </c>
      <c r="E522" s="7">
        <v>0.71</v>
      </c>
      <c r="F522" s="7">
        <v>0.71</v>
      </c>
      <c r="G522" s="8">
        <f>AVERAGE(A522:C522)</f>
        <v>1</v>
      </c>
      <c r="H522" s="8">
        <f>AVERAGE(D522:F522)</f>
        <v>0.71</v>
      </c>
      <c r="I522">
        <v>217</v>
      </c>
      <c r="J522">
        <v>6.4</v>
      </c>
      <c r="K522" s="8">
        <v>1</v>
      </c>
      <c r="L522" s="8">
        <v>0.71</v>
      </c>
      <c r="M522" s="7">
        <f t="shared" ref="M522:M527" si="338">AVERAGE(K522:L522)-0.7</f>
        <v>0.155</v>
      </c>
      <c r="N522" s="12">
        <f>(M527-M522)/M527*100</f>
        <v>96.025641025641</v>
      </c>
      <c r="O522" s="12">
        <f t="shared" ref="O522:O527" si="339">NORMINV(N522/100,5,1)</f>
        <v>6.7536693548772</v>
      </c>
      <c r="P522" s="12">
        <f>LOG(J522)</f>
        <v>0.806179973983887</v>
      </c>
      <c r="Q522" s="12">
        <f>INTERCEPT(O522:O526,P522:P526)</f>
        <v>5.6930570237178</v>
      </c>
      <c r="R522" s="12">
        <f>LINEST(O522:O526,P522:P526)</f>
        <v>1.00944892321926</v>
      </c>
      <c r="S522" s="12">
        <f>(5-Q522)/R522</f>
        <v>-0.686569679531239</v>
      </c>
      <c r="T522" s="16">
        <f>POWER(10,S522)</f>
        <v>0.205792868369854</v>
      </c>
      <c r="W522" s="12">
        <f>CORREL(O522:O526,P522:P526)</f>
        <v>0.976962182499995</v>
      </c>
      <c r="X522" s="17">
        <f t="shared" si="334"/>
        <v>0.954455106035153</v>
      </c>
    </row>
    <row r="523" spans="1:24">
      <c r="A523">
        <v>1.7</v>
      </c>
      <c r="B523">
        <v>1.7</v>
      </c>
      <c r="C523">
        <v>2.3</v>
      </c>
      <c r="D523">
        <v>1.3</v>
      </c>
      <c r="E523">
        <v>1.4</v>
      </c>
      <c r="F523">
        <v>1.2</v>
      </c>
      <c r="G523" s="8">
        <f t="shared" ref="G523:G527" si="340">AVERAGE(A523:C523)</f>
        <v>1.9</v>
      </c>
      <c r="H523" s="8">
        <f t="shared" ref="H523:H527" si="341">AVERAGE(D523:F523)</f>
        <v>1.3</v>
      </c>
      <c r="J523">
        <v>1.6</v>
      </c>
      <c r="K523" s="8">
        <v>1.9</v>
      </c>
      <c r="L523" s="8">
        <v>1.3</v>
      </c>
      <c r="M523" s="7">
        <f t="shared" si="338"/>
        <v>0.9</v>
      </c>
      <c r="N523" s="12">
        <f>(M527-M523)/M527*100</f>
        <v>76.9230769230769</v>
      </c>
      <c r="O523" s="12">
        <f t="shared" si="339"/>
        <v>5.73631591737613</v>
      </c>
      <c r="P523" s="12">
        <f t="shared" ref="P523:P527" si="342">LOG(J523)</f>
        <v>0.204119982655925</v>
      </c>
      <c r="Q523" s="12"/>
      <c r="R523" s="12"/>
      <c r="S523" s="12"/>
      <c r="T523" s="16"/>
      <c r="W523" s="12"/>
      <c r="X523" s="17"/>
    </row>
    <row r="524" spans="1:24">
      <c r="A524">
        <v>2.5</v>
      </c>
      <c r="B524">
        <v>2.9</v>
      </c>
      <c r="C524">
        <v>3</v>
      </c>
      <c r="D524">
        <v>2.5</v>
      </c>
      <c r="E524">
        <v>2.3</v>
      </c>
      <c r="F524">
        <v>2.1</v>
      </c>
      <c r="G524" s="8">
        <f t="shared" si="340"/>
        <v>2.8</v>
      </c>
      <c r="H524" s="8">
        <f t="shared" si="341"/>
        <v>2.3</v>
      </c>
      <c r="J524">
        <v>0.4</v>
      </c>
      <c r="K524" s="8">
        <v>2.8</v>
      </c>
      <c r="L524" s="8">
        <v>2.3</v>
      </c>
      <c r="M524" s="7">
        <f t="shared" si="338"/>
        <v>1.85</v>
      </c>
      <c r="N524" s="12">
        <f>(M527-M524)/M527*100</f>
        <v>52.5641025641026</v>
      </c>
      <c r="O524" s="12">
        <f t="shared" si="339"/>
        <v>5.06431683512387</v>
      </c>
      <c r="P524" s="12">
        <f t="shared" si="342"/>
        <v>-0.397940008672038</v>
      </c>
      <c r="Q524" s="12"/>
      <c r="R524" s="12"/>
      <c r="S524" s="12"/>
      <c r="T524" s="16"/>
      <c r="W524" s="12"/>
      <c r="X524" s="17"/>
    </row>
    <row r="525" spans="1:24">
      <c r="A525">
        <v>3.2</v>
      </c>
      <c r="B525">
        <v>3.2</v>
      </c>
      <c r="C525">
        <v>3.2</v>
      </c>
      <c r="D525">
        <v>3.2</v>
      </c>
      <c r="E525">
        <v>3.1</v>
      </c>
      <c r="F525">
        <v>3.3</v>
      </c>
      <c r="G525" s="8">
        <f t="shared" si="340"/>
        <v>3.2</v>
      </c>
      <c r="H525" s="8">
        <f t="shared" si="341"/>
        <v>3.2</v>
      </c>
      <c r="J525">
        <v>0.1</v>
      </c>
      <c r="K525" s="8">
        <v>3.2</v>
      </c>
      <c r="L525" s="8">
        <v>3.2</v>
      </c>
      <c r="M525" s="7">
        <f t="shared" si="338"/>
        <v>2.5</v>
      </c>
      <c r="N525" s="12">
        <f>(M527-M525)/M527*100</f>
        <v>35.8974358974359</v>
      </c>
      <c r="O525" s="12">
        <f t="shared" si="339"/>
        <v>4.63879836228868</v>
      </c>
      <c r="P525" s="12">
        <f t="shared" si="342"/>
        <v>-1</v>
      </c>
      <c r="Q525" s="12"/>
      <c r="R525" s="12"/>
      <c r="S525" s="12"/>
      <c r="T525" s="16"/>
      <c r="W525" s="12"/>
      <c r="X525" s="17"/>
    </row>
    <row r="526" spans="1:24">
      <c r="A526">
        <v>3.7</v>
      </c>
      <c r="B526">
        <v>3.7</v>
      </c>
      <c r="C526">
        <v>3.7</v>
      </c>
      <c r="D526">
        <v>3.7</v>
      </c>
      <c r="E526">
        <v>3.7</v>
      </c>
      <c r="F526">
        <v>3.7</v>
      </c>
      <c r="G526" s="8">
        <f t="shared" si="340"/>
        <v>3.7</v>
      </c>
      <c r="H526" s="8">
        <f t="shared" si="341"/>
        <v>3.7</v>
      </c>
      <c r="J526">
        <v>0.025</v>
      </c>
      <c r="K526" s="8">
        <v>3.7</v>
      </c>
      <c r="L526" s="8">
        <v>3.7</v>
      </c>
      <c r="M526" s="7">
        <f t="shared" si="338"/>
        <v>3</v>
      </c>
      <c r="N526" s="12">
        <f>(M527-M526)/M527*100</f>
        <v>23.0769230769231</v>
      </c>
      <c r="O526" s="12">
        <f t="shared" si="339"/>
        <v>4.26368408262387</v>
      </c>
      <c r="P526" s="12">
        <f t="shared" si="342"/>
        <v>-1.60205999132796</v>
      </c>
      <c r="Q526" s="12"/>
      <c r="R526" s="12"/>
      <c r="S526" s="12"/>
      <c r="T526" s="16"/>
      <c r="W526" s="12"/>
      <c r="X526" s="17"/>
    </row>
    <row r="527" spans="1:24">
      <c r="A527">
        <v>4.9</v>
      </c>
      <c r="B527">
        <v>4.5</v>
      </c>
      <c r="C527">
        <v>4.7</v>
      </c>
      <c r="D527">
        <v>4.5</v>
      </c>
      <c r="E527">
        <v>4.5</v>
      </c>
      <c r="F527">
        <v>4.5</v>
      </c>
      <c r="G527" s="8">
        <f t="shared" si="340"/>
        <v>4.7</v>
      </c>
      <c r="H527" s="8">
        <f t="shared" si="341"/>
        <v>4.5</v>
      </c>
      <c r="J527" s="14" t="s">
        <v>20</v>
      </c>
      <c r="K527" s="8">
        <v>4.7</v>
      </c>
      <c r="L527" s="8">
        <v>4.5</v>
      </c>
      <c r="M527" s="7">
        <f t="shared" si="338"/>
        <v>3.9</v>
      </c>
      <c r="N527" s="12">
        <f>(M527-M527)/M527*100</f>
        <v>0</v>
      </c>
      <c r="O527" s="12" t="e">
        <f t="shared" si="339"/>
        <v>#NUM!</v>
      </c>
      <c r="P527" s="12" t="e">
        <f t="shared" si="342"/>
        <v>#VALUE!</v>
      </c>
      <c r="Q527" s="12"/>
      <c r="R527" s="12"/>
      <c r="S527" s="12"/>
      <c r="T527" s="16"/>
      <c r="W527" s="12"/>
      <c r="X527" s="17"/>
    </row>
    <row r="528" spans="11:24">
      <c r="K528" s="8"/>
      <c r="L528" s="8"/>
      <c r="M528" s="7"/>
      <c r="N528" s="12"/>
      <c r="O528" s="12"/>
      <c r="P528" s="12"/>
      <c r="Q528" s="12"/>
      <c r="R528" s="12"/>
      <c r="S528" s="12"/>
      <c r="T528" s="16"/>
      <c r="W528" s="12"/>
      <c r="X528" s="17"/>
    </row>
    <row r="529" spans="11:24">
      <c r="K529" s="8"/>
      <c r="L529" s="8"/>
      <c r="M529" s="7"/>
      <c r="N529" s="12"/>
      <c r="O529" s="12"/>
      <c r="P529" s="12"/>
      <c r="Q529" s="12"/>
      <c r="R529" s="12"/>
      <c r="S529" s="12"/>
      <c r="T529" s="16"/>
      <c r="W529" s="12"/>
      <c r="X529" s="17"/>
    </row>
    <row r="530" spans="1:24">
      <c r="A530" s="7">
        <v>1.6</v>
      </c>
      <c r="B530" s="7">
        <v>1.7</v>
      </c>
      <c r="C530" s="7">
        <v>2.1</v>
      </c>
      <c r="D530" s="7">
        <v>1.3</v>
      </c>
      <c r="E530" s="7">
        <v>1.2</v>
      </c>
      <c r="F530" s="7">
        <v>1.4</v>
      </c>
      <c r="G530" s="8">
        <f>AVERAGE(A530:C530)</f>
        <v>1.8</v>
      </c>
      <c r="H530" s="8">
        <f>AVERAGE(D530:F530)</f>
        <v>1.3</v>
      </c>
      <c r="I530">
        <v>218</v>
      </c>
      <c r="J530">
        <v>6.4</v>
      </c>
      <c r="K530" s="8">
        <v>1.8</v>
      </c>
      <c r="L530" s="8">
        <v>1.3</v>
      </c>
      <c r="M530" s="7">
        <f t="shared" ref="M530:M535" si="343">AVERAGE(K530:L530)-0.7</f>
        <v>0.85</v>
      </c>
      <c r="N530" s="12">
        <f>(M535-M530)/M535*100</f>
        <v>83.8095238095238</v>
      </c>
      <c r="O530" s="12">
        <f t="shared" ref="O530:O535" si="344">NORMINV(N530/100,5,1)</f>
        <v>5.9866596365159</v>
      </c>
      <c r="P530" s="12">
        <f>LOG(J530)</f>
        <v>0.806179973983887</v>
      </c>
      <c r="Q530" s="12">
        <f>INTERCEPT(O530:O534,P530:P534)</f>
        <v>5.07590059249404</v>
      </c>
      <c r="R530" s="12">
        <f>LINEST(O530:O534,P530:P534)</f>
        <v>0.912600990650324</v>
      </c>
      <c r="S530" s="12">
        <f>(5-Q530)/R530</f>
        <v>-0.083169526739118</v>
      </c>
      <c r="T530" s="16">
        <f>POWER(10,S530)</f>
        <v>0.825715568801104</v>
      </c>
      <c r="U530" s="12"/>
      <c r="V530" s="12"/>
      <c r="W530" s="12">
        <f>CORREL(O530:O534,P530:P534)</f>
        <v>0.977064216466762</v>
      </c>
      <c r="X530" s="17">
        <f t="shared" ref="X530" si="345">W530^2</f>
        <v>0.954654483099808</v>
      </c>
    </row>
    <row r="531" spans="1:24">
      <c r="A531">
        <v>3.3</v>
      </c>
      <c r="B531">
        <v>3.4</v>
      </c>
      <c r="C531">
        <v>3.8</v>
      </c>
      <c r="D531">
        <v>3</v>
      </c>
      <c r="E531">
        <v>3</v>
      </c>
      <c r="F531">
        <v>3</v>
      </c>
      <c r="G531" s="8">
        <f t="shared" ref="G531:G535" si="346">AVERAGE(A531:C531)</f>
        <v>3.5</v>
      </c>
      <c r="H531" s="8">
        <f t="shared" ref="H531:H535" si="347">AVERAGE(D531:F531)</f>
        <v>3</v>
      </c>
      <c r="J531">
        <v>1.6</v>
      </c>
      <c r="K531" s="8">
        <v>3.5</v>
      </c>
      <c r="L531" s="8">
        <v>3</v>
      </c>
      <c r="M531" s="7">
        <f t="shared" si="343"/>
        <v>2.55</v>
      </c>
      <c r="N531" s="12">
        <f>(M535-M531)/M535*100</f>
        <v>51.4285714285714</v>
      </c>
      <c r="O531" s="12">
        <f t="shared" si="344"/>
        <v>5.03581663166007</v>
      </c>
      <c r="P531" s="12">
        <f t="shared" ref="P531:P535" si="348">LOG(J531)</f>
        <v>0.204119982655925</v>
      </c>
      <c r="Q531" s="12"/>
      <c r="R531" s="12"/>
      <c r="S531" s="12"/>
      <c r="T531" s="16"/>
      <c r="U531" s="12"/>
      <c r="V531" s="12"/>
      <c r="W531" s="12"/>
      <c r="X531" s="17"/>
    </row>
    <row r="532" spans="1:24">
      <c r="A532">
        <v>4.3</v>
      </c>
      <c r="B532">
        <v>2.9</v>
      </c>
      <c r="C532">
        <v>3.3</v>
      </c>
      <c r="D532">
        <v>2.7</v>
      </c>
      <c r="E532">
        <v>2.6</v>
      </c>
      <c r="F532">
        <v>3.1</v>
      </c>
      <c r="G532" s="8">
        <f t="shared" si="346"/>
        <v>3.5</v>
      </c>
      <c r="H532" s="8">
        <f t="shared" si="347"/>
        <v>2.8</v>
      </c>
      <c r="J532">
        <v>0.4</v>
      </c>
      <c r="K532" s="8">
        <v>4</v>
      </c>
      <c r="L532" s="8">
        <v>4.3</v>
      </c>
      <c r="M532" s="7">
        <f t="shared" si="343"/>
        <v>3.45</v>
      </c>
      <c r="N532" s="12">
        <f>(M535-M532)/M535*100</f>
        <v>34.2857142857143</v>
      </c>
      <c r="O532" s="12">
        <f t="shared" si="344"/>
        <v>4.59532209546995</v>
      </c>
      <c r="P532" s="12">
        <f t="shared" si="348"/>
        <v>-0.397940008672038</v>
      </c>
      <c r="Q532" s="12"/>
      <c r="R532" s="12"/>
      <c r="S532" s="12"/>
      <c r="T532" s="16"/>
      <c r="U532" s="12"/>
      <c r="V532" s="12"/>
      <c r="W532" s="12"/>
      <c r="X532" s="17"/>
    </row>
    <row r="533" spans="1:24">
      <c r="A533">
        <v>4.7</v>
      </c>
      <c r="B533">
        <v>4.1</v>
      </c>
      <c r="C533">
        <v>4.7</v>
      </c>
      <c r="D533">
        <v>4.2</v>
      </c>
      <c r="E533">
        <v>4.9</v>
      </c>
      <c r="F533">
        <v>4.7</v>
      </c>
      <c r="G533" s="8">
        <f t="shared" si="346"/>
        <v>4.5</v>
      </c>
      <c r="H533" s="8">
        <f t="shared" si="347"/>
        <v>4.6</v>
      </c>
      <c r="J533">
        <v>0.1</v>
      </c>
      <c r="K533" s="8">
        <v>4.5</v>
      </c>
      <c r="L533" s="8">
        <v>4.6</v>
      </c>
      <c r="M533" s="7">
        <f t="shared" si="343"/>
        <v>3.85</v>
      </c>
      <c r="N533" s="12">
        <f>(M535-M533)/M535*100</f>
        <v>26.6666666666667</v>
      </c>
      <c r="O533" s="12">
        <f t="shared" si="344"/>
        <v>4.37707427678991</v>
      </c>
      <c r="P533" s="12">
        <f t="shared" si="348"/>
        <v>-1</v>
      </c>
      <c r="Q533" s="12"/>
      <c r="R533" s="12"/>
      <c r="S533" s="12"/>
      <c r="T533" s="16"/>
      <c r="W533" s="12"/>
      <c r="X533" s="17"/>
    </row>
    <row r="534" spans="1:24">
      <c r="A534">
        <v>5.3</v>
      </c>
      <c r="B534">
        <v>5.8</v>
      </c>
      <c r="C534">
        <v>6</v>
      </c>
      <c r="D534">
        <v>5.2</v>
      </c>
      <c r="E534">
        <v>5.7</v>
      </c>
      <c r="F534">
        <v>5.3</v>
      </c>
      <c r="G534" s="8">
        <f t="shared" si="346"/>
        <v>5.7</v>
      </c>
      <c r="H534" s="8">
        <f t="shared" si="347"/>
        <v>5.4</v>
      </c>
      <c r="J534">
        <v>0.025</v>
      </c>
      <c r="K534" s="8">
        <v>5.7</v>
      </c>
      <c r="L534" s="8">
        <v>5.4</v>
      </c>
      <c r="M534" s="7">
        <f t="shared" si="343"/>
        <v>4.85</v>
      </c>
      <c r="N534" s="12">
        <f>(M535-M534)/M535*100</f>
        <v>7.61904761904759</v>
      </c>
      <c r="O534" s="12">
        <f t="shared" si="344"/>
        <v>3.56882809136686</v>
      </c>
      <c r="P534" s="12">
        <f t="shared" si="348"/>
        <v>-1.60205999132796</v>
      </c>
      <c r="Q534" s="12"/>
      <c r="R534" s="12"/>
      <c r="S534" s="12"/>
      <c r="T534" s="16"/>
      <c r="W534" s="12"/>
      <c r="X534" s="17"/>
    </row>
    <row r="535" spans="1:24">
      <c r="A535">
        <v>6</v>
      </c>
      <c r="B535">
        <v>6</v>
      </c>
      <c r="C535">
        <v>6.3</v>
      </c>
      <c r="D535">
        <v>5.8</v>
      </c>
      <c r="E535">
        <v>5.8</v>
      </c>
      <c r="F535">
        <v>5.8</v>
      </c>
      <c r="G535" s="8">
        <f t="shared" si="346"/>
        <v>6.1</v>
      </c>
      <c r="H535" s="8">
        <f t="shared" si="347"/>
        <v>5.8</v>
      </c>
      <c r="J535" s="14" t="s">
        <v>20</v>
      </c>
      <c r="K535" s="8">
        <v>6.1</v>
      </c>
      <c r="L535" s="8">
        <v>5.8</v>
      </c>
      <c r="M535" s="7">
        <f t="shared" si="343"/>
        <v>5.25</v>
      </c>
      <c r="N535" s="12">
        <f>(M535-M535)/M535*100</f>
        <v>0</v>
      </c>
      <c r="O535" s="12" t="e">
        <f t="shared" si="344"/>
        <v>#NUM!</v>
      </c>
      <c r="P535" s="12" t="e">
        <f t="shared" si="348"/>
        <v>#VALUE!</v>
      </c>
      <c r="Q535" s="12"/>
      <c r="R535" s="12"/>
      <c r="S535" s="12"/>
      <c r="T535" s="16"/>
      <c r="W535" s="12"/>
      <c r="X535" s="17"/>
    </row>
    <row r="536" spans="11:24">
      <c r="K536" s="8"/>
      <c r="L536" s="8"/>
      <c r="M536" s="7"/>
      <c r="N536" s="12"/>
      <c r="O536" s="12"/>
      <c r="P536" s="12"/>
      <c r="Q536" s="12"/>
      <c r="R536" s="12"/>
      <c r="S536" s="12"/>
      <c r="T536" s="16"/>
      <c r="W536" s="12"/>
      <c r="X536" s="17"/>
    </row>
    <row r="537" spans="11:24">
      <c r="K537" s="8"/>
      <c r="L537" s="8"/>
      <c r="M537" s="7"/>
      <c r="N537" s="12"/>
      <c r="O537" s="12"/>
      <c r="P537" s="12"/>
      <c r="Q537" s="12"/>
      <c r="R537" s="12"/>
      <c r="S537" s="12"/>
      <c r="T537" s="16"/>
      <c r="W537" s="12"/>
      <c r="X537" s="17"/>
    </row>
    <row r="538" spans="1:24">
      <c r="A538" s="7">
        <v>2.4</v>
      </c>
      <c r="B538" s="7">
        <v>2.4</v>
      </c>
      <c r="C538" s="7">
        <v>2.1</v>
      </c>
      <c r="D538" s="7">
        <v>2</v>
      </c>
      <c r="E538" s="7">
        <v>2</v>
      </c>
      <c r="F538" s="7">
        <v>2</v>
      </c>
      <c r="G538" s="8">
        <f>AVERAGE(A538:C538)</f>
        <v>2.3</v>
      </c>
      <c r="H538" s="8">
        <f>AVERAGE(D538:F538)</f>
        <v>2</v>
      </c>
      <c r="I538">
        <v>219</v>
      </c>
      <c r="J538">
        <v>6.4</v>
      </c>
      <c r="K538" s="8">
        <v>2.3</v>
      </c>
      <c r="L538" s="8">
        <v>2</v>
      </c>
      <c r="M538" s="7">
        <f>AVERAGE(K538:L538)-0.7</f>
        <v>1.45</v>
      </c>
      <c r="N538" s="12">
        <f>(M543-M538)/M543*100</f>
        <v>80.1369863013699</v>
      </c>
      <c r="O538" s="12">
        <f>NORMINV(N538/100,5,1)</f>
        <v>5.8465243892893</v>
      </c>
      <c r="P538" s="12">
        <f>LOG(J538)</f>
        <v>0.806179973983887</v>
      </c>
      <c r="Q538" s="12">
        <f>INTERCEPT(O538:O542,P538:P542)</f>
        <v>4.96626590640984</v>
      </c>
      <c r="R538" s="12">
        <f>LINEST(O538:O542,P538:P542)</f>
        <v>0.924843864477431</v>
      </c>
      <c r="S538" s="12">
        <f>(5-Q538)/R538</f>
        <v>0.0364754472466781</v>
      </c>
      <c r="T538" s="16">
        <f>POWER(10,S538)</f>
        <v>1.08761564775561</v>
      </c>
      <c r="W538" s="12">
        <f>CORREL(O538:O542,P538:P542)</f>
        <v>0.992166124231057</v>
      </c>
      <c r="X538" s="17">
        <f t="shared" si="334"/>
        <v>0.984393618071677</v>
      </c>
    </row>
    <row r="539" spans="1:24">
      <c r="A539">
        <v>4.2</v>
      </c>
      <c r="B539">
        <v>4.2</v>
      </c>
      <c r="C539">
        <v>4.2</v>
      </c>
      <c r="D539">
        <v>4.2</v>
      </c>
      <c r="E539">
        <v>4.2</v>
      </c>
      <c r="F539">
        <v>4.2</v>
      </c>
      <c r="G539" s="8">
        <f t="shared" ref="G539:G542" si="349">AVERAGE(A539:C539)</f>
        <v>4.2</v>
      </c>
      <c r="H539" s="8">
        <f t="shared" ref="H539:H542" si="350">AVERAGE(D539:F539)</f>
        <v>4.2</v>
      </c>
      <c r="J539">
        <v>1.6</v>
      </c>
      <c r="K539" s="8">
        <v>4.2</v>
      </c>
      <c r="L539" s="8">
        <v>4.2</v>
      </c>
      <c r="M539" s="7">
        <f t="shared" ref="M539:M543" si="351">AVERAGE(K539:L539)-0.7</f>
        <v>3.5</v>
      </c>
      <c r="N539" s="12">
        <f>(M543-M539)/M543*100</f>
        <v>52.0547945205479</v>
      </c>
      <c r="O539" s="12">
        <f>NORMINV(N539/100,5,1)</f>
        <v>5.0515288547906</v>
      </c>
      <c r="P539" s="12">
        <f t="shared" ref="P539:P543" si="352">LOG(J539)</f>
        <v>0.204119982655925</v>
      </c>
      <c r="Q539" s="12"/>
      <c r="R539" s="12"/>
      <c r="S539" s="12"/>
      <c r="T539" s="16"/>
      <c r="W539" s="12"/>
      <c r="X539" s="17"/>
    </row>
    <row r="540" spans="1:24">
      <c r="A540">
        <v>5.8</v>
      </c>
      <c r="B540">
        <v>5.9</v>
      </c>
      <c r="C540">
        <v>5.4</v>
      </c>
      <c r="D540">
        <v>5.7</v>
      </c>
      <c r="E540">
        <v>6</v>
      </c>
      <c r="F540">
        <v>6</v>
      </c>
      <c r="G540" s="8">
        <f t="shared" si="349"/>
        <v>5.7</v>
      </c>
      <c r="H540" s="8">
        <f t="shared" si="350"/>
        <v>5.9</v>
      </c>
      <c r="J540">
        <v>0.4</v>
      </c>
      <c r="K540" s="8">
        <v>5.7</v>
      </c>
      <c r="L540" s="8">
        <v>5.9</v>
      </c>
      <c r="M540" s="7">
        <f t="shared" si="351"/>
        <v>5.1</v>
      </c>
      <c r="N540" s="12">
        <f>(M543-M540)/M543*100</f>
        <v>30.1369863013699</v>
      </c>
      <c r="O540" s="12">
        <f>NORMINV(N540/100,5,1)</f>
        <v>4.47953530105252</v>
      </c>
      <c r="P540" s="12">
        <f t="shared" si="352"/>
        <v>-0.397940008672038</v>
      </c>
      <c r="Q540" s="12"/>
      <c r="R540" s="12"/>
      <c r="S540" s="12"/>
      <c r="T540" s="16"/>
      <c r="W540" s="12"/>
      <c r="X540" s="17"/>
    </row>
    <row r="541" spans="1:24">
      <c r="A541">
        <v>6.7</v>
      </c>
      <c r="B541">
        <v>6.6</v>
      </c>
      <c r="C541">
        <v>7.1</v>
      </c>
      <c r="D541">
        <v>6.9</v>
      </c>
      <c r="E541">
        <v>6.6</v>
      </c>
      <c r="F541">
        <v>6.6</v>
      </c>
      <c r="G541" s="8">
        <f t="shared" si="349"/>
        <v>6.8</v>
      </c>
      <c r="H541" s="8">
        <f t="shared" si="350"/>
        <v>6.7</v>
      </c>
      <c r="J541">
        <v>0.1</v>
      </c>
      <c r="K541" s="8">
        <v>6.8</v>
      </c>
      <c r="L541" s="8">
        <v>6.7</v>
      </c>
      <c r="M541" s="7">
        <f t="shared" si="351"/>
        <v>6.05</v>
      </c>
      <c r="N541" s="12">
        <f>(M543-M541)/M543*100</f>
        <v>17.1232876712329</v>
      </c>
      <c r="O541" s="12">
        <f>NORMINV(N541/100,5,1)</f>
        <v>4.05069547623009</v>
      </c>
      <c r="P541" s="12">
        <f t="shared" si="352"/>
        <v>-1</v>
      </c>
      <c r="Q541" s="12"/>
      <c r="R541" s="12"/>
      <c r="S541" s="12"/>
      <c r="T541" s="16"/>
      <c r="W541" s="12"/>
      <c r="X541" s="17"/>
    </row>
    <row r="542" spans="1:24">
      <c r="A542">
        <v>7.5</v>
      </c>
      <c r="B542">
        <v>7.6</v>
      </c>
      <c r="C542">
        <v>8</v>
      </c>
      <c r="D542">
        <v>7</v>
      </c>
      <c r="E542">
        <v>7.5</v>
      </c>
      <c r="F542">
        <v>7.1</v>
      </c>
      <c r="G542" s="8">
        <f t="shared" si="349"/>
        <v>7.7</v>
      </c>
      <c r="H542" s="8">
        <f t="shared" si="350"/>
        <v>7.2</v>
      </c>
      <c r="J542">
        <v>0.025</v>
      </c>
      <c r="K542" s="8">
        <v>7.7</v>
      </c>
      <c r="L542" s="8">
        <v>7.2</v>
      </c>
      <c r="M542" s="7">
        <f t="shared" si="351"/>
        <v>6.75</v>
      </c>
      <c r="N542" s="12">
        <f>(M543-M542)/M543*100</f>
        <v>7.53424657534246</v>
      </c>
      <c r="O542" s="12">
        <f>NORMINV(N542/100,5,1)</f>
        <v>3.56288363343455</v>
      </c>
      <c r="P542" s="12">
        <f t="shared" si="352"/>
        <v>-1.60205999132796</v>
      </c>
      <c r="Q542" s="12"/>
      <c r="R542" s="12"/>
      <c r="S542" s="12"/>
      <c r="T542" s="16"/>
      <c r="W542" s="12"/>
      <c r="X542" s="17"/>
    </row>
    <row r="543" spans="1:24">
      <c r="A543">
        <v>8</v>
      </c>
      <c r="B543">
        <v>8</v>
      </c>
      <c r="C543">
        <v>8</v>
      </c>
      <c r="D543">
        <v>8</v>
      </c>
      <c r="E543">
        <v>8</v>
      </c>
      <c r="F543">
        <v>8</v>
      </c>
      <c r="G543">
        <v>8</v>
      </c>
      <c r="H543">
        <v>8</v>
      </c>
      <c r="J543" s="14" t="s">
        <v>20</v>
      </c>
      <c r="K543" s="8">
        <v>8</v>
      </c>
      <c r="L543" s="8">
        <v>8</v>
      </c>
      <c r="M543" s="7">
        <f t="shared" si="351"/>
        <v>7.3</v>
      </c>
      <c r="N543" s="12">
        <f>(M543-M543)/M543*100</f>
        <v>0</v>
      </c>
      <c r="O543" s="12" t="e">
        <f t="shared" ref="O543" si="353">NORMINV(N543/100,5,1)</f>
        <v>#NUM!</v>
      </c>
      <c r="P543" s="12" t="e">
        <f t="shared" si="352"/>
        <v>#VALUE!</v>
      </c>
      <c r="Q543" s="12"/>
      <c r="R543" s="12"/>
      <c r="S543" s="12"/>
      <c r="T543" s="16"/>
      <c r="W543" s="12"/>
      <c r="X543" s="17"/>
    </row>
    <row r="544" spans="10:24">
      <c r="J544" s="14"/>
      <c r="K544" s="8"/>
      <c r="L544" s="8"/>
      <c r="M544" s="7"/>
      <c r="N544" s="12"/>
      <c r="O544" s="12"/>
      <c r="P544" s="12"/>
      <c r="Q544" s="12"/>
      <c r="R544" s="12"/>
      <c r="S544" s="12"/>
      <c r="T544" s="16"/>
      <c r="W544" s="12"/>
      <c r="X544" s="17"/>
    </row>
    <row r="545" spans="10:24">
      <c r="J545" s="14"/>
      <c r="K545" s="8"/>
      <c r="L545" s="8"/>
      <c r="M545" s="7"/>
      <c r="N545" s="12"/>
      <c r="O545" s="12"/>
      <c r="P545" s="12"/>
      <c r="Q545" s="12"/>
      <c r="R545" s="12"/>
      <c r="S545" s="12"/>
      <c r="T545" s="16"/>
      <c r="W545" s="12"/>
      <c r="X545" s="17"/>
    </row>
    <row r="546" spans="1:24">
      <c r="A546" s="7">
        <v>0.71</v>
      </c>
      <c r="B546" s="7">
        <v>0.71</v>
      </c>
      <c r="C546" s="7">
        <v>0.71</v>
      </c>
      <c r="D546" s="7">
        <v>0.71</v>
      </c>
      <c r="E546" s="7">
        <v>0.71</v>
      </c>
      <c r="F546" s="7">
        <v>0.71</v>
      </c>
      <c r="G546" s="8">
        <f>AVERAGE(A546:C546)</f>
        <v>0.71</v>
      </c>
      <c r="H546" s="8">
        <f>AVERAGE(D546:F546)</f>
        <v>0.71</v>
      </c>
      <c r="I546">
        <v>220</v>
      </c>
      <c r="J546">
        <v>6.4</v>
      </c>
      <c r="K546" s="8">
        <v>0.71</v>
      </c>
      <c r="L546" s="8">
        <v>0.71</v>
      </c>
      <c r="M546" s="7">
        <f t="shared" ref="M546:M551" si="354">AVERAGE(K546:L546)-0.7</f>
        <v>0.01</v>
      </c>
      <c r="N546" s="12">
        <f>(M551-M546)/M551*100</f>
        <v>99.8648648648649</v>
      </c>
      <c r="O546" s="12">
        <f t="shared" ref="O546:O551" si="355">NORMINV(N546/100,5,1)</f>
        <v>7.99967223487627</v>
      </c>
      <c r="P546" s="12">
        <f>LOG(J546)</f>
        <v>0.806179973983887</v>
      </c>
      <c r="Q546" s="12">
        <f>INTERCEPT(O546:O550,P546:P550)</f>
        <v>6.13377692094001</v>
      </c>
      <c r="R546" s="12">
        <f>LINEST(O546:O550,P546:P550)</f>
        <v>1.6356710203794</v>
      </c>
      <c r="S546" s="12">
        <f>(5-Q546)/R546</f>
        <v>-0.693157063256537</v>
      </c>
      <c r="T546" s="16">
        <f>POWER(10,S546)</f>
        <v>0.202694953758373</v>
      </c>
      <c r="W546" s="12">
        <f>CORREL(O546:O550,P546:P550)</f>
        <v>0.959966017028001</v>
      </c>
      <c r="X546" s="17">
        <f t="shared" si="334"/>
        <v>0.921534753848605</v>
      </c>
    </row>
    <row r="547" spans="1:24">
      <c r="A547">
        <v>1.9</v>
      </c>
      <c r="B547">
        <v>1.8</v>
      </c>
      <c r="C547">
        <v>1.4</v>
      </c>
      <c r="D547">
        <v>1.9</v>
      </c>
      <c r="E547">
        <v>2</v>
      </c>
      <c r="F547">
        <v>1.5</v>
      </c>
      <c r="G547" s="8">
        <f t="shared" ref="G547:G551" si="356">AVERAGE(A547:C547)</f>
        <v>1.7</v>
      </c>
      <c r="H547" s="8">
        <f t="shared" ref="H547:H551" si="357">AVERAGE(D547:F547)</f>
        <v>1.8</v>
      </c>
      <c r="J547">
        <v>1.6</v>
      </c>
      <c r="K547" s="8">
        <v>1.7</v>
      </c>
      <c r="L547" s="8">
        <v>1.8</v>
      </c>
      <c r="M547" s="7">
        <f t="shared" si="354"/>
        <v>1.05</v>
      </c>
      <c r="N547" s="12">
        <f>(M551-M547)/M551*100</f>
        <v>85.8108108108108</v>
      </c>
      <c r="O547" s="12">
        <f t="shared" si="355"/>
        <v>6.07185807450225</v>
      </c>
      <c r="P547" s="12">
        <f t="shared" ref="P547:P551" si="358">LOG(J547)</f>
        <v>0.204119982655925</v>
      </c>
      <c r="Q547" s="12"/>
      <c r="R547" s="12"/>
      <c r="S547" s="12"/>
      <c r="T547" s="16"/>
      <c r="W547" s="12"/>
      <c r="X547" s="17"/>
    </row>
    <row r="548" spans="1:24">
      <c r="A548">
        <v>4.8</v>
      </c>
      <c r="B548">
        <v>4.4</v>
      </c>
      <c r="C548">
        <v>4.3</v>
      </c>
      <c r="D548">
        <v>4.5</v>
      </c>
      <c r="E548">
        <v>4.6</v>
      </c>
      <c r="F548">
        <v>3.5</v>
      </c>
      <c r="G548" s="8">
        <f t="shared" si="356"/>
        <v>4.5</v>
      </c>
      <c r="H548" s="8">
        <f t="shared" si="357"/>
        <v>4.2</v>
      </c>
      <c r="J548">
        <v>0.4</v>
      </c>
      <c r="K548" s="8">
        <v>4.5</v>
      </c>
      <c r="L548" s="8">
        <v>4.2</v>
      </c>
      <c r="M548" s="7">
        <f t="shared" si="354"/>
        <v>3.65</v>
      </c>
      <c r="N548" s="12">
        <f>(M551-M548)/M551*100</f>
        <v>50.6756756756757</v>
      </c>
      <c r="O548" s="12">
        <f t="shared" si="355"/>
        <v>5.01693748732987</v>
      </c>
      <c r="P548" s="12">
        <f t="shared" si="358"/>
        <v>-0.397940008672038</v>
      </c>
      <c r="Q548" s="12"/>
      <c r="R548" s="12"/>
      <c r="S548" s="12"/>
      <c r="T548" s="16"/>
      <c r="W548" s="12"/>
      <c r="X548" s="17"/>
    </row>
    <row r="549" spans="1:24">
      <c r="A549">
        <v>6</v>
      </c>
      <c r="B549">
        <v>6</v>
      </c>
      <c r="C549">
        <v>6</v>
      </c>
      <c r="D549">
        <v>6</v>
      </c>
      <c r="E549">
        <v>6</v>
      </c>
      <c r="F549">
        <v>6</v>
      </c>
      <c r="G549" s="8">
        <f t="shared" si="356"/>
        <v>6</v>
      </c>
      <c r="H549" s="8">
        <f t="shared" si="357"/>
        <v>6</v>
      </c>
      <c r="J549">
        <v>0.1</v>
      </c>
      <c r="K549" s="8">
        <v>6</v>
      </c>
      <c r="L549" s="8">
        <v>6</v>
      </c>
      <c r="M549" s="7">
        <f t="shared" si="354"/>
        <v>5.3</v>
      </c>
      <c r="N549" s="12">
        <f>(M551-M549)/M551*100</f>
        <v>28.3783783783784</v>
      </c>
      <c r="O549" s="12">
        <f t="shared" si="355"/>
        <v>4.42836247483491</v>
      </c>
      <c r="P549" s="12">
        <f t="shared" si="358"/>
        <v>-1</v>
      </c>
      <c r="Q549" s="12"/>
      <c r="R549" s="12"/>
      <c r="S549" s="12"/>
      <c r="T549" s="16"/>
      <c r="W549" s="12"/>
      <c r="X549" s="17"/>
    </row>
    <row r="550" spans="1:24">
      <c r="A550">
        <v>7.6</v>
      </c>
      <c r="B550">
        <v>7.1</v>
      </c>
      <c r="C550">
        <v>6.9</v>
      </c>
      <c r="D550">
        <v>7.2</v>
      </c>
      <c r="E550">
        <v>6.9</v>
      </c>
      <c r="F550">
        <v>6.9</v>
      </c>
      <c r="G550" s="8">
        <f t="shared" si="356"/>
        <v>7.2</v>
      </c>
      <c r="H550" s="8">
        <f t="shared" si="357"/>
        <v>7</v>
      </c>
      <c r="J550">
        <v>0.025</v>
      </c>
      <c r="K550" s="8">
        <v>7.2</v>
      </c>
      <c r="L550" s="8">
        <v>7</v>
      </c>
      <c r="M550" s="7">
        <f t="shared" si="354"/>
        <v>6.4</v>
      </c>
      <c r="N550" s="12">
        <f>(M551-M550)/M551*100</f>
        <v>13.5135135135135</v>
      </c>
      <c r="O550" s="12">
        <f t="shared" si="355"/>
        <v>3.89755963298484</v>
      </c>
      <c r="P550" s="12">
        <f t="shared" si="358"/>
        <v>-1.60205999132796</v>
      </c>
      <c r="Q550" s="12"/>
      <c r="R550" s="12"/>
      <c r="S550" s="12"/>
      <c r="T550" s="16"/>
      <c r="W550" s="12"/>
      <c r="X550" s="17"/>
    </row>
    <row r="551" spans="1:24">
      <c r="A551">
        <v>8.2</v>
      </c>
      <c r="B551">
        <v>8.2</v>
      </c>
      <c r="C551">
        <v>8.2</v>
      </c>
      <c r="D551">
        <v>8.2</v>
      </c>
      <c r="E551">
        <v>7.7</v>
      </c>
      <c r="F551">
        <v>8.1</v>
      </c>
      <c r="G551" s="8">
        <f t="shared" si="356"/>
        <v>8.2</v>
      </c>
      <c r="H551" s="8">
        <f t="shared" si="357"/>
        <v>8</v>
      </c>
      <c r="J551" s="14" t="s">
        <v>20</v>
      </c>
      <c r="K551" s="8">
        <v>8.2</v>
      </c>
      <c r="L551" s="8">
        <v>8</v>
      </c>
      <c r="M551" s="7">
        <f t="shared" si="354"/>
        <v>7.4</v>
      </c>
      <c r="N551" s="12">
        <f>(M551-M551)/M551*100</f>
        <v>0</v>
      </c>
      <c r="O551" s="12" t="e">
        <f t="shared" si="355"/>
        <v>#NUM!</v>
      </c>
      <c r="P551" s="12" t="e">
        <f t="shared" si="358"/>
        <v>#VALUE!</v>
      </c>
      <c r="Q551" s="12"/>
      <c r="R551" s="12"/>
      <c r="S551" s="12"/>
      <c r="T551" s="16"/>
      <c r="W551" s="12"/>
      <c r="X551" s="17"/>
    </row>
    <row r="552" spans="13:24">
      <c r="M552" s="7"/>
      <c r="N552" s="12"/>
      <c r="O552" s="12"/>
      <c r="P552" s="12"/>
      <c r="Q552" s="12"/>
      <c r="R552" s="12"/>
      <c r="S552" s="12"/>
      <c r="T552" s="16"/>
      <c r="W552" s="12"/>
      <c r="X552" s="17"/>
    </row>
    <row r="553" spans="11:24">
      <c r="K553" s="8"/>
      <c r="L553" s="8"/>
      <c r="M553" s="7"/>
      <c r="N553" s="12"/>
      <c r="O553" s="12"/>
      <c r="P553" s="12"/>
      <c r="Q553" s="12"/>
      <c r="R553" s="12"/>
      <c r="S553" s="12"/>
      <c r="T553" s="16"/>
      <c r="W553" s="12"/>
      <c r="X553" s="17"/>
    </row>
    <row r="554" spans="1:24">
      <c r="A554">
        <v>0.71</v>
      </c>
      <c r="B554">
        <v>0.71</v>
      </c>
      <c r="C554">
        <v>0.71</v>
      </c>
      <c r="D554">
        <v>0.71</v>
      </c>
      <c r="E554">
        <v>0.71</v>
      </c>
      <c r="F554">
        <v>0.71</v>
      </c>
      <c r="G554" s="8">
        <f>AVERAGE(A554:C554)</f>
        <v>0.71</v>
      </c>
      <c r="H554" s="8">
        <f>AVERAGE(D554:F554)</f>
        <v>0.71</v>
      </c>
      <c r="I554">
        <v>221</v>
      </c>
      <c r="J554">
        <v>6.4</v>
      </c>
      <c r="K554" s="8">
        <v>0.71</v>
      </c>
      <c r="L554" s="8">
        <v>0.71</v>
      </c>
      <c r="M554" s="7">
        <f t="shared" ref="M554:M559" si="359">AVERAGE(K554:L554)-0.7</f>
        <v>0.01</v>
      </c>
      <c r="N554" s="12">
        <f>(M559-M554)/M559*100</f>
        <v>99.75</v>
      </c>
      <c r="O554" s="12">
        <f t="shared" ref="O554:O559" si="360">NORMINV(N554/100,5,1)</f>
        <v>7.80703376834381</v>
      </c>
      <c r="P554" s="12">
        <f>LOG(J554)</f>
        <v>0.806179973983887</v>
      </c>
      <c r="Q554" s="12">
        <f>INTERCEPT(O554:O558,P554:P558)</f>
        <v>5.96058847836718</v>
      </c>
      <c r="R554" s="12">
        <f>LINEST(O554:O558,P554:P558)</f>
        <v>1.56998327011953</v>
      </c>
      <c r="S554" s="12">
        <f>(5-Q554)/R554</f>
        <v>-0.61184631495726</v>
      </c>
      <c r="T554" s="16">
        <f>POWER(10,S554)</f>
        <v>0.244429536952992</v>
      </c>
      <c r="W554" s="12">
        <f>CORREL(O554:O558,P554:P558)</f>
        <v>0.955668585886537</v>
      </c>
      <c r="X554" s="17">
        <f t="shared" ref="X554" si="361">W554^2</f>
        <v>0.913302446050374</v>
      </c>
    </row>
    <row r="555" spans="1:24">
      <c r="A555">
        <v>1.4</v>
      </c>
      <c r="B555">
        <v>1.8</v>
      </c>
      <c r="C555">
        <v>1.9</v>
      </c>
      <c r="D555">
        <v>1.9</v>
      </c>
      <c r="E555">
        <v>1.4</v>
      </c>
      <c r="F555">
        <v>1.5</v>
      </c>
      <c r="G555" s="8">
        <f t="shared" ref="G555:G559" si="362">AVERAGE(A555:C555)</f>
        <v>1.7</v>
      </c>
      <c r="H555" s="8">
        <f t="shared" ref="H555:H559" si="363">AVERAGE(D555:F555)</f>
        <v>1.6</v>
      </c>
      <c r="J555">
        <v>1.6</v>
      </c>
      <c r="K555" s="8">
        <v>1.7</v>
      </c>
      <c r="L555" s="8">
        <v>1.6</v>
      </c>
      <c r="M555" s="7">
        <f t="shared" si="359"/>
        <v>0.95</v>
      </c>
      <c r="N555" s="12">
        <f>(M559-M555)/M559*100</f>
        <v>76.25</v>
      </c>
      <c r="O555" s="12">
        <f t="shared" si="360"/>
        <v>5.71436744028019</v>
      </c>
      <c r="P555" s="12">
        <f t="shared" ref="P555:P559" si="364">LOG(J555)</f>
        <v>0.204119982655925</v>
      </c>
      <c r="Q555" s="12"/>
      <c r="R555" s="12"/>
      <c r="S555" s="12"/>
      <c r="T555" s="16"/>
      <c r="W555" s="12"/>
      <c r="X555" s="17"/>
    </row>
    <row r="556" spans="1:24">
      <c r="A556">
        <v>2.9</v>
      </c>
      <c r="B556">
        <v>2.5</v>
      </c>
      <c r="C556">
        <v>2.4</v>
      </c>
      <c r="D556">
        <v>2.7</v>
      </c>
      <c r="E556">
        <v>2.6</v>
      </c>
      <c r="F556">
        <v>3.1</v>
      </c>
      <c r="G556" s="8">
        <f t="shared" si="362"/>
        <v>2.6</v>
      </c>
      <c r="H556" s="8">
        <f t="shared" si="363"/>
        <v>2.8</v>
      </c>
      <c r="J556">
        <v>0.4</v>
      </c>
      <c r="K556" s="8">
        <v>2.6</v>
      </c>
      <c r="L556" s="8">
        <v>2.8</v>
      </c>
      <c r="M556" s="7">
        <f t="shared" si="359"/>
        <v>2</v>
      </c>
      <c r="N556" s="12">
        <f>(M559-M556)/M559*100</f>
        <v>50</v>
      </c>
      <c r="O556" s="12">
        <f t="shared" si="360"/>
        <v>5</v>
      </c>
      <c r="P556" s="12">
        <f t="shared" si="364"/>
        <v>-0.397940008672038</v>
      </c>
      <c r="Q556" s="12"/>
      <c r="R556" s="12"/>
      <c r="S556" s="12"/>
      <c r="T556" s="16"/>
      <c r="W556" s="12"/>
      <c r="X556" s="17"/>
    </row>
    <row r="557" spans="1:24">
      <c r="A557">
        <v>3.7</v>
      </c>
      <c r="B557">
        <v>3.4</v>
      </c>
      <c r="C557">
        <v>3.4</v>
      </c>
      <c r="D557">
        <v>3.9</v>
      </c>
      <c r="E557">
        <v>3.4</v>
      </c>
      <c r="F557">
        <v>3.2</v>
      </c>
      <c r="G557" s="8">
        <f t="shared" si="362"/>
        <v>3.5</v>
      </c>
      <c r="H557" s="8">
        <f t="shared" si="363"/>
        <v>3.5</v>
      </c>
      <c r="J557">
        <v>0.1</v>
      </c>
      <c r="K557" s="8">
        <v>3.6</v>
      </c>
      <c r="L557" s="8">
        <v>3.5</v>
      </c>
      <c r="M557" s="7">
        <f t="shared" si="359"/>
        <v>2.85</v>
      </c>
      <c r="N557" s="12">
        <f>(M559-M557)/M559*100</f>
        <v>28.75</v>
      </c>
      <c r="O557" s="12">
        <f t="shared" si="360"/>
        <v>4.43929696812492</v>
      </c>
      <c r="P557" s="12">
        <f t="shared" si="364"/>
        <v>-1</v>
      </c>
      <c r="Q557" s="12"/>
      <c r="R557" s="12"/>
      <c r="S557" s="12"/>
      <c r="T557" s="16"/>
      <c r="W557" s="12"/>
      <c r="X557" s="17"/>
    </row>
    <row r="558" spans="1:24">
      <c r="A558">
        <v>4.2</v>
      </c>
      <c r="B558">
        <v>4.2</v>
      </c>
      <c r="C558">
        <v>4.2</v>
      </c>
      <c r="D558">
        <v>4.3</v>
      </c>
      <c r="E558">
        <v>4.7</v>
      </c>
      <c r="F558">
        <v>4.2</v>
      </c>
      <c r="G558" s="8">
        <f t="shared" si="362"/>
        <v>4.2</v>
      </c>
      <c r="H558" s="8">
        <f t="shared" si="363"/>
        <v>4.4</v>
      </c>
      <c r="J558">
        <v>0.025</v>
      </c>
      <c r="K558" s="8">
        <v>4.2</v>
      </c>
      <c r="L558" s="8">
        <v>4.4</v>
      </c>
      <c r="M558" s="7">
        <f t="shared" si="359"/>
        <v>3.6</v>
      </c>
      <c r="N558" s="12">
        <f>(M559-M558)/M559*100</f>
        <v>9.99999999999997</v>
      </c>
      <c r="O558" s="12">
        <f t="shared" si="360"/>
        <v>3.7184484344554</v>
      </c>
      <c r="P558" s="12">
        <f t="shared" si="364"/>
        <v>-1.60205999132796</v>
      </c>
      <c r="Q558" s="12"/>
      <c r="R558" s="12"/>
      <c r="S558" s="12"/>
      <c r="T558" s="16"/>
      <c r="W558" s="12"/>
      <c r="X558" s="17"/>
    </row>
    <row r="559" spans="1:24">
      <c r="A559">
        <v>4.5</v>
      </c>
      <c r="B559">
        <v>4.9</v>
      </c>
      <c r="C559">
        <v>5</v>
      </c>
      <c r="D559">
        <v>4.8</v>
      </c>
      <c r="E559">
        <v>4.2</v>
      </c>
      <c r="F559">
        <v>4.8</v>
      </c>
      <c r="G559" s="8">
        <f t="shared" si="362"/>
        <v>4.8</v>
      </c>
      <c r="H559" s="8">
        <f t="shared" si="363"/>
        <v>4.6</v>
      </c>
      <c r="J559" s="14" t="s">
        <v>20</v>
      </c>
      <c r="K559" s="8">
        <v>4.8</v>
      </c>
      <c r="L559" s="8">
        <v>4.6</v>
      </c>
      <c r="M559" s="7">
        <f t="shared" si="359"/>
        <v>4</v>
      </c>
      <c r="N559" s="12">
        <f>(M559-M559)/M559*100</f>
        <v>0</v>
      </c>
      <c r="O559" s="12" t="e">
        <f t="shared" si="360"/>
        <v>#NUM!</v>
      </c>
      <c r="P559" s="12" t="e">
        <f t="shared" si="364"/>
        <v>#VALUE!</v>
      </c>
      <c r="Q559" s="12"/>
      <c r="R559" s="12"/>
      <c r="S559" s="12"/>
      <c r="T559" s="16"/>
      <c r="W559" s="12"/>
      <c r="X559" s="17"/>
    </row>
    <row r="560" spans="11:24">
      <c r="K560" s="8"/>
      <c r="L560" s="8"/>
      <c r="M560" s="7"/>
      <c r="N560" s="12"/>
      <c r="O560" s="12"/>
      <c r="P560" s="12"/>
      <c r="Q560" s="12"/>
      <c r="R560" s="12"/>
      <c r="S560" s="12"/>
      <c r="T560" s="16"/>
      <c r="W560" s="12"/>
      <c r="X560" s="17"/>
    </row>
    <row r="561" spans="11:24">
      <c r="K561" s="8"/>
      <c r="L561" s="8"/>
      <c r="M561" s="7"/>
      <c r="N561" s="12"/>
      <c r="O561" s="12"/>
      <c r="P561" s="12"/>
      <c r="Q561" s="12"/>
      <c r="R561" s="12"/>
      <c r="S561" s="12"/>
      <c r="T561" s="16"/>
      <c r="W561" s="12"/>
      <c r="X561" s="17"/>
    </row>
    <row r="562" spans="1:24">
      <c r="A562" s="7">
        <v>0.8</v>
      </c>
      <c r="B562" s="7">
        <v>0.8</v>
      </c>
      <c r="C562" s="7">
        <v>0.8</v>
      </c>
      <c r="D562" s="7">
        <v>0.8</v>
      </c>
      <c r="E562" s="7">
        <v>0.8</v>
      </c>
      <c r="F562" s="7">
        <v>0.8</v>
      </c>
      <c r="G562" s="8">
        <f>AVERAGE(A562:C562)</f>
        <v>0.8</v>
      </c>
      <c r="H562" s="8">
        <f>AVERAGE(D562:F562)</f>
        <v>0.8</v>
      </c>
      <c r="I562">
        <v>222</v>
      </c>
      <c r="J562">
        <v>6.4</v>
      </c>
      <c r="K562" s="8">
        <v>0.8</v>
      </c>
      <c r="L562" s="8">
        <v>0.8</v>
      </c>
      <c r="M562" s="7">
        <f t="shared" ref="M562:M567" si="365">AVERAGE(K562:L562)-0.7</f>
        <v>0.1</v>
      </c>
      <c r="N562" s="12">
        <f>(M567-M562)/M567*100</f>
        <v>98.0392156862745</v>
      </c>
      <c r="O562" s="12">
        <f t="shared" ref="O562:O567" si="366">NORMINV(N562/100,5,1)</f>
        <v>7.06191650080946</v>
      </c>
      <c r="P562" s="12">
        <f>LOG(J562)</f>
        <v>0.806179973983887</v>
      </c>
      <c r="Q562" s="12">
        <f>INTERCEPT(O562:O566,P562:P566)</f>
        <v>5.83420524262141</v>
      </c>
      <c r="R562" s="12">
        <f>LINEST(O562:O566,P562:P566)</f>
        <v>1.36719844095162</v>
      </c>
      <c r="S562" s="12">
        <f>(5-Q562)/R562</f>
        <v>-0.610156666095067</v>
      </c>
      <c r="T562" s="16">
        <f>POWER(10,S562)</f>
        <v>0.245382357101579</v>
      </c>
      <c r="W562" s="12">
        <f>CORREL(O562:O566,P562:P566)</f>
        <v>0.973482694750779</v>
      </c>
      <c r="X562" s="17">
        <f t="shared" si="334"/>
        <v>0.947668556979239</v>
      </c>
    </row>
    <row r="563" spans="1:24">
      <c r="A563">
        <v>1.6</v>
      </c>
      <c r="B563">
        <v>1.6</v>
      </c>
      <c r="C563">
        <v>1.6</v>
      </c>
      <c r="D563">
        <v>1.6</v>
      </c>
      <c r="E563">
        <v>1.6</v>
      </c>
      <c r="F563">
        <v>1.6</v>
      </c>
      <c r="G563" s="8">
        <f t="shared" ref="G563:G567" si="367">AVERAGE(A563:C563)</f>
        <v>1.6</v>
      </c>
      <c r="H563" s="8">
        <f t="shared" ref="H563:H567" si="368">AVERAGE(D563:F563)</f>
        <v>1.6</v>
      </c>
      <c r="J563">
        <v>1.6</v>
      </c>
      <c r="K563" s="8">
        <v>1.6</v>
      </c>
      <c r="L563" s="8">
        <v>1.6</v>
      </c>
      <c r="M563" s="7">
        <f t="shared" si="365"/>
        <v>0.9</v>
      </c>
      <c r="N563" s="12">
        <f>(M567-M563)/M567*100</f>
        <v>82.3529411764706</v>
      </c>
      <c r="O563" s="12">
        <f t="shared" si="366"/>
        <v>5.92889949164727</v>
      </c>
      <c r="P563" s="12">
        <f t="shared" ref="P563:P567" si="369">LOG(J563)</f>
        <v>0.204119982655925</v>
      </c>
      <c r="Q563" s="12"/>
      <c r="R563" s="12"/>
      <c r="S563" s="12"/>
      <c r="T563" s="16"/>
      <c r="W563" s="12"/>
      <c r="X563" s="17"/>
    </row>
    <row r="564" spans="1:24">
      <c r="A564">
        <v>2.9</v>
      </c>
      <c r="B564">
        <v>3.6</v>
      </c>
      <c r="C564">
        <v>3.1</v>
      </c>
      <c r="D564">
        <v>2.9</v>
      </c>
      <c r="E564">
        <v>3.3</v>
      </c>
      <c r="F564">
        <v>2.8</v>
      </c>
      <c r="G564" s="8">
        <f t="shared" si="367"/>
        <v>3.2</v>
      </c>
      <c r="H564" s="8">
        <f t="shared" si="368"/>
        <v>3</v>
      </c>
      <c r="J564">
        <v>0.4</v>
      </c>
      <c r="K564" s="8">
        <v>3.2</v>
      </c>
      <c r="L564" s="8">
        <v>3</v>
      </c>
      <c r="M564" s="7">
        <f t="shared" si="365"/>
        <v>2.4</v>
      </c>
      <c r="N564" s="12">
        <f>(M567-M564)/M567*100</f>
        <v>52.9411764705882</v>
      </c>
      <c r="O564" s="12">
        <f t="shared" si="366"/>
        <v>5.07379127380827</v>
      </c>
      <c r="P564" s="12">
        <f t="shared" si="369"/>
        <v>-0.397940008672038</v>
      </c>
      <c r="Q564" s="12"/>
      <c r="R564" s="12"/>
      <c r="S564" s="12"/>
      <c r="T564" s="16"/>
      <c r="W564" s="12"/>
      <c r="X564" s="17"/>
    </row>
    <row r="565" spans="1:24">
      <c r="A565">
        <v>3.5</v>
      </c>
      <c r="B565">
        <v>3.7</v>
      </c>
      <c r="C565">
        <v>3.9</v>
      </c>
      <c r="D565">
        <v>3.1</v>
      </c>
      <c r="E565">
        <v>3</v>
      </c>
      <c r="F565">
        <v>2.9</v>
      </c>
      <c r="G565" s="8">
        <f t="shared" si="367"/>
        <v>3.7</v>
      </c>
      <c r="H565" s="8">
        <f t="shared" si="368"/>
        <v>3</v>
      </c>
      <c r="J565">
        <v>0.1</v>
      </c>
      <c r="K565" s="8">
        <v>3.7</v>
      </c>
      <c r="L565" s="8">
        <v>3</v>
      </c>
      <c r="M565" s="7">
        <f t="shared" si="365"/>
        <v>2.65</v>
      </c>
      <c r="N565" s="12">
        <f>(M567-M565)/M567*100</f>
        <v>48.0392156862745</v>
      </c>
      <c r="O565" s="12">
        <f t="shared" si="366"/>
        <v>4.95083062096044</v>
      </c>
      <c r="P565" s="12">
        <f t="shared" si="369"/>
        <v>-1</v>
      </c>
      <c r="Q565" s="12"/>
      <c r="R565" s="12"/>
      <c r="S565" s="12"/>
      <c r="T565" s="16"/>
      <c r="W565" s="12"/>
      <c r="X565" s="17"/>
    </row>
    <row r="566" spans="1:24">
      <c r="A566">
        <v>5.2</v>
      </c>
      <c r="B566">
        <v>5.6</v>
      </c>
      <c r="C566">
        <v>5.7</v>
      </c>
      <c r="D566">
        <v>5.6</v>
      </c>
      <c r="E566">
        <v>5.6</v>
      </c>
      <c r="F566">
        <v>5.3</v>
      </c>
      <c r="G566" s="8">
        <f t="shared" si="367"/>
        <v>5.5</v>
      </c>
      <c r="H566" s="8">
        <f t="shared" si="368"/>
        <v>5.5</v>
      </c>
      <c r="J566">
        <v>0.025</v>
      </c>
      <c r="K566" s="8">
        <v>5.5</v>
      </c>
      <c r="L566" s="8">
        <v>5.5</v>
      </c>
      <c r="M566" s="7">
        <f t="shared" si="365"/>
        <v>4.8</v>
      </c>
      <c r="N566" s="12">
        <f>(M567-M566)/M567*100</f>
        <v>5.88235294117648</v>
      </c>
      <c r="O566" s="12">
        <f t="shared" si="366"/>
        <v>3.4352735286382</v>
      </c>
      <c r="P566" s="12">
        <f t="shared" si="369"/>
        <v>-1.60205999132796</v>
      </c>
      <c r="Q566" s="12"/>
      <c r="R566" s="12"/>
      <c r="S566" s="12"/>
      <c r="T566" s="16"/>
      <c r="W566" s="12"/>
      <c r="X566" s="17"/>
    </row>
    <row r="567" spans="1:24">
      <c r="A567">
        <v>5.9</v>
      </c>
      <c r="B567">
        <v>5.6</v>
      </c>
      <c r="C567">
        <v>5.6</v>
      </c>
      <c r="D567">
        <v>5.8</v>
      </c>
      <c r="E567">
        <v>5.7</v>
      </c>
      <c r="F567">
        <v>6.2</v>
      </c>
      <c r="G567" s="8">
        <f t="shared" si="367"/>
        <v>5.7</v>
      </c>
      <c r="H567" s="8">
        <f t="shared" si="368"/>
        <v>5.9</v>
      </c>
      <c r="J567" s="14" t="s">
        <v>20</v>
      </c>
      <c r="K567" s="8">
        <v>5.7</v>
      </c>
      <c r="L567" s="8">
        <v>5.9</v>
      </c>
      <c r="M567" s="7">
        <f t="shared" si="365"/>
        <v>5.1</v>
      </c>
      <c r="N567" s="12">
        <f>(M567-M567)/M567*100</f>
        <v>0</v>
      </c>
      <c r="O567" s="12" t="e">
        <f t="shared" si="366"/>
        <v>#NUM!</v>
      </c>
      <c r="P567" s="12" t="e">
        <f t="shared" si="369"/>
        <v>#VALUE!</v>
      </c>
      <c r="Q567" s="12"/>
      <c r="R567" s="12"/>
      <c r="S567" s="12"/>
      <c r="T567" s="16"/>
      <c r="W567" s="12"/>
      <c r="X567" s="17"/>
    </row>
    <row r="568" spans="11:24">
      <c r="K568" s="8"/>
      <c r="L568" s="8"/>
      <c r="M568" s="7"/>
      <c r="N568" s="12"/>
      <c r="O568" s="12"/>
      <c r="P568" s="12"/>
      <c r="Q568" s="12"/>
      <c r="R568" s="12"/>
      <c r="S568" s="12"/>
      <c r="T568" s="16"/>
      <c r="W568" s="12"/>
      <c r="X568" s="17"/>
    </row>
    <row r="569" spans="11:24">
      <c r="K569" s="8"/>
      <c r="L569" s="8"/>
      <c r="M569" s="7"/>
      <c r="N569" s="12"/>
      <c r="O569" s="12"/>
      <c r="P569" s="12"/>
      <c r="Q569" s="12"/>
      <c r="R569" s="12"/>
      <c r="S569" s="12"/>
      <c r="T569" s="16"/>
      <c r="W569" s="12"/>
      <c r="X569" s="17"/>
    </row>
    <row r="570" spans="1:24">
      <c r="A570" s="7">
        <v>0.71</v>
      </c>
      <c r="B570" s="7">
        <v>0.71</v>
      </c>
      <c r="C570" s="7">
        <v>0.71</v>
      </c>
      <c r="D570" s="7">
        <v>0.71</v>
      </c>
      <c r="E570" s="7">
        <v>0.71</v>
      </c>
      <c r="F570" s="7">
        <v>0.71</v>
      </c>
      <c r="G570" s="8">
        <f>AVERAGE(A570:C570)</f>
        <v>0.71</v>
      </c>
      <c r="H570" s="8">
        <f>AVERAGE(D570:F570)</f>
        <v>0.71</v>
      </c>
      <c r="I570">
        <v>223</v>
      </c>
      <c r="J570">
        <v>6.4</v>
      </c>
      <c r="K570" s="8">
        <v>0.71</v>
      </c>
      <c r="L570" s="8">
        <v>0.71</v>
      </c>
      <c r="M570" s="7">
        <f t="shared" ref="M570:M575" si="370">AVERAGE(K570:L570)-0.7</f>
        <v>0.01</v>
      </c>
      <c r="N570" s="12">
        <f>(M575-M570)/M575*100</f>
        <v>99.7894736842105</v>
      </c>
      <c r="O570" s="12">
        <f t="shared" ref="O570:O575" si="371">NORMINV(N570/100,5,1)</f>
        <v>7.86194299351939</v>
      </c>
      <c r="P570" s="12">
        <f>LOG(J570)</f>
        <v>0.806179973983887</v>
      </c>
      <c r="Q570" s="12">
        <f>INTERCEPT(O570:O574,P570:P574)</f>
        <v>6.1182587927249</v>
      </c>
      <c r="R570" s="12">
        <f>LINEST(O570:O574,P570:P574)</f>
        <v>1.69935230801423</v>
      </c>
      <c r="S570" s="12">
        <f>(5-Q570)/R570</f>
        <v>-0.658050003787408</v>
      </c>
      <c r="T570" s="16">
        <f>POWER(10,S570)</f>
        <v>0.219760683021637</v>
      </c>
      <c r="W570" s="12">
        <f>CORREL(O570:O574,P570:P574)</f>
        <v>0.973258575668062</v>
      </c>
      <c r="X570" s="17">
        <f t="shared" ref="X570" si="372">W570^2</f>
        <v>0.947232255111424</v>
      </c>
    </row>
    <row r="571" spans="1:24">
      <c r="A571">
        <v>1.3</v>
      </c>
      <c r="B571">
        <v>1</v>
      </c>
      <c r="C571">
        <v>1.3</v>
      </c>
      <c r="D571">
        <v>1.1</v>
      </c>
      <c r="E571">
        <v>1.4</v>
      </c>
      <c r="F571">
        <v>1.4</v>
      </c>
      <c r="G571" s="8">
        <f t="shared" ref="G571:G575" si="373">AVERAGE(A571:C571)</f>
        <v>1.2</v>
      </c>
      <c r="H571" s="8">
        <f t="shared" ref="H571:H575" si="374">AVERAGE(D571:F571)</f>
        <v>1.3</v>
      </c>
      <c r="J571">
        <v>1.6</v>
      </c>
      <c r="K571" s="8">
        <v>1.2</v>
      </c>
      <c r="L571" s="8">
        <v>1.3</v>
      </c>
      <c r="M571" s="7">
        <f t="shared" si="370"/>
        <v>0.55</v>
      </c>
      <c r="N571" s="12">
        <f>(M575-M571)/M575*100</f>
        <v>88.421052631579</v>
      </c>
      <c r="O571" s="12">
        <f t="shared" si="371"/>
        <v>6.19630143914688</v>
      </c>
      <c r="P571" s="12">
        <f t="shared" ref="P571:P575" si="375">LOG(J571)</f>
        <v>0.204119982655925</v>
      </c>
      <c r="Q571" s="12"/>
      <c r="R571" s="12"/>
      <c r="S571" s="12"/>
      <c r="T571" s="16"/>
      <c r="W571" s="12"/>
      <c r="X571" s="17"/>
    </row>
    <row r="572" spans="1:24">
      <c r="A572">
        <v>2.8</v>
      </c>
      <c r="B572">
        <v>2.9</v>
      </c>
      <c r="C572">
        <v>3.3</v>
      </c>
      <c r="D572">
        <v>3.7</v>
      </c>
      <c r="E572">
        <v>3</v>
      </c>
      <c r="F572">
        <v>3.5</v>
      </c>
      <c r="G572" s="8">
        <f t="shared" si="373"/>
        <v>3</v>
      </c>
      <c r="H572" s="8">
        <f t="shared" si="374"/>
        <v>3.4</v>
      </c>
      <c r="J572">
        <v>0.4</v>
      </c>
      <c r="K572" s="8">
        <v>3</v>
      </c>
      <c r="L572" s="8">
        <v>3.4</v>
      </c>
      <c r="M572" s="7">
        <f t="shared" si="370"/>
        <v>2.5</v>
      </c>
      <c r="N572" s="12">
        <f>(M575-M572)/M575*100</f>
        <v>47.3684210526316</v>
      </c>
      <c r="O572" s="12">
        <f t="shared" si="371"/>
        <v>4.93398818762416</v>
      </c>
      <c r="P572" s="12">
        <f t="shared" si="375"/>
        <v>-0.397940008672038</v>
      </c>
      <c r="Q572" s="12"/>
      <c r="R572" s="12"/>
      <c r="S572" s="12"/>
      <c r="T572" s="16"/>
      <c r="W572" s="12"/>
      <c r="X572" s="17"/>
    </row>
    <row r="573" spans="1:24">
      <c r="A573">
        <v>3</v>
      </c>
      <c r="B573">
        <v>3.4</v>
      </c>
      <c r="C573">
        <v>3.5</v>
      </c>
      <c r="D573">
        <v>3.8</v>
      </c>
      <c r="E573">
        <v>3.8</v>
      </c>
      <c r="F573">
        <v>3.8</v>
      </c>
      <c r="G573" s="8">
        <f t="shared" si="373"/>
        <v>3.3</v>
      </c>
      <c r="H573" s="8">
        <f t="shared" si="374"/>
        <v>3.8</v>
      </c>
      <c r="J573">
        <v>0.1</v>
      </c>
      <c r="K573" s="8">
        <v>3.3</v>
      </c>
      <c r="L573" s="8">
        <v>3.8</v>
      </c>
      <c r="M573" s="7">
        <f t="shared" si="370"/>
        <v>2.85</v>
      </c>
      <c r="N573" s="12">
        <f>(M575-M573)/M575*100</f>
        <v>40</v>
      </c>
      <c r="O573" s="12">
        <f t="shared" si="371"/>
        <v>4.7466528968642</v>
      </c>
      <c r="P573" s="12">
        <f t="shared" si="375"/>
        <v>-1</v>
      </c>
      <c r="Q573" s="12"/>
      <c r="R573" s="12"/>
      <c r="S573" s="12"/>
      <c r="T573" s="16"/>
      <c r="W573" s="12"/>
      <c r="X573" s="17"/>
    </row>
    <row r="574" spans="1:24">
      <c r="A574">
        <v>5.2</v>
      </c>
      <c r="B574">
        <v>5.1</v>
      </c>
      <c r="C574">
        <v>4.7</v>
      </c>
      <c r="D574">
        <v>5.2</v>
      </c>
      <c r="E574">
        <v>5.4</v>
      </c>
      <c r="F574">
        <v>5.3</v>
      </c>
      <c r="G574" s="8">
        <f t="shared" si="373"/>
        <v>5</v>
      </c>
      <c r="H574" s="8">
        <f t="shared" si="374"/>
        <v>5.3</v>
      </c>
      <c r="J574">
        <v>0.025</v>
      </c>
      <c r="K574" s="8">
        <v>5</v>
      </c>
      <c r="L574" s="8">
        <v>5.3</v>
      </c>
      <c r="M574" s="7">
        <f t="shared" si="370"/>
        <v>4.45</v>
      </c>
      <c r="N574" s="12">
        <f>(M575-M574)/M575*100</f>
        <v>6.31578947368421</v>
      </c>
      <c r="O574" s="12">
        <f t="shared" si="371"/>
        <v>3.47120708552974</v>
      </c>
      <c r="P574" s="12">
        <f t="shared" si="375"/>
        <v>-1.60205999132796</v>
      </c>
      <c r="Q574" s="12"/>
      <c r="R574" s="12"/>
      <c r="S574" s="12"/>
      <c r="T574" s="16"/>
      <c r="W574" s="12"/>
      <c r="X574" s="17"/>
    </row>
    <row r="575" spans="1:24">
      <c r="A575">
        <v>5.5</v>
      </c>
      <c r="B575">
        <v>5.5</v>
      </c>
      <c r="C575">
        <v>5.5</v>
      </c>
      <c r="D575">
        <v>5.4</v>
      </c>
      <c r="E575">
        <v>5.4</v>
      </c>
      <c r="F575">
        <v>5.4</v>
      </c>
      <c r="G575" s="8">
        <f t="shared" si="373"/>
        <v>5.5</v>
      </c>
      <c r="H575" s="8">
        <f t="shared" si="374"/>
        <v>5.4</v>
      </c>
      <c r="J575" s="14" t="s">
        <v>20</v>
      </c>
      <c r="K575" s="8">
        <v>5.5</v>
      </c>
      <c r="L575" s="8">
        <v>5.4</v>
      </c>
      <c r="M575" s="7">
        <f t="shared" si="370"/>
        <v>4.75</v>
      </c>
      <c r="N575" s="12">
        <f>(M575-M575)/M575*100</f>
        <v>0</v>
      </c>
      <c r="O575" s="12" t="e">
        <f t="shared" si="371"/>
        <v>#NUM!</v>
      </c>
      <c r="P575" s="12" t="e">
        <f t="shared" si="375"/>
        <v>#VALUE!</v>
      </c>
      <c r="Q575" s="12"/>
      <c r="R575" s="12"/>
      <c r="S575" s="12"/>
      <c r="T575" s="16"/>
      <c r="W575" s="12"/>
      <c r="X575" s="17"/>
    </row>
    <row r="576" spans="11:24">
      <c r="K576" s="8"/>
      <c r="L576" s="8"/>
      <c r="M576" s="7"/>
      <c r="N576" s="12"/>
      <c r="O576" s="12"/>
      <c r="P576" s="12"/>
      <c r="Q576" s="12"/>
      <c r="R576" s="12"/>
      <c r="S576" s="12"/>
      <c r="T576" s="16"/>
      <c r="W576" s="12"/>
      <c r="X576" s="17"/>
    </row>
    <row r="577" spans="11:24">
      <c r="K577" s="8"/>
      <c r="L577" s="8"/>
      <c r="M577" s="7"/>
      <c r="N577" s="12"/>
      <c r="O577" s="12"/>
      <c r="P577" s="12"/>
      <c r="Q577" s="12"/>
      <c r="R577" s="12"/>
      <c r="S577" s="12"/>
      <c r="T577" s="16"/>
      <c r="W577" s="12"/>
      <c r="X577" s="17"/>
    </row>
    <row r="578" spans="1:24">
      <c r="A578" s="7">
        <v>0.72</v>
      </c>
      <c r="B578" s="7">
        <v>0.72</v>
      </c>
      <c r="C578" s="7">
        <v>0.72</v>
      </c>
      <c r="D578" s="7">
        <v>0.72</v>
      </c>
      <c r="E578" s="7">
        <v>0.72</v>
      </c>
      <c r="F578" s="7">
        <v>0.72</v>
      </c>
      <c r="G578" s="8">
        <f>AVERAGE(A578:C578)</f>
        <v>0.72</v>
      </c>
      <c r="H578" s="8">
        <f>AVERAGE(D578:F578)</f>
        <v>0.72</v>
      </c>
      <c r="I578">
        <v>224</v>
      </c>
      <c r="J578">
        <v>6.4</v>
      </c>
      <c r="K578" s="8">
        <v>0.72</v>
      </c>
      <c r="L578" s="8">
        <v>0.72</v>
      </c>
      <c r="M578" s="7">
        <f t="shared" ref="M578:M583" si="376">AVERAGE(K578:L578)-0.7</f>
        <v>0.02</v>
      </c>
      <c r="N578" s="12">
        <f>(M583-M578)/M583*100</f>
        <v>99.4936708860759</v>
      </c>
      <c r="O578" s="12">
        <f t="shared" ref="O578:O583" si="377">NORMINV(N578/100,5,1)</f>
        <v>7.57147672225762</v>
      </c>
      <c r="P578" s="12">
        <f>LOG(J578)</f>
        <v>0.806179973983887</v>
      </c>
      <c r="Q578" s="12">
        <f>INTERCEPT(O578:O582,P578:P582)</f>
        <v>5.80485020342723</v>
      </c>
      <c r="R578" s="12">
        <f>LINEST(O578:O582,P578:P582)</f>
        <v>1.5170181840379</v>
      </c>
      <c r="S578" s="12">
        <f>(5-Q578)/R578</f>
        <v>-0.530547498965986</v>
      </c>
      <c r="T578" s="16">
        <f>POWER(10,S578)</f>
        <v>0.294749109066506</v>
      </c>
      <c r="W578" s="12">
        <f>CORREL(O578:O582,P578:P582)</f>
        <v>0.952806867884406</v>
      </c>
      <c r="X578" s="17">
        <f t="shared" ref="X578:X626" si="378">W578^2</f>
        <v>0.907840927487692</v>
      </c>
    </row>
    <row r="579" spans="1:24">
      <c r="A579">
        <v>1.4</v>
      </c>
      <c r="B579">
        <v>1.6</v>
      </c>
      <c r="C579">
        <v>1.5</v>
      </c>
      <c r="D579">
        <v>1.6</v>
      </c>
      <c r="E579">
        <v>2</v>
      </c>
      <c r="F579">
        <v>1.5</v>
      </c>
      <c r="G579" s="8">
        <f t="shared" ref="G579:G583" si="379">AVERAGE(A579:C579)</f>
        <v>1.5</v>
      </c>
      <c r="H579" s="8">
        <f t="shared" ref="H579:H583" si="380">AVERAGE(D579:F579)</f>
        <v>1.7</v>
      </c>
      <c r="J579">
        <v>1.6</v>
      </c>
      <c r="K579" s="8">
        <v>1.5</v>
      </c>
      <c r="L579" s="8">
        <v>1.7</v>
      </c>
      <c r="M579" s="7">
        <f t="shared" si="376"/>
        <v>0.9</v>
      </c>
      <c r="N579" s="12">
        <f>(M583-M579)/M583*100</f>
        <v>77.2151898734177</v>
      </c>
      <c r="O579" s="12">
        <f t="shared" si="377"/>
        <v>5.74595234571135</v>
      </c>
      <c r="P579" s="12">
        <f t="shared" ref="P579:P583" si="381">LOG(J579)</f>
        <v>0.204119982655925</v>
      </c>
      <c r="Q579" s="12"/>
      <c r="R579" s="12"/>
      <c r="S579" s="12"/>
      <c r="T579" s="16"/>
      <c r="W579" s="12"/>
      <c r="X579" s="17"/>
    </row>
    <row r="580" spans="1:24">
      <c r="A580">
        <v>3.1</v>
      </c>
      <c r="B580">
        <v>3.2</v>
      </c>
      <c r="C580">
        <v>3.3</v>
      </c>
      <c r="D580">
        <v>3.2</v>
      </c>
      <c r="E580">
        <v>2.8</v>
      </c>
      <c r="F580">
        <v>3</v>
      </c>
      <c r="G580" s="8">
        <f t="shared" si="379"/>
        <v>3.2</v>
      </c>
      <c r="H580" s="8">
        <f t="shared" si="380"/>
        <v>3</v>
      </c>
      <c r="J580">
        <v>0.4</v>
      </c>
      <c r="K580" s="8">
        <v>3.2</v>
      </c>
      <c r="L580" s="8">
        <v>3</v>
      </c>
      <c r="M580" s="7">
        <f t="shared" si="376"/>
        <v>2.4</v>
      </c>
      <c r="N580" s="12">
        <f>(M583-M580)/M583*100</f>
        <v>39.2405063291139</v>
      </c>
      <c r="O580" s="12">
        <f t="shared" si="377"/>
        <v>4.72694394512874</v>
      </c>
      <c r="P580" s="12">
        <f t="shared" si="381"/>
        <v>-0.397940008672038</v>
      </c>
      <c r="Q580" s="12"/>
      <c r="R580" s="12"/>
      <c r="S580" s="12"/>
      <c r="T580" s="16"/>
      <c r="W580" s="12"/>
      <c r="X580" s="17"/>
    </row>
    <row r="581" spans="1:24">
      <c r="A581">
        <v>3.8</v>
      </c>
      <c r="B581">
        <v>3.8</v>
      </c>
      <c r="C581">
        <v>3.8</v>
      </c>
      <c r="D581">
        <v>3.9</v>
      </c>
      <c r="E581">
        <v>3.9</v>
      </c>
      <c r="F581">
        <v>3.9</v>
      </c>
      <c r="G581" s="8">
        <f t="shared" si="379"/>
        <v>3.8</v>
      </c>
      <c r="H581" s="8">
        <f t="shared" si="380"/>
        <v>3.9</v>
      </c>
      <c r="J581">
        <v>0.1</v>
      </c>
      <c r="K581" s="8">
        <v>3.8</v>
      </c>
      <c r="L581" s="8">
        <v>3.9</v>
      </c>
      <c r="M581" s="7">
        <f t="shared" si="376"/>
        <v>3.15</v>
      </c>
      <c r="N581" s="12">
        <f>(M583-M581)/M583*100</f>
        <v>20.253164556962</v>
      </c>
      <c r="O581" s="12">
        <f t="shared" si="377"/>
        <v>4.16738747199565</v>
      </c>
      <c r="P581" s="12">
        <f t="shared" si="381"/>
        <v>-1</v>
      </c>
      <c r="Q581" s="12"/>
      <c r="R581" s="12"/>
      <c r="S581" s="12"/>
      <c r="T581" s="16"/>
      <c r="W581" s="12"/>
      <c r="X581" s="17"/>
    </row>
    <row r="582" spans="1:24">
      <c r="A582">
        <v>4.2</v>
      </c>
      <c r="B582">
        <v>4.5</v>
      </c>
      <c r="C582">
        <v>4.2</v>
      </c>
      <c r="D582">
        <v>4</v>
      </c>
      <c r="E582">
        <v>4.3</v>
      </c>
      <c r="F582">
        <v>4</v>
      </c>
      <c r="G582" s="8">
        <f t="shared" si="379"/>
        <v>4.3</v>
      </c>
      <c r="H582" s="8">
        <f t="shared" si="380"/>
        <v>4.1</v>
      </c>
      <c r="J582">
        <v>0.025</v>
      </c>
      <c r="K582" s="8">
        <v>4.3</v>
      </c>
      <c r="L582" s="8">
        <v>4.1</v>
      </c>
      <c r="M582" s="7">
        <f t="shared" si="376"/>
        <v>3.5</v>
      </c>
      <c r="N582" s="12">
        <f>(M583-M582)/M583*100</f>
        <v>11.3924050632912</v>
      </c>
      <c r="O582" s="12">
        <f t="shared" si="377"/>
        <v>3.79407938548438</v>
      </c>
      <c r="P582" s="12">
        <f t="shared" si="381"/>
        <v>-1.60205999132796</v>
      </c>
      <c r="Q582" s="12"/>
      <c r="R582" s="12"/>
      <c r="S582" s="12"/>
      <c r="T582" s="16"/>
      <c r="W582" s="12"/>
      <c r="X582" s="17"/>
    </row>
    <row r="583" spans="1:24">
      <c r="A583">
        <v>4.9</v>
      </c>
      <c r="B583">
        <v>4.6</v>
      </c>
      <c r="C583">
        <v>4.9</v>
      </c>
      <c r="D583">
        <v>4.5</v>
      </c>
      <c r="E583">
        <v>4.5</v>
      </c>
      <c r="F583">
        <v>4.5</v>
      </c>
      <c r="G583" s="8">
        <f t="shared" si="379"/>
        <v>4.8</v>
      </c>
      <c r="H583" s="8">
        <f t="shared" si="380"/>
        <v>4.5</v>
      </c>
      <c r="J583" s="14" t="s">
        <v>20</v>
      </c>
      <c r="K583" s="8">
        <v>4.8</v>
      </c>
      <c r="L583" s="8">
        <v>4.5</v>
      </c>
      <c r="M583" s="7">
        <f t="shared" si="376"/>
        <v>3.95</v>
      </c>
      <c r="N583" s="12">
        <f>(M583-M583)/M583*100</f>
        <v>0</v>
      </c>
      <c r="O583" s="12" t="e">
        <f t="shared" si="377"/>
        <v>#NUM!</v>
      </c>
      <c r="P583" s="12" t="e">
        <f t="shared" si="381"/>
        <v>#VALUE!</v>
      </c>
      <c r="Q583" s="12"/>
      <c r="R583" s="12"/>
      <c r="S583" s="12"/>
      <c r="T583" s="16"/>
      <c r="W583" s="12"/>
      <c r="X583" s="17"/>
    </row>
    <row r="584" spans="11:24">
      <c r="K584" s="8"/>
      <c r="L584" s="8"/>
      <c r="M584" s="7"/>
      <c r="N584" s="12"/>
      <c r="O584" s="12"/>
      <c r="P584" s="12"/>
      <c r="Q584" s="12"/>
      <c r="R584" s="12"/>
      <c r="S584" s="12"/>
      <c r="T584" s="16"/>
      <c r="W584" s="12"/>
      <c r="X584" s="17"/>
    </row>
    <row r="585" spans="11:24">
      <c r="K585" s="8"/>
      <c r="L585" s="8"/>
      <c r="M585" s="7"/>
      <c r="N585" s="12"/>
      <c r="O585" s="12"/>
      <c r="P585" s="12"/>
      <c r="Q585" s="12"/>
      <c r="R585" s="12"/>
      <c r="S585" s="12"/>
      <c r="T585" s="16"/>
      <c r="W585" s="12"/>
      <c r="X585" s="17"/>
    </row>
    <row r="586" spans="1:24">
      <c r="A586" s="7">
        <v>0.8</v>
      </c>
      <c r="B586" s="7">
        <v>0.8</v>
      </c>
      <c r="C586" s="7">
        <v>0.8</v>
      </c>
      <c r="D586" s="7">
        <v>0.8</v>
      </c>
      <c r="E586" s="7">
        <v>0.8</v>
      </c>
      <c r="F586" s="7">
        <v>0.8</v>
      </c>
      <c r="G586" s="8">
        <f>AVERAGE(A586:C586)</f>
        <v>0.8</v>
      </c>
      <c r="H586" s="8">
        <f>AVERAGE(D586:F586)</f>
        <v>0.8</v>
      </c>
      <c r="I586">
        <v>225</v>
      </c>
      <c r="J586">
        <v>6.4</v>
      </c>
      <c r="K586" s="8">
        <v>0.8</v>
      </c>
      <c r="L586" s="8">
        <v>0.8</v>
      </c>
      <c r="M586" s="7">
        <f t="shared" ref="M586:M591" si="382">AVERAGE(K586:L586)-0.7</f>
        <v>0.1</v>
      </c>
      <c r="N586" s="12">
        <f>(M591-M586)/M591*100</f>
        <v>98.1651376146789</v>
      </c>
      <c r="O586" s="12">
        <f t="shared" ref="O586:O591" si="383">NORMINV(N586/100,5,1)</f>
        <v>7.08911638564063</v>
      </c>
      <c r="P586" s="12">
        <f>LOG(J586)</f>
        <v>0.806179973983887</v>
      </c>
      <c r="Q586" s="26">
        <f>INTERCEPT(O586:O590,P586:P590)</f>
        <v>5.78777633521436</v>
      </c>
      <c r="R586" s="12">
        <f>LINEST(O586:O590,P586:P590)</f>
        <v>1.23596929887524</v>
      </c>
      <c r="S586" s="12">
        <f>(5-Q586)/R586</f>
        <v>-0.637375326338005</v>
      </c>
      <c r="T586" s="16">
        <f>POWER(10,S586)</f>
        <v>0.230475451092881</v>
      </c>
      <c r="W586" s="12">
        <f>CORREL(O586:O590,P586:P590)</f>
        <v>0.978095048493537</v>
      </c>
      <c r="X586" s="17">
        <f t="shared" ref="X586" si="384">W586^2</f>
        <v>0.956669923887574</v>
      </c>
    </row>
    <row r="587" spans="1:24">
      <c r="A587">
        <v>2</v>
      </c>
      <c r="B587">
        <v>1.9</v>
      </c>
      <c r="C587">
        <v>1.5</v>
      </c>
      <c r="D587">
        <v>2.3</v>
      </c>
      <c r="E587">
        <v>2</v>
      </c>
      <c r="F587">
        <v>2</v>
      </c>
      <c r="G587" s="8">
        <f t="shared" ref="G587:G591" si="385">AVERAGE(A587:C587)</f>
        <v>1.8</v>
      </c>
      <c r="H587" s="8">
        <f t="shared" ref="H587:H591" si="386">AVERAGE(D587:F587)</f>
        <v>2.1</v>
      </c>
      <c r="J587">
        <v>1.6</v>
      </c>
      <c r="K587" s="8">
        <v>1.8</v>
      </c>
      <c r="L587" s="8">
        <v>2.1</v>
      </c>
      <c r="M587" s="7">
        <f t="shared" si="382"/>
        <v>1.25</v>
      </c>
      <c r="N587" s="12">
        <f>(M591-M587)/M591*100</f>
        <v>77.0642201834862</v>
      </c>
      <c r="O587" s="12">
        <f t="shared" si="383"/>
        <v>5.74096345927814</v>
      </c>
      <c r="P587" s="12">
        <f t="shared" ref="P587:P591" si="387">LOG(J587)</f>
        <v>0.204119982655925</v>
      </c>
      <c r="Q587" s="12"/>
      <c r="R587" s="12"/>
      <c r="S587" s="12"/>
      <c r="T587" s="16"/>
      <c r="W587" s="12"/>
      <c r="X587" s="17"/>
    </row>
    <row r="588" spans="1:24">
      <c r="A588">
        <v>2.8</v>
      </c>
      <c r="B588">
        <v>2.9</v>
      </c>
      <c r="C588">
        <v>3.3</v>
      </c>
      <c r="D588">
        <v>3.6</v>
      </c>
      <c r="E588">
        <v>3.5</v>
      </c>
      <c r="F588">
        <v>3.4</v>
      </c>
      <c r="G588" s="8">
        <f t="shared" si="385"/>
        <v>3</v>
      </c>
      <c r="H588" s="8">
        <f t="shared" si="386"/>
        <v>3.5</v>
      </c>
      <c r="J588">
        <v>0.4</v>
      </c>
      <c r="K588" s="8">
        <v>3</v>
      </c>
      <c r="L588" s="8">
        <v>3.5</v>
      </c>
      <c r="M588" s="7">
        <f t="shared" si="382"/>
        <v>2.55</v>
      </c>
      <c r="N588" s="12">
        <f>(M591-M588)/M591*100</f>
        <v>53.2110091743119</v>
      </c>
      <c r="O588" s="12">
        <f t="shared" si="383"/>
        <v>5.08057516615176</v>
      </c>
      <c r="P588" s="12">
        <f t="shared" si="387"/>
        <v>-0.397940008672038</v>
      </c>
      <c r="Q588" s="12"/>
      <c r="R588" s="12"/>
      <c r="S588" s="12"/>
      <c r="T588" s="16"/>
      <c r="W588" s="12"/>
      <c r="X588" s="17"/>
    </row>
    <row r="589" spans="1:24">
      <c r="A589">
        <v>4.5</v>
      </c>
      <c r="B589">
        <v>4.4</v>
      </c>
      <c r="C589">
        <v>4</v>
      </c>
      <c r="D589">
        <v>4</v>
      </c>
      <c r="E589">
        <v>4</v>
      </c>
      <c r="F589">
        <v>4</v>
      </c>
      <c r="G589" s="8">
        <f t="shared" si="385"/>
        <v>4.3</v>
      </c>
      <c r="H589" s="8">
        <f t="shared" si="386"/>
        <v>4</v>
      </c>
      <c r="J589">
        <v>0.1</v>
      </c>
      <c r="K589" s="8">
        <v>4.3</v>
      </c>
      <c r="L589" s="8">
        <v>4</v>
      </c>
      <c r="M589" s="7">
        <f t="shared" si="382"/>
        <v>3.45</v>
      </c>
      <c r="N589" s="12">
        <f>(M591-M589)/M591*100</f>
        <v>36.697247706422</v>
      </c>
      <c r="O589" s="12">
        <f t="shared" si="383"/>
        <v>4.66011741793984</v>
      </c>
      <c r="P589" s="12">
        <f t="shared" si="387"/>
        <v>-1</v>
      </c>
      <c r="Q589" s="12"/>
      <c r="R589" s="12"/>
      <c r="S589" s="12"/>
      <c r="T589" s="16"/>
      <c r="W589" s="12"/>
      <c r="X589" s="17"/>
    </row>
    <row r="590" spans="1:24">
      <c r="A590">
        <v>5.5</v>
      </c>
      <c r="B590">
        <v>5.5</v>
      </c>
      <c r="C590">
        <v>5.5</v>
      </c>
      <c r="D590">
        <v>5.4</v>
      </c>
      <c r="E590">
        <v>5.6</v>
      </c>
      <c r="F590">
        <v>4.9</v>
      </c>
      <c r="G590" s="8">
        <f t="shared" si="385"/>
        <v>5.5</v>
      </c>
      <c r="H590" s="8">
        <f t="shared" si="386"/>
        <v>5.3</v>
      </c>
      <c r="J590">
        <v>0.025</v>
      </c>
      <c r="K590" s="8">
        <v>5.5</v>
      </c>
      <c r="L590" s="8">
        <v>5.3</v>
      </c>
      <c r="M590" s="7">
        <f t="shared" si="382"/>
        <v>4.7</v>
      </c>
      <c r="N590" s="12">
        <f>(M591-M590)/M591*100</f>
        <v>13.7614678899083</v>
      </c>
      <c r="O590" s="12">
        <f t="shared" si="383"/>
        <v>3.90890107949751</v>
      </c>
      <c r="P590" s="12">
        <f t="shared" si="387"/>
        <v>-1.60205999132796</v>
      </c>
      <c r="Q590" s="12"/>
      <c r="R590" s="12"/>
      <c r="S590" s="12"/>
      <c r="T590" s="16"/>
      <c r="W590" s="12"/>
      <c r="X590" s="17"/>
    </row>
    <row r="591" spans="1:24">
      <c r="A591">
        <v>6</v>
      </c>
      <c r="B591">
        <v>5.9</v>
      </c>
      <c r="C591">
        <v>6.1</v>
      </c>
      <c r="D591">
        <v>6.3</v>
      </c>
      <c r="E591">
        <v>6.3</v>
      </c>
      <c r="F591">
        <v>6.3</v>
      </c>
      <c r="G591" s="8">
        <f t="shared" si="385"/>
        <v>6</v>
      </c>
      <c r="H591" s="8">
        <f t="shared" si="386"/>
        <v>6.3</v>
      </c>
      <c r="J591" s="14" t="s">
        <v>20</v>
      </c>
      <c r="K591" s="8">
        <v>6</v>
      </c>
      <c r="L591" s="8">
        <v>6.3</v>
      </c>
      <c r="M591" s="7">
        <f t="shared" si="382"/>
        <v>5.45</v>
      </c>
      <c r="N591" s="12">
        <f>(M591-M591)/M591*100</f>
        <v>0</v>
      </c>
      <c r="O591" s="12" t="e">
        <f t="shared" si="383"/>
        <v>#NUM!</v>
      </c>
      <c r="P591" s="12" t="e">
        <f t="shared" si="387"/>
        <v>#VALUE!</v>
      </c>
      <c r="Q591" s="12"/>
      <c r="R591" s="12"/>
      <c r="S591" s="12"/>
      <c r="T591" s="16"/>
      <c r="W591" s="12"/>
      <c r="X591" s="17"/>
    </row>
    <row r="592" spans="11:24">
      <c r="K592" s="8"/>
      <c r="L592" s="8"/>
      <c r="M592" s="7"/>
      <c r="N592" s="12"/>
      <c r="O592" s="12"/>
      <c r="P592" s="12"/>
      <c r="Q592" s="12"/>
      <c r="R592" s="12"/>
      <c r="S592" s="12"/>
      <c r="T592" s="16"/>
      <c r="W592" s="12"/>
      <c r="X592" s="17"/>
    </row>
    <row r="593" spans="11:24">
      <c r="K593" s="8"/>
      <c r="L593" s="8"/>
      <c r="M593" s="7"/>
      <c r="N593" s="12"/>
      <c r="O593" s="12"/>
      <c r="P593" s="12"/>
      <c r="Q593" s="12"/>
      <c r="R593" s="12"/>
      <c r="S593" s="12"/>
      <c r="T593" s="16"/>
      <c r="U593" s="12"/>
      <c r="V593" s="12"/>
      <c r="W593" s="12"/>
      <c r="X593" s="12"/>
    </row>
    <row r="594" spans="1:24">
      <c r="A594" s="27">
        <v>0.9</v>
      </c>
      <c r="B594" s="27">
        <v>0.9</v>
      </c>
      <c r="C594" s="27">
        <v>0.9</v>
      </c>
      <c r="D594" s="27">
        <v>0.8</v>
      </c>
      <c r="E594" s="27">
        <v>0.8</v>
      </c>
      <c r="F594" s="27">
        <v>0.8</v>
      </c>
      <c r="G594" s="28">
        <f>AVERAGE(A594:C594)</f>
        <v>0.9</v>
      </c>
      <c r="H594" s="28">
        <f>AVERAGE(D594:F594)</f>
        <v>0.8</v>
      </c>
      <c r="I594" s="29">
        <v>226</v>
      </c>
      <c r="J594" s="29">
        <v>6.4</v>
      </c>
      <c r="K594" s="28">
        <v>0.9</v>
      </c>
      <c r="L594" s="28">
        <v>0.8</v>
      </c>
      <c r="M594" s="27">
        <f t="shared" ref="M594:M599" si="388">AVERAGE(K594:L594)-0.7</f>
        <v>0.15</v>
      </c>
      <c r="N594" s="30">
        <f>(M599-M594)/M599*100</f>
        <v>97.6377952755905</v>
      </c>
      <c r="O594" s="30">
        <f t="shared" ref="O594:O599" si="389">NORMINV(N594/100,5,1)</f>
        <v>6.98410537118916</v>
      </c>
      <c r="P594" s="30">
        <f>LOG(J594)</f>
        <v>0.806179973983887</v>
      </c>
      <c r="Q594" s="12">
        <f>INTERCEPT(O594:O598,P594:P598)</f>
        <v>5.55855887822101</v>
      </c>
      <c r="R594" s="12">
        <f>LINEST(O594:O598,P594:P598)</f>
        <v>1.34690717634507</v>
      </c>
      <c r="S594" s="12">
        <f>(5-Q594)/R594</f>
        <v>-0.414697380807412</v>
      </c>
      <c r="T594" s="16">
        <f>POWER(10,S594)</f>
        <v>0.384859861465397</v>
      </c>
      <c r="U594" s="12"/>
      <c r="V594" s="12"/>
      <c r="W594" s="12">
        <f>CORREL(O594:O598,P594:P598)</f>
        <v>0.974899275860815</v>
      </c>
      <c r="X594" s="12">
        <f t="shared" si="378"/>
        <v>0.950428598073941</v>
      </c>
    </row>
    <row r="595" spans="1:24">
      <c r="A595" s="29">
        <v>1.9</v>
      </c>
      <c r="B595" s="29">
        <v>2.2</v>
      </c>
      <c r="C595" s="29">
        <v>1.9</v>
      </c>
      <c r="D595" s="29">
        <v>2.6</v>
      </c>
      <c r="E595" s="29">
        <v>2.8</v>
      </c>
      <c r="F595" s="29">
        <v>3</v>
      </c>
      <c r="G595" s="28">
        <f t="shared" ref="G595:G599" si="390">AVERAGE(A595:C595)</f>
        <v>2</v>
      </c>
      <c r="H595" s="28">
        <f t="shared" ref="H595:H599" si="391">AVERAGE(D595:F595)</f>
        <v>2.8</v>
      </c>
      <c r="I595" s="29"/>
      <c r="J595" s="29">
        <v>1.6</v>
      </c>
      <c r="K595" s="28">
        <v>2</v>
      </c>
      <c r="L595" s="28">
        <v>2.8</v>
      </c>
      <c r="M595" s="27">
        <f t="shared" si="388"/>
        <v>1.7</v>
      </c>
      <c r="N595" s="30">
        <f>(M599-M595)/M599*100</f>
        <v>73.2283464566929</v>
      </c>
      <c r="O595" s="30">
        <f t="shared" si="389"/>
        <v>5.6197337818883</v>
      </c>
      <c r="P595" s="30">
        <f t="shared" ref="P595:P599" si="392">LOG(J595)</f>
        <v>0.204119982655925</v>
      </c>
      <c r="Q595" s="12"/>
      <c r="R595" s="12"/>
      <c r="S595" s="12"/>
      <c r="T595" s="16"/>
      <c r="U595" s="12"/>
      <c r="V595" s="12"/>
      <c r="W595" s="12"/>
      <c r="X595" s="12"/>
    </row>
    <row r="596" spans="1:24">
      <c r="A596" s="29">
        <v>4.4</v>
      </c>
      <c r="B596" s="29">
        <v>4.7</v>
      </c>
      <c r="C596" s="29">
        <v>4.7</v>
      </c>
      <c r="D596" s="29">
        <v>4.8</v>
      </c>
      <c r="E596" s="29">
        <v>4.8</v>
      </c>
      <c r="F596" s="29">
        <v>4.8</v>
      </c>
      <c r="G596" s="28">
        <f t="shared" si="390"/>
        <v>4.6</v>
      </c>
      <c r="H596" s="28">
        <f t="shared" si="391"/>
        <v>4.8</v>
      </c>
      <c r="I596" s="29"/>
      <c r="J596" s="29">
        <v>0.4</v>
      </c>
      <c r="K596" s="28">
        <v>4.6</v>
      </c>
      <c r="L596" s="28">
        <v>4.8</v>
      </c>
      <c r="M596" s="27">
        <f t="shared" si="388"/>
        <v>4</v>
      </c>
      <c r="N596" s="30">
        <f>(M599-M596)/M599*100</f>
        <v>37.007874015748</v>
      </c>
      <c r="O596" s="30">
        <f t="shared" si="389"/>
        <v>4.66835519141027</v>
      </c>
      <c r="P596" s="30">
        <f t="shared" si="392"/>
        <v>-0.397940008672038</v>
      </c>
      <c r="Q596" s="12"/>
      <c r="R596" s="12"/>
      <c r="S596" s="12"/>
      <c r="T596" s="16"/>
      <c r="U596" s="12"/>
      <c r="V596" s="12"/>
      <c r="W596" s="12"/>
      <c r="X596" s="12"/>
    </row>
    <row r="597" spans="1:24">
      <c r="A597" s="29">
        <v>5.7</v>
      </c>
      <c r="B597" s="29">
        <v>5.7</v>
      </c>
      <c r="C597" s="29">
        <v>5.7</v>
      </c>
      <c r="D597" s="29">
        <v>5.7</v>
      </c>
      <c r="E597" s="29">
        <v>5.7</v>
      </c>
      <c r="F597" s="29">
        <v>5.7</v>
      </c>
      <c r="G597" s="28">
        <f t="shared" si="390"/>
        <v>5.7</v>
      </c>
      <c r="H597" s="28">
        <f t="shared" si="391"/>
        <v>5.7</v>
      </c>
      <c r="I597" s="29"/>
      <c r="J597" s="29">
        <v>0.1</v>
      </c>
      <c r="K597" s="28">
        <v>5.7</v>
      </c>
      <c r="L597" s="28">
        <v>5.7</v>
      </c>
      <c r="M597" s="27">
        <f t="shared" si="388"/>
        <v>5</v>
      </c>
      <c r="N597" s="30">
        <f>(M599-M597)/M599*100</f>
        <v>21.259842519685</v>
      </c>
      <c r="O597" s="30">
        <f t="shared" si="389"/>
        <v>4.20256226371496</v>
      </c>
      <c r="P597" s="30">
        <f t="shared" si="392"/>
        <v>-1</v>
      </c>
      <c r="Q597" s="12"/>
      <c r="R597" s="12"/>
      <c r="S597" s="12"/>
      <c r="T597" s="16"/>
      <c r="U597" s="12"/>
      <c r="V597" s="12"/>
      <c r="W597" s="12"/>
      <c r="X597" s="12"/>
    </row>
    <row r="598" spans="1:24">
      <c r="A598" s="29">
        <v>6.4</v>
      </c>
      <c r="B598" s="29">
        <v>6.5</v>
      </c>
      <c r="C598" s="29">
        <v>6.9</v>
      </c>
      <c r="D598" s="29">
        <v>6.4</v>
      </c>
      <c r="E598" s="29">
        <v>6.4</v>
      </c>
      <c r="F598" s="29">
        <v>6.4</v>
      </c>
      <c r="G598" s="28">
        <f t="shared" si="390"/>
        <v>6.6</v>
      </c>
      <c r="H598" s="28">
        <f t="shared" si="391"/>
        <v>6.4</v>
      </c>
      <c r="I598" s="29"/>
      <c r="J598" s="29">
        <v>0.025</v>
      </c>
      <c r="K598" s="28">
        <v>6.6</v>
      </c>
      <c r="L598" s="28">
        <v>6.4</v>
      </c>
      <c r="M598" s="27">
        <f t="shared" si="388"/>
        <v>5.8</v>
      </c>
      <c r="N598" s="30">
        <f>(M599-M598)/M599*100</f>
        <v>8.66141732283464</v>
      </c>
      <c r="O598" s="30">
        <f t="shared" si="389"/>
        <v>3.63809651572642</v>
      </c>
      <c r="P598" s="30">
        <f t="shared" si="392"/>
        <v>-1.60205999132796</v>
      </c>
      <c r="Q598" s="12"/>
      <c r="R598" s="12"/>
      <c r="S598" s="12"/>
      <c r="T598" s="16"/>
      <c r="U598" s="12"/>
      <c r="V598" s="12"/>
      <c r="W598" s="12"/>
      <c r="X598" s="12"/>
    </row>
    <row r="599" spans="1:24">
      <c r="A599" s="29">
        <v>7</v>
      </c>
      <c r="B599" s="29">
        <v>7</v>
      </c>
      <c r="C599" s="29">
        <v>7</v>
      </c>
      <c r="D599" s="29">
        <v>7.1</v>
      </c>
      <c r="E599" s="29">
        <v>7.1</v>
      </c>
      <c r="F599" s="29">
        <v>7.1</v>
      </c>
      <c r="G599" s="28">
        <f t="shared" si="390"/>
        <v>7</v>
      </c>
      <c r="H599" s="28">
        <f t="shared" si="391"/>
        <v>7.1</v>
      </c>
      <c r="I599" s="29"/>
      <c r="J599" s="31" t="s">
        <v>20</v>
      </c>
      <c r="K599" s="28">
        <v>7</v>
      </c>
      <c r="L599" s="28">
        <v>7.1</v>
      </c>
      <c r="M599" s="27">
        <f t="shared" si="388"/>
        <v>6.35</v>
      </c>
      <c r="N599" s="30">
        <f>(M599-M599)/M599*100</f>
        <v>0</v>
      </c>
      <c r="O599" s="30" t="e">
        <f t="shared" si="389"/>
        <v>#NUM!</v>
      </c>
      <c r="P599" s="30" t="e">
        <f t="shared" si="392"/>
        <v>#VALUE!</v>
      </c>
      <c r="Q599" s="12"/>
      <c r="R599" s="12"/>
      <c r="S599" s="12"/>
      <c r="T599" s="16"/>
      <c r="U599" s="12"/>
      <c r="V599" s="12"/>
      <c r="W599" s="12"/>
      <c r="X599" s="12"/>
    </row>
    <row r="600" spans="11:24">
      <c r="K600" s="8"/>
      <c r="L600" s="8"/>
      <c r="M600" s="7"/>
      <c r="N600" s="12"/>
      <c r="O600" s="12"/>
      <c r="P600" s="12"/>
      <c r="Q600" s="12"/>
      <c r="R600" s="12"/>
      <c r="S600" s="12"/>
      <c r="T600" s="16"/>
      <c r="W600" s="12"/>
      <c r="X600" s="17"/>
    </row>
    <row r="601" spans="11:24">
      <c r="K601" s="8"/>
      <c r="L601" s="8"/>
      <c r="M601" s="7"/>
      <c r="N601" s="12"/>
      <c r="O601" s="12"/>
      <c r="P601" s="12"/>
      <c r="Q601" s="12"/>
      <c r="R601" s="12"/>
      <c r="S601" s="12"/>
      <c r="T601" s="16"/>
      <c r="W601" s="12"/>
      <c r="X601" s="17"/>
    </row>
    <row r="602" spans="1:24">
      <c r="A602" s="7">
        <v>1.5</v>
      </c>
      <c r="B602" s="7">
        <v>1.5</v>
      </c>
      <c r="C602" s="7">
        <v>1.5</v>
      </c>
      <c r="D602" s="7">
        <v>1.5</v>
      </c>
      <c r="E602" s="7">
        <v>1.5</v>
      </c>
      <c r="F602" s="7">
        <v>1.5</v>
      </c>
      <c r="G602" s="8">
        <f>AVERAGE(A602:C602)</f>
        <v>1.5</v>
      </c>
      <c r="H602" s="8">
        <f>AVERAGE(D602:F602)</f>
        <v>1.5</v>
      </c>
      <c r="I602">
        <v>227</v>
      </c>
      <c r="J602">
        <v>6.4</v>
      </c>
      <c r="K602" s="8">
        <v>1.5</v>
      </c>
      <c r="L602" s="8">
        <v>1.5</v>
      </c>
      <c r="M602" s="7">
        <f t="shared" ref="M602:M607" si="393">AVERAGE(K602:L602)-0.7</f>
        <v>0.8</v>
      </c>
      <c r="N602" s="12">
        <f>(M607-M602)/M607*100</f>
        <v>86.4406779661017</v>
      </c>
      <c r="O602" s="12">
        <f t="shared" ref="O602:O607" si="394">NORMINV(N602/100,5,1)</f>
        <v>6.10033441945908</v>
      </c>
      <c r="P602" s="12">
        <f>LOG(J602)</f>
        <v>0.806179973983887</v>
      </c>
      <c r="Q602" s="12">
        <f>INTERCEPT(O602:O606,P602:P606)</f>
        <v>5.37057429933882</v>
      </c>
      <c r="R602" s="12">
        <f>LINEST(O602:O606,P602:P606)</f>
        <v>0.838067688592312</v>
      </c>
      <c r="S602" s="12">
        <f>(5-Q602)/R602</f>
        <v>-0.442177051308669</v>
      </c>
      <c r="T602" s="16">
        <f>POWER(10,S602)</f>
        <v>0.361262554648401</v>
      </c>
      <c r="W602" s="12">
        <f>CORREL(O602:O606,P602:P606)</f>
        <v>0.978515497542254</v>
      </c>
      <c r="X602" s="17">
        <f t="shared" si="378"/>
        <v>0.957492578930366</v>
      </c>
    </row>
    <row r="603" spans="1:24">
      <c r="A603">
        <v>2.5</v>
      </c>
      <c r="B603">
        <v>2.3</v>
      </c>
      <c r="C603">
        <v>2.4</v>
      </c>
      <c r="D603">
        <v>1.8</v>
      </c>
      <c r="E603">
        <v>1.9</v>
      </c>
      <c r="F603">
        <v>2.3</v>
      </c>
      <c r="G603" s="8">
        <f t="shared" ref="G603:G607" si="395">AVERAGE(A603:C603)</f>
        <v>2.4</v>
      </c>
      <c r="H603" s="8">
        <f t="shared" ref="H603:H607" si="396">AVERAGE(D603:F603)</f>
        <v>2</v>
      </c>
      <c r="J603">
        <v>1.6</v>
      </c>
      <c r="K603" s="8">
        <v>2.4</v>
      </c>
      <c r="L603" s="8">
        <v>2</v>
      </c>
      <c r="M603" s="7">
        <f t="shared" si="393"/>
        <v>1.5</v>
      </c>
      <c r="N603" s="12">
        <f>(M607-M603)/M607*100</f>
        <v>74.5762711864407</v>
      </c>
      <c r="O603" s="12">
        <f t="shared" si="394"/>
        <v>5.66121479220131</v>
      </c>
      <c r="P603" s="12">
        <f t="shared" ref="P603:P607" si="397">LOG(J603)</f>
        <v>0.204119982655925</v>
      </c>
      <c r="Q603" s="12"/>
      <c r="R603" s="12"/>
      <c r="S603" s="12"/>
      <c r="T603" s="16"/>
      <c r="W603" s="12"/>
      <c r="X603" s="17"/>
    </row>
    <row r="604" spans="1:24">
      <c r="A604">
        <v>4</v>
      </c>
      <c r="B604">
        <v>4.3</v>
      </c>
      <c r="C604">
        <v>4.3</v>
      </c>
      <c r="D604">
        <v>3.9</v>
      </c>
      <c r="E604">
        <v>4.2</v>
      </c>
      <c r="F604">
        <v>3.9</v>
      </c>
      <c r="G604" s="8">
        <f t="shared" si="395"/>
        <v>4.2</v>
      </c>
      <c r="H604" s="8">
        <f t="shared" si="396"/>
        <v>4</v>
      </c>
      <c r="J604">
        <v>0.4</v>
      </c>
      <c r="K604" s="8">
        <v>4.2</v>
      </c>
      <c r="L604" s="8">
        <v>4</v>
      </c>
      <c r="M604" s="7">
        <f t="shared" si="393"/>
        <v>3.4</v>
      </c>
      <c r="N604" s="12">
        <f>(M607-M604)/M607*100</f>
        <v>42.3728813559322</v>
      </c>
      <c r="O604" s="12">
        <f t="shared" si="394"/>
        <v>4.80763668627749</v>
      </c>
      <c r="P604" s="12">
        <f t="shared" si="397"/>
        <v>-0.397940008672038</v>
      </c>
      <c r="Q604" s="12"/>
      <c r="R604" s="12"/>
      <c r="S604" s="12"/>
      <c r="T604" s="16"/>
      <c r="W604" s="12"/>
      <c r="X604" s="17"/>
    </row>
    <row r="605" spans="1:24">
      <c r="A605">
        <v>5</v>
      </c>
      <c r="B605">
        <v>5</v>
      </c>
      <c r="C605">
        <v>5</v>
      </c>
      <c r="D605">
        <v>4.9</v>
      </c>
      <c r="E605">
        <v>4.9</v>
      </c>
      <c r="F605">
        <v>4.9</v>
      </c>
      <c r="G605" s="8">
        <f t="shared" si="395"/>
        <v>5</v>
      </c>
      <c r="H605" s="8">
        <f t="shared" si="396"/>
        <v>4.9</v>
      </c>
      <c r="J605">
        <v>0.1</v>
      </c>
      <c r="K605" s="8">
        <v>5</v>
      </c>
      <c r="L605" s="8">
        <v>4.9</v>
      </c>
      <c r="M605" s="7">
        <f t="shared" si="393"/>
        <v>4.25</v>
      </c>
      <c r="N605" s="12">
        <f>(M607-M605)/M607*100</f>
        <v>27.9661016949152</v>
      </c>
      <c r="O605" s="12">
        <f t="shared" si="394"/>
        <v>4.41615118699249</v>
      </c>
      <c r="P605" s="12">
        <f t="shared" si="397"/>
        <v>-1</v>
      </c>
      <c r="Q605" s="12"/>
      <c r="R605" s="12"/>
      <c r="S605" s="12"/>
      <c r="T605" s="16"/>
      <c r="W605" s="12"/>
      <c r="X605" s="17"/>
    </row>
    <row r="606" spans="1:24">
      <c r="A606">
        <v>5.2</v>
      </c>
      <c r="B606">
        <v>5.2</v>
      </c>
      <c r="C606">
        <v>4.9</v>
      </c>
      <c r="D606">
        <v>5.2</v>
      </c>
      <c r="E606">
        <v>5.7</v>
      </c>
      <c r="F606">
        <v>5.9</v>
      </c>
      <c r="G606" s="8">
        <f t="shared" si="395"/>
        <v>5.1</v>
      </c>
      <c r="H606" s="8">
        <f t="shared" si="396"/>
        <v>5.6</v>
      </c>
      <c r="J606">
        <v>0.025</v>
      </c>
      <c r="K606" s="8">
        <v>5.1</v>
      </c>
      <c r="L606" s="8">
        <v>5.6</v>
      </c>
      <c r="M606" s="7">
        <f t="shared" si="393"/>
        <v>4.65</v>
      </c>
      <c r="N606" s="12">
        <f>(M607-M606)/M607*100</f>
        <v>21.1864406779661</v>
      </c>
      <c r="O606" s="12">
        <f t="shared" si="394"/>
        <v>4.20003109543283</v>
      </c>
      <c r="P606" s="12">
        <f t="shared" si="397"/>
        <v>-1.60205999132796</v>
      </c>
      <c r="Q606" s="12"/>
      <c r="R606" s="12"/>
      <c r="S606" s="12"/>
      <c r="T606" s="16"/>
      <c r="W606" s="12"/>
      <c r="X606" s="17"/>
    </row>
    <row r="607" spans="1:24">
      <c r="A607">
        <v>6.7</v>
      </c>
      <c r="B607">
        <v>6.6</v>
      </c>
      <c r="C607">
        <v>7.1</v>
      </c>
      <c r="D607">
        <v>6.2</v>
      </c>
      <c r="E607">
        <v>6.5</v>
      </c>
      <c r="F607">
        <v>6.5</v>
      </c>
      <c r="G607" s="8">
        <f t="shared" si="395"/>
        <v>6.8</v>
      </c>
      <c r="H607" s="8">
        <f t="shared" si="396"/>
        <v>6.4</v>
      </c>
      <c r="J607" s="14" t="s">
        <v>20</v>
      </c>
      <c r="K607" s="8">
        <v>6.8</v>
      </c>
      <c r="L607" s="8">
        <v>6.4</v>
      </c>
      <c r="M607" s="7">
        <f t="shared" si="393"/>
        <v>5.9</v>
      </c>
      <c r="N607" s="12">
        <f>(M607-M607)/M607*100</f>
        <v>0</v>
      </c>
      <c r="O607" s="12" t="e">
        <f t="shared" si="394"/>
        <v>#NUM!</v>
      </c>
      <c r="P607" s="12" t="e">
        <f t="shared" si="397"/>
        <v>#VALUE!</v>
      </c>
      <c r="Q607" s="12"/>
      <c r="R607" s="12"/>
      <c r="S607" s="12"/>
      <c r="T607" s="16"/>
      <c r="W607" s="12"/>
      <c r="X607" s="17"/>
    </row>
    <row r="608" spans="11:24">
      <c r="K608" s="8"/>
      <c r="L608" s="8"/>
      <c r="M608" s="7"/>
      <c r="N608" s="12"/>
      <c r="O608" s="12"/>
      <c r="P608" s="12"/>
      <c r="Q608" s="12"/>
      <c r="R608" s="12"/>
      <c r="S608" s="12"/>
      <c r="T608" s="16"/>
      <c r="W608" s="12"/>
      <c r="X608" s="17"/>
    </row>
    <row r="609" spans="11:24">
      <c r="K609" s="8"/>
      <c r="L609" s="8"/>
      <c r="M609" s="7"/>
      <c r="N609" s="12"/>
      <c r="O609" s="12"/>
      <c r="P609" s="12"/>
      <c r="Q609" s="12"/>
      <c r="R609" s="12"/>
      <c r="S609" s="12"/>
      <c r="T609" s="16"/>
      <c r="W609" s="12"/>
      <c r="X609" s="17"/>
    </row>
    <row r="610" spans="1:24">
      <c r="A610" s="7">
        <v>0.8</v>
      </c>
      <c r="B610" s="7">
        <v>0.8</v>
      </c>
      <c r="C610" s="7">
        <v>0.8</v>
      </c>
      <c r="D610" s="7">
        <v>0.8</v>
      </c>
      <c r="E610" s="7">
        <v>0.8</v>
      </c>
      <c r="F610" s="7">
        <v>0.8</v>
      </c>
      <c r="G610" s="8">
        <f>AVERAGE(A610:C610)</f>
        <v>0.8</v>
      </c>
      <c r="H610" s="8">
        <f>AVERAGE(D610:F610)</f>
        <v>0.8</v>
      </c>
      <c r="I610">
        <v>228</v>
      </c>
      <c r="J610">
        <v>6.4</v>
      </c>
      <c r="K610" s="8">
        <v>0.8</v>
      </c>
      <c r="L610" s="8">
        <v>0.8</v>
      </c>
      <c r="M610" s="7">
        <f t="shared" ref="M610:M615" si="398">AVERAGE(K610:L610)-0.7</f>
        <v>0.1</v>
      </c>
      <c r="N610" s="12">
        <f>(M615-M610)/M615*100</f>
        <v>97.4358974358974</v>
      </c>
      <c r="O610" s="12">
        <f t="shared" ref="O610:O615" si="399">NORMINV(N610/100,5,1)</f>
        <v>6.94911199693989</v>
      </c>
      <c r="P610" s="12">
        <f>LOG(J610)</f>
        <v>0.806179973983887</v>
      </c>
      <c r="Q610" s="12">
        <f>INTERCEPT(O610:O614,P610:P614)</f>
        <v>5.59874908470042</v>
      </c>
      <c r="R610" s="12">
        <f>LINEST(O610:O614,P610:P614)</f>
        <v>1.17783599705073</v>
      </c>
      <c r="S610" s="12">
        <f>(5-Q610)/R610</f>
        <v>-0.50834673604786</v>
      </c>
      <c r="T610" s="16">
        <f>POWER(10,S610)</f>
        <v>0.310208193031097</v>
      </c>
      <c r="W610" s="12">
        <f>CORREL(O610:O614,P610:P614)</f>
        <v>0.957720519904796</v>
      </c>
      <c r="X610" s="17">
        <f t="shared" ref="X610" si="400">W610^2</f>
        <v>0.917228594246713</v>
      </c>
    </row>
    <row r="611" spans="1:24">
      <c r="A611">
        <v>1.8</v>
      </c>
      <c r="B611">
        <v>1.8</v>
      </c>
      <c r="C611">
        <v>1.5</v>
      </c>
      <c r="D611">
        <v>2.1</v>
      </c>
      <c r="E611">
        <v>2.2</v>
      </c>
      <c r="F611">
        <v>1.7</v>
      </c>
      <c r="G611" s="8">
        <f t="shared" ref="G611:G615" si="401">AVERAGE(A611:C611)</f>
        <v>1.7</v>
      </c>
      <c r="H611" s="8">
        <f t="shared" ref="H611:H615" si="402">AVERAGE(D611:F611)</f>
        <v>2</v>
      </c>
      <c r="J611">
        <v>1.6</v>
      </c>
      <c r="K611" s="8">
        <v>1.7</v>
      </c>
      <c r="L611" s="8">
        <v>2</v>
      </c>
      <c r="M611" s="7">
        <f t="shared" si="398"/>
        <v>1.15</v>
      </c>
      <c r="N611" s="12">
        <f>(M615-M611)/M615*100</f>
        <v>70.5128205128205</v>
      </c>
      <c r="O611" s="12">
        <f t="shared" si="399"/>
        <v>5.5392076393251</v>
      </c>
      <c r="P611" s="12">
        <f t="shared" ref="P611:P615" si="403">LOG(J611)</f>
        <v>0.204119982655925</v>
      </c>
      <c r="Q611" s="12"/>
      <c r="R611" s="12"/>
      <c r="S611" s="12"/>
      <c r="T611" s="16"/>
      <c r="W611" s="12"/>
      <c r="X611" s="17"/>
    </row>
    <row r="612" spans="1:24">
      <c r="A612">
        <v>2.7</v>
      </c>
      <c r="B612">
        <v>2.6</v>
      </c>
      <c r="C612">
        <v>3.1</v>
      </c>
      <c r="D612">
        <v>3.4</v>
      </c>
      <c r="E612">
        <v>3</v>
      </c>
      <c r="F612">
        <v>3.5</v>
      </c>
      <c r="G612" s="8">
        <f t="shared" si="401"/>
        <v>2.8</v>
      </c>
      <c r="H612" s="8">
        <f t="shared" si="402"/>
        <v>3.3</v>
      </c>
      <c r="J612">
        <v>0.4</v>
      </c>
      <c r="K612" s="8">
        <v>2.8</v>
      </c>
      <c r="L612" s="8">
        <v>3.3</v>
      </c>
      <c r="M612" s="7">
        <f t="shared" si="398"/>
        <v>2.35</v>
      </c>
      <c r="N612" s="12">
        <f>(M615-M612)/M615*100</f>
        <v>39.7435897435897</v>
      </c>
      <c r="O612" s="12">
        <f t="shared" si="399"/>
        <v>4.74001039876893</v>
      </c>
      <c r="P612" s="12">
        <f t="shared" si="403"/>
        <v>-0.397940008672038</v>
      </c>
      <c r="Q612" s="12"/>
      <c r="R612" s="12"/>
      <c r="S612" s="12"/>
      <c r="T612" s="16"/>
      <c r="W612" s="12"/>
      <c r="X612" s="17"/>
    </row>
    <row r="613" spans="1:24">
      <c r="A613">
        <v>3.7</v>
      </c>
      <c r="B613">
        <v>3.9</v>
      </c>
      <c r="C613">
        <v>3.8</v>
      </c>
      <c r="D613">
        <v>3.1</v>
      </c>
      <c r="E613">
        <v>3.2</v>
      </c>
      <c r="F613">
        <v>2.7</v>
      </c>
      <c r="G613" s="8">
        <f t="shared" si="401"/>
        <v>3.8</v>
      </c>
      <c r="H613" s="8">
        <f t="shared" si="402"/>
        <v>3</v>
      </c>
      <c r="J613">
        <v>0.1</v>
      </c>
      <c r="K613" s="8">
        <v>3.8</v>
      </c>
      <c r="L613" s="8">
        <v>3</v>
      </c>
      <c r="M613" s="7">
        <f t="shared" si="398"/>
        <v>2.7</v>
      </c>
      <c r="N613" s="12">
        <f>(M615-M613)/M615*100</f>
        <v>30.7692307692308</v>
      </c>
      <c r="O613" s="12">
        <f t="shared" si="399"/>
        <v>4.49759777662664</v>
      </c>
      <c r="P613" s="12">
        <f t="shared" si="403"/>
        <v>-1</v>
      </c>
      <c r="Q613" s="12"/>
      <c r="R613" s="12"/>
      <c r="S613" s="12"/>
      <c r="T613" s="16"/>
      <c r="W613" s="12"/>
      <c r="X613" s="17"/>
    </row>
    <row r="614" spans="1:24">
      <c r="A614">
        <v>4</v>
      </c>
      <c r="B614">
        <v>4</v>
      </c>
      <c r="C614">
        <v>4.3</v>
      </c>
      <c r="D614">
        <v>4</v>
      </c>
      <c r="E614">
        <v>4</v>
      </c>
      <c r="F614">
        <v>4</v>
      </c>
      <c r="G614" s="8">
        <f t="shared" si="401"/>
        <v>4.1</v>
      </c>
      <c r="H614" s="8">
        <f t="shared" si="402"/>
        <v>4</v>
      </c>
      <c r="J614">
        <v>0.025</v>
      </c>
      <c r="K614" s="8">
        <v>4.1</v>
      </c>
      <c r="L614" s="8">
        <v>4</v>
      </c>
      <c r="M614" s="7">
        <f t="shared" si="398"/>
        <v>3.35</v>
      </c>
      <c r="N614" s="12">
        <f>(M615-M614)/M615*100</f>
        <v>14.1025641025641</v>
      </c>
      <c r="O614" s="12">
        <f t="shared" si="399"/>
        <v>3.92427727743849</v>
      </c>
      <c r="P614" s="12">
        <f t="shared" si="403"/>
        <v>-1.60205999132796</v>
      </c>
      <c r="Q614" s="12"/>
      <c r="R614" s="12"/>
      <c r="S614" s="12"/>
      <c r="T614" s="16"/>
      <c r="W614" s="12"/>
      <c r="X614" s="17"/>
    </row>
    <row r="615" spans="1:24">
      <c r="A615">
        <v>4.6</v>
      </c>
      <c r="B615">
        <v>4.8</v>
      </c>
      <c r="C615">
        <v>4.7</v>
      </c>
      <c r="D615">
        <v>4.5</v>
      </c>
      <c r="E615">
        <v>4.5</v>
      </c>
      <c r="F615">
        <v>4.5</v>
      </c>
      <c r="G615" s="8">
        <f t="shared" si="401"/>
        <v>4.7</v>
      </c>
      <c r="H615" s="8">
        <f t="shared" si="402"/>
        <v>4.5</v>
      </c>
      <c r="J615" s="14" t="s">
        <v>20</v>
      </c>
      <c r="K615" s="8">
        <v>4.7</v>
      </c>
      <c r="L615" s="8">
        <v>4.5</v>
      </c>
      <c r="M615" s="7">
        <f t="shared" si="398"/>
        <v>3.9</v>
      </c>
      <c r="N615" s="12">
        <f>(M615-M615)/M615*100</f>
        <v>0</v>
      </c>
      <c r="O615" s="12" t="e">
        <f t="shared" si="399"/>
        <v>#NUM!</v>
      </c>
      <c r="P615" s="12" t="e">
        <f t="shared" si="403"/>
        <v>#VALUE!</v>
      </c>
      <c r="Q615" s="12"/>
      <c r="R615" s="12"/>
      <c r="S615" s="12"/>
      <c r="T615" s="16"/>
      <c r="W615" s="12"/>
      <c r="X615" s="17"/>
    </row>
    <row r="616" spans="11:24">
      <c r="K616" s="8"/>
      <c r="L616" s="8"/>
      <c r="M616" s="7"/>
      <c r="N616" s="12"/>
      <c r="O616" s="12"/>
      <c r="P616" s="12"/>
      <c r="Q616" s="12"/>
      <c r="R616" s="12"/>
      <c r="S616" s="12"/>
      <c r="T616" s="16"/>
      <c r="W616" s="12"/>
      <c r="X616" s="17"/>
    </row>
    <row r="617" spans="11:24">
      <c r="K617" s="8"/>
      <c r="L617" s="8"/>
      <c r="M617" s="7"/>
      <c r="N617" s="12"/>
      <c r="O617" s="12"/>
      <c r="P617" s="12"/>
      <c r="Q617" s="12"/>
      <c r="R617" s="12"/>
      <c r="S617" s="12"/>
      <c r="T617" s="16"/>
      <c r="W617" s="12"/>
      <c r="X617" s="17"/>
    </row>
    <row r="618" spans="1:24">
      <c r="A618" s="7">
        <v>0.8</v>
      </c>
      <c r="B618" s="7">
        <v>0.8</v>
      </c>
      <c r="C618" s="7">
        <v>0.8</v>
      </c>
      <c r="D618" s="7">
        <v>0.8</v>
      </c>
      <c r="E618" s="7">
        <v>0.8</v>
      </c>
      <c r="F618" s="7">
        <v>0.8</v>
      </c>
      <c r="G618" s="8">
        <f>AVERAGE(A618:C618)</f>
        <v>0.8</v>
      </c>
      <c r="H618" s="8">
        <f>AVERAGE(D618:F618)</f>
        <v>0.8</v>
      </c>
      <c r="I618">
        <v>229</v>
      </c>
      <c r="J618">
        <v>6.4</v>
      </c>
      <c r="K618" s="8">
        <v>0.8</v>
      </c>
      <c r="L618" s="8">
        <v>0.8</v>
      </c>
      <c r="M618" s="7">
        <f t="shared" ref="M618:M623" si="404">AVERAGE(K618:L618)-0.7</f>
        <v>0.1</v>
      </c>
      <c r="N618" s="12">
        <f>(M623-M618)/M623*100</f>
        <v>97.9381443298969</v>
      </c>
      <c r="O618" s="12">
        <f t="shared" ref="O618:O623" si="405">NORMINV(N618/100,5,1)</f>
        <v>7.04113798811909</v>
      </c>
      <c r="P618" s="12">
        <f>LOG(J618)</f>
        <v>0.806179973983887</v>
      </c>
      <c r="Q618" s="12">
        <f>INTERCEPT(O618:O622,P618:P622)</f>
        <v>5.73724488328167</v>
      </c>
      <c r="R618" s="12">
        <f>LINEST(O618:O622,P618:P622)</f>
        <v>1.29370117937511</v>
      </c>
      <c r="S618" s="12">
        <f>(5-Q618)/R618</f>
        <v>-0.569872622082465</v>
      </c>
      <c r="T618" s="16">
        <f>POWER(10,S618)</f>
        <v>0.269232434281133</v>
      </c>
      <c r="W618" s="12">
        <f>CORREL(O618:O622,P618:P622)</f>
        <v>0.952446549705624</v>
      </c>
      <c r="X618" s="17">
        <f t="shared" si="378"/>
        <v>0.907154430046148</v>
      </c>
    </row>
    <row r="619" spans="1:24">
      <c r="A619">
        <v>1.4</v>
      </c>
      <c r="B619">
        <v>1.5</v>
      </c>
      <c r="C619">
        <v>1.3</v>
      </c>
      <c r="D619">
        <v>1.3</v>
      </c>
      <c r="E619">
        <v>1.3</v>
      </c>
      <c r="F619">
        <v>1.3</v>
      </c>
      <c r="G619" s="8">
        <f t="shared" ref="G619:G623" si="406">AVERAGE(A619:C619)</f>
        <v>1.4</v>
      </c>
      <c r="H619" s="8">
        <f t="shared" ref="H619:H623" si="407">AVERAGE(D619:F619)</f>
        <v>1.3</v>
      </c>
      <c r="J619">
        <v>1.6</v>
      </c>
      <c r="K619" s="8">
        <v>1.4</v>
      </c>
      <c r="L619" s="8">
        <v>1.3</v>
      </c>
      <c r="M619" s="7">
        <f t="shared" si="404"/>
        <v>0.65</v>
      </c>
      <c r="N619" s="12">
        <f>(M623-M619)/M623*100</f>
        <v>86.5979381443299</v>
      </c>
      <c r="O619" s="12">
        <f t="shared" si="405"/>
        <v>6.1075846467105</v>
      </c>
      <c r="P619" s="12">
        <f t="shared" ref="P619:P623" si="408">LOG(J619)</f>
        <v>0.204119982655925</v>
      </c>
      <c r="Q619" s="12"/>
      <c r="R619" s="12"/>
      <c r="S619" s="12"/>
      <c r="T619" s="16"/>
      <c r="W619" s="12"/>
      <c r="X619" s="17"/>
    </row>
    <row r="620" spans="1:24">
      <c r="A620">
        <v>3.9</v>
      </c>
      <c r="B620">
        <v>3.9</v>
      </c>
      <c r="C620">
        <v>3.9</v>
      </c>
      <c r="D620">
        <v>3.9</v>
      </c>
      <c r="E620">
        <v>3.9</v>
      </c>
      <c r="F620">
        <v>3.9</v>
      </c>
      <c r="G620" s="8">
        <f t="shared" si="406"/>
        <v>3.9</v>
      </c>
      <c r="H620" s="8">
        <f t="shared" si="407"/>
        <v>3.9</v>
      </c>
      <c r="J620">
        <v>0.4</v>
      </c>
      <c r="K620" s="8">
        <v>3.9</v>
      </c>
      <c r="L620" s="8">
        <v>3.9</v>
      </c>
      <c r="M620" s="7">
        <f t="shared" si="404"/>
        <v>3.2</v>
      </c>
      <c r="N620" s="12">
        <f>(M623-M620)/M623*100</f>
        <v>34.020618556701</v>
      </c>
      <c r="O620" s="12">
        <f t="shared" si="405"/>
        <v>4.5880995229625</v>
      </c>
      <c r="P620" s="12">
        <f t="shared" si="408"/>
        <v>-0.397940008672038</v>
      </c>
      <c r="Q620" s="12"/>
      <c r="R620" s="12"/>
      <c r="S620" s="12"/>
      <c r="T620" s="16"/>
      <c r="W620" s="12"/>
      <c r="X620" s="17"/>
    </row>
    <row r="621" spans="1:24">
      <c r="A621">
        <v>4.3</v>
      </c>
      <c r="B621">
        <v>4.3</v>
      </c>
      <c r="C621">
        <v>4.3</v>
      </c>
      <c r="D621">
        <v>4.3</v>
      </c>
      <c r="E621">
        <v>4.3</v>
      </c>
      <c r="F621">
        <v>4.3</v>
      </c>
      <c r="G621" s="8">
        <f t="shared" si="406"/>
        <v>4.3</v>
      </c>
      <c r="H621" s="8">
        <f t="shared" si="407"/>
        <v>4.3</v>
      </c>
      <c r="J621">
        <v>0.1</v>
      </c>
      <c r="K621" s="8">
        <v>4.3</v>
      </c>
      <c r="L621" s="8">
        <v>4.3</v>
      </c>
      <c r="M621" s="7">
        <f t="shared" si="404"/>
        <v>3.6</v>
      </c>
      <c r="N621" s="12">
        <f>(M623-M621)/M623*100</f>
        <v>25.7731958762887</v>
      </c>
      <c r="O621" s="12">
        <f t="shared" si="405"/>
        <v>4.34964651724383</v>
      </c>
      <c r="P621" s="12">
        <f t="shared" si="408"/>
        <v>-1</v>
      </c>
      <c r="Q621" s="12"/>
      <c r="R621" s="12"/>
      <c r="S621" s="12"/>
      <c r="T621" s="16"/>
      <c r="W621" s="12"/>
      <c r="X621" s="17"/>
    </row>
    <row r="622" spans="1:24">
      <c r="A622">
        <v>4.6</v>
      </c>
      <c r="B622">
        <v>4.7</v>
      </c>
      <c r="C622">
        <v>5.1</v>
      </c>
      <c r="D622">
        <v>5</v>
      </c>
      <c r="E622">
        <v>4.6</v>
      </c>
      <c r="F622">
        <v>4.5</v>
      </c>
      <c r="G622" s="8">
        <f t="shared" si="406"/>
        <v>4.8</v>
      </c>
      <c r="H622" s="8">
        <f t="shared" si="407"/>
        <v>4.7</v>
      </c>
      <c r="J622">
        <v>0.025</v>
      </c>
      <c r="K622" s="8">
        <v>4.8</v>
      </c>
      <c r="L622" s="8">
        <v>4.7</v>
      </c>
      <c r="M622" s="7">
        <f t="shared" si="404"/>
        <v>4.05</v>
      </c>
      <c r="N622" s="12">
        <f>(M623-M622)/M623*100</f>
        <v>16.4948453608248</v>
      </c>
      <c r="O622" s="12">
        <f t="shared" si="405"/>
        <v>4.02567844867465</v>
      </c>
      <c r="P622" s="12">
        <f t="shared" si="408"/>
        <v>-1.60205999132796</v>
      </c>
      <c r="Q622" s="12"/>
      <c r="R622" s="12"/>
      <c r="S622" s="12"/>
      <c r="T622" s="16"/>
      <c r="W622" s="12"/>
      <c r="X622" s="17"/>
    </row>
    <row r="623" spans="1:24">
      <c r="A623">
        <v>5.9</v>
      </c>
      <c r="B623">
        <v>5.4</v>
      </c>
      <c r="C623">
        <v>5.8</v>
      </c>
      <c r="D623">
        <v>5.6</v>
      </c>
      <c r="E623">
        <v>5.3</v>
      </c>
      <c r="F623">
        <v>5.3</v>
      </c>
      <c r="G623" s="8">
        <f t="shared" si="406"/>
        <v>5.7</v>
      </c>
      <c r="H623" s="8">
        <f t="shared" si="407"/>
        <v>5.4</v>
      </c>
      <c r="J623" s="14" t="s">
        <v>20</v>
      </c>
      <c r="K623" s="8">
        <v>5.7</v>
      </c>
      <c r="L623" s="8">
        <v>5.4</v>
      </c>
      <c r="M623" s="7">
        <f t="shared" si="404"/>
        <v>4.85</v>
      </c>
      <c r="N623" s="12">
        <f>(M623-M623)/M623*100</f>
        <v>0</v>
      </c>
      <c r="O623" s="12" t="e">
        <f t="shared" si="405"/>
        <v>#NUM!</v>
      </c>
      <c r="P623" s="12" t="e">
        <f t="shared" si="408"/>
        <v>#VALUE!</v>
      </c>
      <c r="Q623" s="12"/>
      <c r="R623" s="12"/>
      <c r="S623" s="12"/>
      <c r="T623" s="16"/>
      <c r="W623" s="12"/>
      <c r="X623" s="17"/>
    </row>
    <row r="624" spans="13:24">
      <c r="M624" s="7"/>
      <c r="N624" s="12"/>
      <c r="O624" s="12"/>
      <c r="P624" s="12"/>
      <c r="Q624" s="12"/>
      <c r="R624" s="12"/>
      <c r="S624" s="12"/>
      <c r="T624" s="16"/>
      <c r="W624" s="12"/>
      <c r="X624" s="17"/>
    </row>
    <row r="625" spans="13:24">
      <c r="M625" s="7"/>
      <c r="N625" s="12"/>
      <c r="O625" s="12"/>
      <c r="P625" s="12"/>
      <c r="Q625" s="12"/>
      <c r="R625" s="12"/>
      <c r="S625" s="12"/>
      <c r="T625" s="16"/>
      <c r="W625" s="12"/>
      <c r="X625" s="17"/>
    </row>
    <row r="626" spans="1:24">
      <c r="A626" s="7">
        <v>1</v>
      </c>
      <c r="B626" s="7">
        <v>1.1</v>
      </c>
      <c r="C626" s="7">
        <v>1.2</v>
      </c>
      <c r="D626" s="7">
        <v>0.9</v>
      </c>
      <c r="E626" s="7">
        <v>0.9</v>
      </c>
      <c r="F626" s="7">
        <v>0.9</v>
      </c>
      <c r="G626" s="8">
        <f>AVERAGE(A626:C626)</f>
        <v>1.1</v>
      </c>
      <c r="H626" s="8">
        <f>AVERAGE(D626:F626)</f>
        <v>0.9</v>
      </c>
      <c r="I626">
        <v>231</v>
      </c>
      <c r="J626">
        <v>6.4</v>
      </c>
      <c r="K626" s="8">
        <v>1.1</v>
      </c>
      <c r="L626" s="8">
        <v>0.9</v>
      </c>
      <c r="M626" s="7">
        <f t="shared" ref="M626:M631" si="409">AVERAGE(K626:L626)-0.7</f>
        <v>0.3</v>
      </c>
      <c r="N626" s="12">
        <f>(M631-M626)/M631*100</f>
        <v>91.5492957746479</v>
      </c>
      <c r="O626" s="12">
        <f t="shared" ref="O626:O631" si="410">NORMINV(N626/100,5,1)</f>
        <v>6.37537864988346</v>
      </c>
      <c r="P626" s="12">
        <f>LOG(J626)</f>
        <v>0.806179973983887</v>
      </c>
      <c r="Q626" s="12">
        <f>INTERCEPT(O626:O630,P626:P630)</f>
        <v>5.28692541068217</v>
      </c>
      <c r="R626" s="12">
        <f>LINEST(O626:O630,P626:P630)</f>
        <v>0.948941941919108</v>
      </c>
      <c r="S626" s="12">
        <f>(5-Q626)/R626</f>
        <v>-0.302363504032604</v>
      </c>
      <c r="T626" s="16">
        <f>POWER(10,S626)</f>
        <v>0.498467096361823</v>
      </c>
      <c r="W626" s="12">
        <f>CORREL(O626:O630,P626:P630)</f>
        <v>0.956409533924109</v>
      </c>
      <c r="X626" s="17">
        <f t="shared" si="378"/>
        <v>0.914719196580931</v>
      </c>
    </row>
    <row r="627" spans="1:24">
      <c r="A627">
        <v>2.2</v>
      </c>
      <c r="B627">
        <v>1.7</v>
      </c>
      <c r="C627">
        <v>2.1</v>
      </c>
      <c r="D627">
        <v>2</v>
      </c>
      <c r="E627">
        <v>2.3</v>
      </c>
      <c r="F627">
        <v>2.3</v>
      </c>
      <c r="G627" s="8">
        <f t="shared" ref="G627:G631" si="411">AVERAGE(A627:C627)</f>
        <v>2</v>
      </c>
      <c r="H627" s="8">
        <f t="shared" ref="H627:H631" si="412">AVERAGE(D627:F627)</f>
        <v>2.2</v>
      </c>
      <c r="J627">
        <v>1.6</v>
      </c>
      <c r="K627" s="8">
        <v>2</v>
      </c>
      <c r="L627" s="8">
        <v>2.2</v>
      </c>
      <c r="M627" s="7">
        <f t="shared" si="409"/>
        <v>1.4</v>
      </c>
      <c r="N627" s="12">
        <f>(M631-M627)/M631*100</f>
        <v>60.5633802816901</v>
      </c>
      <c r="O627" s="12">
        <f t="shared" si="410"/>
        <v>5.26795703033347</v>
      </c>
      <c r="P627" s="12">
        <f t="shared" ref="P627:P631" si="413">LOG(J627)</f>
        <v>0.204119982655925</v>
      </c>
      <c r="Q627" s="12"/>
      <c r="R627" s="12"/>
      <c r="S627" s="12"/>
      <c r="T627" s="16"/>
      <c r="W627" s="12"/>
      <c r="X627" s="17"/>
    </row>
    <row r="628" spans="1:24">
      <c r="A628">
        <v>2.8</v>
      </c>
      <c r="B628">
        <v>2.9</v>
      </c>
      <c r="C628">
        <v>3.3</v>
      </c>
      <c r="D628">
        <v>2.8</v>
      </c>
      <c r="E628">
        <v>3.1</v>
      </c>
      <c r="F628">
        <v>3.4</v>
      </c>
      <c r="G628" s="8">
        <f t="shared" si="411"/>
        <v>3</v>
      </c>
      <c r="H628" s="8">
        <f t="shared" si="412"/>
        <v>3.1</v>
      </c>
      <c r="J628">
        <v>0.4</v>
      </c>
      <c r="K628" s="8">
        <v>3</v>
      </c>
      <c r="L628" s="8">
        <v>3.1</v>
      </c>
      <c r="M628" s="7">
        <f t="shared" si="409"/>
        <v>2.35</v>
      </c>
      <c r="N628" s="12">
        <f>(M631-M628)/M631*100</f>
        <v>33.8028169014085</v>
      </c>
      <c r="O628" s="12">
        <f t="shared" si="410"/>
        <v>4.58214938004284</v>
      </c>
      <c r="P628" s="12">
        <f t="shared" si="413"/>
        <v>-0.397940008672038</v>
      </c>
      <c r="Q628" s="12"/>
      <c r="R628" s="12"/>
      <c r="S628" s="12"/>
      <c r="T628" s="16"/>
      <c r="W628" s="12"/>
      <c r="X628" s="17"/>
    </row>
    <row r="629" spans="1:24">
      <c r="A629">
        <v>3.4</v>
      </c>
      <c r="B629">
        <v>3.8</v>
      </c>
      <c r="C629">
        <v>3</v>
      </c>
      <c r="D629">
        <v>3.4</v>
      </c>
      <c r="E629">
        <v>3.5</v>
      </c>
      <c r="F629">
        <v>3</v>
      </c>
      <c r="G629" s="8">
        <f t="shared" si="411"/>
        <v>3.4</v>
      </c>
      <c r="H629" s="8">
        <f t="shared" si="412"/>
        <v>3.3</v>
      </c>
      <c r="J629">
        <v>0.1</v>
      </c>
      <c r="K629" s="8">
        <v>3.4</v>
      </c>
      <c r="L629" s="8">
        <v>3.3</v>
      </c>
      <c r="M629" s="7">
        <f t="shared" si="409"/>
        <v>2.65</v>
      </c>
      <c r="N629" s="12">
        <f>(M631-M629)/M631*100</f>
        <v>25.3521126760564</v>
      </c>
      <c r="O629" s="12">
        <f t="shared" si="410"/>
        <v>4.33654978346179</v>
      </c>
      <c r="P629" s="12">
        <f t="shared" si="413"/>
        <v>-1</v>
      </c>
      <c r="Q629" s="12"/>
      <c r="R629" s="12"/>
      <c r="S629" s="12"/>
      <c r="T629" s="16"/>
      <c r="W629" s="12"/>
      <c r="X629" s="17"/>
    </row>
    <row r="630" spans="1:24">
      <c r="A630">
        <v>3.7</v>
      </c>
      <c r="B630">
        <v>3.6</v>
      </c>
      <c r="C630">
        <v>4.1</v>
      </c>
      <c r="D630">
        <v>3.2</v>
      </c>
      <c r="E630">
        <v>3.8</v>
      </c>
      <c r="F630">
        <v>3.8</v>
      </c>
      <c r="G630" s="8">
        <f t="shared" si="411"/>
        <v>3.8</v>
      </c>
      <c r="H630" s="8">
        <f t="shared" si="412"/>
        <v>3.6</v>
      </c>
      <c r="J630">
        <v>0.025</v>
      </c>
      <c r="K630" s="8">
        <v>3.8</v>
      </c>
      <c r="L630" s="8">
        <v>3.6</v>
      </c>
      <c r="M630" s="7">
        <f t="shared" si="409"/>
        <v>3</v>
      </c>
      <c r="N630" s="12">
        <f>(M631-M630)/M631*100</f>
        <v>15.4929577464789</v>
      </c>
      <c r="O630" s="12">
        <f t="shared" si="410"/>
        <v>3.98448238670652</v>
      </c>
      <c r="P630" s="12">
        <f t="shared" si="413"/>
        <v>-1.60205999132796</v>
      </c>
      <c r="Q630" s="12"/>
      <c r="R630" s="12"/>
      <c r="S630" s="12"/>
      <c r="T630" s="16"/>
      <c r="W630" s="12"/>
      <c r="X630" s="17"/>
    </row>
    <row r="631" spans="1:24">
      <c r="A631">
        <v>4.3</v>
      </c>
      <c r="B631">
        <v>4.3</v>
      </c>
      <c r="C631">
        <v>4.3</v>
      </c>
      <c r="D631">
        <v>4.2</v>
      </c>
      <c r="E631">
        <v>4.2</v>
      </c>
      <c r="F631">
        <v>4.2</v>
      </c>
      <c r="G631" s="8">
        <f t="shared" si="411"/>
        <v>4.3</v>
      </c>
      <c r="H631" s="8">
        <f t="shared" si="412"/>
        <v>4.2</v>
      </c>
      <c r="J631" s="14" t="s">
        <v>20</v>
      </c>
      <c r="K631" s="8">
        <v>4.3</v>
      </c>
      <c r="L631" s="8">
        <v>4.2</v>
      </c>
      <c r="M631" s="7">
        <f t="shared" si="409"/>
        <v>3.55</v>
      </c>
      <c r="N631" s="12">
        <f>(M631-M631)/M631*100</f>
        <v>0</v>
      </c>
      <c r="O631" s="12" t="e">
        <f t="shared" si="410"/>
        <v>#NUM!</v>
      </c>
      <c r="P631" s="12" t="e">
        <f t="shared" si="413"/>
        <v>#VALUE!</v>
      </c>
      <c r="Q631" s="12"/>
      <c r="R631" s="12"/>
      <c r="S631" s="12"/>
      <c r="T631" s="16"/>
      <c r="W631" s="12"/>
      <c r="X631" s="17"/>
    </row>
    <row r="632" spans="11:24">
      <c r="K632" s="8"/>
      <c r="L632" s="8"/>
      <c r="M632" s="7"/>
      <c r="N632" s="12"/>
      <c r="O632" s="12"/>
      <c r="P632" s="12"/>
      <c r="Q632" s="12"/>
      <c r="R632" s="12"/>
      <c r="S632" s="12"/>
      <c r="T632" s="16"/>
      <c r="W632" s="12"/>
      <c r="X632" s="17"/>
    </row>
    <row r="633" spans="11:24">
      <c r="K633" s="8"/>
      <c r="L633" s="8"/>
      <c r="M633" s="7"/>
      <c r="N633" s="12"/>
      <c r="O633" s="12"/>
      <c r="P633" s="12"/>
      <c r="Q633" s="12"/>
      <c r="R633" s="12"/>
      <c r="S633" s="12"/>
      <c r="T633" s="16"/>
      <c r="W633" s="12"/>
      <c r="X633" s="17"/>
    </row>
    <row r="634" spans="1:24">
      <c r="A634" s="7">
        <v>1</v>
      </c>
      <c r="B634" s="7">
        <v>1</v>
      </c>
      <c r="C634" s="7">
        <v>1</v>
      </c>
      <c r="D634" s="7">
        <v>0.71</v>
      </c>
      <c r="E634" s="7">
        <v>0.71</v>
      </c>
      <c r="F634" s="7">
        <v>0.71</v>
      </c>
      <c r="G634" s="8">
        <f>AVERAGE(A634:C634)</f>
        <v>1</v>
      </c>
      <c r="H634" s="8">
        <f>AVERAGE(D634:F634)</f>
        <v>0.71</v>
      </c>
      <c r="I634">
        <v>232</v>
      </c>
      <c r="J634">
        <v>6.4</v>
      </c>
      <c r="K634" s="8">
        <v>1</v>
      </c>
      <c r="L634" s="8">
        <v>0.71</v>
      </c>
      <c r="M634" s="7">
        <f t="shared" ref="M634:M639" si="414">AVERAGE(K634:L634)-0.7</f>
        <v>0.155</v>
      </c>
      <c r="N634" s="12">
        <f>(M639-M634)/M639*100</f>
        <v>97.280701754386</v>
      </c>
      <c r="O634" s="12">
        <f t="shared" ref="O634:O639" si="415">NORMINV(N634/100,5,1)</f>
        <v>6.923749701217</v>
      </c>
      <c r="P634" s="12">
        <f>LOG(J634)</f>
        <v>0.806179973983887</v>
      </c>
      <c r="Q634" s="12">
        <f>INTERCEPT(O634:O638,P634:P638)</f>
        <v>5.63833873893145</v>
      </c>
      <c r="R634" s="12">
        <f>LINEST(O634:O638,P634:P638)</f>
        <v>1.32428406004688</v>
      </c>
      <c r="S634" s="12">
        <f>(5-Q634)/R634</f>
        <v>-0.482025539829313</v>
      </c>
      <c r="T634" s="16">
        <f>POWER(10,S634)</f>
        <v>0.329590329181316</v>
      </c>
      <c r="W634" s="12">
        <f>CORREL(O634:O638,P634:P638)</f>
        <v>0.975519311102666</v>
      </c>
      <c r="X634" s="17">
        <f t="shared" ref="X634" si="416">W634^2</f>
        <v>0.951637926334219</v>
      </c>
    </row>
    <row r="635" spans="1:24">
      <c r="A635">
        <v>1.6</v>
      </c>
      <c r="B635">
        <v>1.6</v>
      </c>
      <c r="C635">
        <v>1.3</v>
      </c>
      <c r="D635">
        <v>1.8</v>
      </c>
      <c r="E635">
        <v>2.1</v>
      </c>
      <c r="F635">
        <v>1.8</v>
      </c>
      <c r="G635" s="8">
        <f t="shared" ref="G635:G639" si="417">AVERAGE(A635:C635)</f>
        <v>1.5</v>
      </c>
      <c r="H635" s="8">
        <f t="shared" ref="H635:H639" si="418">AVERAGE(D635:F635)</f>
        <v>1.9</v>
      </c>
      <c r="J635">
        <v>1.6</v>
      </c>
      <c r="K635" s="8">
        <v>1.5</v>
      </c>
      <c r="L635" s="8">
        <v>1.9</v>
      </c>
      <c r="M635" s="7">
        <f t="shared" si="414"/>
        <v>1</v>
      </c>
      <c r="N635" s="12">
        <f>(M639-M635)/M639*100</f>
        <v>82.4561403508772</v>
      </c>
      <c r="O635" s="12">
        <f t="shared" si="415"/>
        <v>5.93288917320597</v>
      </c>
      <c r="P635" s="12">
        <f t="shared" ref="P635:P639" si="419">LOG(J635)</f>
        <v>0.204119982655925</v>
      </c>
      <c r="Q635" s="12"/>
      <c r="R635" s="12"/>
      <c r="S635" s="12"/>
      <c r="T635" s="16"/>
      <c r="W635" s="12"/>
      <c r="X635" s="17"/>
    </row>
    <row r="636" spans="1:24">
      <c r="A636">
        <v>4.3</v>
      </c>
      <c r="B636">
        <v>4.2</v>
      </c>
      <c r="C636">
        <v>4.1</v>
      </c>
      <c r="D636">
        <v>4.5</v>
      </c>
      <c r="E636">
        <v>4.5</v>
      </c>
      <c r="F636">
        <v>4.5</v>
      </c>
      <c r="G636" s="8">
        <f t="shared" si="417"/>
        <v>4.2</v>
      </c>
      <c r="H636" s="8">
        <f t="shared" si="418"/>
        <v>4.5</v>
      </c>
      <c r="J636">
        <v>0.4</v>
      </c>
      <c r="K636" s="8">
        <v>4.2</v>
      </c>
      <c r="L636" s="8">
        <v>4.5</v>
      </c>
      <c r="M636" s="7">
        <f t="shared" si="414"/>
        <v>3.65</v>
      </c>
      <c r="N636" s="12">
        <f>(M639-M636)/M639*100</f>
        <v>35.9649122807018</v>
      </c>
      <c r="O636" s="12">
        <f t="shared" si="415"/>
        <v>4.64060316970845</v>
      </c>
      <c r="P636" s="12">
        <f t="shared" si="419"/>
        <v>-0.397940008672038</v>
      </c>
      <c r="Q636" s="12"/>
      <c r="R636" s="12"/>
      <c r="S636" s="12"/>
      <c r="T636" s="16"/>
      <c r="W636" s="12"/>
      <c r="X636" s="17"/>
    </row>
    <row r="637" spans="1:24">
      <c r="A637">
        <v>5</v>
      </c>
      <c r="B637">
        <v>5</v>
      </c>
      <c r="C637">
        <v>5</v>
      </c>
      <c r="D637">
        <v>5</v>
      </c>
      <c r="E637">
        <v>5</v>
      </c>
      <c r="F637">
        <v>5</v>
      </c>
      <c r="G637" s="8">
        <f t="shared" si="417"/>
        <v>5</v>
      </c>
      <c r="H637" s="8">
        <f t="shared" si="418"/>
        <v>5</v>
      </c>
      <c r="J637">
        <v>0.1</v>
      </c>
      <c r="K637" s="8">
        <v>5</v>
      </c>
      <c r="L637" s="8">
        <v>5</v>
      </c>
      <c r="M637" s="7">
        <f t="shared" si="414"/>
        <v>4.3</v>
      </c>
      <c r="N637" s="12">
        <f>(M639-M637)/M639*100</f>
        <v>24.5614035087719</v>
      </c>
      <c r="O637" s="12">
        <f t="shared" si="415"/>
        <v>4.31164311909457</v>
      </c>
      <c r="P637" s="12">
        <f t="shared" si="419"/>
        <v>-1</v>
      </c>
      <c r="Q637" s="12"/>
      <c r="R637" s="12"/>
      <c r="S637" s="12"/>
      <c r="T637" s="16"/>
      <c r="W637" s="12"/>
      <c r="X637" s="17"/>
    </row>
    <row r="638" spans="1:24">
      <c r="A638">
        <v>5.7</v>
      </c>
      <c r="B638">
        <v>5.8</v>
      </c>
      <c r="C638">
        <v>5.3</v>
      </c>
      <c r="D638">
        <v>5.7</v>
      </c>
      <c r="E638">
        <v>6.1</v>
      </c>
      <c r="F638">
        <v>6.2</v>
      </c>
      <c r="G638" s="8">
        <f t="shared" si="417"/>
        <v>5.6</v>
      </c>
      <c r="H638" s="8">
        <f t="shared" si="418"/>
        <v>6</v>
      </c>
      <c r="J638">
        <v>0.025</v>
      </c>
      <c r="K638" s="8">
        <v>5.6</v>
      </c>
      <c r="L638" s="8">
        <v>6</v>
      </c>
      <c r="M638" s="7">
        <f t="shared" si="414"/>
        <v>5.1</v>
      </c>
      <c r="N638" s="12">
        <f>(M639-M638)/M639*100</f>
        <v>10.5263157894737</v>
      </c>
      <c r="O638" s="12">
        <f t="shared" si="415"/>
        <v>3.74788047973478</v>
      </c>
      <c r="P638" s="12">
        <f t="shared" si="419"/>
        <v>-1.60205999132796</v>
      </c>
      <c r="Q638" s="12"/>
      <c r="R638" s="12"/>
      <c r="S638" s="12"/>
      <c r="T638" s="16"/>
      <c r="W638" s="12"/>
      <c r="X638" s="17"/>
    </row>
    <row r="639" spans="1:24">
      <c r="A639">
        <v>6.5</v>
      </c>
      <c r="B639">
        <v>6.5</v>
      </c>
      <c r="C639">
        <v>6.5</v>
      </c>
      <c r="D639">
        <v>6.4</v>
      </c>
      <c r="E639">
        <v>6.3</v>
      </c>
      <c r="F639">
        <v>6.2</v>
      </c>
      <c r="G639" s="8">
        <f t="shared" si="417"/>
        <v>6.5</v>
      </c>
      <c r="H639" s="8">
        <f t="shared" si="418"/>
        <v>6.3</v>
      </c>
      <c r="J639" s="14" t="s">
        <v>20</v>
      </c>
      <c r="K639" s="8">
        <v>6.5</v>
      </c>
      <c r="L639" s="8">
        <v>6.3</v>
      </c>
      <c r="M639" s="7">
        <f t="shared" si="414"/>
        <v>5.7</v>
      </c>
      <c r="N639" s="12">
        <f>(M639-M639)/M639*100</f>
        <v>0</v>
      </c>
      <c r="O639" s="12" t="e">
        <f t="shared" si="415"/>
        <v>#NUM!</v>
      </c>
      <c r="P639" s="12" t="e">
        <f t="shared" si="419"/>
        <v>#VALUE!</v>
      </c>
      <c r="Q639" s="12"/>
      <c r="R639" s="12"/>
      <c r="S639" s="12"/>
      <c r="T639" s="16"/>
      <c r="W639" s="12"/>
      <c r="X639" s="17"/>
    </row>
    <row r="640" spans="10:24">
      <c r="J640" s="14"/>
      <c r="K640" s="8"/>
      <c r="L640" s="8"/>
      <c r="M640" s="7"/>
      <c r="N640" s="12"/>
      <c r="O640" s="12"/>
      <c r="P640" s="12"/>
      <c r="Q640" s="12"/>
      <c r="R640" s="12"/>
      <c r="S640" s="12"/>
      <c r="T640" s="16"/>
      <c r="W640" s="12"/>
      <c r="X640" s="17"/>
    </row>
    <row r="641" spans="13:24">
      <c r="M641" s="7"/>
      <c r="N641" s="12"/>
      <c r="O641" s="12"/>
      <c r="P641" s="12"/>
      <c r="Q641" s="12"/>
      <c r="R641" s="12"/>
      <c r="S641" s="12"/>
      <c r="T641" s="16"/>
      <c r="W641" s="12"/>
      <c r="X641" s="18"/>
    </row>
    <row r="642" spans="1:24">
      <c r="A642" s="7">
        <v>0.71</v>
      </c>
      <c r="B642" s="7">
        <v>0.71</v>
      </c>
      <c r="C642" s="7">
        <v>0.71</v>
      </c>
      <c r="D642" s="7">
        <v>0.8</v>
      </c>
      <c r="E642" s="7">
        <v>0.8</v>
      </c>
      <c r="F642" s="7">
        <v>0.8</v>
      </c>
      <c r="G642" s="8">
        <f>AVERAGE(A642:C642)</f>
        <v>0.71</v>
      </c>
      <c r="H642" s="8">
        <f>AVERAGE(D642:F642)</f>
        <v>0.8</v>
      </c>
      <c r="I642">
        <v>233</v>
      </c>
      <c r="J642">
        <v>6.4</v>
      </c>
      <c r="K642" s="8">
        <v>0.71</v>
      </c>
      <c r="L642" s="8">
        <v>0.8</v>
      </c>
      <c r="M642" s="7">
        <f t="shared" ref="M642:M647" si="420">AVERAGE(K642:L642)-0.7</f>
        <v>0.055</v>
      </c>
      <c r="N642" s="12">
        <f>(M647-M642)/M647*100</f>
        <v>99.0983606557377</v>
      </c>
      <c r="O642" s="12">
        <f t="shared" ref="O642:O647" si="421">NORMINV(N642/100,5,1)</f>
        <v>7.36494421632477</v>
      </c>
      <c r="P642" s="12">
        <f>LOG(J642)</f>
        <v>0.806179973983887</v>
      </c>
      <c r="Q642" s="12">
        <f>INTERCEPT(O642:O646,P642:P646)</f>
        <v>5.77743304067469</v>
      </c>
      <c r="R642" s="12">
        <f>LINEST(O642:O646,P642:P646)</f>
        <v>1.41971675706564</v>
      </c>
      <c r="S642" s="12">
        <f>(5-Q642)/R642</f>
        <v>-0.547597284321373</v>
      </c>
      <c r="T642" s="16">
        <f>POWER(10,S642)</f>
        <v>0.28340187268027</v>
      </c>
      <c r="W642" s="12">
        <f>CORREL(O642:O646,P642:P646)</f>
        <v>0.954295160174388</v>
      </c>
      <c r="X642" s="17">
        <f t="shared" ref="X642:X666" si="422">W642^2</f>
        <v>0.910679252732261</v>
      </c>
    </row>
    <row r="643" spans="1:24">
      <c r="A643">
        <v>2.3</v>
      </c>
      <c r="B643">
        <v>2.1</v>
      </c>
      <c r="C643">
        <v>1.6</v>
      </c>
      <c r="D643">
        <v>1.5</v>
      </c>
      <c r="E643">
        <v>1.8</v>
      </c>
      <c r="F643">
        <v>1.8</v>
      </c>
      <c r="G643" s="8">
        <f t="shared" ref="G643:G647" si="423">AVERAGE(A643:C643)</f>
        <v>2</v>
      </c>
      <c r="H643" s="8">
        <f t="shared" ref="H643:H647" si="424">AVERAGE(D643:F643)</f>
        <v>1.7</v>
      </c>
      <c r="J643">
        <v>1.6</v>
      </c>
      <c r="K643" s="8">
        <v>2</v>
      </c>
      <c r="L643" s="8">
        <v>1.7</v>
      </c>
      <c r="M643" s="7">
        <f t="shared" si="420"/>
        <v>1.15</v>
      </c>
      <c r="N643" s="12">
        <f>(M647-M643)/M647*100</f>
        <v>81.1475409836066</v>
      </c>
      <c r="O643" s="12">
        <f t="shared" si="421"/>
        <v>5.88334632750869</v>
      </c>
      <c r="P643" s="12">
        <f t="shared" ref="P643:P647" si="425">LOG(J643)</f>
        <v>0.204119982655925</v>
      </c>
      <c r="Q643" s="12"/>
      <c r="R643" s="12"/>
      <c r="S643" s="12"/>
      <c r="T643" s="16"/>
      <c r="W643" s="12"/>
      <c r="X643" s="17"/>
    </row>
    <row r="644" spans="1:24">
      <c r="A644">
        <v>4.5</v>
      </c>
      <c r="B644">
        <v>4.7</v>
      </c>
      <c r="C644">
        <v>4.6</v>
      </c>
      <c r="D644">
        <v>4.5</v>
      </c>
      <c r="E644">
        <v>4.5</v>
      </c>
      <c r="F644">
        <v>4.5</v>
      </c>
      <c r="G644" s="8">
        <f t="shared" si="423"/>
        <v>4.6</v>
      </c>
      <c r="H644" s="8">
        <f t="shared" si="424"/>
        <v>4.5</v>
      </c>
      <c r="J644">
        <v>0.4</v>
      </c>
      <c r="K644" s="8">
        <v>4.6</v>
      </c>
      <c r="L644" s="8">
        <v>4.5</v>
      </c>
      <c r="M644" s="7">
        <f t="shared" si="420"/>
        <v>3.85</v>
      </c>
      <c r="N644" s="12">
        <f>(M647-M644)/M647*100</f>
        <v>36.8852459016394</v>
      </c>
      <c r="O644" s="12">
        <f t="shared" si="421"/>
        <v>4.66510582727038</v>
      </c>
      <c r="P644" s="12">
        <f t="shared" si="425"/>
        <v>-0.397940008672038</v>
      </c>
      <c r="Q644" s="12"/>
      <c r="R644" s="12"/>
      <c r="S644" s="12"/>
      <c r="T644" s="16"/>
      <c r="W644" s="12"/>
      <c r="X644" s="17"/>
    </row>
    <row r="645" spans="1:24">
      <c r="A645">
        <v>5.5</v>
      </c>
      <c r="B645">
        <v>5.5</v>
      </c>
      <c r="C645">
        <v>5.5</v>
      </c>
      <c r="D645">
        <v>5.5</v>
      </c>
      <c r="E645">
        <v>5.5</v>
      </c>
      <c r="F645">
        <v>5.2</v>
      </c>
      <c r="G645" s="8">
        <f t="shared" si="423"/>
        <v>5.5</v>
      </c>
      <c r="H645" s="8">
        <f t="shared" si="424"/>
        <v>5.4</v>
      </c>
      <c r="J645">
        <v>0.1</v>
      </c>
      <c r="K645" s="8">
        <v>5.5</v>
      </c>
      <c r="L645" s="8">
        <v>5.4</v>
      </c>
      <c r="M645" s="7">
        <f t="shared" si="420"/>
        <v>4.75</v>
      </c>
      <c r="N645" s="12">
        <f>(M647-M645)/M647*100</f>
        <v>22.1311475409836</v>
      </c>
      <c r="O645" s="12">
        <f t="shared" si="421"/>
        <v>4.23222850266658</v>
      </c>
      <c r="P645" s="12">
        <f t="shared" si="425"/>
        <v>-1</v>
      </c>
      <c r="Q645" s="12"/>
      <c r="R645" s="12"/>
      <c r="S645" s="12"/>
      <c r="T645" s="16"/>
      <c r="W645" s="12"/>
      <c r="X645" s="17"/>
    </row>
    <row r="646" spans="1:24">
      <c r="A646">
        <v>6</v>
      </c>
      <c r="B646">
        <v>6.1</v>
      </c>
      <c r="C646">
        <v>6.5</v>
      </c>
      <c r="D646">
        <v>5.6</v>
      </c>
      <c r="E646">
        <v>5.5</v>
      </c>
      <c r="F646">
        <v>6</v>
      </c>
      <c r="G646" s="8">
        <f t="shared" si="423"/>
        <v>6.2</v>
      </c>
      <c r="H646" s="8">
        <f t="shared" si="424"/>
        <v>5.7</v>
      </c>
      <c r="J646">
        <v>0.025</v>
      </c>
      <c r="K646" s="8">
        <v>6.2</v>
      </c>
      <c r="L646" s="8">
        <v>5.7</v>
      </c>
      <c r="M646" s="7">
        <f t="shared" si="420"/>
        <v>5.25</v>
      </c>
      <c r="N646" s="12">
        <f>(M647-M646)/M647*100</f>
        <v>13.9344262295082</v>
      </c>
      <c r="O646" s="12">
        <f t="shared" si="421"/>
        <v>3.91672983651033</v>
      </c>
      <c r="P646" s="12">
        <f t="shared" si="425"/>
        <v>-1.60205999132796</v>
      </c>
      <c r="Q646" s="12"/>
      <c r="R646" s="12"/>
      <c r="S646" s="12"/>
      <c r="T646" s="16"/>
      <c r="W646" s="12"/>
      <c r="X646" s="17"/>
    </row>
    <row r="647" spans="1:24">
      <c r="A647">
        <v>6.8</v>
      </c>
      <c r="B647">
        <v>7.1</v>
      </c>
      <c r="C647">
        <v>6.8</v>
      </c>
      <c r="D647">
        <v>7</v>
      </c>
      <c r="E647">
        <v>6.7</v>
      </c>
      <c r="F647">
        <v>6.4</v>
      </c>
      <c r="G647" s="8">
        <f t="shared" si="423"/>
        <v>6.9</v>
      </c>
      <c r="H647" s="8">
        <f t="shared" si="424"/>
        <v>6.7</v>
      </c>
      <c r="J647" s="14" t="s">
        <v>20</v>
      </c>
      <c r="K647" s="8">
        <v>6.9</v>
      </c>
      <c r="L647" s="8">
        <v>6.7</v>
      </c>
      <c r="M647" s="7">
        <f t="shared" si="420"/>
        <v>6.1</v>
      </c>
      <c r="N647" s="12">
        <f>(M647-M647)/M647*100</f>
        <v>0</v>
      </c>
      <c r="O647" s="12" t="e">
        <f t="shared" si="421"/>
        <v>#NUM!</v>
      </c>
      <c r="P647" s="12" t="e">
        <f t="shared" si="425"/>
        <v>#VALUE!</v>
      </c>
      <c r="Q647" s="12"/>
      <c r="R647" s="12"/>
      <c r="S647" s="12"/>
      <c r="T647" s="16"/>
      <c r="W647" s="12"/>
      <c r="X647" s="17"/>
    </row>
    <row r="648" spans="13:24">
      <c r="M648" s="7"/>
      <c r="N648" s="12"/>
      <c r="O648" s="12"/>
      <c r="P648" s="12"/>
      <c r="Q648" s="12"/>
      <c r="R648" s="12"/>
      <c r="S648" s="12"/>
      <c r="T648" s="16"/>
      <c r="W648" s="12"/>
      <c r="X648" s="17"/>
    </row>
    <row r="649" spans="13:24">
      <c r="M649" s="7"/>
      <c r="N649" s="12"/>
      <c r="O649" s="12"/>
      <c r="P649" s="12"/>
      <c r="Q649" s="12"/>
      <c r="R649" s="12"/>
      <c r="S649" s="12"/>
      <c r="T649" s="16"/>
      <c r="W649" s="12"/>
      <c r="X649" s="17"/>
    </row>
    <row r="650" spans="1:24">
      <c r="A650" s="7">
        <v>0.71</v>
      </c>
      <c r="B650" s="7">
        <v>0.71</v>
      </c>
      <c r="C650" s="7">
        <v>0.71</v>
      </c>
      <c r="D650" s="7">
        <v>0.71</v>
      </c>
      <c r="E650" s="7">
        <v>0.71</v>
      </c>
      <c r="F650" s="7">
        <v>0.71</v>
      </c>
      <c r="G650" s="32">
        <f>AVERAGE(A650:C650)</f>
        <v>0.71</v>
      </c>
      <c r="H650" s="8">
        <f>AVERAGE(D650:F650)</f>
        <v>0.71</v>
      </c>
      <c r="I650">
        <v>234</v>
      </c>
      <c r="J650">
        <v>6.4</v>
      </c>
      <c r="K650" s="8">
        <v>0.71</v>
      </c>
      <c r="L650" s="8">
        <v>0.71</v>
      </c>
      <c r="M650" s="7">
        <f t="shared" ref="M650:M655" si="426">AVERAGE(K650:L650)-0.7</f>
        <v>0.01</v>
      </c>
      <c r="N650" s="12">
        <f>(M655-M650)/M655*100</f>
        <v>99.8198198198198</v>
      </c>
      <c r="O650" s="12">
        <f t="shared" ref="O650:O655" si="427">NORMINV(N650/100,5,1)</f>
        <v>7.9109251266226</v>
      </c>
      <c r="P650" s="12">
        <f>LOG(J650)</f>
        <v>0.806179973983887</v>
      </c>
      <c r="Q650" s="12">
        <f>INTERCEPT(O650:O654,P650:P654)</f>
        <v>6.23922252815196</v>
      </c>
      <c r="R650" s="12">
        <f>LINEST(O650:O654,P650:P654)</f>
        <v>1.42613796258794</v>
      </c>
      <c r="S650" s="12">
        <f>(5-Q650)/R650</f>
        <v>-0.868935937939135</v>
      </c>
      <c r="T650" s="16">
        <f>POWER(10,S650)</f>
        <v>0.135227201989266</v>
      </c>
      <c r="W650" s="12">
        <f>CORREL(O650:O654,P650:P654)</f>
        <v>0.956197206173611</v>
      </c>
      <c r="X650" s="17">
        <f t="shared" si="422"/>
        <v>0.914313097094219</v>
      </c>
    </row>
    <row r="651" spans="1:24">
      <c r="A651">
        <v>1.6</v>
      </c>
      <c r="B651">
        <v>1.6</v>
      </c>
      <c r="C651">
        <v>1.6</v>
      </c>
      <c r="D651">
        <v>1.3</v>
      </c>
      <c r="E651">
        <v>1.4</v>
      </c>
      <c r="F651">
        <v>1.5</v>
      </c>
      <c r="G651" s="8">
        <f t="shared" ref="G651:G655" si="428">AVERAGE(A651:C651)</f>
        <v>1.6</v>
      </c>
      <c r="H651" s="8">
        <f t="shared" ref="H651:H655" si="429">AVERAGE(D651:F651)</f>
        <v>1.4</v>
      </c>
      <c r="J651">
        <v>1.6</v>
      </c>
      <c r="K651" s="8">
        <v>1.6</v>
      </c>
      <c r="L651" s="8">
        <v>1.4</v>
      </c>
      <c r="M651" s="7">
        <f t="shared" si="426"/>
        <v>0.8</v>
      </c>
      <c r="N651" s="12">
        <f>(M655-M651)/M655*100</f>
        <v>85.5855855855856</v>
      </c>
      <c r="O651" s="12">
        <f t="shared" si="427"/>
        <v>6.06188413487707</v>
      </c>
      <c r="P651" s="12">
        <f t="shared" ref="P651:P655" si="430">LOG(J651)</f>
        <v>0.204119982655925</v>
      </c>
      <c r="Q651" s="12"/>
      <c r="R651" s="12"/>
      <c r="S651" s="12"/>
      <c r="T651" s="16"/>
      <c r="W651" s="12"/>
      <c r="X651" s="17"/>
    </row>
    <row r="652" spans="1:24">
      <c r="A652">
        <v>2.8</v>
      </c>
      <c r="B652">
        <v>2.9</v>
      </c>
      <c r="C652">
        <v>2.4</v>
      </c>
      <c r="D652">
        <v>2.7</v>
      </c>
      <c r="E652">
        <v>2.6</v>
      </c>
      <c r="F652">
        <v>3.1</v>
      </c>
      <c r="G652" s="8">
        <f t="shared" si="428"/>
        <v>2.7</v>
      </c>
      <c r="H652" s="8">
        <f t="shared" si="429"/>
        <v>2.8</v>
      </c>
      <c r="J652">
        <v>0.4</v>
      </c>
      <c r="K652" s="8">
        <v>2.7</v>
      </c>
      <c r="L652" s="8">
        <v>2.8</v>
      </c>
      <c r="M652" s="7">
        <f t="shared" si="426"/>
        <v>2.05</v>
      </c>
      <c r="N652" s="12">
        <f>(M655-M652)/M655*100</f>
        <v>63.0630630630631</v>
      </c>
      <c r="O652" s="12">
        <f t="shared" si="427"/>
        <v>5.33352404954762</v>
      </c>
      <c r="P652" s="12">
        <f t="shared" si="430"/>
        <v>-0.397940008672038</v>
      </c>
      <c r="Q652" s="12"/>
      <c r="R652" s="12"/>
      <c r="S652" s="12"/>
      <c r="T652" s="16"/>
      <c r="W652" s="12"/>
      <c r="X652" s="17"/>
    </row>
    <row r="653" spans="1:24">
      <c r="A653">
        <v>4.1</v>
      </c>
      <c r="B653">
        <v>4.1</v>
      </c>
      <c r="C653">
        <v>3.8</v>
      </c>
      <c r="D653">
        <v>3.9</v>
      </c>
      <c r="E653">
        <v>3.9</v>
      </c>
      <c r="F653">
        <v>3.6</v>
      </c>
      <c r="G653" s="8">
        <f t="shared" si="428"/>
        <v>4</v>
      </c>
      <c r="H653" s="8">
        <f t="shared" si="429"/>
        <v>3.8</v>
      </c>
      <c r="J653">
        <v>0.1</v>
      </c>
      <c r="K653" s="8">
        <v>4</v>
      </c>
      <c r="L653" s="8">
        <v>3.8</v>
      </c>
      <c r="M653" s="7">
        <f t="shared" si="426"/>
        <v>3.2</v>
      </c>
      <c r="N653" s="12">
        <f>(M655-M653)/M655*100</f>
        <v>42.3423423423423</v>
      </c>
      <c r="O653" s="12">
        <f t="shared" si="427"/>
        <v>4.80685683318676</v>
      </c>
      <c r="P653" s="12">
        <f t="shared" si="430"/>
        <v>-1</v>
      </c>
      <c r="Q653" s="12"/>
      <c r="R653" s="12"/>
      <c r="S653" s="12"/>
      <c r="T653" s="16"/>
      <c r="W653" s="12"/>
      <c r="X653" s="17"/>
    </row>
    <row r="654" spans="1:24">
      <c r="A654">
        <v>4.7</v>
      </c>
      <c r="B654">
        <v>4.7</v>
      </c>
      <c r="C654">
        <v>5</v>
      </c>
      <c r="D654">
        <v>5.2</v>
      </c>
      <c r="E654">
        <v>5.2</v>
      </c>
      <c r="F654">
        <v>5.2</v>
      </c>
      <c r="G654" s="8">
        <f t="shared" si="428"/>
        <v>4.8</v>
      </c>
      <c r="H654" s="8">
        <f t="shared" si="429"/>
        <v>5.2</v>
      </c>
      <c r="J654">
        <v>0.025</v>
      </c>
      <c r="K654" s="8">
        <v>4.8</v>
      </c>
      <c r="L654" s="8">
        <v>5.2</v>
      </c>
      <c r="M654" s="7">
        <f t="shared" si="426"/>
        <v>4.3</v>
      </c>
      <c r="N654" s="12">
        <f>(M655-M654)/M655*100</f>
        <v>22.5225225225225</v>
      </c>
      <c r="O654" s="12">
        <f t="shared" si="427"/>
        <v>4.2453357305269</v>
      </c>
      <c r="P654" s="12">
        <f t="shared" si="430"/>
        <v>-1.60205999132796</v>
      </c>
      <c r="Q654" s="12"/>
      <c r="R654" s="12"/>
      <c r="S654" s="12"/>
      <c r="T654" s="16"/>
      <c r="W654" s="12"/>
      <c r="X654" s="17"/>
    </row>
    <row r="655" spans="1:24">
      <c r="A655">
        <v>5.9</v>
      </c>
      <c r="B655">
        <v>5.9</v>
      </c>
      <c r="C655">
        <v>5.9</v>
      </c>
      <c r="D655">
        <v>6.9</v>
      </c>
      <c r="E655">
        <v>6.4</v>
      </c>
      <c r="F655">
        <v>6.5</v>
      </c>
      <c r="G655" s="8">
        <f t="shared" si="428"/>
        <v>5.9</v>
      </c>
      <c r="H655" s="8">
        <f t="shared" si="429"/>
        <v>6.6</v>
      </c>
      <c r="J655" s="14" t="s">
        <v>20</v>
      </c>
      <c r="K655" s="8">
        <v>5.9</v>
      </c>
      <c r="L655" s="8">
        <v>6.6</v>
      </c>
      <c r="M655" s="7">
        <f t="shared" si="426"/>
        <v>5.55</v>
      </c>
      <c r="N655" s="12">
        <f>(M655-M655)/M655*100</f>
        <v>0</v>
      </c>
      <c r="O655" s="12" t="e">
        <f t="shared" si="427"/>
        <v>#NUM!</v>
      </c>
      <c r="P655" s="12" t="e">
        <f t="shared" si="430"/>
        <v>#VALUE!</v>
      </c>
      <c r="Q655" s="12"/>
      <c r="R655" s="12"/>
      <c r="S655" s="12"/>
      <c r="T655" s="16"/>
      <c r="W655" s="12"/>
      <c r="X655" s="17"/>
    </row>
    <row r="656" spans="11:24">
      <c r="K656" s="8"/>
      <c r="L656" s="8"/>
      <c r="M656" s="7"/>
      <c r="N656" s="12"/>
      <c r="O656" s="12"/>
      <c r="P656" s="12"/>
      <c r="Q656" s="12"/>
      <c r="R656" s="12"/>
      <c r="S656" s="12"/>
      <c r="T656" s="16"/>
      <c r="W656" s="12"/>
      <c r="X656" s="17"/>
    </row>
    <row r="657" spans="11:24">
      <c r="K657" s="8"/>
      <c r="L657" s="8"/>
      <c r="M657" s="7"/>
      <c r="N657" s="12"/>
      <c r="O657" s="12"/>
      <c r="P657" s="12"/>
      <c r="Q657" s="12"/>
      <c r="R657" s="12"/>
      <c r="S657" s="12"/>
      <c r="T657" s="16"/>
      <c r="W657" s="12"/>
      <c r="X657" s="17"/>
    </row>
    <row r="658" spans="1:24">
      <c r="A658" s="7">
        <v>0.71</v>
      </c>
      <c r="B658" s="7">
        <v>0.71</v>
      </c>
      <c r="C658" s="7">
        <v>0.71</v>
      </c>
      <c r="D658" s="7">
        <v>0.71</v>
      </c>
      <c r="E658" s="7">
        <v>0.71</v>
      </c>
      <c r="F658" s="7">
        <v>0.71</v>
      </c>
      <c r="G658" s="8">
        <f>AVERAGE(A658:C658)</f>
        <v>0.71</v>
      </c>
      <c r="H658" s="8">
        <f>AVERAGE(D658:F658)</f>
        <v>0.71</v>
      </c>
      <c r="I658">
        <v>235</v>
      </c>
      <c r="J658">
        <v>6.4</v>
      </c>
      <c r="K658" s="8">
        <v>0.71</v>
      </c>
      <c r="L658" s="8">
        <v>0.71</v>
      </c>
      <c r="M658" s="7">
        <f t="shared" ref="M658:M663" si="431">AVERAGE(K658:L658)-0.7</f>
        <v>0.01</v>
      </c>
      <c r="N658" s="12">
        <f>(M663-M658)/M663*100</f>
        <v>99.8601398601399</v>
      </c>
      <c r="O658" s="12">
        <f>NORMINV(N658/100,5,1)</f>
        <v>7.98918765321969</v>
      </c>
      <c r="P658" s="12">
        <f>LOG(J658)</f>
        <v>0.806179973983887</v>
      </c>
      <c r="Q658" s="12">
        <f>INTERCEPT(O658:O662,P658:P662)</f>
        <v>6.13086539494777</v>
      </c>
      <c r="R658" s="12">
        <f>LINEST(O658:O662,P658:P662)</f>
        <v>1.70367294599908</v>
      </c>
      <c r="S658" s="12">
        <f>(5-Q658)/R658</f>
        <v>-0.663780802297473</v>
      </c>
      <c r="T658" s="16">
        <f>POWER(10,S658)</f>
        <v>0.216879846753934</v>
      </c>
      <c r="W658" s="12">
        <f>CORREL(O658:O662,P658:P662)</f>
        <v>0.968415613821265</v>
      </c>
      <c r="X658" s="17">
        <f t="shared" si="422"/>
        <v>0.937828801092817</v>
      </c>
    </row>
    <row r="659" spans="1:24">
      <c r="A659">
        <v>2</v>
      </c>
      <c r="B659">
        <v>2.1</v>
      </c>
      <c r="C659">
        <v>2.5</v>
      </c>
      <c r="D659">
        <v>1.7</v>
      </c>
      <c r="E659">
        <v>1.6</v>
      </c>
      <c r="F659">
        <v>2.1</v>
      </c>
      <c r="G659" s="8">
        <f t="shared" ref="G659:G663" si="432">AVERAGE(A659:C659)</f>
        <v>2.2</v>
      </c>
      <c r="H659" s="8">
        <f t="shared" ref="H659:H663" si="433">AVERAGE(D659:F659)</f>
        <v>1.8</v>
      </c>
      <c r="J659">
        <v>1.6</v>
      </c>
      <c r="K659" s="8">
        <v>2.2</v>
      </c>
      <c r="L659" s="8">
        <v>1.8</v>
      </c>
      <c r="M659" s="7">
        <f t="shared" si="431"/>
        <v>1.3</v>
      </c>
      <c r="N659" s="12">
        <f>(M663-M659)/M663*100</f>
        <v>81.8181818181818</v>
      </c>
      <c r="O659" s="12">
        <f t="shared" ref="O659:O663" si="434">NORMINV(N659/100,5,1)</f>
        <v>5.90845786853738</v>
      </c>
      <c r="P659" s="12">
        <f t="shared" ref="P659:P663" si="435">LOG(J659)</f>
        <v>0.204119982655925</v>
      </c>
      <c r="Q659" s="12"/>
      <c r="R659" s="12"/>
      <c r="S659" s="12"/>
      <c r="T659" s="16"/>
      <c r="W659" s="12"/>
      <c r="X659" s="17"/>
    </row>
    <row r="660" spans="1:24">
      <c r="A660">
        <v>3</v>
      </c>
      <c r="B660">
        <v>3.1</v>
      </c>
      <c r="C660">
        <v>3.5</v>
      </c>
      <c r="D660">
        <v>2.8</v>
      </c>
      <c r="E660">
        <v>2.8</v>
      </c>
      <c r="F660">
        <v>3.1</v>
      </c>
      <c r="G660" s="8">
        <f t="shared" si="432"/>
        <v>3.2</v>
      </c>
      <c r="H660" s="8">
        <f t="shared" si="433"/>
        <v>2.9</v>
      </c>
      <c r="J660">
        <v>0.4</v>
      </c>
      <c r="K660" s="8">
        <v>3.2</v>
      </c>
      <c r="L660" s="8">
        <v>2.9</v>
      </c>
      <c r="M660" s="7">
        <f t="shared" si="431"/>
        <v>2.35</v>
      </c>
      <c r="N660" s="12">
        <f>(M663-M660)/M663*100</f>
        <v>67.1328671328671</v>
      </c>
      <c r="O660" s="12">
        <f t="shared" si="434"/>
        <v>5.4435849933838</v>
      </c>
      <c r="P660" s="12">
        <f t="shared" si="435"/>
        <v>-0.397940008672038</v>
      </c>
      <c r="Q660" s="12"/>
      <c r="R660" s="12"/>
      <c r="S660" s="12"/>
      <c r="T660" s="16"/>
      <c r="W660" s="12"/>
      <c r="X660" s="17"/>
    </row>
    <row r="661" spans="1:24">
      <c r="A661">
        <v>6.1</v>
      </c>
      <c r="B661">
        <v>6.2</v>
      </c>
      <c r="C661">
        <v>5.7</v>
      </c>
      <c r="D661">
        <v>6.4</v>
      </c>
      <c r="E661">
        <v>6.5</v>
      </c>
      <c r="F661">
        <v>6.9</v>
      </c>
      <c r="G661" s="8">
        <f t="shared" si="432"/>
        <v>6</v>
      </c>
      <c r="H661" s="8">
        <f t="shared" si="433"/>
        <v>6.6</v>
      </c>
      <c r="J661">
        <v>0.1</v>
      </c>
      <c r="K661" s="8">
        <v>6</v>
      </c>
      <c r="L661" s="8">
        <v>6.6</v>
      </c>
      <c r="M661" s="7">
        <f t="shared" si="431"/>
        <v>5.6</v>
      </c>
      <c r="N661" s="12">
        <f>(M663-M661)/M663*100</f>
        <v>21.6783216783217</v>
      </c>
      <c r="O661" s="12">
        <f t="shared" si="434"/>
        <v>4.21689666610615</v>
      </c>
      <c r="P661" s="12">
        <f t="shared" si="435"/>
        <v>-1</v>
      </c>
      <c r="Q661" s="12"/>
      <c r="R661" s="12"/>
      <c r="S661" s="12"/>
      <c r="T661" s="16"/>
      <c r="W661" s="12"/>
      <c r="X661" s="17"/>
    </row>
    <row r="662" spans="1:24">
      <c r="A662">
        <v>7</v>
      </c>
      <c r="B662">
        <v>7</v>
      </c>
      <c r="C662">
        <v>7</v>
      </c>
      <c r="D662">
        <v>7.2</v>
      </c>
      <c r="E662">
        <v>7.2</v>
      </c>
      <c r="F662">
        <v>7.5</v>
      </c>
      <c r="G662" s="8">
        <f t="shared" si="432"/>
        <v>7</v>
      </c>
      <c r="H662" s="8">
        <f t="shared" si="433"/>
        <v>7.3</v>
      </c>
      <c r="J662">
        <v>0.025</v>
      </c>
      <c r="K662" s="8">
        <v>7</v>
      </c>
      <c r="L662" s="8">
        <v>7.3</v>
      </c>
      <c r="M662" s="7">
        <f t="shared" si="431"/>
        <v>6.45</v>
      </c>
      <c r="N662" s="12">
        <f>(M663-M662)/M663*100</f>
        <v>9.79020979020978</v>
      </c>
      <c r="O662" s="12">
        <f t="shared" si="434"/>
        <v>3.70640165896587</v>
      </c>
      <c r="P662" s="12">
        <f t="shared" si="435"/>
        <v>-1.60205999132796</v>
      </c>
      <c r="Q662" s="12"/>
      <c r="R662" s="12"/>
      <c r="S662" s="12"/>
      <c r="T662" s="16"/>
      <c r="W662" s="12"/>
      <c r="X662" s="17"/>
    </row>
    <row r="663" spans="1:24">
      <c r="A663">
        <v>8</v>
      </c>
      <c r="B663">
        <v>8</v>
      </c>
      <c r="C663">
        <v>8.3</v>
      </c>
      <c r="D663">
        <v>7.8</v>
      </c>
      <c r="E663">
        <v>7.5</v>
      </c>
      <c r="F663">
        <v>7.5</v>
      </c>
      <c r="G663" s="8">
        <f t="shared" si="432"/>
        <v>8.1</v>
      </c>
      <c r="H663" s="8">
        <f t="shared" si="433"/>
        <v>7.6</v>
      </c>
      <c r="J663" s="14" t="s">
        <v>20</v>
      </c>
      <c r="K663" s="8">
        <v>8.1</v>
      </c>
      <c r="L663" s="8">
        <v>7.6</v>
      </c>
      <c r="M663" s="7">
        <f t="shared" si="431"/>
        <v>7.15</v>
      </c>
      <c r="N663" s="12">
        <f>(M663-M663)/M663*100</f>
        <v>0</v>
      </c>
      <c r="O663" s="12" t="e">
        <f t="shared" si="434"/>
        <v>#NUM!</v>
      </c>
      <c r="P663" s="12" t="e">
        <f t="shared" si="435"/>
        <v>#VALUE!</v>
      </c>
      <c r="Q663" s="12"/>
      <c r="R663" s="12"/>
      <c r="S663" s="12"/>
      <c r="T663" s="16"/>
      <c r="W663" s="12"/>
      <c r="X663" s="17"/>
    </row>
    <row r="664" spans="13:24">
      <c r="M664" s="7"/>
      <c r="N664" s="12"/>
      <c r="O664" s="12"/>
      <c r="P664" s="12"/>
      <c r="Q664" s="12"/>
      <c r="R664" s="12"/>
      <c r="S664" s="12"/>
      <c r="T664" s="16"/>
      <c r="W664" s="12"/>
      <c r="X664" s="17"/>
    </row>
    <row r="665" spans="5:24">
      <c r="E665" s="1" t="s">
        <v>21</v>
      </c>
      <c r="M665" s="7"/>
      <c r="N665" s="12"/>
      <c r="O665" s="12"/>
      <c r="P665" s="12"/>
      <c r="Q665" s="12"/>
      <c r="R665" s="12"/>
      <c r="S665" s="12"/>
      <c r="T665" s="16"/>
      <c r="W665" s="12"/>
      <c r="X665" s="17"/>
    </row>
    <row r="666" spans="1:24">
      <c r="A666" s="7">
        <v>0.71</v>
      </c>
      <c r="B666" s="7">
        <v>0.71</v>
      </c>
      <c r="C666" s="7">
        <v>0.71</v>
      </c>
      <c r="D666" s="7">
        <v>0.71</v>
      </c>
      <c r="E666" s="7">
        <v>0.71</v>
      </c>
      <c r="F666" s="7">
        <v>0.71</v>
      </c>
      <c r="G666" s="8">
        <f>AVERAGE(A666:C666)</f>
        <v>0.71</v>
      </c>
      <c r="H666" s="8">
        <f>AVERAGE(D666:F666)</f>
        <v>0.71</v>
      </c>
      <c r="I666">
        <v>237</v>
      </c>
      <c r="J666">
        <v>6.4</v>
      </c>
      <c r="K666" s="8">
        <v>0.71</v>
      </c>
      <c r="L666" s="8">
        <v>0.71</v>
      </c>
      <c r="M666" s="7">
        <f t="shared" ref="M666:M671" si="436">AVERAGE(K666:L666)-0.7</f>
        <v>0.01</v>
      </c>
      <c r="N666" s="12">
        <f>(M671-M666)/M671*100</f>
        <v>99.8319327731092</v>
      </c>
      <c r="O666" s="12">
        <f t="shared" ref="O666:O671" si="437">NORMINV(N666/100,5,1)</f>
        <v>7.93260203149896</v>
      </c>
      <c r="P666" s="12">
        <f>LOG(J666)</f>
        <v>0.806179973983887</v>
      </c>
      <c r="Q666" s="12">
        <f>INTERCEPT(O666:O670,P666:P670)</f>
        <v>6.14135247757025</v>
      </c>
      <c r="R666" s="12">
        <f>LINEST(O666:O670,P666:P670)</f>
        <v>1.54415301771386</v>
      </c>
      <c r="S666" s="12">
        <f>(5-Q666)/R666</f>
        <v>-0.739144673149065</v>
      </c>
      <c r="T666" s="16">
        <f>POWER(10,S666)</f>
        <v>0.182328822329233</v>
      </c>
      <c r="W666" s="12">
        <f>CORREL(O666:O670,P666:P670)</f>
        <v>0.954822387013404</v>
      </c>
      <c r="X666" s="17">
        <f t="shared" si="422"/>
        <v>0.911685790741975</v>
      </c>
    </row>
    <row r="667" spans="1:24">
      <c r="A667">
        <v>1.7</v>
      </c>
      <c r="B667">
        <v>1.7</v>
      </c>
      <c r="C667">
        <v>1.4</v>
      </c>
      <c r="D667">
        <v>1.7</v>
      </c>
      <c r="E667">
        <v>1.7</v>
      </c>
      <c r="F667">
        <v>1.7</v>
      </c>
      <c r="G667" s="8">
        <f t="shared" ref="G667:G671" si="438">AVERAGE(A667:C667)</f>
        <v>1.6</v>
      </c>
      <c r="H667" s="8">
        <f t="shared" ref="H667:H671" si="439">AVERAGE(D667:F667)</f>
        <v>1.7</v>
      </c>
      <c r="J667">
        <v>1.6</v>
      </c>
      <c r="K667" s="8">
        <v>1.6</v>
      </c>
      <c r="L667" s="8">
        <v>1.7</v>
      </c>
      <c r="M667" s="7">
        <f t="shared" si="436"/>
        <v>0.95</v>
      </c>
      <c r="N667" s="12">
        <f>(M671-M667)/M671*100</f>
        <v>84.0336134453782</v>
      </c>
      <c r="O667" s="12">
        <f t="shared" si="437"/>
        <v>5.99584033055552</v>
      </c>
      <c r="P667" s="12">
        <f t="shared" ref="P667:P671" si="440">LOG(J667)</f>
        <v>0.204119982655925</v>
      </c>
      <c r="Q667" s="12"/>
      <c r="R667" s="12"/>
      <c r="S667" s="12"/>
      <c r="T667" s="16"/>
      <c r="W667" s="12"/>
      <c r="X667" s="17"/>
    </row>
    <row r="668" spans="1:24">
      <c r="A668">
        <v>2.9</v>
      </c>
      <c r="B668">
        <v>3.3</v>
      </c>
      <c r="C668">
        <v>2.8</v>
      </c>
      <c r="D668">
        <v>3.1</v>
      </c>
      <c r="E668">
        <v>3.5</v>
      </c>
      <c r="F668">
        <v>3</v>
      </c>
      <c r="G668" s="8">
        <f t="shared" si="438"/>
        <v>3</v>
      </c>
      <c r="H668" s="8">
        <f t="shared" si="439"/>
        <v>3.2</v>
      </c>
      <c r="J668">
        <v>0.4</v>
      </c>
      <c r="K668" s="8">
        <v>3</v>
      </c>
      <c r="L668" s="8">
        <v>3.2</v>
      </c>
      <c r="M668" s="7">
        <f t="shared" si="436"/>
        <v>2.4</v>
      </c>
      <c r="N668" s="12">
        <f>(M671-M668)/M671*100</f>
        <v>59.6638655462185</v>
      </c>
      <c r="O668" s="12">
        <f t="shared" si="437"/>
        <v>5.24465614280204</v>
      </c>
      <c r="P668" s="12">
        <f t="shared" si="440"/>
        <v>-0.397940008672038</v>
      </c>
      <c r="Q668" s="12"/>
      <c r="R668" s="12"/>
      <c r="S668" s="12"/>
      <c r="T668" s="16"/>
      <c r="W668" s="12"/>
      <c r="X668" s="17"/>
    </row>
    <row r="669" spans="1:24">
      <c r="A669">
        <v>5</v>
      </c>
      <c r="B669">
        <v>5.3</v>
      </c>
      <c r="C669">
        <v>5.3</v>
      </c>
      <c r="D669">
        <v>5</v>
      </c>
      <c r="E669">
        <v>5</v>
      </c>
      <c r="F669">
        <v>5</v>
      </c>
      <c r="G669" s="8">
        <f t="shared" si="438"/>
        <v>5.2</v>
      </c>
      <c r="H669" s="8">
        <f t="shared" si="439"/>
        <v>5</v>
      </c>
      <c r="J669">
        <v>0.1</v>
      </c>
      <c r="K669" s="8">
        <v>5.2</v>
      </c>
      <c r="L669" s="8">
        <v>5</v>
      </c>
      <c r="M669" s="7">
        <f t="shared" si="436"/>
        <v>4.4</v>
      </c>
      <c r="N669" s="12">
        <f>(M671-M669)/M671*100</f>
        <v>26.0504201680672</v>
      </c>
      <c r="O669" s="12">
        <f t="shared" si="437"/>
        <v>4.35820824437456</v>
      </c>
      <c r="P669" s="12">
        <f t="shared" si="440"/>
        <v>-1</v>
      </c>
      <c r="Q669" s="12"/>
      <c r="R669" s="12"/>
      <c r="S669" s="12"/>
      <c r="T669" s="16"/>
      <c r="W669" s="12"/>
      <c r="X669" s="17"/>
    </row>
    <row r="670" spans="1:24">
      <c r="A670">
        <v>5.2</v>
      </c>
      <c r="B670">
        <v>5.5</v>
      </c>
      <c r="C670">
        <v>6.1</v>
      </c>
      <c r="D670">
        <v>5.6</v>
      </c>
      <c r="E670">
        <v>5.2</v>
      </c>
      <c r="F670">
        <v>5.7</v>
      </c>
      <c r="G670" s="8">
        <f t="shared" si="438"/>
        <v>5.6</v>
      </c>
      <c r="H670" s="8">
        <f t="shared" si="439"/>
        <v>5.5</v>
      </c>
      <c r="J670">
        <v>0.025</v>
      </c>
      <c r="K670" s="8">
        <v>5.6</v>
      </c>
      <c r="L670" s="8">
        <v>5.5</v>
      </c>
      <c r="M670" s="7">
        <f t="shared" si="436"/>
        <v>4.85</v>
      </c>
      <c r="N670" s="12">
        <f>(M671-M670)/M671*100</f>
        <v>18.4873949579832</v>
      </c>
      <c r="O670" s="12">
        <f t="shared" si="437"/>
        <v>4.10305431232016</v>
      </c>
      <c r="P670" s="12">
        <f t="shared" si="440"/>
        <v>-1.60205999132796</v>
      </c>
      <c r="Q670" s="12"/>
      <c r="R670" s="12"/>
      <c r="S670" s="12"/>
      <c r="T670" s="16"/>
      <c r="W670" s="12"/>
      <c r="X670" s="17"/>
    </row>
    <row r="671" spans="1:24">
      <c r="A671">
        <v>6.6</v>
      </c>
      <c r="B671">
        <v>6.6</v>
      </c>
      <c r="C671">
        <v>6.6</v>
      </c>
      <c r="D671">
        <v>6.6</v>
      </c>
      <c r="E671">
        <v>6.9</v>
      </c>
      <c r="F671">
        <v>6.6</v>
      </c>
      <c r="G671" s="8">
        <f t="shared" si="438"/>
        <v>6.6</v>
      </c>
      <c r="H671" s="8">
        <f t="shared" si="439"/>
        <v>6.7</v>
      </c>
      <c r="J671" s="14" t="s">
        <v>20</v>
      </c>
      <c r="K671" s="8">
        <v>6.6</v>
      </c>
      <c r="L671" s="8">
        <v>6.7</v>
      </c>
      <c r="M671" s="7">
        <f t="shared" si="436"/>
        <v>5.95</v>
      </c>
      <c r="N671" s="12">
        <f>(M671-M671)/M671*100</f>
        <v>0</v>
      </c>
      <c r="O671" s="12" t="e">
        <f t="shared" si="437"/>
        <v>#NUM!</v>
      </c>
      <c r="P671" s="12" t="e">
        <f t="shared" si="440"/>
        <v>#VALUE!</v>
      </c>
      <c r="Q671" s="12"/>
      <c r="R671" s="12"/>
      <c r="S671" s="12"/>
      <c r="T671" s="16"/>
      <c r="W671" s="12"/>
      <c r="X671" s="17"/>
    </row>
    <row r="672" spans="10:24">
      <c r="J672" s="14"/>
      <c r="K672" s="8"/>
      <c r="L672" s="8"/>
      <c r="M672" s="7"/>
      <c r="N672" s="12"/>
      <c r="O672" s="12"/>
      <c r="P672" s="12"/>
      <c r="Q672" s="12"/>
      <c r="R672" s="12"/>
      <c r="W672" s="12"/>
      <c r="X672" s="17"/>
    </row>
    <row r="673" spans="14:24">
      <c r="N673" s="12"/>
      <c r="O673" s="12"/>
      <c r="P673" s="12"/>
      <c r="Q673" s="12"/>
      <c r="R673" s="12"/>
      <c r="W673" s="12"/>
      <c r="X673" s="17"/>
    </row>
    <row r="674" spans="14:23">
      <c r="N674" s="12"/>
      <c r="O674" s="12"/>
      <c r="P674" s="12"/>
      <c r="Q674" s="12"/>
      <c r="R674" s="12"/>
      <c r="W674" s="12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workbookViewId="0">
      <pane ySplit="1" topLeftCell="A35" activePane="bottomLeft" state="frozen"/>
      <selection/>
      <selection pane="bottomLeft" activeCell="P13" sqref="P13"/>
    </sheetView>
  </sheetViews>
  <sheetFormatPr defaultColWidth="9" defaultRowHeight="13.85"/>
  <cols>
    <col min="2" max="2" width="14.8672566371681" customWidth="1"/>
    <col min="3" max="3" width="19.3982300884956" customWidth="1"/>
    <col min="4" max="4" width="6.79646017699115" customWidth="1"/>
    <col min="5" max="5" width="5.92920353982301" customWidth="1"/>
    <col min="7" max="7" width="8.73451327433628" customWidth="1"/>
    <col min="8" max="8" width="16.6017699115044" customWidth="1"/>
  </cols>
  <sheetData>
    <row r="1" spans="5:11">
      <c r="E1" t="s">
        <v>6</v>
      </c>
      <c r="F1" t="s">
        <v>17</v>
      </c>
      <c r="J1" t="s">
        <v>18</v>
      </c>
      <c r="K1" t="s">
        <v>19</v>
      </c>
    </row>
    <row r="2" ht="13.9" spans="1:13">
      <c r="A2">
        <v>1</v>
      </c>
      <c r="B2" t="s">
        <v>22</v>
      </c>
      <c r="D2" t="s">
        <v>23</v>
      </c>
      <c r="E2">
        <v>1</v>
      </c>
      <c r="F2">
        <v>0.147565213701272</v>
      </c>
      <c r="G2">
        <v>0.641587885657705</v>
      </c>
      <c r="H2" s="1" t="s">
        <v>24</v>
      </c>
      <c r="J2">
        <v>0.959166975394325</v>
      </c>
      <c r="K2">
        <v>0.920001286687098</v>
      </c>
      <c r="M2">
        <f>F2/0.23</f>
        <v>0.641587885657705</v>
      </c>
    </row>
    <row r="3" spans="1:13">
      <c r="A3">
        <v>2</v>
      </c>
      <c r="B3" t="s">
        <v>25</v>
      </c>
      <c r="D3" t="s">
        <v>23</v>
      </c>
      <c r="E3">
        <v>2</v>
      </c>
      <c r="F3">
        <v>0.226118852325816</v>
      </c>
      <c r="G3">
        <v>0.983125444894852</v>
      </c>
      <c r="H3" t="s">
        <v>26</v>
      </c>
      <c r="J3">
        <v>0.956083157039333</v>
      </c>
      <c r="K3">
        <v>0.914095003174298</v>
      </c>
      <c r="M3">
        <f t="shared" ref="M3:M66" si="0">F3/0.23</f>
        <v>0.983125444894852</v>
      </c>
    </row>
    <row r="4" spans="1:13">
      <c r="A4">
        <v>3</v>
      </c>
      <c r="B4" t="s">
        <v>27</v>
      </c>
      <c r="D4" t="s">
        <v>28</v>
      </c>
      <c r="E4">
        <v>3</v>
      </c>
      <c r="F4">
        <v>0.781018544934011</v>
      </c>
      <c r="G4">
        <v>3.39573280406092</v>
      </c>
      <c r="H4" t="s">
        <v>29</v>
      </c>
      <c r="J4">
        <v>0.970720036826543</v>
      </c>
      <c r="K4">
        <v>0.942297389896525</v>
      </c>
      <c r="M4">
        <f t="shared" si="0"/>
        <v>3.39573280406092</v>
      </c>
    </row>
    <row r="5" ht="13.9" spans="1:13">
      <c r="A5">
        <v>4</v>
      </c>
      <c r="B5" t="s">
        <v>30</v>
      </c>
      <c r="D5" t="s">
        <v>31</v>
      </c>
      <c r="E5">
        <v>4</v>
      </c>
      <c r="F5">
        <v>0.189775142009465</v>
      </c>
      <c r="G5">
        <v>0.825109313084631</v>
      </c>
      <c r="H5" s="1" t="s">
        <v>32</v>
      </c>
      <c r="J5">
        <v>0.963467593293758</v>
      </c>
      <c r="K5">
        <v>0.928269803327266</v>
      </c>
      <c r="M5">
        <f t="shared" si="0"/>
        <v>0.825109313084631</v>
      </c>
    </row>
    <row r="6" spans="1:13">
      <c r="A6">
        <v>5</v>
      </c>
      <c r="B6" t="s">
        <v>33</v>
      </c>
      <c r="D6" t="s">
        <v>31</v>
      </c>
      <c r="E6">
        <v>5</v>
      </c>
      <c r="F6">
        <v>0.204390891545443</v>
      </c>
      <c r="G6">
        <v>0.88865605019758</v>
      </c>
      <c r="H6" t="s">
        <v>34</v>
      </c>
      <c r="J6">
        <v>0.958352204750532</v>
      </c>
      <c r="K6">
        <v>0.918438948350205</v>
      </c>
      <c r="M6">
        <f t="shared" si="0"/>
        <v>0.88865605019758</v>
      </c>
    </row>
    <row r="7" spans="1:13">
      <c r="A7">
        <v>6</v>
      </c>
      <c r="B7" t="s">
        <v>35</v>
      </c>
      <c r="D7" t="s">
        <v>31</v>
      </c>
      <c r="E7">
        <v>6</v>
      </c>
      <c r="F7">
        <v>0.891290030652467</v>
      </c>
      <c r="G7">
        <v>3.87517404631507</v>
      </c>
      <c r="H7" t="s">
        <v>36</v>
      </c>
      <c r="J7">
        <v>0.983755376998075</v>
      </c>
      <c r="K7">
        <v>0.967774641772625</v>
      </c>
      <c r="M7">
        <f t="shared" si="0"/>
        <v>3.87517404631507</v>
      </c>
    </row>
    <row r="8" spans="1:13">
      <c r="A8">
        <v>7</v>
      </c>
      <c r="B8" t="s">
        <v>37</v>
      </c>
      <c r="D8" t="s">
        <v>31</v>
      </c>
      <c r="E8">
        <v>7</v>
      </c>
      <c r="F8">
        <v>0.636124308049923</v>
      </c>
      <c r="G8">
        <v>2.76575786108662</v>
      </c>
      <c r="H8" t="s">
        <v>38</v>
      </c>
      <c r="J8">
        <v>0.961410276415584</v>
      </c>
      <c r="K8">
        <v>0.92430971959749</v>
      </c>
      <c r="M8">
        <f t="shared" si="0"/>
        <v>2.76575786108662</v>
      </c>
    </row>
    <row r="9" spans="1:13">
      <c r="A9">
        <v>8</v>
      </c>
      <c r="B9" t="s">
        <v>39</v>
      </c>
      <c r="D9" t="s">
        <v>31</v>
      </c>
      <c r="E9">
        <v>8</v>
      </c>
      <c r="F9">
        <v>0.98043902483111</v>
      </c>
      <c r="G9">
        <v>4.26277836883091</v>
      </c>
      <c r="H9" t="s">
        <v>40</v>
      </c>
      <c r="J9">
        <v>0.956394275915436</v>
      </c>
      <c r="K9">
        <v>0.914690011003811</v>
      </c>
      <c r="M9">
        <f t="shared" si="0"/>
        <v>4.26277836883091</v>
      </c>
    </row>
    <row r="10" spans="1:13">
      <c r="A10">
        <v>9</v>
      </c>
      <c r="B10" t="s">
        <v>41</v>
      </c>
      <c r="D10" t="s">
        <v>31</v>
      </c>
      <c r="E10">
        <v>9</v>
      </c>
      <c r="F10">
        <v>1.44236336094708</v>
      </c>
      <c r="G10">
        <v>6.27114504759601</v>
      </c>
      <c r="H10" t="s">
        <v>42</v>
      </c>
      <c r="J10">
        <v>0.963525974392505</v>
      </c>
      <c r="K10">
        <v>0.928382303329025</v>
      </c>
      <c r="M10">
        <f t="shared" si="0"/>
        <v>6.27114504759601</v>
      </c>
    </row>
    <row r="11" spans="1:13">
      <c r="A11">
        <v>11</v>
      </c>
      <c r="B11" t="s">
        <v>43</v>
      </c>
      <c r="D11" t="s">
        <v>31</v>
      </c>
      <c r="E11">
        <v>11</v>
      </c>
      <c r="F11">
        <v>0.741143970933177</v>
      </c>
      <c r="G11">
        <v>3.22236509101381</v>
      </c>
      <c r="H11" t="s">
        <v>44</v>
      </c>
      <c r="J11">
        <v>0.972119428446026</v>
      </c>
      <c r="K11">
        <v>0.945016183162228</v>
      </c>
      <c r="M11">
        <f t="shared" si="0"/>
        <v>3.22236509101381</v>
      </c>
    </row>
    <row r="12" spans="1:13">
      <c r="A12">
        <v>13</v>
      </c>
      <c r="B12" t="s">
        <v>45</v>
      </c>
      <c r="D12" t="s">
        <v>46</v>
      </c>
      <c r="E12">
        <v>13</v>
      </c>
      <c r="F12">
        <v>0.0417113746760613</v>
      </c>
      <c r="G12">
        <v>0.181353802939397</v>
      </c>
      <c r="H12" t="s">
        <v>47</v>
      </c>
      <c r="J12">
        <v>0.974222157801549</v>
      </c>
      <c r="K12">
        <v>0.949108812751507</v>
      </c>
      <c r="M12">
        <f t="shared" si="0"/>
        <v>0.181353802939397</v>
      </c>
    </row>
    <row r="13" spans="1:13">
      <c r="A13">
        <v>14</v>
      </c>
      <c r="B13" t="s">
        <v>48</v>
      </c>
      <c r="D13" t="s">
        <v>49</v>
      </c>
      <c r="E13">
        <v>14</v>
      </c>
      <c r="F13">
        <v>0.502043428902677</v>
      </c>
      <c r="G13">
        <v>2.18279751696816</v>
      </c>
      <c r="H13" t="s">
        <v>50</v>
      </c>
      <c r="J13">
        <v>0.97518197188561</v>
      </c>
      <c r="K13">
        <v>0.950979878290707</v>
      </c>
      <c r="M13">
        <f t="shared" si="0"/>
        <v>2.18279751696816</v>
      </c>
    </row>
    <row r="14" ht="13.9" spans="1:13">
      <c r="A14">
        <v>15</v>
      </c>
      <c r="B14" t="s">
        <v>51</v>
      </c>
      <c r="D14" t="s">
        <v>49</v>
      </c>
      <c r="E14">
        <v>15</v>
      </c>
      <c r="F14">
        <v>0.538020395184753</v>
      </c>
      <c r="G14">
        <v>2.33921910949893</v>
      </c>
      <c r="H14" s="1" t="s">
        <v>52</v>
      </c>
      <c r="J14">
        <v>0.979486105974153</v>
      </c>
      <c r="K14">
        <v>0.959393031796409</v>
      </c>
      <c r="M14">
        <f t="shared" si="0"/>
        <v>2.33921910949893</v>
      </c>
    </row>
    <row r="15" spans="1:13">
      <c r="A15">
        <v>16</v>
      </c>
      <c r="B15" t="s">
        <v>53</v>
      </c>
      <c r="D15" t="s">
        <v>54</v>
      </c>
      <c r="E15">
        <v>16</v>
      </c>
      <c r="F15">
        <v>0.0990077975988811</v>
      </c>
      <c r="G15">
        <v>0.430468685212526</v>
      </c>
      <c r="H15" t="s">
        <v>55</v>
      </c>
      <c r="J15">
        <v>0.952649269483323</v>
      </c>
      <c r="K15">
        <v>0.907540630647109</v>
      </c>
      <c r="M15">
        <f t="shared" si="0"/>
        <v>0.430468685212526</v>
      </c>
    </row>
    <row r="16" spans="1:13">
      <c r="A16">
        <v>17</v>
      </c>
      <c r="B16" t="s">
        <v>56</v>
      </c>
      <c r="D16" t="s">
        <v>54</v>
      </c>
      <c r="E16">
        <v>17</v>
      </c>
      <c r="F16">
        <v>0.119565021571085</v>
      </c>
      <c r="G16">
        <v>0.519847919874281</v>
      </c>
      <c r="H16" t="s">
        <v>57</v>
      </c>
      <c r="J16">
        <v>0.954306638278365</v>
      </c>
      <c r="K16">
        <v>0.910701159862154</v>
      </c>
      <c r="M16">
        <f t="shared" si="0"/>
        <v>0.519847919874281</v>
      </c>
    </row>
    <row r="17" spans="1:13">
      <c r="A17">
        <v>18</v>
      </c>
      <c r="B17" t="s">
        <v>58</v>
      </c>
      <c r="D17" t="s">
        <v>54</v>
      </c>
      <c r="E17">
        <v>18</v>
      </c>
      <c r="F17">
        <v>0.139892227379268</v>
      </c>
      <c r="G17">
        <v>0.608227075562033</v>
      </c>
      <c r="H17" t="s">
        <v>59</v>
      </c>
      <c r="J17">
        <v>0.955640241000381</v>
      </c>
      <c r="K17">
        <v>0.913248270219267</v>
      </c>
      <c r="M17">
        <f t="shared" si="0"/>
        <v>0.608227075562033</v>
      </c>
    </row>
    <row r="18" ht="13.9" spans="1:13">
      <c r="A18">
        <v>25</v>
      </c>
      <c r="B18" t="s">
        <v>60</v>
      </c>
      <c r="D18" t="s">
        <v>23</v>
      </c>
      <c r="E18">
        <v>25</v>
      </c>
      <c r="F18">
        <v>0.283153681141786</v>
      </c>
      <c r="G18">
        <v>1.23110296148603</v>
      </c>
      <c r="H18" s="1" t="s">
        <v>61</v>
      </c>
      <c r="J18">
        <v>0.977046543689038</v>
      </c>
      <c r="K18">
        <v>0.954619948534695</v>
      </c>
      <c r="M18">
        <f t="shared" si="0"/>
        <v>1.23110296148603</v>
      </c>
    </row>
    <row r="19" spans="1:13">
      <c r="A19">
        <v>26</v>
      </c>
      <c r="B19" t="s">
        <v>62</v>
      </c>
      <c r="D19" t="s">
        <v>23</v>
      </c>
      <c r="E19">
        <v>26</v>
      </c>
      <c r="F19">
        <v>0.174915211343691</v>
      </c>
      <c r="G19">
        <v>0.760500918885614</v>
      </c>
      <c r="H19" t="s">
        <v>63</v>
      </c>
      <c r="J19">
        <v>0.956974948317924</v>
      </c>
      <c r="K19">
        <v>0.915801051708093</v>
      </c>
      <c r="M19">
        <f t="shared" si="0"/>
        <v>0.760500918885614</v>
      </c>
    </row>
    <row r="20" ht="13.9" spans="1:13">
      <c r="A20">
        <v>27</v>
      </c>
      <c r="B20" t="s">
        <v>64</v>
      </c>
      <c r="D20" t="s">
        <v>23</v>
      </c>
      <c r="E20">
        <v>27</v>
      </c>
      <c r="F20">
        <v>0.755499828192745</v>
      </c>
      <c r="G20">
        <v>3.28478186170759</v>
      </c>
      <c r="H20" s="1" t="s">
        <v>65</v>
      </c>
      <c r="J20">
        <v>0.964485964274444</v>
      </c>
      <c r="K20">
        <v>0.930233175282404</v>
      </c>
      <c r="M20">
        <f t="shared" si="0"/>
        <v>3.28478186170759</v>
      </c>
    </row>
    <row r="21" ht="13.9" spans="1:13">
      <c r="A21">
        <v>28</v>
      </c>
      <c r="B21" t="s">
        <v>66</v>
      </c>
      <c r="D21" t="s">
        <v>23</v>
      </c>
      <c r="E21">
        <v>29</v>
      </c>
      <c r="F21">
        <v>0.856365508156758</v>
      </c>
      <c r="G21">
        <v>3.72332829633373</v>
      </c>
      <c r="H21" s="1" t="s">
        <v>67</v>
      </c>
      <c r="J21">
        <v>0.985576345909192</v>
      </c>
      <c r="K21">
        <v>0.971360733615714</v>
      </c>
      <c r="M21">
        <f t="shared" si="0"/>
        <v>3.72332829633373</v>
      </c>
    </row>
    <row r="22" spans="1:13">
      <c r="A22">
        <v>29</v>
      </c>
      <c r="B22" t="s">
        <v>68</v>
      </c>
      <c r="D22" t="s">
        <v>49</v>
      </c>
      <c r="E22">
        <v>31</v>
      </c>
      <c r="F22">
        <v>0.549662518637331</v>
      </c>
      <c r="G22">
        <v>2.38983703755361</v>
      </c>
      <c r="H22" t="s">
        <v>69</v>
      </c>
      <c r="J22">
        <v>0.99273192369834</v>
      </c>
      <c r="K22">
        <v>0.985516672329807</v>
      </c>
      <c r="M22">
        <f t="shared" si="0"/>
        <v>2.38983703755361</v>
      </c>
    </row>
    <row r="23" spans="1:13">
      <c r="A23">
        <v>31</v>
      </c>
      <c r="B23" t="s">
        <v>70</v>
      </c>
      <c r="D23" t="s">
        <v>49</v>
      </c>
      <c r="E23">
        <v>32</v>
      </c>
      <c r="F23">
        <v>0.278778875928845</v>
      </c>
      <c r="G23">
        <v>1.21208206925585</v>
      </c>
      <c r="H23" t="s">
        <v>71</v>
      </c>
      <c r="J23">
        <v>0.981278223794317</v>
      </c>
      <c r="K23">
        <v>0.962906952492929</v>
      </c>
      <c r="M23">
        <f t="shared" si="0"/>
        <v>1.21208206925585</v>
      </c>
    </row>
    <row r="24" spans="1:13">
      <c r="A24">
        <v>32</v>
      </c>
      <c r="B24" t="s">
        <v>72</v>
      </c>
      <c r="D24" t="s">
        <v>73</v>
      </c>
      <c r="E24">
        <v>33</v>
      </c>
      <c r="F24">
        <v>0.334396256832886</v>
      </c>
      <c r="G24">
        <v>1.45389676883864</v>
      </c>
      <c r="H24" t="s">
        <v>74</v>
      </c>
      <c r="J24">
        <v>0.967793907312081</v>
      </c>
      <c r="K24">
        <v>0.936625047030385</v>
      </c>
      <c r="M24">
        <f t="shared" si="0"/>
        <v>1.45389676883864</v>
      </c>
    </row>
    <row r="25" spans="1:13">
      <c r="A25">
        <v>34</v>
      </c>
      <c r="B25" t="s">
        <v>75</v>
      </c>
      <c r="D25" t="s">
        <v>73</v>
      </c>
      <c r="E25">
        <v>34</v>
      </c>
      <c r="F25">
        <v>0.324801289941704</v>
      </c>
      <c r="G25">
        <v>1.41217952148567</v>
      </c>
      <c r="H25" t="s">
        <v>76</v>
      </c>
      <c r="J25">
        <v>0.999640533084324</v>
      </c>
      <c r="K25">
        <v>0.999281195385111</v>
      </c>
      <c r="M25">
        <f t="shared" si="0"/>
        <v>1.41217952148567</v>
      </c>
    </row>
    <row r="26" ht="13.9" spans="1:13">
      <c r="A26">
        <v>35</v>
      </c>
      <c r="B26" t="s">
        <v>77</v>
      </c>
      <c r="D26" t="s">
        <v>73</v>
      </c>
      <c r="E26">
        <v>35</v>
      </c>
      <c r="F26">
        <v>0.138836571633125</v>
      </c>
      <c r="G26">
        <v>0.603637267970109</v>
      </c>
      <c r="H26" s="1" t="s">
        <v>78</v>
      </c>
      <c r="J26">
        <v>0.965927291343637</v>
      </c>
      <c r="K26">
        <v>0.933015532162454</v>
      </c>
      <c r="M26">
        <f t="shared" si="0"/>
        <v>0.603637267970109</v>
      </c>
    </row>
    <row r="27" spans="1:13">
      <c r="A27">
        <v>36</v>
      </c>
      <c r="B27" t="s">
        <v>79</v>
      </c>
      <c r="D27" t="s">
        <v>73</v>
      </c>
      <c r="E27">
        <v>36</v>
      </c>
      <c r="F27">
        <v>0.232022118360481</v>
      </c>
      <c r="G27">
        <v>1.00879181895861</v>
      </c>
      <c r="H27" t="s">
        <v>80</v>
      </c>
      <c r="J27">
        <v>0.968584386986644</v>
      </c>
      <c r="K27">
        <v>0.938155714714293</v>
      </c>
      <c r="M27">
        <f t="shared" si="0"/>
        <v>1.00879181895861</v>
      </c>
    </row>
    <row r="28" spans="1:13">
      <c r="A28">
        <v>37</v>
      </c>
      <c r="B28" t="s">
        <v>81</v>
      </c>
      <c r="D28" t="s">
        <v>73</v>
      </c>
      <c r="E28">
        <v>37</v>
      </c>
      <c r="F28">
        <v>0.279228459810502</v>
      </c>
      <c r="G28">
        <v>1.21403678178479</v>
      </c>
      <c r="H28" t="s">
        <v>82</v>
      </c>
      <c r="J28">
        <v>0.971306424249164</v>
      </c>
      <c r="K28">
        <v>0.943436169787697</v>
      </c>
      <c r="M28">
        <f t="shared" si="0"/>
        <v>1.21403678178479</v>
      </c>
    </row>
    <row r="29" spans="1:13">
      <c r="A29">
        <v>38</v>
      </c>
      <c r="B29" t="s">
        <v>83</v>
      </c>
      <c r="D29" t="s">
        <v>73</v>
      </c>
      <c r="E29">
        <v>38</v>
      </c>
      <c r="F29">
        <v>0.296620207760539</v>
      </c>
      <c r="G29">
        <v>1.28965307721973</v>
      </c>
      <c r="H29" t="s">
        <v>84</v>
      </c>
      <c r="J29">
        <v>0.972146220194262</v>
      </c>
      <c r="K29">
        <v>0.94506827343799</v>
      </c>
      <c r="M29">
        <f t="shared" si="0"/>
        <v>1.28965307721973</v>
      </c>
    </row>
    <row r="30" spans="1:13">
      <c r="A30">
        <v>40</v>
      </c>
      <c r="B30" t="s">
        <v>85</v>
      </c>
      <c r="D30" t="s">
        <v>31</v>
      </c>
      <c r="E30">
        <v>39</v>
      </c>
      <c r="F30">
        <v>0.0682438143051668</v>
      </c>
      <c r="G30">
        <v>0.296712236109421</v>
      </c>
      <c r="H30" t="s">
        <v>86</v>
      </c>
      <c r="J30">
        <v>0.968444466942833</v>
      </c>
      <c r="K30">
        <v>0.937884685552188</v>
      </c>
      <c r="M30">
        <f t="shared" si="0"/>
        <v>0.296712236109421</v>
      </c>
    </row>
    <row r="31" spans="1:13">
      <c r="A31">
        <v>41</v>
      </c>
      <c r="B31" t="s">
        <v>87</v>
      </c>
      <c r="D31" t="s">
        <v>31</v>
      </c>
      <c r="E31">
        <v>40</v>
      </c>
      <c r="F31">
        <v>0.344949334821334</v>
      </c>
      <c r="G31">
        <v>1.49977971661449</v>
      </c>
      <c r="H31" t="s">
        <v>88</v>
      </c>
      <c r="J31">
        <v>0.970139699931906</v>
      </c>
      <c r="K31">
        <v>0.941171037383969</v>
      </c>
      <c r="M31">
        <f t="shared" si="0"/>
        <v>1.49977971661449</v>
      </c>
    </row>
    <row r="32" spans="1:13">
      <c r="A32">
        <v>43</v>
      </c>
      <c r="B32" t="s">
        <v>89</v>
      </c>
      <c r="D32" t="s">
        <v>31</v>
      </c>
      <c r="E32">
        <v>41</v>
      </c>
      <c r="F32">
        <v>0.689271343788597</v>
      </c>
      <c r="G32">
        <v>2.99683192951564</v>
      </c>
      <c r="H32" t="s">
        <v>90</v>
      </c>
      <c r="J32">
        <v>0.981483139115141</v>
      </c>
      <c r="K32">
        <v>0.963309152367311</v>
      </c>
      <c r="M32">
        <f t="shared" si="0"/>
        <v>2.99683192951564</v>
      </c>
    </row>
    <row r="33" spans="1:13">
      <c r="A33">
        <v>44</v>
      </c>
      <c r="B33" t="s">
        <v>91</v>
      </c>
      <c r="D33" t="s">
        <v>31</v>
      </c>
      <c r="E33">
        <v>42</v>
      </c>
      <c r="F33">
        <v>0.911476218350043</v>
      </c>
      <c r="G33">
        <v>3.9629400797828</v>
      </c>
      <c r="H33" t="s">
        <v>92</v>
      </c>
      <c r="J33">
        <v>0.981456635290246</v>
      </c>
      <c r="K33">
        <v>0.963257126955252</v>
      </c>
      <c r="M33">
        <f t="shared" si="0"/>
        <v>3.9629400797828</v>
      </c>
    </row>
    <row r="34" spans="1:13">
      <c r="A34">
        <v>52</v>
      </c>
      <c r="B34" t="s">
        <v>93</v>
      </c>
      <c r="D34" t="s">
        <v>28</v>
      </c>
      <c r="E34">
        <v>54</v>
      </c>
      <c r="F34">
        <v>0.766013036924677</v>
      </c>
      <c r="G34">
        <v>3.3304914648899</v>
      </c>
      <c r="H34" t="s">
        <v>94</v>
      </c>
      <c r="J34">
        <v>0.978387621484113</v>
      </c>
      <c r="K34">
        <v>0.957242337873339</v>
      </c>
      <c r="M34">
        <f t="shared" si="0"/>
        <v>3.3304914648899</v>
      </c>
    </row>
    <row r="35" ht="13.9" spans="1:13">
      <c r="A35">
        <v>54</v>
      </c>
      <c r="B35" t="s">
        <v>95</v>
      </c>
      <c r="D35" t="s">
        <v>28</v>
      </c>
      <c r="E35">
        <v>55</v>
      </c>
      <c r="F35">
        <v>0.112964773728905</v>
      </c>
      <c r="G35">
        <v>0.491151190125674</v>
      </c>
      <c r="H35" s="1" t="s">
        <v>96</v>
      </c>
      <c r="J35">
        <v>0.972071480294851</v>
      </c>
      <c r="K35">
        <v>0.944922962802622</v>
      </c>
      <c r="M35">
        <f t="shared" si="0"/>
        <v>0.491151190125674</v>
      </c>
    </row>
    <row r="36" ht="13.9" spans="1:13">
      <c r="A36">
        <v>55</v>
      </c>
      <c r="B36" t="s">
        <v>97</v>
      </c>
      <c r="D36" t="s">
        <v>28</v>
      </c>
      <c r="E36">
        <v>56</v>
      </c>
      <c r="F36">
        <v>0.749278444789354</v>
      </c>
      <c r="G36">
        <v>3.25773236864936</v>
      </c>
      <c r="H36" s="1" t="s">
        <v>98</v>
      </c>
      <c r="J36">
        <v>0.963566323805919</v>
      </c>
      <c r="K36">
        <v>0.928460060372853</v>
      </c>
      <c r="M36">
        <f t="shared" si="0"/>
        <v>3.25773236864936</v>
      </c>
    </row>
    <row r="37" spans="1:13">
      <c r="A37">
        <v>56</v>
      </c>
      <c r="B37" t="s">
        <v>99</v>
      </c>
      <c r="D37" t="s">
        <v>31</v>
      </c>
      <c r="E37">
        <v>58</v>
      </c>
      <c r="F37">
        <v>0.757632668357858</v>
      </c>
      <c r="G37">
        <v>3.29405507981677</v>
      </c>
      <c r="H37" t="s">
        <v>100</v>
      </c>
      <c r="J37">
        <v>0.970709366786214</v>
      </c>
      <c r="K37">
        <v>0.942276674766493</v>
      </c>
      <c r="M37">
        <f t="shared" si="0"/>
        <v>3.29405507981677</v>
      </c>
    </row>
    <row r="38" spans="1:13">
      <c r="A38">
        <v>58</v>
      </c>
      <c r="B38" t="s">
        <v>101</v>
      </c>
      <c r="D38" t="s">
        <v>31</v>
      </c>
      <c r="E38">
        <v>59</v>
      </c>
      <c r="F38">
        <v>0.243378449048113</v>
      </c>
      <c r="G38">
        <v>1.0581671697744</v>
      </c>
      <c r="H38" t="s">
        <v>102</v>
      </c>
      <c r="J38">
        <v>0.952542198116435</v>
      </c>
      <c r="K38">
        <v>0.907336639192489</v>
      </c>
      <c r="M38">
        <f t="shared" si="0"/>
        <v>1.0581671697744</v>
      </c>
    </row>
    <row r="39" spans="1:13">
      <c r="A39">
        <v>59</v>
      </c>
      <c r="B39" t="s">
        <v>103</v>
      </c>
      <c r="D39" t="s">
        <v>31</v>
      </c>
      <c r="E39" s="3">
        <v>60</v>
      </c>
      <c r="F39">
        <v>3.46091710525111</v>
      </c>
      <c r="G39">
        <v>15.0474656750048</v>
      </c>
      <c r="H39" t="s">
        <v>104</v>
      </c>
      <c r="J39">
        <v>0.977612494469866</v>
      </c>
      <c r="K39">
        <v>0.955726189343593</v>
      </c>
      <c r="M39">
        <f t="shared" si="0"/>
        <v>15.0474656750048</v>
      </c>
    </row>
    <row r="40" spans="1:13">
      <c r="A40">
        <v>60</v>
      </c>
      <c r="B40" t="s">
        <v>105</v>
      </c>
      <c r="D40" t="s">
        <v>31</v>
      </c>
      <c r="E40">
        <v>61</v>
      </c>
      <c r="F40">
        <v>0.871480149320873</v>
      </c>
      <c r="G40">
        <v>3.78904412748205</v>
      </c>
      <c r="H40" t="s">
        <v>106</v>
      </c>
      <c r="J40">
        <v>0.950280688118712</v>
      </c>
      <c r="K40">
        <v>0.903033386211373</v>
      </c>
      <c r="M40">
        <f t="shared" si="0"/>
        <v>3.78904412748205</v>
      </c>
    </row>
    <row r="41" spans="1:13">
      <c r="A41">
        <v>61</v>
      </c>
      <c r="B41" t="s">
        <v>107</v>
      </c>
      <c r="D41" t="s">
        <v>31</v>
      </c>
      <c r="E41">
        <v>62</v>
      </c>
      <c r="F41">
        <v>0.539394958790186</v>
      </c>
      <c r="G41">
        <v>2.34519547300081</v>
      </c>
      <c r="H41" t="s">
        <v>108</v>
      </c>
      <c r="J41">
        <v>0.960398601789007</v>
      </c>
      <c r="K41">
        <v>0.92236547431828</v>
      </c>
      <c r="M41">
        <f t="shared" si="0"/>
        <v>2.34519547300081</v>
      </c>
    </row>
    <row r="42" spans="1:13">
      <c r="A42">
        <v>62</v>
      </c>
      <c r="B42" t="s">
        <v>109</v>
      </c>
      <c r="D42" t="s">
        <v>31</v>
      </c>
      <c r="E42">
        <v>63</v>
      </c>
      <c r="F42">
        <v>0.170238939392203</v>
      </c>
      <c r="G42">
        <v>0.740169301705232</v>
      </c>
      <c r="H42" t="s">
        <v>110</v>
      </c>
      <c r="J42">
        <v>0.962951389965748</v>
      </c>
      <c r="K42">
        <v>0.927275379436966</v>
      </c>
      <c r="M42">
        <f t="shared" si="0"/>
        <v>0.740169301705232</v>
      </c>
    </row>
    <row r="43" spans="1:13">
      <c r="A43">
        <v>63</v>
      </c>
      <c r="B43" t="s">
        <v>111</v>
      </c>
      <c r="D43" t="s">
        <v>46</v>
      </c>
      <c r="E43">
        <v>64</v>
      </c>
      <c r="F43">
        <v>0.128566774366968</v>
      </c>
      <c r="G43">
        <v>0.558985975508558</v>
      </c>
      <c r="H43" t="s">
        <v>112</v>
      </c>
      <c r="J43">
        <v>0.956127372085398</v>
      </c>
      <c r="K43">
        <v>0.914179551650929</v>
      </c>
      <c r="M43">
        <f t="shared" si="0"/>
        <v>0.558985975508558</v>
      </c>
    </row>
    <row r="44" spans="1:13">
      <c r="A44">
        <v>64</v>
      </c>
      <c r="B44" t="s">
        <v>113</v>
      </c>
      <c r="D44" t="s">
        <v>46</v>
      </c>
      <c r="E44">
        <v>65</v>
      </c>
      <c r="F44">
        <v>0.261215499576076</v>
      </c>
      <c r="G44">
        <v>1.13571956337424</v>
      </c>
      <c r="H44" t="s">
        <v>114</v>
      </c>
      <c r="J44">
        <v>0.955111331968803</v>
      </c>
      <c r="K44">
        <v>0.912237656455221</v>
      </c>
      <c r="M44">
        <f t="shared" si="0"/>
        <v>1.13571956337424</v>
      </c>
    </row>
    <row r="45" ht="13.9" spans="1:13">
      <c r="A45">
        <v>65</v>
      </c>
      <c r="B45" t="s">
        <v>115</v>
      </c>
      <c r="D45" t="s">
        <v>46</v>
      </c>
      <c r="E45">
        <v>66</v>
      </c>
      <c r="F45">
        <v>0.685388295068202</v>
      </c>
      <c r="G45">
        <v>2.97994910899218</v>
      </c>
      <c r="H45" s="1" t="s">
        <v>116</v>
      </c>
      <c r="J45">
        <v>0.974385720367261</v>
      </c>
      <c r="K45">
        <v>0.949427532055626</v>
      </c>
      <c r="M45">
        <f t="shared" si="0"/>
        <v>2.97994910899218</v>
      </c>
    </row>
    <row r="46" spans="1:13">
      <c r="A46">
        <v>66</v>
      </c>
      <c r="B46" t="s">
        <v>117</v>
      </c>
      <c r="D46" t="s">
        <v>46</v>
      </c>
      <c r="E46">
        <v>67</v>
      </c>
      <c r="F46">
        <v>0.372865046139537</v>
      </c>
      <c r="G46">
        <v>1.62115237451973</v>
      </c>
      <c r="H46" t="s">
        <v>118</v>
      </c>
      <c r="J46">
        <v>0.984465137424792</v>
      </c>
      <c r="K46">
        <v>0.969171606804814</v>
      </c>
      <c r="M46">
        <f t="shared" si="0"/>
        <v>1.62115237451973</v>
      </c>
    </row>
    <row r="47" spans="1:13">
      <c r="A47">
        <v>67</v>
      </c>
      <c r="B47" t="s">
        <v>119</v>
      </c>
      <c r="D47" t="s">
        <v>46</v>
      </c>
      <c r="E47">
        <v>69</v>
      </c>
      <c r="F47">
        <v>0.216289802364385</v>
      </c>
      <c r="G47">
        <v>0.940390445062543</v>
      </c>
      <c r="H47" t="s">
        <v>120</v>
      </c>
      <c r="J47">
        <v>0.950561354421504</v>
      </c>
      <c r="K47">
        <v>0.903566888519644</v>
      </c>
      <c r="M47">
        <f t="shared" si="0"/>
        <v>0.940390445062543</v>
      </c>
    </row>
    <row r="48" spans="1:13">
      <c r="A48">
        <v>69</v>
      </c>
      <c r="B48" t="s">
        <v>121</v>
      </c>
      <c r="D48" t="s">
        <v>46</v>
      </c>
      <c r="E48">
        <v>70</v>
      </c>
      <c r="F48">
        <v>1.50720464602562</v>
      </c>
      <c r="G48">
        <v>6.55306367837227</v>
      </c>
      <c r="H48" t="s">
        <v>122</v>
      </c>
      <c r="J48">
        <v>0.984667523893836</v>
      </c>
      <c r="K48">
        <v>0.969570132611218</v>
      </c>
      <c r="M48">
        <f t="shared" si="0"/>
        <v>6.55306367837227</v>
      </c>
    </row>
    <row r="49" spans="1:13">
      <c r="A49">
        <v>70</v>
      </c>
      <c r="B49" t="s">
        <v>123</v>
      </c>
      <c r="D49" t="s">
        <v>49</v>
      </c>
      <c r="E49">
        <v>71</v>
      </c>
      <c r="F49">
        <v>0.234077503400111</v>
      </c>
      <c r="G49">
        <v>1.01772827565266</v>
      </c>
      <c r="H49" t="s">
        <v>124</v>
      </c>
      <c r="J49">
        <v>0.983256747485671</v>
      </c>
      <c r="K49">
        <v>0.966793831476101</v>
      </c>
      <c r="M49">
        <f t="shared" si="0"/>
        <v>1.01772827565266</v>
      </c>
    </row>
    <row r="50" spans="1:13">
      <c r="A50">
        <v>71</v>
      </c>
      <c r="B50" t="s">
        <v>125</v>
      </c>
      <c r="D50" t="s">
        <v>49</v>
      </c>
      <c r="E50">
        <v>75</v>
      </c>
      <c r="F50">
        <v>0.390719090329297</v>
      </c>
      <c r="G50">
        <v>1.69877865360564</v>
      </c>
      <c r="H50" t="s">
        <v>126</v>
      </c>
      <c r="J50">
        <v>0.99626971970738</v>
      </c>
      <c r="K50">
        <v>0.992553354405821</v>
      </c>
      <c r="M50">
        <f t="shared" si="0"/>
        <v>1.69877865360564</v>
      </c>
    </row>
    <row r="51" spans="1:13">
      <c r="A51">
        <v>73</v>
      </c>
      <c r="B51" t="s">
        <v>127</v>
      </c>
      <c r="D51" t="s">
        <v>49</v>
      </c>
      <c r="E51">
        <v>76</v>
      </c>
      <c r="F51">
        <v>0.247428869465115</v>
      </c>
      <c r="G51">
        <v>1.07577769332659</v>
      </c>
      <c r="H51" t="s">
        <v>128</v>
      </c>
      <c r="J51">
        <v>0.954984117892941</v>
      </c>
      <c r="K51">
        <v>0.911994665427759</v>
      </c>
      <c r="M51">
        <f t="shared" si="0"/>
        <v>1.07577769332659</v>
      </c>
    </row>
    <row r="52" spans="1:13">
      <c r="A52">
        <v>74</v>
      </c>
      <c r="B52" t="s">
        <v>129</v>
      </c>
      <c r="D52" t="s">
        <v>49</v>
      </c>
      <c r="E52">
        <v>77</v>
      </c>
      <c r="F52">
        <v>0.287171934373855</v>
      </c>
      <c r="G52">
        <v>1.24857362771241</v>
      </c>
      <c r="H52" t="s">
        <v>130</v>
      </c>
      <c r="J52">
        <v>0.973588795367684</v>
      </c>
      <c r="K52">
        <v>0.947875142465498</v>
      </c>
      <c r="M52">
        <f t="shared" si="0"/>
        <v>1.24857362771241</v>
      </c>
    </row>
    <row r="53" spans="1:13">
      <c r="A53">
        <v>75</v>
      </c>
      <c r="B53" t="s">
        <v>131</v>
      </c>
      <c r="D53" t="s">
        <v>31</v>
      </c>
      <c r="E53">
        <v>202</v>
      </c>
      <c r="F53">
        <v>0.204966223143306</v>
      </c>
      <c r="G53">
        <v>0.891157491927417</v>
      </c>
      <c r="H53" t="s">
        <v>132</v>
      </c>
      <c r="J53">
        <v>0.960723017583463</v>
      </c>
      <c r="K53">
        <v>0.922988716514676</v>
      </c>
      <c r="M53">
        <f t="shared" si="0"/>
        <v>0.891157491927417</v>
      </c>
    </row>
    <row r="54" spans="1:13">
      <c r="A54">
        <v>76</v>
      </c>
      <c r="B54" t="s">
        <v>133</v>
      </c>
      <c r="D54" t="s">
        <v>31</v>
      </c>
      <c r="E54">
        <v>203</v>
      </c>
      <c r="F54">
        <v>0.606357857710957</v>
      </c>
      <c r="G54">
        <v>2.63633851178677</v>
      </c>
      <c r="H54" t="s">
        <v>134</v>
      </c>
      <c r="J54">
        <v>0.958757785555167</v>
      </c>
      <c r="K54">
        <v>0.919216491362648</v>
      </c>
      <c r="M54">
        <f t="shared" si="0"/>
        <v>2.63633851178677</v>
      </c>
    </row>
    <row r="55" spans="1:13">
      <c r="A55">
        <v>77</v>
      </c>
      <c r="B55" t="s">
        <v>135</v>
      </c>
      <c r="D55" t="s">
        <v>31</v>
      </c>
      <c r="E55">
        <v>204</v>
      </c>
      <c r="F55">
        <v>0.53174617765089</v>
      </c>
      <c r="G55">
        <v>2.31193990282996</v>
      </c>
      <c r="H55" t="s">
        <v>136</v>
      </c>
      <c r="J55">
        <v>0.964601913938118</v>
      </c>
      <c r="K55">
        <v>0.93045685237308</v>
      </c>
      <c r="M55">
        <f t="shared" si="0"/>
        <v>2.31193990282996</v>
      </c>
    </row>
    <row r="56" spans="1:13">
      <c r="A56">
        <v>202</v>
      </c>
      <c r="B56" t="s">
        <v>137</v>
      </c>
      <c r="D56" t="s">
        <v>31</v>
      </c>
      <c r="E56">
        <v>205</v>
      </c>
      <c r="F56">
        <v>0.804752688265615</v>
      </c>
      <c r="G56">
        <v>3.49892473158963</v>
      </c>
      <c r="H56" t="s">
        <v>138</v>
      </c>
      <c r="J56">
        <v>0.962514166484738</v>
      </c>
      <c r="K56">
        <v>0.926433520683809</v>
      </c>
      <c r="M56">
        <f t="shared" si="0"/>
        <v>3.49892473158963</v>
      </c>
    </row>
    <row r="57" spans="1:13">
      <c r="A57">
        <v>203</v>
      </c>
      <c r="B57" t="s">
        <v>139</v>
      </c>
      <c r="D57" t="s">
        <v>31</v>
      </c>
      <c r="E57">
        <v>206</v>
      </c>
      <c r="F57">
        <v>0.380775517878278</v>
      </c>
      <c r="G57">
        <v>1.65554572990556</v>
      </c>
      <c r="H57" t="s">
        <v>140</v>
      </c>
      <c r="J57">
        <v>0.957373631481531</v>
      </c>
      <c r="K57">
        <v>0.916564270256134</v>
      </c>
      <c r="M57">
        <f t="shared" si="0"/>
        <v>1.65554572990556</v>
      </c>
    </row>
    <row r="58" spans="1:13">
      <c r="A58">
        <v>204</v>
      </c>
      <c r="B58" t="s">
        <v>141</v>
      </c>
      <c r="D58" t="s">
        <v>31</v>
      </c>
      <c r="E58">
        <v>207</v>
      </c>
      <c r="F58">
        <v>0.346781910772739</v>
      </c>
      <c r="G58">
        <v>1.50774743814234</v>
      </c>
      <c r="H58" t="s">
        <v>142</v>
      </c>
      <c r="J58">
        <v>0.993177225966602</v>
      </c>
      <c r="K58">
        <v>0.986401002178714</v>
      </c>
      <c r="M58">
        <f t="shared" si="0"/>
        <v>1.50774743814234</v>
      </c>
    </row>
    <row r="59" ht="13.9" spans="1:13">
      <c r="A59">
        <v>205</v>
      </c>
      <c r="B59" t="s">
        <v>143</v>
      </c>
      <c r="D59" t="s">
        <v>31</v>
      </c>
      <c r="E59">
        <v>208</v>
      </c>
      <c r="F59">
        <v>0.166625625681546</v>
      </c>
      <c r="G59">
        <v>0.724459242093679</v>
      </c>
      <c r="H59" s="1" t="s">
        <v>144</v>
      </c>
      <c r="J59">
        <v>0.963968544515413</v>
      </c>
      <c r="K59">
        <v>0.929235354815163</v>
      </c>
      <c r="M59">
        <f t="shared" si="0"/>
        <v>0.724459242093679</v>
      </c>
    </row>
    <row r="60" spans="1:13">
      <c r="A60">
        <v>206</v>
      </c>
      <c r="B60" t="s">
        <v>145</v>
      </c>
      <c r="D60" t="s">
        <v>31</v>
      </c>
      <c r="E60">
        <v>209</v>
      </c>
      <c r="F60">
        <v>0.123135367908749</v>
      </c>
      <c r="G60">
        <v>0.535371164820647</v>
      </c>
      <c r="H60" t="s">
        <v>146</v>
      </c>
      <c r="J60">
        <v>0.97083885603664</v>
      </c>
      <c r="K60">
        <v>0.942528084390532</v>
      </c>
      <c r="M60">
        <f t="shared" si="0"/>
        <v>0.535371164820647</v>
      </c>
    </row>
    <row r="61" spans="1:13">
      <c r="A61">
        <v>207</v>
      </c>
      <c r="B61" t="s">
        <v>147</v>
      </c>
      <c r="D61" t="s">
        <v>31</v>
      </c>
      <c r="E61">
        <v>211</v>
      </c>
      <c r="F61">
        <v>1.05327060104887</v>
      </c>
      <c r="G61">
        <v>4.57943739586466</v>
      </c>
      <c r="H61" t="s">
        <v>148</v>
      </c>
      <c r="J61">
        <v>0.951957878056932</v>
      </c>
      <c r="K61">
        <v>0.906223801594657</v>
      </c>
      <c r="M61">
        <f t="shared" si="0"/>
        <v>4.57943739586466</v>
      </c>
    </row>
    <row r="62" spans="1:13">
      <c r="A62">
        <v>208</v>
      </c>
      <c r="B62" t="s">
        <v>149</v>
      </c>
      <c r="D62" t="s">
        <v>31</v>
      </c>
      <c r="E62">
        <v>212</v>
      </c>
      <c r="F62">
        <v>1.0393584352584</v>
      </c>
      <c r="G62">
        <v>4.51894971851478</v>
      </c>
      <c r="H62" t="s">
        <v>150</v>
      </c>
      <c r="J62">
        <v>0.983475865885244</v>
      </c>
      <c r="K62">
        <v>0.967224778778731</v>
      </c>
      <c r="M62">
        <f t="shared" si="0"/>
        <v>4.51894971851478</v>
      </c>
    </row>
    <row r="63" spans="1:13">
      <c r="A63">
        <v>209</v>
      </c>
      <c r="B63" t="s">
        <v>141</v>
      </c>
      <c r="D63" t="s">
        <v>31</v>
      </c>
      <c r="E63">
        <v>213</v>
      </c>
      <c r="F63">
        <v>0.15498435992679</v>
      </c>
      <c r="G63">
        <v>0.673845043159956</v>
      </c>
      <c r="H63" t="s">
        <v>151</v>
      </c>
      <c r="J63">
        <v>0.962920159321369</v>
      </c>
      <c r="K63">
        <v>0.927215233227491</v>
      </c>
      <c r="M63">
        <f t="shared" si="0"/>
        <v>0.673845043159956</v>
      </c>
    </row>
    <row r="64" spans="1:13">
      <c r="A64">
        <v>210</v>
      </c>
      <c r="B64" t="s">
        <v>152</v>
      </c>
      <c r="D64" t="s">
        <v>31</v>
      </c>
      <c r="E64">
        <v>214</v>
      </c>
      <c r="F64">
        <v>0.241803782594698</v>
      </c>
      <c r="G64">
        <v>1.05132079388999</v>
      </c>
      <c r="H64" t="s">
        <v>153</v>
      </c>
      <c r="J64">
        <v>0.954658683105968</v>
      </c>
      <c r="K64">
        <v>0.911373201229621</v>
      </c>
      <c r="M64">
        <f t="shared" si="0"/>
        <v>1.05132079388999</v>
      </c>
    </row>
    <row r="65" spans="1:13">
      <c r="A65">
        <v>201</v>
      </c>
      <c r="B65" t="s">
        <v>154</v>
      </c>
      <c r="D65" t="s">
        <v>31</v>
      </c>
      <c r="E65">
        <v>215</v>
      </c>
      <c r="F65">
        <v>0.232101354360487</v>
      </c>
      <c r="G65">
        <v>1.00913632330647</v>
      </c>
      <c r="H65" t="s">
        <v>155</v>
      </c>
      <c r="J65">
        <v>0.951433910625334</v>
      </c>
      <c r="K65">
        <v>0.905226486287816</v>
      </c>
      <c r="M65">
        <f t="shared" si="0"/>
        <v>1.00913632330647</v>
      </c>
    </row>
    <row r="66" spans="1:13">
      <c r="A66">
        <v>211</v>
      </c>
      <c r="B66" t="s">
        <v>156</v>
      </c>
      <c r="D66" t="s">
        <v>31</v>
      </c>
      <c r="E66">
        <v>216</v>
      </c>
      <c r="F66">
        <v>0.249657199536697</v>
      </c>
      <c r="G66">
        <v>1.08546608494216</v>
      </c>
      <c r="H66" t="s">
        <v>157</v>
      </c>
      <c r="J66">
        <v>0.960828141977271</v>
      </c>
      <c r="K66">
        <v>0.923190718415494</v>
      </c>
      <c r="M66">
        <f t="shared" si="0"/>
        <v>1.08546608494216</v>
      </c>
    </row>
    <row r="67" spans="1:13">
      <c r="A67">
        <v>212</v>
      </c>
      <c r="B67" t="s">
        <v>158</v>
      </c>
      <c r="D67" t="s">
        <v>31</v>
      </c>
      <c r="E67">
        <v>217</v>
      </c>
      <c r="F67">
        <v>0.205792868369854</v>
      </c>
      <c r="G67">
        <v>0.894751601608062</v>
      </c>
      <c r="H67" t="s">
        <v>159</v>
      </c>
      <c r="J67">
        <v>0.976962182499995</v>
      </c>
      <c r="K67">
        <v>0.954455106035153</v>
      </c>
      <c r="M67">
        <f t="shared" ref="M67:M85" si="1">F67/0.23</f>
        <v>0.894751601608062</v>
      </c>
    </row>
    <row r="68" spans="1:13">
      <c r="A68">
        <v>213</v>
      </c>
      <c r="B68" t="s">
        <v>160</v>
      </c>
      <c r="D68" t="s">
        <v>23</v>
      </c>
      <c r="E68">
        <v>218</v>
      </c>
      <c r="F68">
        <v>0.825715568801104</v>
      </c>
      <c r="G68">
        <v>3.59006769043958</v>
      </c>
      <c r="H68" t="s">
        <v>161</v>
      </c>
      <c r="J68">
        <v>0.977064216466762</v>
      </c>
      <c r="K68">
        <v>0.954654483099808</v>
      </c>
      <c r="M68">
        <f t="shared" si="1"/>
        <v>3.59006769043958</v>
      </c>
    </row>
    <row r="69" ht="13.9" spans="1:13">
      <c r="A69">
        <v>214</v>
      </c>
      <c r="B69" t="s">
        <v>162</v>
      </c>
      <c r="D69" t="s">
        <v>23</v>
      </c>
      <c r="E69">
        <v>219</v>
      </c>
      <c r="F69">
        <v>1.08761564775561</v>
      </c>
      <c r="G69">
        <v>4.72876368589396</v>
      </c>
      <c r="H69" s="1" t="s">
        <v>163</v>
      </c>
      <c r="J69">
        <v>0.992166124231057</v>
      </c>
      <c r="K69">
        <v>0.984393618071677</v>
      </c>
      <c r="M69">
        <f t="shared" si="1"/>
        <v>4.72876368589396</v>
      </c>
    </row>
    <row r="70" spans="1:13">
      <c r="A70">
        <v>215</v>
      </c>
      <c r="B70" t="s">
        <v>164</v>
      </c>
      <c r="D70" t="s">
        <v>28</v>
      </c>
      <c r="E70">
        <v>220</v>
      </c>
      <c r="F70">
        <v>0.202694953758373</v>
      </c>
      <c r="G70">
        <v>0.8812824076451</v>
      </c>
      <c r="H70" t="s">
        <v>165</v>
      </c>
      <c r="J70">
        <v>0.959966017028001</v>
      </c>
      <c r="K70">
        <v>0.921534753848605</v>
      </c>
      <c r="M70">
        <f t="shared" si="1"/>
        <v>0.8812824076451</v>
      </c>
    </row>
    <row r="71" ht="13.9" spans="1:13">
      <c r="A71">
        <v>216</v>
      </c>
      <c r="B71" t="s">
        <v>166</v>
      </c>
      <c r="D71" t="s">
        <v>28</v>
      </c>
      <c r="E71">
        <v>221</v>
      </c>
      <c r="F71">
        <v>0.244429536952992</v>
      </c>
      <c r="G71">
        <v>1.06273711718692</v>
      </c>
      <c r="H71" s="1" t="s">
        <v>167</v>
      </c>
      <c r="J71">
        <v>0.955668585886537</v>
      </c>
      <c r="K71">
        <v>0.913302446050374</v>
      </c>
      <c r="M71">
        <f t="shared" si="1"/>
        <v>1.06273711718692</v>
      </c>
    </row>
    <row r="72" spans="1:13">
      <c r="A72">
        <v>217</v>
      </c>
      <c r="B72" t="s">
        <v>168</v>
      </c>
      <c r="D72" t="s">
        <v>28</v>
      </c>
      <c r="E72">
        <v>222</v>
      </c>
      <c r="F72">
        <v>0.245382357101579</v>
      </c>
      <c r="G72">
        <v>1.06687981348513</v>
      </c>
      <c r="H72" t="s">
        <v>169</v>
      </c>
      <c r="J72">
        <v>0.973482694750779</v>
      </c>
      <c r="K72">
        <v>0.947668556979239</v>
      </c>
      <c r="M72">
        <f t="shared" si="1"/>
        <v>1.06687981348513</v>
      </c>
    </row>
    <row r="73" ht="13.9" spans="1:13">
      <c r="A73">
        <v>218</v>
      </c>
      <c r="B73" t="s">
        <v>170</v>
      </c>
      <c r="D73" t="s">
        <v>171</v>
      </c>
      <c r="E73">
        <v>223</v>
      </c>
      <c r="F73">
        <v>0.219760683021637</v>
      </c>
      <c r="G73">
        <v>0.955481230528856</v>
      </c>
      <c r="H73" s="1" t="s">
        <v>172</v>
      </c>
      <c r="J73">
        <v>0.973258575668062</v>
      </c>
      <c r="K73">
        <v>0.947232255111424</v>
      </c>
      <c r="M73">
        <f t="shared" si="1"/>
        <v>0.955481230528856</v>
      </c>
    </row>
    <row r="74" spans="1:13">
      <c r="A74">
        <v>219</v>
      </c>
      <c r="B74" t="s">
        <v>173</v>
      </c>
      <c r="D74" t="s">
        <v>171</v>
      </c>
      <c r="E74">
        <v>224</v>
      </c>
      <c r="F74">
        <v>0.294749109066506</v>
      </c>
      <c r="G74">
        <v>1.28151786550655</v>
      </c>
      <c r="H74" t="s">
        <v>174</v>
      </c>
      <c r="J74">
        <v>0.952806867884406</v>
      </c>
      <c r="K74">
        <v>0.907840927487692</v>
      </c>
      <c r="M74">
        <f t="shared" si="1"/>
        <v>1.28151786550655</v>
      </c>
    </row>
    <row r="75" spans="1:13">
      <c r="A75">
        <v>220</v>
      </c>
      <c r="B75" t="s">
        <v>175</v>
      </c>
      <c r="D75" t="s">
        <v>171</v>
      </c>
      <c r="E75">
        <v>225</v>
      </c>
      <c r="F75">
        <v>0.230475451092881</v>
      </c>
      <c r="G75">
        <v>1.0020671786647</v>
      </c>
      <c r="H75" t="s">
        <v>176</v>
      </c>
      <c r="J75">
        <v>0.978095048493537</v>
      </c>
      <c r="K75">
        <v>0.956669923887574</v>
      </c>
      <c r="M75">
        <f t="shared" si="1"/>
        <v>1.0020671786647</v>
      </c>
    </row>
    <row r="76" ht="13.9" spans="1:13">
      <c r="A76">
        <v>222</v>
      </c>
      <c r="B76" t="s">
        <v>177</v>
      </c>
      <c r="D76" s="1" t="s">
        <v>178</v>
      </c>
      <c r="E76">
        <v>226</v>
      </c>
      <c r="F76">
        <v>0.384859861465397</v>
      </c>
      <c r="G76">
        <v>1.67347826086957</v>
      </c>
      <c r="H76" s="1" t="s">
        <v>179</v>
      </c>
      <c r="J76">
        <v>0.974899275860815</v>
      </c>
      <c r="K76">
        <v>0.950428598073941</v>
      </c>
      <c r="M76">
        <f t="shared" si="1"/>
        <v>1.67330374550173</v>
      </c>
    </row>
    <row r="77" spans="1:13">
      <c r="A77">
        <v>223</v>
      </c>
      <c r="B77" t="s">
        <v>180</v>
      </c>
      <c r="D77" t="s">
        <v>171</v>
      </c>
      <c r="E77">
        <v>227</v>
      </c>
      <c r="F77">
        <v>0.361262554648401</v>
      </c>
      <c r="G77">
        <v>1.57070675934087</v>
      </c>
      <c r="H77" t="s">
        <v>181</v>
      </c>
      <c r="J77">
        <v>0.978515497542254</v>
      </c>
      <c r="K77">
        <v>0.957492578930366</v>
      </c>
      <c r="M77">
        <f t="shared" si="1"/>
        <v>1.57070675934087</v>
      </c>
    </row>
    <row r="78" spans="1:13">
      <c r="A78">
        <v>224</v>
      </c>
      <c r="B78" t="s">
        <v>182</v>
      </c>
      <c r="D78" t="s">
        <v>171</v>
      </c>
      <c r="E78">
        <v>228</v>
      </c>
      <c r="F78">
        <v>0.310208193031097</v>
      </c>
      <c r="G78">
        <v>1.34873127404825</v>
      </c>
      <c r="H78" t="s">
        <v>183</v>
      </c>
      <c r="J78">
        <v>0.957720519904796</v>
      </c>
      <c r="K78">
        <v>0.917228594246713</v>
      </c>
      <c r="M78">
        <f t="shared" si="1"/>
        <v>1.34873127404825</v>
      </c>
    </row>
    <row r="79" spans="1:13">
      <c r="A79">
        <v>225</v>
      </c>
      <c r="B79" t="s">
        <v>184</v>
      </c>
      <c r="D79" t="s">
        <v>171</v>
      </c>
      <c r="E79">
        <v>229</v>
      </c>
      <c r="F79">
        <v>0.269232434281133</v>
      </c>
      <c r="G79">
        <v>1.17057580122232</v>
      </c>
      <c r="H79" t="s">
        <v>185</v>
      </c>
      <c r="J79">
        <v>0.952446549705624</v>
      </c>
      <c r="K79">
        <v>0.907154430046148</v>
      </c>
      <c r="M79">
        <f t="shared" si="1"/>
        <v>1.17057580122232</v>
      </c>
    </row>
    <row r="80" spans="1:13">
      <c r="A80">
        <v>226</v>
      </c>
      <c r="B80" t="s">
        <v>186</v>
      </c>
      <c r="D80" t="s">
        <v>54</v>
      </c>
      <c r="E80">
        <v>231</v>
      </c>
      <c r="F80">
        <v>0.498467096361823</v>
      </c>
      <c r="G80">
        <v>2.1672482450514</v>
      </c>
      <c r="H80" t="s">
        <v>187</v>
      </c>
      <c r="J80">
        <v>0.956409533924109</v>
      </c>
      <c r="K80">
        <v>0.914719196580931</v>
      </c>
      <c r="M80">
        <f t="shared" si="1"/>
        <v>2.1672482450514</v>
      </c>
    </row>
    <row r="81" ht="13.9" spans="1:13">
      <c r="A81">
        <v>227</v>
      </c>
      <c r="B81" t="s">
        <v>188</v>
      </c>
      <c r="D81" t="s">
        <v>54</v>
      </c>
      <c r="E81">
        <v>232</v>
      </c>
      <c r="F81">
        <v>0.329590329181316</v>
      </c>
      <c r="G81">
        <v>1.43300143122311</v>
      </c>
      <c r="H81" s="1" t="s">
        <v>189</v>
      </c>
      <c r="J81">
        <v>0.975519311102666</v>
      </c>
      <c r="K81">
        <v>0.951637926334219</v>
      </c>
      <c r="M81">
        <f t="shared" si="1"/>
        <v>1.43300143122311</v>
      </c>
    </row>
    <row r="82" spans="1:13">
      <c r="A82">
        <v>228</v>
      </c>
      <c r="B82" t="s">
        <v>190</v>
      </c>
      <c r="D82" t="s">
        <v>54</v>
      </c>
      <c r="E82">
        <v>233</v>
      </c>
      <c r="F82">
        <v>0.28340187268027</v>
      </c>
      <c r="G82">
        <v>1.23218205513161</v>
      </c>
      <c r="H82" t="s">
        <v>191</v>
      </c>
      <c r="J82">
        <v>0.954295160174388</v>
      </c>
      <c r="K82">
        <v>0.910679252732261</v>
      </c>
      <c r="M82">
        <f t="shared" si="1"/>
        <v>1.23218205513161</v>
      </c>
    </row>
    <row r="83" spans="1:13">
      <c r="A83">
        <v>229</v>
      </c>
      <c r="B83" t="s">
        <v>192</v>
      </c>
      <c r="D83" t="s">
        <v>54</v>
      </c>
      <c r="E83">
        <v>234</v>
      </c>
      <c r="F83">
        <v>0.135227201989266</v>
      </c>
      <c r="G83">
        <v>0.587944356475067</v>
      </c>
      <c r="H83" t="s">
        <v>193</v>
      </c>
      <c r="J83">
        <v>0.956197206173611</v>
      </c>
      <c r="K83">
        <v>0.914313097094219</v>
      </c>
      <c r="M83">
        <f t="shared" si="1"/>
        <v>0.587944356475067</v>
      </c>
    </row>
    <row r="84" ht="13.9" spans="1:13">
      <c r="A84">
        <v>231</v>
      </c>
      <c r="B84" t="s">
        <v>194</v>
      </c>
      <c r="D84" t="s">
        <v>23</v>
      </c>
      <c r="E84">
        <v>235</v>
      </c>
      <c r="F84">
        <v>0.216879846753934</v>
      </c>
      <c r="G84">
        <v>0.942955855451886</v>
      </c>
      <c r="H84" s="1" t="s">
        <v>195</v>
      </c>
      <c r="J84">
        <v>0.968415613821265</v>
      </c>
      <c r="K84">
        <v>0.937828801092818</v>
      </c>
      <c r="M84">
        <f t="shared" si="1"/>
        <v>0.942955855451886</v>
      </c>
    </row>
    <row r="85" spans="1:13">
      <c r="A85">
        <v>232</v>
      </c>
      <c r="B85" t="s">
        <v>196</v>
      </c>
      <c r="D85" t="s">
        <v>23</v>
      </c>
      <c r="E85">
        <v>237</v>
      </c>
      <c r="F85">
        <v>0.182328822329233</v>
      </c>
      <c r="G85">
        <v>0.792734010127102</v>
      </c>
      <c r="H85" t="s">
        <v>197</v>
      </c>
      <c r="J85">
        <v>0.954822387013404</v>
      </c>
      <c r="K85">
        <v>0.911685790741975</v>
      </c>
      <c r="M85">
        <f t="shared" si="1"/>
        <v>0.792734010127102</v>
      </c>
    </row>
    <row r="86" spans="1:2">
      <c r="A86">
        <v>233</v>
      </c>
      <c r="B86" t="s">
        <v>198</v>
      </c>
    </row>
    <row r="87" spans="1:2">
      <c r="A87">
        <v>234</v>
      </c>
      <c r="B87" t="s">
        <v>199</v>
      </c>
    </row>
    <row r="88" spans="1:2">
      <c r="A88">
        <v>235</v>
      </c>
      <c r="B88" t="s">
        <v>200</v>
      </c>
    </row>
    <row r="89" spans="1:2">
      <c r="A89">
        <v>237</v>
      </c>
      <c r="B89" t="s">
        <v>201</v>
      </c>
    </row>
  </sheetData>
  <autoFilter ref="A1:H89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workbookViewId="0">
      <pane ySplit="1" topLeftCell="A44" activePane="bottomLeft" state="frozen"/>
      <selection/>
      <selection pane="bottomLeft" activeCell="H10" sqref="H10"/>
    </sheetView>
  </sheetViews>
  <sheetFormatPr defaultColWidth="9" defaultRowHeight="13.85"/>
  <cols>
    <col min="1" max="1" width="12.2035398230088" customWidth="1"/>
    <col min="2" max="2" width="20.1327433628319" customWidth="1"/>
    <col min="3" max="3" width="6.86725663716814" customWidth="1"/>
    <col min="6" max="6" width="14.6017699115044" customWidth="1"/>
    <col min="7" max="12" width="9.07079646017699" customWidth="1"/>
    <col min="14" max="14" width="19.1327433628319" customWidth="1"/>
  </cols>
  <sheetData>
    <row r="1" spans="4:12">
      <c r="D1" t="s">
        <v>6</v>
      </c>
      <c r="E1" t="s">
        <v>14</v>
      </c>
      <c r="F1" t="s">
        <v>15</v>
      </c>
      <c r="G1" t="s">
        <v>16</v>
      </c>
      <c r="H1" t="s">
        <v>17</v>
      </c>
      <c r="K1" t="s">
        <v>18</v>
      </c>
      <c r="L1" t="s">
        <v>19</v>
      </c>
    </row>
    <row r="2" ht="13.9" spans="1:14">
      <c r="A2">
        <v>1</v>
      </c>
      <c r="B2" t="s">
        <v>22</v>
      </c>
      <c r="C2" s="1" t="s">
        <v>202</v>
      </c>
      <c r="D2">
        <v>1</v>
      </c>
      <c r="E2">
        <v>6.25426080618832</v>
      </c>
      <c r="F2">
        <v>1.50931004067499</v>
      </c>
      <c r="G2">
        <v>-0.831016008895952</v>
      </c>
      <c r="H2">
        <v>0.147565213701272</v>
      </c>
      <c r="K2">
        <v>0.959166975394325</v>
      </c>
      <c r="L2">
        <v>0.920001286687098</v>
      </c>
      <c r="N2" s="1" t="s">
        <v>203</v>
      </c>
    </row>
    <row r="3" ht="13.9" spans="1:14">
      <c r="A3">
        <v>2</v>
      </c>
      <c r="B3" t="s">
        <v>25</v>
      </c>
      <c r="C3" s="1" t="s">
        <v>202</v>
      </c>
      <c r="D3">
        <v>2</v>
      </c>
      <c r="E3">
        <v>6.01269954667016</v>
      </c>
      <c r="F3">
        <v>1.56846402824831</v>
      </c>
      <c r="G3">
        <v>-0.645663227483235</v>
      </c>
      <c r="H3">
        <v>0.226118852325816</v>
      </c>
      <c r="K3">
        <v>0.956083157039333</v>
      </c>
      <c r="L3">
        <v>0.914095003174298</v>
      </c>
      <c r="N3" s="1" t="s">
        <v>26</v>
      </c>
    </row>
    <row r="4" ht="13.9" spans="1:14">
      <c r="A4">
        <v>3</v>
      </c>
      <c r="B4" t="s">
        <v>27</v>
      </c>
      <c r="C4" s="1" t="s">
        <v>204</v>
      </c>
      <c r="D4">
        <v>3</v>
      </c>
      <c r="E4">
        <v>5.10902377081156</v>
      </c>
      <c r="F4">
        <v>1.01569906904541</v>
      </c>
      <c r="G4">
        <v>-0.107338653873163</v>
      </c>
      <c r="H4">
        <v>0.781018544934011</v>
      </c>
      <c r="K4">
        <v>0.970720036826543</v>
      </c>
      <c r="L4">
        <v>0.942297389896525</v>
      </c>
      <c r="N4" s="1" t="s">
        <v>29</v>
      </c>
    </row>
    <row r="5" spans="1:14">
      <c r="A5">
        <v>4</v>
      </c>
      <c r="B5" t="s">
        <v>30</v>
      </c>
      <c r="C5" s="1" t="s">
        <v>31</v>
      </c>
      <c r="D5">
        <v>4</v>
      </c>
      <c r="E5">
        <v>6.16655183336288</v>
      </c>
      <c r="F5">
        <v>1.61625851047597</v>
      </c>
      <c r="G5">
        <v>-0.721760674917865</v>
      </c>
      <c r="H5">
        <v>0.189775142009465</v>
      </c>
      <c r="K5">
        <v>0.963467593293758</v>
      </c>
      <c r="L5">
        <v>0.928269803327266</v>
      </c>
      <c r="N5" s="1" t="s">
        <v>205</v>
      </c>
    </row>
    <row r="6" spans="1:14">
      <c r="A6">
        <v>5</v>
      </c>
      <c r="B6" t="s">
        <v>33</v>
      </c>
      <c r="C6" s="1" t="s">
        <v>31</v>
      </c>
      <c r="D6">
        <v>5</v>
      </c>
      <c r="E6">
        <v>6.04719951011786</v>
      </c>
      <c r="F6">
        <v>1.51869629888445</v>
      </c>
      <c r="G6">
        <v>-0.689538461960481</v>
      </c>
      <c r="H6">
        <v>0.204390891545443</v>
      </c>
      <c r="K6">
        <v>0.958352204750532</v>
      </c>
      <c r="L6">
        <v>0.918438948350205</v>
      </c>
      <c r="N6" s="1" t="s">
        <v>34</v>
      </c>
    </row>
    <row r="7" spans="1:14">
      <c r="A7">
        <v>6</v>
      </c>
      <c r="B7" t="s">
        <v>35</v>
      </c>
      <c r="C7" s="1" t="s">
        <v>31</v>
      </c>
      <c r="D7">
        <v>6</v>
      </c>
      <c r="E7">
        <v>5.07073134398805</v>
      </c>
      <c r="F7">
        <v>1.41516602506764</v>
      </c>
      <c r="G7">
        <v>-0.0499809511641366</v>
      </c>
      <c r="H7">
        <v>0.891290030652467</v>
      </c>
      <c r="K7">
        <v>0.983755376998075</v>
      </c>
      <c r="L7">
        <v>0.967774641772625</v>
      </c>
      <c r="N7" s="1" t="s">
        <v>36</v>
      </c>
    </row>
    <row r="8" spans="1:14">
      <c r="A8">
        <v>7</v>
      </c>
      <c r="B8" t="s">
        <v>37</v>
      </c>
      <c r="C8" s="1" t="s">
        <v>31</v>
      </c>
      <c r="D8">
        <v>7</v>
      </c>
      <c r="E8">
        <v>5.2035364154387</v>
      </c>
      <c r="F8">
        <v>1.03603012656795</v>
      </c>
      <c r="G8">
        <v>-0.196458008526216</v>
      </c>
      <c r="H8">
        <v>0.636124308049923</v>
      </c>
      <c r="K8">
        <v>0.961410276415584</v>
      </c>
      <c r="L8">
        <v>0.92430971959749</v>
      </c>
      <c r="N8" s="1" t="s">
        <v>38</v>
      </c>
    </row>
    <row r="9" spans="1:14">
      <c r="A9">
        <v>8</v>
      </c>
      <c r="B9" t="s">
        <v>39</v>
      </c>
      <c r="C9" s="1" t="s">
        <v>31</v>
      </c>
      <c r="D9">
        <v>8</v>
      </c>
      <c r="E9">
        <v>5.00828393493585</v>
      </c>
      <c r="F9">
        <v>0.965559903390121</v>
      </c>
      <c r="G9">
        <v>-0.00857941066811953</v>
      </c>
      <c r="H9">
        <v>0.98043902483111</v>
      </c>
      <c r="K9">
        <v>0.956394275915436</v>
      </c>
      <c r="L9">
        <v>0.914690011003811</v>
      </c>
      <c r="N9" s="1" t="s">
        <v>40</v>
      </c>
    </row>
    <row r="10" spans="1:14">
      <c r="A10">
        <v>9</v>
      </c>
      <c r="B10" t="s">
        <v>41</v>
      </c>
      <c r="C10" s="1" t="s">
        <v>31</v>
      </c>
      <c r="D10">
        <v>9</v>
      </c>
      <c r="E10">
        <v>4.87218388788773</v>
      </c>
      <c r="F10">
        <v>0.803497518362859</v>
      </c>
      <c r="G10">
        <v>0.159074681864232</v>
      </c>
      <c r="H10">
        <v>1.44236336094708</v>
      </c>
      <c r="K10">
        <v>0.963525974392505</v>
      </c>
      <c r="L10">
        <v>0.928382303329025</v>
      </c>
      <c r="N10" s="1" t="s">
        <v>42</v>
      </c>
    </row>
    <row r="11" spans="1:14">
      <c r="A11">
        <v>11</v>
      </c>
      <c r="B11" t="s">
        <v>43</v>
      </c>
      <c r="C11" s="1" t="s">
        <v>31</v>
      </c>
      <c r="D11">
        <v>11</v>
      </c>
      <c r="E11">
        <v>5.17648596306924</v>
      </c>
      <c r="F11">
        <v>1.35656774088656</v>
      </c>
      <c r="G11">
        <v>-0.130097419944469</v>
      </c>
      <c r="H11">
        <v>0.741143970933177</v>
      </c>
      <c r="K11">
        <v>0.972119428446026</v>
      </c>
      <c r="L11">
        <v>0.945016183162228</v>
      </c>
      <c r="N11" s="1" t="s">
        <v>44</v>
      </c>
    </row>
    <row r="12" spans="1:14">
      <c r="A12">
        <v>13</v>
      </c>
      <c r="B12" t="s">
        <v>45</v>
      </c>
      <c r="C12" s="1" t="s">
        <v>46</v>
      </c>
      <c r="D12">
        <v>13</v>
      </c>
      <c r="E12">
        <v>5.94962567125018</v>
      </c>
      <c r="F12">
        <v>0.68826147529382</v>
      </c>
      <c r="G12">
        <v>-1.37974549693456</v>
      </c>
      <c r="H12">
        <v>0.0417113746760613</v>
      </c>
      <c r="K12">
        <v>0.974222157801549</v>
      </c>
      <c r="L12">
        <v>0.949108812751507</v>
      </c>
      <c r="N12" s="1" t="s">
        <v>47</v>
      </c>
    </row>
    <row r="13" spans="1:14">
      <c r="A13">
        <v>14</v>
      </c>
      <c r="B13" t="s">
        <v>48</v>
      </c>
      <c r="C13" s="1" t="s">
        <v>49</v>
      </c>
      <c r="D13">
        <v>14</v>
      </c>
      <c r="E13">
        <v>5.23989597345742</v>
      </c>
      <c r="F13">
        <v>0.801634048118522</v>
      </c>
      <c r="G13" s="1">
        <v>-0.29925871290082</v>
      </c>
      <c r="H13">
        <v>0.502043428902677</v>
      </c>
      <c r="K13">
        <v>0.97518197188561</v>
      </c>
      <c r="L13">
        <v>0.950979878290707</v>
      </c>
      <c r="N13" s="1" t="s">
        <v>50</v>
      </c>
    </row>
    <row r="14" spans="1:14">
      <c r="A14">
        <v>15</v>
      </c>
      <c r="B14" t="s">
        <v>51</v>
      </c>
      <c r="C14" s="1" t="s">
        <v>49</v>
      </c>
      <c r="D14">
        <v>15</v>
      </c>
      <c r="E14">
        <v>5.22654340631835</v>
      </c>
      <c r="F14">
        <v>0.841539172564992</v>
      </c>
      <c r="G14">
        <v>-0.269201260860918</v>
      </c>
      <c r="H14">
        <v>0.538020395184753</v>
      </c>
      <c r="K14">
        <v>0.979486105974153</v>
      </c>
      <c r="L14">
        <v>0.959393031796409</v>
      </c>
      <c r="N14" s="1" t="s">
        <v>206</v>
      </c>
    </row>
    <row r="15" spans="1:14">
      <c r="A15">
        <v>16</v>
      </c>
      <c r="B15" t="s">
        <v>53</v>
      </c>
      <c r="C15" s="1" t="s">
        <v>54</v>
      </c>
      <c r="D15">
        <v>16</v>
      </c>
      <c r="E15">
        <v>6.35315406863977</v>
      </c>
      <c r="F15">
        <v>1.3473193671972</v>
      </c>
      <c r="G15">
        <v>-1.00433060014176</v>
      </c>
      <c r="H15">
        <v>0.0990077975988811</v>
      </c>
      <c r="K15">
        <v>0.952649269483323</v>
      </c>
      <c r="L15">
        <v>0.907540630647109</v>
      </c>
      <c r="N15" s="1" t="s">
        <v>55</v>
      </c>
    </row>
    <row r="16" spans="1:14">
      <c r="A16">
        <v>17</v>
      </c>
      <c r="B16" t="s">
        <v>56</v>
      </c>
      <c r="C16" s="1" t="s">
        <v>54</v>
      </c>
      <c r="D16">
        <v>17</v>
      </c>
      <c r="E16">
        <v>6.32084332331595</v>
      </c>
      <c r="F16">
        <v>1.43197014422655</v>
      </c>
      <c r="G16">
        <v>-0.922395853462</v>
      </c>
      <c r="H16">
        <v>0.119565021571085</v>
      </c>
      <c r="K16">
        <v>0.954306638278365</v>
      </c>
      <c r="L16">
        <v>0.910701159862154</v>
      </c>
      <c r="N16" s="1" t="s">
        <v>57</v>
      </c>
    </row>
    <row r="17" spans="1:14">
      <c r="A17">
        <v>18</v>
      </c>
      <c r="B17" t="s">
        <v>58</v>
      </c>
      <c r="C17" s="1" t="s">
        <v>54</v>
      </c>
      <c r="D17">
        <v>18</v>
      </c>
      <c r="E17">
        <v>6.29738723520581</v>
      </c>
      <c r="F17">
        <v>1.51882169531324</v>
      </c>
      <c r="G17">
        <v>-0.854206414886793</v>
      </c>
      <c r="H17">
        <v>0.139892227379268</v>
      </c>
      <c r="K17">
        <v>0.955640241000381</v>
      </c>
      <c r="L17">
        <v>0.913248270219267</v>
      </c>
      <c r="N17" s="1" t="s">
        <v>59</v>
      </c>
    </row>
    <row r="18" ht="13.9" spans="1:14">
      <c r="A18">
        <v>25</v>
      </c>
      <c r="B18" t="s">
        <v>60</v>
      </c>
      <c r="C18" s="1" t="s">
        <v>202</v>
      </c>
      <c r="D18">
        <v>25</v>
      </c>
      <c r="E18">
        <v>5.82704961999423</v>
      </c>
      <c r="F18">
        <v>1.509275810404</v>
      </c>
      <c r="G18">
        <v>-0.547977787951728</v>
      </c>
      <c r="H18">
        <v>0.283153681141786</v>
      </c>
      <c r="K18">
        <v>0.977046543689038</v>
      </c>
      <c r="L18">
        <v>0.954619948534695</v>
      </c>
      <c r="N18" s="1" t="s">
        <v>207</v>
      </c>
    </row>
    <row r="19" spans="1:14">
      <c r="A19">
        <v>26</v>
      </c>
      <c r="B19" t="s">
        <v>62</v>
      </c>
      <c r="C19" s="1" t="s">
        <v>23</v>
      </c>
      <c r="D19">
        <v>26</v>
      </c>
      <c r="E19">
        <v>6.18369306267437</v>
      </c>
      <c r="F19">
        <v>1.56330715445796</v>
      </c>
      <c r="G19">
        <v>-0.757172420850838</v>
      </c>
      <c r="H19">
        <v>0.174915211343691</v>
      </c>
      <c r="K19">
        <v>0.956974948317924</v>
      </c>
      <c r="L19">
        <v>0.915801051708093</v>
      </c>
      <c r="N19" s="1" t="s">
        <v>63</v>
      </c>
    </row>
    <row r="20" spans="1:14">
      <c r="A20">
        <v>27</v>
      </c>
      <c r="B20" t="s">
        <v>64</v>
      </c>
      <c r="C20" s="1" t="s">
        <v>23</v>
      </c>
      <c r="D20">
        <v>27</v>
      </c>
      <c r="E20">
        <v>5.18319495841334</v>
      </c>
      <c r="F20">
        <v>1.50448823926754</v>
      </c>
      <c r="G20">
        <v>-0.1217656300873</v>
      </c>
      <c r="H20">
        <v>0.755499828192745</v>
      </c>
      <c r="K20">
        <v>0.964485964274444</v>
      </c>
      <c r="L20">
        <v>0.930233175282404</v>
      </c>
      <c r="N20" s="1" t="s">
        <v>208</v>
      </c>
    </row>
    <row r="21" spans="1:14">
      <c r="A21">
        <v>28</v>
      </c>
      <c r="B21" t="s">
        <v>66</v>
      </c>
      <c r="C21" s="1" t="s">
        <v>23</v>
      </c>
      <c r="D21">
        <v>29</v>
      </c>
      <c r="E21">
        <v>5.04655624328117</v>
      </c>
      <c r="F21">
        <v>0.691352350894512</v>
      </c>
      <c r="G21">
        <v>-0.0673408331090958</v>
      </c>
      <c r="H21">
        <v>0.856365508156758</v>
      </c>
      <c r="K21">
        <v>0.985576345909192</v>
      </c>
      <c r="L21">
        <v>0.971360733615714</v>
      </c>
      <c r="N21" s="1" t="s">
        <v>209</v>
      </c>
    </row>
    <row r="22" spans="1:14">
      <c r="A22">
        <v>29</v>
      </c>
      <c r="B22" t="s">
        <v>68</v>
      </c>
      <c r="C22" s="1" t="s">
        <v>49</v>
      </c>
      <c r="D22">
        <v>31</v>
      </c>
      <c r="E22">
        <v>5.22204223838563</v>
      </c>
      <c r="F22">
        <v>0.854324457964905</v>
      </c>
      <c r="G22">
        <v>-0.259903876466984</v>
      </c>
      <c r="H22">
        <v>0.549662518637331</v>
      </c>
      <c r="K22">
        <v>0.99273192369834</v>
      </c>
      <c r="L22">
        <v>0.985516672329807</v>
      </c>
      <c r="N22" s="1" t="s">
        <v>69</v>
      </c>
    </row>
    <row r="23" spans="1:14">
      <c r="A23">
        <v>31</v>
      </c>
      <c r="B23" t="s">
        <v>70</v>
      </c>
      <c r="C23" s="1" t="s">
        <v>49</v>
      </c>
      <c r="D23">
        <v>32</v>
      </c>
      <c r="E23">
        <v>5.76023700837461</v>
      </c>
      <c r="F23">
        <v>1.37043807930855</v>
      </c>
      <c r="G23">
        <v>-0.554740137371392</v>
      </c>
      <c r="H23">
        <v>0.278778875928845</v>
      </c>
      <c r="K23">
        <v>0.981278223794317</v>
      </c>
      <c r="L23">
        <v>0.962906952492929</v>
      </c>
      <c r="N23" s="1" t="s">
        <v>71</v>
      </c>
    </row>
    <row r="24" spans="1:14">
      <c r="A24">
        <v>32</v>
      </c>
      <c r="B24" t="s">
        <v>72</v>
      </c>
      <c r="C24" s="1" t="s">
        <v>73</v>
      </c>
      <c r="D24">
        <v>33</v>
      </c>
      <c r="E24">
        <v>5.29560750672984</v>
      </c>
      <c r="F24">
        <v>0.621365412264244</v>
      </c>
      <c r="G24">
        <v>-0.475738592614364</v>
      </c>
      <c r="H24">
        <v>0.334396256832886</v>
      </c>
      <c r="K24">
        <v>0.967793907312081</v>
      </c>
      <c r="L24">
        <v>0.936625047030385</v>
      </c>
      <c r="N24" s="1" t="s">
        <v>74</v>
      </c>
    </row>
    <row r="25" spans="1:14">
      <c r="A25">
        <v>34</v>
      </c>
      <c r="B25" t="s">
        <v>75</v>
      </c>
      <c r="C25" s="1" t="s">
        <v>73</v>
      </c>
      <c r="D25">
        <v>34</v>
      </c>
      <c r="E25">
        <v>5.43237935245998</v>
      </c>
      <c r="F25">
        <v>0.885329776739033</v>
      </c>
      <c r="G25">
        <v>-0.488382254635752</v>
      </c>
      <c r="H25">
        <v>0.324801289941704</v>
      </c>
      <c r="K25">
        <v>0.999640533084324</v>
      </c>
      <c r="L25">
        <v>0.999281195385111</v>
      </c>
      <c r="N25" s="1" t="s">
        <v>76</v>
      </c>
    </row>
    <row r="26" spans="1:14">
      <c r="A26">
        <v>35</v>
      </c>
      <c r="B26" t="s">
        <v>77</v>
      </c>
      <c r="C26" s="1" t="s">
        <v>73</v>
      </c>
      <c r="D26">
        <v>35</v>
      </c>
      <c r="E26">
        <v>6.04605095134811</v>
      </c>
      <c r="F26">
        <v>1.21989001233026</v>
      </c>
      <c r="G26">
        <v>-0.857496119137754</v>
      </c>
      <c r="H26">
        <v>0.138836571633125</v>
      </c>
      <c r="K26">
        <v>0.965927291343637</v>
      </c>
      <c r="L26">
        <v>0.933015532162454</v>
      </c>
      <c r="N26" s="1" t="s">
        <v>210</v>
      </c>
    </row>
    <row r="27" spans="1:14">
      <c r="A27">
        <v>36</v>
      </c>
      <c r="B27" t="s">
        <v>79</v>
      </c>
      <c r="C27" s="1" t="s">
        <v>73</v>
      </c>
      <c r="D27">
        <v>36</v>
      </c>
      <c r="E27">
        <v>5.80669134475071</v>
      </c>
      <c r="F27">
        <v>1.27144004617442</v>
      </c>
      <c r="G27">
        <v>-0.634470612419303</v>
      </c>
      <c r="H27">
        <v>0.232022118360481</v>
      </c>
      <c r="K27">
        <v>0.968584386986644</v>
      </c>
      <c r="L27">
        <v>0.938155714714293</v>
      </c>
      <c r="N27" s="1" t="s">
        <v>80</v>
      </c>
    </row>
    <row r="28" spans="1:14">
      <c r="A28">
        <v>37</v>
      </c>
      <c r="B28" t="s">
        <v>81</v>
      </c>
      <c r="C28" s="1" t="s">
        <v>73</v>
      </c>
      <c r="D28">
        <v>37</v>
      </c>
      <c r="E28">
        <v>5.47559885459441</v>
      </c>
      <c r="F28">
        <v>0.858419212693993</v>
      </c>
      <c r="G28">
        <v>-0.554040319183711</v>
      </c>
      <c r="H28">
        <v>0.279228459810502</v>
      </c>
      <c r="K28">
        <v>0.971306424249164</v>
      </c>
      <c r="L28">
        <v>0.943436169787697</v>
      </c>
      <c r="N28" s="1" t="s">
        <v>82</v>
      </c>
    </row>
    <row r="29" spans="1:14">
      <c r="A29">
        <v>38</v>
      </c>
      <c r="B29" t="s">
        <v>83</v>
      </c>
      <c r="C29" s="1" t="s">
        <v>73</v>
      </c>
      <c r="D29">
        <v>38</v>
      </c>
      <c r="E29">
        <v>5.46861858022401</v>
      </c>
      <c r="F29">
        <v>0.887872740800749</v>
      </c>
      <c r="G29">
        <v>-0.527799265243096</v>
      </c>
      <c r="H29">
        <v>0.296620207760539</v>
      </c>
      <c r="K29">
        <v>0.972146220194262</v>
      </c>
      <c r="L29">
        <v>0.94506827343799</v>
      </c>
      <c r="N29" s="1" t="s">
        <v>84</v>
      </c>
    </row>
    <row r="30" spans="1:14">
      <c r="A30">
        <v>40</v>
      </c>
      <c r="B30" t="s">
        <v>85</v>
      </c>
      <c r="C30" s="1" t="s">
        <v>31</v>
      </c>
      <c r="D30">
        <v>39</v>
      </c>
      <c r="E30">
        <v>6.64867679921725</v>
      </c>
      <c r="F30">
        <v>1.41403627547106</v>
      </c>
      <c r="G30">
        <v>-1.16593670743561</v>
      </c>
      <c r="H30">
        <v>0.0682438143051668</v>
      </c>
      <c r="K30">
        <v>0.968444466942833</v>
      </c>
      <c r="L30">
        <v>0.937884685552188</v>
      </c>
      <c r="N30" s="1" t="s">
        <v>86</v>
      </c>
    </row>
    <row r="31" spans="1:14">
      <c r="A31">
        <v>41</v>
      </c>
      <c r="B31" t="s">
        <v>87</v>
      </c>
      <c r="C31" s="1" t="s">
        <v>31</v>
      </c>
      <c r="D31">
        <v>40</v>
      </c>
      <c r="E31">
        <v>5.66733524488591</v>
      </c>
      <c r="F31">
        <v>1.44368396640606</v>
      </c>
      <c r="G31">
        <v>-0.462244688182824</v>
      </c>
      <c r="H31">
        <v>0.344949334821334</v>
      </c>
      <c r="K31">
        <v>0.970139699931906</v>
      </c>
      <c r="L31">
        <v>0.941171037383969</v>
      </c>
      <c r="N31" s="1" t="s">
        <v>88</v>
      </c>
    </row>
    <row r="32" spans="1:14">
      <c r="A32">
        <v>43</v>
      </c>
      <c r="B32" t="s">
        <v>89</v>
      </c>
      <c r="C32" s="1" t="s">
        <v>31</v>
      </c>
      <c r="D32">
        <v>41</v>
      </c>
      <c r="E32">
        <v>5.16111448920466</v>
      </c>
      <c r="F32">
        <v>0.996935287117977</v>
      </c>
      <c r="G32">
        <v>-0.161609776769391</v>
      </c>
      <c r="H32">
        <v>0.689271343788597</v>
      </c>
      <c r="K32">
        <v>0.981483139115141</v>
      </c>
      <c r="L32">
        <v>0.963309152367311</v>
      </c>
      <c r="N32" s="1" t="s">
        <v>90</v>
      </c>
    </row>
    <row r="33" spans="1:14">
      <c r="A33">
        <v>44</v>
      </c>
      <c r="B33" t="s">
        <v>91</v>
      </c>
      <c r="C33" s="1" t="s">
        <v>31</v>
      </c>
      <c r="D33">
        <v>42</v>
      </c>
      <c r="E33">
        <v>5.02907366529765</v>
      </c>
      <c r="F33">
        <v>0.722243501816915</v>
      </c>
      <c r="G33">
        <v>-0.0402546581928606</v>
      </c>
      <c r="H33">
        <v>0.911476218350043</v>
      </c>
      <c r="K33">
        <v>0.981456635290246</v>
      </c>
      <c r="L33">
        <v>0.963257126955252</v>
      </c>
      <c r="N33" s="1" t="s">
        <v>92</v>
      </c>
    </row>
    <row r="34" spans="1:14">
      <c r="A34">
        <v>52</v>
      </c>
      <c r="B34" t="s">
        <v>93</v>
      </c>
      <c r="C34" s="1" t="s">
        <v>28</v>
      </c>
      <c r="D34">
        <v>54</v>
      </c>
      <c r="E34">
        <v>5.11254753607556</v>
      </c>
      <c r="F34">
        <v>0.97221668773583</v>
      </c>
      <c r="G34">
        <v>-0.115763838962347</v>
      </c>
      <c r="H34">
        <v>0.766013036924677</v>
      </c>
      <c r="K34">
        <v>0.978387621484113</v>
      </c>
      <c r="L34">
        <v>0.957242337873339</v>
      </c>
      <c r="N34" s="1" t="s">
        <v>94</v>
      </c>
    </row>
    <row r="35" spans="1:14">
      <c r="A35">
        <v>54</v>
      </c>
      <c r="B35" t="s">
        <v>95</v>
      </c>
      <c r="C35" s="1" t="s">
        <v>28</v>
      </c>
      <c r="D35">
        <v>55</v>
      </c>
      <c r="E35">
        <v>5.59445197501565</v>
      </c>
      <c r="F35">
        <v>0.627683442587601</v>
      </c>
      <c r="G35">
        <v>-0.947056963244151</v>
      </c>
      <c r="H35">
        <v>0.112964773728905</v>
      </c>
      <c r="K35">
        <v>0.972071480294851</v>
      </c>
      <c r="L35">
        <v>0.944922962802622</v>
      </c>
      <c r="N35" s="1" t="s">
        <v>211</v>
      </c>
    </row>
    <row r="36" spans="1:14">
      <c r="A36">
        <v>55</v>
      </c>
      <c r="B36" t="s">
        <v>97</v>
      </c>
      <c r="C36" s="1" t="s">
        <v>28</v>
      </c>
      <c r="D36">
        <v>56</v>
      </c>
      <c r="E36">
        <v>5.07960938252109</v>
      </c>
      <c r="F36">
        <v>0.635062535869333</v>
      </c>
      <c r="G36">
        <v>-0.125356760987501</v>
      </c>
      <c r="H36">
        <v>0.749278444789354</v>
      </c>
      <c r="K36">
        <v>0.963566323805919</v>
      </c>
      <c r="L36">
        <v>0.928460060372853</v>
      </c>
      <c r="N36" s="1" t="s">
        <v>212</v>
      </c>
    </row>
    <row r="37" spans="1:14">
      <c r="A37">
        <v>56</v>
      </c>
      <c r="B37" t="s">
        <v>99</v>
      </c>
      <c r="C37" s="1" t="s">
        <v>31</v>
      </c>
      <c r="D37">
        <v>58</v>
      </c>
      <c r="E37">
        <v>5.12158088417171</v>
      </c>
      <c r="F37">
        <v>1.00862423790728</v>
      </c>
      <c r="G37">
        <v>-0.120541307260238</v>
      </c>
      <c r="H37">
        <v>0.757632668357858</v>
      </c>
      <c r="K37">
        <v>0.970709366786214</v>
      </c>
      <c r="L37">
        <v>0.942276674766493</v>
      </c>
      <c r="N37" s="1" t="s">
        <v>100</v>
      </c>
    </row>
    <row r="38" spans="1:14">
      <c r="A38">
        <v>58</v>
      </c>
      <c r="B38" t="s">
        <v>101</v>
      </c>
      <c r="C38" s="1" t="s">
        <v>31</v>
      </c>
      <c r="D38">
        <v>59</v>
      </c>
      <c r="E38">
        <v>5.96181635222938</v>
      </c>
      <c r="F38">
        <v>1.56719623512854</v>
      </c>
      <c r="G38">
        <v>-0.613717880805454</v>
      </c>
      <c r="H38">
        <v>0.243378449048113</v>
      </c>
      <c r="K38">
        <v>0.952542198116435</v>
      </c>
      <c r="L38">
        <v>0.907336639192489</v>
      </c>
      <c r="N38" s="1" t="s">
        <v>102</v>
      </c>
    </row>
    <row r="39" spans="1:14">
      <c r="A39">
        <v>59</v>
      </c>
      <c r="B39" t="s">
        <v>103</v>
      </c>
      <c r="C39" s="1" t="s">
        <v>31</v>
      </c>
      <c r="D39">
        <v>60</v>
      </c>
      <c r="E39">
        <v>4.56827169072926</v>
      </c>
      <c r="F39">
        <v>0.800696137846047</v>
      </c>
      <c r="G39">
        <v>0.539191197340023</v>
      </c>
      <c r="H39">
        <v>3.46091710525111</v>
      </c>
      <c r="K39">
        <v>0.977612494469866</v>
      </c>
      <c r="L39">
        <v>0.955726189343593</v>
      </c>
      <c r="N39" s="1" t="s">
        <v>104</v>
      </c>
    </row>
    <row r="40" spans="1:14">
      <c r="A40">
        <v>60</v>
      </c>
      <c r="B40" t="s">
        <v>105</v>
      </c>
      <c r="C40" s="1" t="s">
        <v>31</v>
      </c>
      <c r="D40">
        <v>61</v>
      </c>
      <c r="E40">
        <v>5.05811384765735</v>
      </c>
      <c r="F40">
        <v>0.972738784409726</v>
      </c>
      <c r="G40">
        <v>-0.0597425008530033</v>
      </c>
      <c r="H40">
        <v>0.871480149320873</v>
      </c>
      <c r="K40">
        <v>0.950280688118712</v>
      </c>
      <c r="L40">
        <v>0.903033386211373</v>
      </c>
      <c r="N40" s="1" t="s">
        <v>106</v>
      </c>
    </row>
    <row r="41" spans="1:14">
      <c r="A41">
        <v>61</v>
      </c>
      <c r="B41" t="s">
        <v>107</v>
      </c>
      <c r="C41" s="1" t="s">
        <v>31</v>
      </c>
      <c r="D41">
        <v>62</v>
      </c>
      <c r="E41">
        <v>5.42675707485706</v>
      </c>
      <c r="F41">
        <v>1.59182406452905</v>
      </c>
      <c r="G41">
        <v>-0.268093116800138</v>
      </c>
      <c r="H41">
        <v>0.539394958790186</v>
      </c>
      <c r="K41">
        <v>0.960398601789007</v>
      </c>
      <c r="L41">
        <v>0.92236547431828</v>
      </c>
      <c r="N41" s="1" t="s">
        <v>108</v>
      </c>
    </row>
    <row r="42" spans="1:14">
      <c r="A42">
        <v>62</v>
      </c>
      <c r="B42" t="s">
        <v>109</v>
      </c>
      <c r="C42" s="1" t="s">
        <v>31</v>
      </c>
      <c r="D42">
        <v>63</v>
      </c>
      <c r="E42">
        <v>5.63066740407596</v>
      </c>
      <c r="F42">
        <v>0.82017648440308</v>
      </c>
      <c r="G42">
        <v>-0.768941095080231</v>
      </c>
      <c r="H42">
        <v>0.170238939392203</v>
      </c>
      <c r="K42">
        <v>0.962951389965748</v>
      </c>
      <c r="L42">
        <v>0.927275379436966</v>
      </c>
      <c r="N42" s="1" t="s">
        <v>110</v>
      </c>
    </row>
    <row r="43" spans="1:14">
      <c r="A43">
        <v>63</v>
      </c>
      <c r="B43" t="s">
        <v>111</v>
      </c>
      <c r="C43" s="1" t="s">
        <v>46</v>
      </c>
      <c r="D43">
        <v>64</v>
      </c>
      <c r="E43">
        <v>6.07212489041866</v>
      </c>
      <c r="F43">
        <v>1.20345660268784</v>
      </c>
      <c r="G43">
        <v>-0.890871252045268</v>
      </c>
      <c r="H43">
        <v>0.128566774366968</v>
      </c>
      <c r="K43">
        <v>0.956127372085398</v>
      </c>
      <c r="L43">
        <v>0.914179551650929</v>
      </c>
      <c r="N43" s="1" t="s">
        <v>112</v>
      </c>
    </row>
    <row r="44" spans="1:14">
      <c r="A44">
        <v>64</v>
      </c>
      <c r="B44" t="s">
        <v>113</v>
      </c>
      <c r="C44" s="1" t="s">
        <v>46</v>
      </c>
      <c r="D44">
        <v>65</v>
      </c>
      <c r="E44">
        <v>5.85149799967157</v>
      </c>
      <c r="F44">
        <v>1.46054280551425</v>
      </c>
      <c r="G44">
        <v>-0.58300105718008</v>
      </c>
      <c r="H44">
        <v>0.261215499576076</v>
      </c>
      <c r="K44">
        <v>0.955111331968803</v>
      </c>
      <c r="L44">
        <v>0.912237656455221</v>
      </c>
      <c r="N44" s="1" t="s">
        <v>114</v>
      </c>
    </row>
    <row r="45" spans="1:14">
      <c r="A45">
        <v>65</v>
      </c>
      <c r="B45" t="s">
        <v>115</v>
      </c>
      <c r="C45" s="1" t="s">
        <v>46</v>
      </c>
      <c r="D45">
        <v>66</v>
      </c>
      <c r="E45">
        <v>5.13393358833811</v>
      </c>
      <c r="F45">
        <v>0.816353046369474</v>
      </c>
      <c r="G45">
        <v>-0.164063316641923</v>
      </c>
      <c r="H45">
        <v>0.685388295068202</v>
      </c>
      <c r="K45">
        <v>0.974385720367261</v>
      </c>
      <c r="L45">
        <v>0.949427532055626</v>
      </c>
      <c r="N45" s="1" t="s">
        <v>213</v>
      </c>
    </row>
    <row r="46" spans="1:14">
      <c r="A46">
        <v>66</v>
      </c>
      <c r="B46" t="s">
        <v>117</v>
      </c>
      <c r="C46" s="1" t="s">
        <v>46</v>
      </c>
      <c r="D46">
        <v>67</v>
      </c>
      <c r="E46">
        <v>5.31986491935655</v>
      </c>
      <c r="F46">
        <v>0.746565919449548</v>
      </c>
      <c r="G46">
        <v>-0.428448327231955</v>
      </c>
      <c r="H46">
        <v>0.372865046139537</v>
      </c>
      <c r="K46">
        <v>0.984465137424792</v>
      </c>
      <c r="L46">
        <v>0.969171606804814</v>
      </c>
      <c r="N46" s="1" t="s">
        <v>118</v>
      </c>
    </row>
    <row r="47" spans="1:14">
      <c r="A47">
        <v>67</v>
      </c>
      <c r="B47" t="s">
        <v>119</v>
      </c>
      <c r="C47" s="1" t="s">
        <v>46</v>
      </c>
      <c r="D47">
        <v>69</v>
      </c>
      <c r="E47">
        <v>6.00030650905949</v>
      </c>
      <c r="F47">
        <v>1.50430184933941</v>
      </c>
      <c r="G47">
        <v>-0.66496395620251</v>
      </c>
      <c r="H47">
        <v>0.216289802364385</v>
      </c>
      <c r="K47">
        <v>0.950561354421504</v>
      </c>
      <c r="L47">
        <v>0.903566888519644</v>
      </c>
      <c r="N47" s="1" t="s">
        <v>120</v>
      </c>
    </row>
    <row r="48" spans="1:14">
      <c r="A48">
        <v>69</v>
      </c>
      <c r="B48" t="s">
        <v>121</v>
      </c>
      <c r="C48" s="1" t="s">
        <v>46</v>
      </c>
      <c r="D48">
        <v>70</v>
      </c>
      <c r="E48">
        <v>4.8837629787281</v>
      </c>
      <c r="F48">
        <v>0.652385756561653</v>
      </c>
      <c r="G48">
        <v>0.178172224182999</v>
      </c>
      <c r="H48">
        <v>1.50720464602562</v>
      </c>
      <c r="K48">
        <v>0.984667523893836</v>
      </c>
      <c r="L48">
        <v>0.969570132611218</v>
      </c>
      <c r="N48" s="1" t="s">
        <v>122</v>
      </c>
    </row>
    <row r="49" spans="1:14">
      <c r="A49">
        <v>70</v>
      </c>
      <c r="B49" t="s">
        <v>123</v>
      </c>
      <c r="C49" s="1" t="s">
        <v>49</v>
      </c>
      <c r="D49">
        <v>71</v>
      </c>
      <c r="E49">
        <v>6.10218599344284</v>
      </c>
      <c r="F49">
        <v>1.74772521326692</v>
      </c>
      <c r="G49" s="1">
        <v>-0.630640323247719</v>
      </c>
      <c r="H49">
        <v>0.234077503400111</v>
      </c>
      <c r="K49">
        <v>0.983256747485671</v>
      </c>
      <c r="L49">
        <v>0.966793831476101</v>
      </c>
      <c r="N49" s="1" t="s">
        <v>124</v>
      </c>
    </row>
    <row r="50" spans="1:14">
      <c r="A50">
        <v>71</v>
      </c>
      <c r="B50" t="s">
        <v>125</v>
      </c>
      <c r="C50" s="1" t="s">
        <v>49</v>
      </c>
      <c r="D50">
        <v>75</v>
      </c>
      <c r="E50">
        <v>5.42769912055877</v>
      </c>
      <c r="F50">
        <v>1.04793446781338</v>
      </c>
      <c r="G50">
        <v>-0.408135368856799</v>
      </c>
      <c r="H50">
        <v>0.390719090329297</v>
      </c>
      <c r="K50">
        <v>0.99626971970738</v>
      </c>
      <c r="L50">
        <v>0.992553354405821</v>
      </c>
      <c r="N50" s="1" t="s">
        <v>126</v>
      </c>
    </row>
    <row r="51" spans="1:14">
      <c r="A51">
        <v>73</v>
      </c>
      <c r="B51" t="s">
        <v>127</v>
      </c>
      <c r="C51" s="1" t="s">
        <v>49</v>
      </c>
      <c r="D51">
        <v>76</v>
      </c>
      <c r="E51">
        <v>5.97940554522564</v>
      </c>
      <c r="F51">
        <v>1.61471625413604</v>
      </c>
      <c r="G51">
        <v>-0.606549629210043</v>
      </c>
      <c r="H51">
        <v>0.247428869465115</v>
      </c>
      <c r="K51">
        <v>0.954984117892941</v>
      </c>
      <c r="L51">
        <v>0.911994665427759</v>
      </c>
      <c r="N51" s="1" t="s">
        <v>128</v>
      </c>
    </row>
    <row r="52" spans="1:14">
      <c r="A52">
        <v>74</v>
      </c>
      <c r="B52" t="s">
        <v>129</v>
      </c>
      <c r="C52" s="1" t="s">
        <v>49</v>
      </c>
      <c r="D52">
        <v>77</v>
      </c>
      <c r="E52">
        <v>5.26717771552603</v>
      </c>
      <c r="F52">
        <v>0.493076991307858</v>
      </c>
      <c r="G52">
        <v>-0.541858006428889</v>
      </c>
      <c r="H52">
        <v>0.287171934373855</v>
      </c>
      <c r="K52">
        <v>0.973588795367684</v>
      </c>
      <c r="L52">
        <v>0.947875142465498</v>
      </c>
      <c r="N52" s="1" t="s">
        <v>130</v>
      </c>
    </row>
    <row r="53" spans="1:14">
      <c r="A53">
        <v>75</v>
      </c>
      <c r="B53" t="s">
        <v>131</v>
      </c>
      <c r="C53" s="1" t="s">
        <v>31</v>
      </c>
      <c r="D53">
        <v>202</v>
      </c>
      <c r="E53">
        <v>6.16049743303026</v>
      </c>
      <c r="F53">
        <v>1.6859909756888</v>
      </c>
      <c r="G53">
        <v>-0.688317701437365</v>
      </c>
      <c r="H53">
        <v>0.204966223143306</v>
      </c>
      <c r="K53">
        <v>0.960723017583463</v>
      </c>
      <c r="L53">
        <v>0.922988716514676</v>
      </c>
      <c r="N53" s="1" t="s">
        <v>132</v>
      </c>
    </row>
    <row r="54" spans="1:14">
      <c r="A54">
        <v>76</v>
      </c>
      <c r="B54" t="s">
        <v>133</v>
      </c>
      <c r="C54" s="1" t="s">
        <v>31</v>
      </c>
      <c r="D54">
        <v>203</v>
      </c>
      <c r="E54">
        <v>5.25804895817385</v>
      </c>
      <c r="F54">
        <v>1.18768252523454</v>
      </c>
      <c r="G54">
        <v>-0.217270990092985</v>
      </c>
      <c r="H54">
        <v>0.606357857710957</v>
      </c>
      <c r="K54">
        <v>0.958757785555167</v>
      </c>
      <c r="L54">
        <v>0.919216491362648</v>
      </c>
      <c r="N54" s="1" t="s">
        <v>134</v>
      </c>
    </row>
    <row r="55" spans="1:14">
      <c r="A55">
        <v>77</v>
      </c>
      <c r="B55" t="s">
        <v>135</v>
      </c>
      <c r="C55" s="1" t="s">
        <v>31</v>
      </c>
      <c r="D55">
        <v>204</v>
      </c>
      <c r="E55">
        <v>5.20089810751758</v>
      </c>
      <c r="F55">
        <v>0.732414557462383</v>
      </c>
      <c r="G55">
        <v>-0.274295623251454</v>
      </c>
      <c r="H55">
        <v>0.53174617765089</v>
      </c>
      <c r="K55">
        <v>0.964601913938118</v>
      </c>
      <c r="L55">
        <v>0.93045685237308</v>
      </c>
      <c r="N55" s="1" t="s">
        <v>136</v>
      </c>
    </row>
    <row r="56" spans="1:14">
      <c r="A56">
        <v>202</v>
      </c>
      <c r="B56" t="s">
        <v>137</v>
      </c>
      <c r="C56" s="1" t="s">
        <v>31</v>
      </c>
      <c r="D56">
        <v>205</v>
      </c>
      <c r="E56">
        <v>5.10087263188657</v>
      </c>
      <c r="F56">
        <v>1.06927323255375</v>
      </c>
      <c r="G56">
        <v>-0.094337563885005</v>
      </c>
      <c r="H56">
        <v>0.804752688265615</v>
      </c>
      <c r="K56">
        <v>0.962514166484738</v>
      </c>
      <c r="L56">
        <v>0.926433520683809</v>
      </c>
      <c r="N56" s="1" t="s">
        <v>138</v>
      </c>
    </row>
    <row r="57" spans="1:14">
      <c r="A57">
        <v>203</v>
      </c>
      <c r="B57" t="s">
        <v>139</v>
      </c>
      <c r="C57" s="1" t="s">
        <v>31</v>
      </c>
      <c r="D57">
        <v>206</v>
      </c>
      <c r="E57">
        <v>5.72830298445035</v>
      </c>
      <c r="F57">
        <v>1.7368213053229</v>
      </c>
      <c r="G57">
        <v>-0.419330982535911</v>
      </c>
      <c r="H57">
        <v>0.380775517878278</v>
      </c>
      <c r="K57">
        <v>0.957373631481531</v>
      </c>
      <c r="L57">
        <v>0.916564270256134</v>
      </c>
      <c r="N57" s="1" t="s">
        <v>140</v>
      </c>
    </row>
    <row r="58" spans="1:14">
      <c r="A58">
        <v>204</v>
      </c>
      <c r="B58" t="s">
        <v>141</v>
      </c>
      <c r="C58" s="1" t="s">
        <v>31</v>
      </c>
      <c r="D58">
        <v>207</v>
      </c>
      <c r="E58">
        <v>5.38419381209865</v>
      </c>
      <c r="F58">
        <v>0.835306419164942</v>
      </c>
      <c r="G58">
        <v>-0.459943564761213</v>
      </c>
      <c r="H58">
        <v>0.346781910772739</v>
      </c>
      <c r="K58">
        <v>0.993177225966602</v>
      </c>
      <c r="L58">
        <v>0.986401002178714</v>
      </c>
      <c r="N58" s="1" t="s">
        <v>142</v>
      </c>
    </row>
    <row r="59" spans="1:14">
      <c r="A59">
        <v>205</v>
      </c>
      <c r="B59" t="s">
        <v>143</v>
      </c>
      <c r="C59" s="1" t="s">
        <v>31</v>
      </c>
      <c r="D59">
        <v>208</v>
      </c>
      <c r="E59">
        <v>5.57023842669545</v>
      </c>
      <c r="F59">
        <v>0.732711099886911</v>
      </c>
      <c r="G59">
        <v>-0.778258206793192</v>
      </c>
      <c r="H59">
        <v>0.166625625681546</v>
      </c>
      <c r="K59">
        <v>0.963968544515413</v>
      </c>
      <c r="L59">
        <v>0.929235354815163</v>
      </c>
      <c r="N59" s="1" t="s">
        <v>214</v>
      </c>
    </row>
    <row r="60" spans="1:14">
      <c r="A60">
        <v>206</v>
      </c>
      <c r="B60" t="s">
        <v>145</v>
      </c>
      <c r="C60" s="1" t="s">
        <v>31</v>
      </c>
      <c r="D60">
        <v>209</v>
      </c>
      <c r="E60">
        <v>5.87356243283551</v>
      </c>
      <c r="F60">
        <v>0.960362715956602</v>
      </c>
      <c r="G60">
        <v>-0.909617187674108</v>
      </c>
      <c r="H60">
        <v>0.123135367908749</v>
      </c>
      <c r="K60">
        <v>0.97083885603664</v>
      </c>
      <c r="L60">
        <v>0.942528084390532</v>
      </c>
      <c r="N60" s="1" t="s">
        <v>146</v>
      </c>
    </row>
    <row r="61" spans="1:14">
      <c r="A61">
        <v>207</v>
      </c>
      <c r="B61" t="s">
        <v>147</v>
      </c>
      <c r="C61" s="1" t="s">
        <v>31</v>
      </c>
      <c r="D61">
        <v>211</v>
      </c>
      <c r="E61">
        <v>4.98272301029943</v>
      </c>
      <c r="F61">
        <v>0.766504817969639</v>
      </c>
      <c r="G61">
        <v>0.0225399623009973</v>
      </c>
      <c r="H61">
        <v>1.05327060104887</v>
      </c>
      <c r="K61">
        <v>0.951957878056932</v>
      </c>
      <c r="L61">
        <v>0.906223801594657</v>
      </c>
      <c r="N61" s="1" t="s">
        <v>148</v>
      </c>
    </row>
    <row r="62" spans="1:14">
      <c r="A62">
        <v>208</v>
      </c>
      <c r="B62" t="s">
        <v>149</v>
      </c>
      <c r="C62" s="1" t="s">
        <v>31</v>
      </c>
      <c r="D62">
        <v>212</v>
      </c>
      <c r="E62">
        <v>4.98557218602983</v>
      </c>
      <c r="F62">
        <v>0.860573636553548</v>
      </c>
      <c r="G62">
        <v>0.016765345064426</v>
      </c>
      <c r="H62">
        <v>1.0393584352584</v>
      </c>
      <c r="K62">
        <v>0.983475865885244</v>
      </c>
      <c r="L62">
        <v>0.967224778778731</v>
      </c>
      <c r="N62" s="1" t="s">
        <v>150</v>
      </c>
    </row>
    <row r="63" spans="1:14">
      <c r="A63">
        <v>209</v>
      </c>
      <c r="B63" t="s">
        <v>141</v>
      </c>
      <c r="C63" s="1" t="s">
        <v>31</v>
      </c>
      <c r="D63">
        <v>213</v>
      </c>
      <c r="E63">
        <v>6.22718241529622</v>
      </c>
      <c r="F63">
        <v>1.51557865561317</v>
      </c>
      <c r="G63">
        <v>-0.809712125960055</v>
      </c>
      <c r="H63">
        <v>0.15498435992679</v>
      </c>
      <c r="K63">
        <v>0.962920159321369</v>
      </c>
      <c r="L63">
        <v>0.927215233227491</v>
      </c>
      <c r="N63" s="1" t="s">
        <v>151</v>
      </c>
    </row>
    <row r="64" spans="1:14">
      <c r="A64">
        <v>210</v>
      </c>
      <c r="B64" t="s">
        <v>152</v>
      </c>
      <c r="C64" s="1" t="s">
        <v>31</v>
      </c>
      <c r="D64">
        <v>214</v>
      </c>
      <c r="E64">
        <v>6.02239005079999</v>
      </c>
      <c r="F64">
        <v>1.6582787417899</v>
      </c>
      <c r="G64">
        <v>-0.616536909649127</v>
      </c>
      <c r="H64">
        <v>0.241803782594698</v>
      </c>
      <c r="K64">
        <v>0.954658683105968</v>
      </c>
      <c r="L64">
        <v>0.911373201229621</v>
      </c>
      <c r="N64" s="1" t="s">
        <v>153</v>
      </c>
    </row>
    <row r="65" spans="1:14">
      <c r="A65">
        <v>201</v>
      </c>
      <c r="B65" t="s">
        <v>154</v>
      </c>
      <c r="C65" s="1" t="s">
        <v>31</v>
      </c>
      <c r="D65">
        <v>215</v>
      </c>
      <c r="E65">
        <v>6.01051105638827</v>
      </c>
      <c r="F65">
        <v>1.59305611047528</v>
      </c>
      <c r="G65">
        <v>-0.634322325336542</v>
      </c>
      <c r="H65">
        <v>0.232101354360487</v>
      </c>
      <c r="K65">
        <v>0.951433910625334</v>
      </c>
      <c r="L65">
        <v>0.905226486287816</v>
      </c>
      <c r="N65" s="1" t="s">
        <v>155</v>
      </c>
    </row>
    <row r="66" spans="1:14">
      <c r="A66">
        <v>211</v>
      </c>
      <c r="B66" t="s">
        <v>156</v>
      </c>
      <c r="C66" s="1" t="s">
        <v>31</v>
      </c>
      <c r="D66">
        <v>216</v>
      </c>
      <c r="E66">
        <v>6.00540923051203</v>
      </c>
      <c r="F66">
        <v>1.66829731781964</v>
      </c>
      <c r="G66">
        <v>-0.602655905379047</v>
      </c>
      <c r="H66">
        <v>0.249657199536697</v>
      </c>
      <c r="K66">
        <v>0.960828141977271</v>
      </c>
      <c r="L66">
        <v>0.923190718415494</v>
      </c>
      <c r="N66" s="1" t="s">
        <v>157</v>
      </c>
    </row>
    <row r="67" spans="1:14">
      <c r="A67">
        <v>212</v>
      </c>
      <c r="B67" t="s">
        <v>158</v>
      </c>
      <c r="C67" s="1" t="s">
        <v>31</v>
      </c>
      <c r="D67">
        <v>217</v>
      </c>
      <c r="E67">
        <v>5.6930570237178</v>
      </c>
      <c r="F67">
        <v>1.00944892321926</v>
      </c>
      <c r="G67">
        <v>-0.686569679531239</v>
      </c>
      <c r="H67">
        <v>0.205792868369854</v>
      </c>
      <c r="K67">
        <v>0.976962182499995</v>
      </c>
      <c r="L67">
        <v>0.954455106035153</v>
      </c>
      <c r="N67" s="1" t="s">
        <v>159</v>
      </c>
    </row>
    <row r="68" spans="1:14">
      <c r="A68">
        <v>213</v>
      </c>
      <c r="B68" t="s">
        <v>160</v>
      </c>
      <c r="C68" s="1" t="s">
        <v>23</v>
      </c>
      <c r="D68">
        <v>218</v>
      </c>
      <c r="E68">
        <v>5.07590059249404</v>
      </c>
      <c r="F68">
        <v>0.912600990650324</v>
      </c>
      <c r="G68">
        <v>-0.083169526739118</v>
      </c>
      <c r="H68">
        <v>0.825715568801104</v>
      </c>
      <c r="K68">
        <v>0.977064216466762</v>
      </c>
      <c r="L68">
        <v>0.954654483099808</v>
      </c>
      <c r="N68" s="1" t="s">
        <v>161</v>
      </c>
    </row>
    <row r="69" spans="1:14">
      <c r="A69">
        <v>214</v>
      </c>
      <c r="B69" t="s">
        <v>162</v>
      </c>
      <c r="C69" s="1" t="s">
        <v>23</v>
      </c>
      <c r="D69">
        <v>219</v>
      </c>
      <c r="E69">
        <v>4.96626590640984</v>
      </c>
      <c r="F69">
        <v>0.924843864477431</v>
      </c>
      <c r="G69">
        <v>0.0364754472466781</v>
      </c>
      <c r="H69">
        <v>1.08761564775561</v>
      </c>
      <c r="K69">
        <v>0.992166124231057</v>
      </c>
      <c r="L69">
        <v>0.984393618071677</v>
      </c>
      <c r="N69" s="1" t="s">
        <v>215</v>
      </c>
    </row>
    <row r="70" spans="1:14">
      <c r="A70">
        <v>215</v>
      </c>
      <c r="B70" t="s">
        <v>164</v>
      </c>
      <c r="C70" s="1" t="s">
        <v>28</v>
      </c>
      <c r="D70">
        <v>220</v>
      </c>
      <c r="E70">
        <v>6.13377692094001</v>
      </c>
      <c r="F70">
        <v>1.6356710203794</v>
      </c>
      <c r="G70">
        <v>-0.693157063256537</v>
      </c>
      <c r="H70">
        <v>0.202694953758373</v>
      </c>
      <c r="K70">
        <v>0.959966017028001</v>
      </c>
      <c r="L70">
        <v>0.921534753848605</v>
      </c>
      <c r="N70" s="1" t="s">
        <v>165</v>
      </c>
    </row>
    <row r="71" spans="1:14">
      <c r="A71">
        <v>216</v>
      </c>
      <c r="B71" t="s">
        <v>166</v>
      </c>
      <c r="C71" s="1" t="s">
        <v>28</v>
      </c>
      <c r="D71">
        <v>221</v>
      </c>
      <c r="E71">
        <v>5.96058847836718</v>
      </c>
      <c r="F71">
        <v>1.56998327011953</v>
      </c>
      <c r="G71">
        <v>-0.61184631495726</v>
      </c>
      <c r="H71">
        <v>0.244429536952992</v>
      </c>
      <c r="K71">
        <v>0.955668585886537</v>
      </c>
      <c r="L71">
        <v>0.913302446050374</v>
      </c>
      <c r="N71" s="1" t="s">
        <v>216</v>
      </c>
    </row>
    <row r="72" spans="1:14">
      <c r="A72">
        <v>217</v>
      </c>
      <c r="B72" t="s">
        <v>168</v>
      </c>
      <c r="C72" s="1" t="s">
        <v>28</v>
      </c>
      <c r="D72">
        <v>222</v>
      </c>
      <c r="E72">
        <v>5.83420524262141</v>
      </c>
      <c r="F72">
        <v>1.36719844095162</v>
      </c>
      <c r="G72">
        <v>-0.610156666095067</v>
      </c>
      <c r="H72">
        <v>0.245382357101579</v>
      </c>
      <c r="K72">
        <v>0.973482694750779</v>
      </c>
      <c r="L72">
        <v>0.947668556979239</v>
      </c>
      <c r="N72" s="1" t="s">
        <v>169</v>
      </c>
    </row>
    <row r="73" spans="1:14">
      <c r="A73">
        <v>218</v>
      </c>
      <c r="B73" t="s">
        <v>170</v>
      </c>
      <c r="C73" s="1" t="s">
        <v>171</v>
      </c>
      <c r="D73">
        <v>223</v>
      </c>
      <c r="E73">
        <v>6.1182587927249</v>
      </c>
      <c r="F73">
        <v>1.69935230801423</v>
      </c>
      <c r="G73">
        <v>-0.658050003787408</v>
      </c>
      <c r="H73">
        <v>0.219760683021637</v>
      </c>
      <c r="K73">
        <v>0.973258575668062</v>
      </c>
      <c r="L73">
        <v>0.947232255111424</v>
      </c>
      <c r="N73" s="1" t="s">
        <v>217</v>
      </c>
    </row>
    <row r="74" spans="1:14">
      <c r="A74">
        <v>219</v>
      </c>
      <c r="B74" t="s">
        <v>173</v>
      </c>
      <c r="C74" s="1" t="s">
        <v>171</v>
      </c>
      <c r="D74">
        <v>224</v>
      </c>
      <c r="E74">
        <v>5.80485020342723</v>
      </c>
      <c r="F74">
        <v>1.5170181840379</v>
      </c>
      <c r="G74">
        <v>-0.530547498965986</v>
      </c>
      <c r="H74">
        <v>0.294749109066506</v>
      </c>
      <c r="K74">
        <v>0.952806867884406</v>
      </c>
      <c r="L74">
        <v>0.907840927487692</v>
      </c>
      <c r="N74" s="1" t="s">
        <v>174</v>
      </c>
    </row>
    <row r="75" spans="1:14">
      <c r="A75">
        <v>220</v>
      </c>
      <c r="B75" t="s">
        <v>175</v>
      </c>
      <c r="C75" s="1" t="s">
        <v>171</v>
      </c>
      <c r="D75">
        <v>225</v>
      </c>
      <c r="E75">
        <v>5.78777633521436</v>
      </c>
      <c r="F75">
        <v>1.23596929887524</v>
      </c>
      <c r="G75">
        <v>-0.637375326338005</v>
      </c>
      <c r="H75">
        <v>0.230475451092881</v>
      </c>
      <c r="K75">
        <v>0.978095048493537</v>
      </c>
      <c r="L75">
        <v>0.956669923887574</v>
      </c>
      <c r="N75" s="1" t="s">
        <v>176</v>
      </c>
    </row>
    <row r="76" ht="13.9" spans="1:14">
      <c r="A76">
        <v>221</v>
      </c>
      <c r="B76" t="s">
        <v>218</v>
      </c>
      <c r="C76" s="1" t="s">
        <v>171</v>
      </c>
      <c r="D76">
        <v>226</v>
      </c>
      <c r="E76">
        <v>5.55855887822101</v>
      </c>
      <c r="F76">
        <v>1.34690717634507</v>
      </c>
      <c r="G76">
        <v>-0.414697380807412</v>
      </c>
      <c r="H76">
        <v>0.384859861465397</v>
      </c>
      <c r="K76">
        <v>0.974899275860815</v>
      </c>
      <c r="L76">
        <v>0.950428598073941</v>
      </c>
      <c r="N76" s="1" t="s">
        <v>179</v>
      </c>
    </row>
    <row r="77" spans="1:14">
      <c r="A77">
        <v>222</v>
      </c>
      <c r="B77" t="s">
        <v>177</v>
      </c>
      <c r="C77" s="1" t="s">
        <v>171</v>
      </c>
      <c r="D77">
        <v>227</v>
      </c>
      <c r="E77">
        <v>5.37057429933882</v>
      </c>
      <c r="F77">
        <v>0.838067688592312</v>
      </c>
      <c r="G77">
        <v>-0.442177051308669</v>
      </c>
      <c r="H77">
        <v>0.361262554648401</v>
      </c>
      <c r="K77">
        <v>0.978515497542254</v>
      </c>
      <c r="L77">
        <v>0.957492578930366</v>
      </c>
      <c r="N77" s="1" t="s">
        <v>181</v>
      </c>
    </row>
    <row r="78" spans="1:14">
      <c r="A78">
        <v>223</v>
      </c>
      <c r="B78" t="s">
        <v>180</v>
      </c>
      <c r="C78" s="1" t="s">
        <v>171</v>
      </c>
      <c r="D78">
        <v>228</v>
      </c>
      <c r="E78">
        <v>5.59874908470042</v>
      </c>
      <c r="F78">
        <v>1.17783599705073</v>
      </c>
      <c r="G78">
        <v>-0.50834673604786</v>
      </c>
      <c r="H78">
        <v>0.310208193031097</v>
      </c>
      <c r="K78">
        <v>0.957720519904796</v>
      </c>
      <c r="L78">
        <v>0.917228594246713</v>
      </c>
      <c r="N78" s="1" t="s">
        <v>183</v>
      </c>
    </row>
    <row r="79" spans="1:14">
      <c r="A79">
        <v>224</v>
      </c>
      <c r="B79" t="s">
        <v>182</v>
      </c>
      <c r="C79" s="1" t="s">
        <v>171</v>
      </c>
      <c r="D79">
        <v>229</v>
      </c>
      <c r="E79">
        <v>5.73724488328167</v>
      </c>
      <c r="F79">
        <v>1.29370117937511</v>
      </c>
      <c r="G79">
        <v>-0.569872622082465</v>
      </c>
      <c r="H79">
        <v>0.269232434281133</v>
      </c>
      <c r="K79">
        <v>0.952446549705624</v>
      </c>
      <c r="L79">
        <v>0.907154430046148</v>
      </c>
      <c r="N79" s="1" t="s">
        <v>185</v>
      </c>
    </row>
    <row r="80" spans="1:14">
      <c r="A80">
        <v>225</v>
      </c>
      <c r="B80" t="s">
        <v>184</v>
      </c>
      <c r="C80" s="1" t="s">
        <v>54</v>
      </c>
      <c r="D80">
        <v>231</v>
      </c>
      <c r="E80">
        <v>5.28692541068217</v>
      </c>
      <c r="F80">
        <v>0.948941941919108</v>
      </c>
      <c r="G80">
        <v>-0.302363504032604</v>
      </c>
      <c r="H80">
        <v>0.498467096361823</v>
      </c>
      <c r="K80">
        <v>0.956409533924109</v>
      </c>
      <c r="L80">
        <v>0.914719196580931</v>
      </c>
      <c r="N80" s="1" t="s">
        <v>187</v>
      </c>
    </row>
    <row r="81" spans="1:14">
      <c r="A81">
        <v>226</v>
      </c>
      <c r="B81" t="s">
        <v>186</v>
      </c>
      <c r="C81" s="1" t="s">
        <v>54</v>
      </c>
      <c r="D81">
        <v>232</v>
      </c>
      <c r="E81">
        <v>5.63833873893145</v>
      </c>
      <c r="F81">
        <v>1.32428406004688</v>
      </c>
      <c r="G81">
        <v>-0.482025539829313</v>
      </c>
      <c r="H81">
        <v>0.329590329181316</v>
      </c>
      <c r="K81">
        <v>0.975519311102666</v>
      </c>
      <c r="L81">
        <v>0.951637926334219</v>
      </c>
      <c r="N81" s="1" t="s">
        <v>219</v>
      </c>
    </row>
    <row r="82" spans="1:14">
      <c r="A82">
        <v>227</v>
      </c>
      <c r="B82" t="s">
        <v>188</v>
      </c>
      <c r="C82" s="1" t="s">
        <v>54</v>
      </c>
      <c r="D82">
        <v>233</v>
      </c>
      <c r="E82">
        <v>5.77743304067469</v>
      </c>
      <c r="F82">
        <v>1.41971675706564</v>
      </c>
      <c r="G82">
        <v>-0.547597284321373</v>
      </c>
      <c r="H82">
        <v>0.28340187268027</v>
      </c>
      <c r="K82">
        <v>0.954295160174388</v>
      </c>
      <c r="L82">
        <v>0.910679252732261</v>
      </c>
      <c r="N82" s="1" t="s">
        <v>191</v>
      </c>
    </row>
    <row r="83" spans="1:14">
      <c r="A83">
        <v>228</v>
      </c>
      <c r="B83" t="s">
        <v>190</v>
      </c>
      <c r="C83" s="1" t="s">
        <v>54</v>
      </c>
      <c r="D83">
        <v>234</v>
      </c>
      <c r="E83">
        <v>6.23922252815196</v>
      </c>
      <c r="F83">
        <v>1.42613796258794</v>
      </c>
      <c r="G83">
        <v>-0.868935937939135</v>
      </c>
      <c r="H83">
        <v>0.135227201989266</v>
      </c>
      <c r="K83">
        <v>0.956197206173611</v>
      </c>
      <c r="L83">
        <v>0.914313097094219</v>
      </c>
      <c r="N83" s="1" t="s">
        <v>193</v>
      </c>
    </row>
    <row r="84" spans="1:14">
      <c r="A84">
        <v>229</v>
      </c>
      <c r="B84" t="s">
        <v>192</v>
      </c>
      <c r="C84" s="1" t="s">
        <v>23</v>
      </c>
      <c r="D84">
        <v>235</v>
      </c>
      <c r="E84">
        <v>6.13086539494777</v>
      </c>
      <c r="F84">
        <v>1.70367294599908</v>
      </c>
      <c r="G84">
        <v>-0.663780802297473</v>
      </c>
      <c r="H84">
        <v>0.216879846753934</v>
      </c>
      <c r="K84">
        <v>0.968415613821265</v>
      </c>
      <c r="L84">
        <v>0.937828801092818</v>
      </c>
      <c r="N84" s="1" t="s">
        <v>220</v>
      </c>
    </row>
    <row r="85" spans="1:14">
      <c r="A85">
        <v>231</v>
      </c>
      <c r="B85" t="s">
        <v>194</v>
      </c>
      <c r="C85" s="1" t="s">
        <v>23</v>
      </c>
      <c r="D85">
        <v>237</v>
      </c>
      <c r="E85">
        <v>6.14135247757025</v>
      </c>
      <c r="F85">
        <v>1.54415301771386</v>
      </c>
      <c r="G85">
        <v>-0.739144673149065</v>
      </c>
      <c r="H85">
        <v>0.182328822329233</v>
      </c>
      <c r="K85">
        <v>0.954822387013404</v>
      </c>
      <c r="L85">
        <v>0.911685790741975</v>
      </c>
      <c r="N85" s="1" t="s">
        <v>197</v>
      </c>
    </row>
    <row r="86" spans="1:14">
      <c r="A86">
        <v>232</v>
      </c>
      <c r="B86" t="s">
        <v>196</v>
      </c>
      <c r="N86" s="1"/>
    </row>
    <row r="87" spans="1:14">
      <c r="A87">
        <v>233</v>
      </c>
      <c r="B87" t="s">
        <v>198</v>
      </c>
      <c r="N87" s="1"/>
    </row>
    <row r="88" spans="1:2">
      <c r="A88">
        <v>234</v>
      </c>
      <c r="B88" t="s">
        <v>199</v>
      </c>
    </row>
    <row r="89" spans="1:2">
      <c r="A89">
        <v>235</v>
      </c>
      <c r="B89" t="s">
        <v>200</v>
      </c>
    </row>
    <row r="90" spans="1:2">
      <c r="A90">
        <v>237</v>
      </c>
      <c r="B90" t="s">
        <v>201</v>
      </c>
    </row>
  </sheetData>
  <autoFilter ref="D1:H85"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tabSelected="1" topLeftCell="C4" workbookViewId="0">
      <selection activeCell="R11" sqref="R11"/>
    </sheetView>
  </sheetViews>
  <sheetFormatPr defaultColWidth="9" defaultRowHeight="13.85"/>
  <cols>
    <col min="1" max="1" width="9.07079646017699" style="6"/>
    <col min="2" max="2" width="12.7964601769912" style="6"/>
    <col min="4" max="4" width="12.7964601769912"/>
  </cols>
  <sheetData>
    <row r="1" spans="2:4">
      <c r="B1" s="6" t="s">
        <v>17</v>
      </c>
      <c r="D1" t="s">
        <v>221</v>
      </c>
    </row>
    <row r="2" spans="1:4">
      <c r="A2" s="6">
        <v>13</v>
      </c>
      <c r="B2" s="6">
        <v>0.0417113746760613</v>
      </c>
      <c r="D2">
        <f>B2/0.2328</f>
        <v>0.179172571632566</v>
      </c>
    </row>
    <row r="3" ht="13.9" spans="1:14">
      <c r="A3" s="6">
        <v>39</v>
      </c>
      <c r="B3" s="6">
        <v>0.0682438143051668</v>
      </c>
      <c r="D3">
        <f t="shared" ref="D3:D66" si="0">B3/0.2328</f>
        <v>0.293143532238689</v>
      </c>
      <c r="F3" s="1" t="s">
        <v>222</v>
      </c>
      <c r="G3" t="s">
        <v>223</v>
      </c>
      <c r="H3" t="s">
        <v>224</v>
      </c>
      <c r="I3" t="s">
        <v>225</v>
      </c>
      <c r="J3" t="s">
        <v>226</v>
      </c>
      <c r="K3" t="s">
        <v>227</v>
      </c>
      <c r="L3" t="s">
        <v>228</v>
      </c>
      <c r="M3" t="s">
        <v>229</v>
      </c>
      <c r="N3" s="1" t="s">
        <v>230</v>
      </c>
    </row>
    <row r="4" spans="1:15">
      <c r="A4" s="6">
        <v>16</v>
      </c>
      <c r="B4" s="6">
        <v>0.0990077975988811</v>
      </c>
      <c r="D4">
        <f t="shared" si="0"/>
        <v>0.425291226799317</v>
      </c>
      <c r="F4">
        <f>F6/82*100</f>
        <v>20.7317073170732</v>
      </c>
      <c r="G4">
        <f t="shared" ref="G4:M4" si="1">G6/82*100</f>
        <v>46.3414634146341</v>
      </c>
      <c r="H4">
        <f t="shared" si="1"/>
        <v>7.31707317073171</v>
      </c>
      <c r="I4">
        <f t="shared" si="1"/>
        <v>12.1951219512195</v>
      </c>
      <c r="J4">
        <f t="shared" si="1"/>
        <v>8.53658536585366</v>
      </c>
      <c r="K4">
        <f t="shared" si="1"/>
        <v>3.65853658536585</v>
      </c>
      <c r="L4">
        <f t="shared" si="1"/>
        <v>0</v>
      </c>
      <c r="M4">
        <f t="shared" si="1"/>
        <v>2.4390243902439</v>
      </c>
      <c r="N4">
        <v>1</v>
      </c>
      <c r="O4">
        <f>SUM(F4:N4)</f>
        <v>102.219512195122</v>
      </c>
    </row>
    <row r="5" spans="1:4">
      <c r="A5" s="6">
        <v>55</v>
      </c>
      <c r="B5" s="6">
        <v>0.112964773728905</v>
      </c>
      <c r="D5">
        <f t="shared" si="0"/>
        <v>0.485243873405949</v>
      </c>
    </row>
    <row r="6" spans="1:13">
      <c r="A6" s="6">
        <v>17</v>
      </c>
      <c r="B6" s="6">
        <v>0.119565021571085</v>
      </c>
      <c r="D6">
        <f t="shared" si="0"/>
        <v>0.513595453484041</v>
      </c>
      <c r="F6">
        <v>17</v>
      </c>
      <c r="G6">
        <v>38</v>
      </c>
      <c r="H6">
        <v>6</v>
      </c>
      <c r="I6">
        <v>10</v>
      </c>
      <c r="J6">
        <v>7</v>
      </c>
      <c r="K6">
        <v>3</v>
      </c>
      <c r="L6">
        <v>0</v>
      </c>
      <c r="M6">
        <v>2</v>
      </c>
    </row>
    <row r="7" spans="1:4">
      <c r="A7" s="6">
        <v>209</v>
      </c>
      <c r="B7" s="6">
        <v>0.123135367908749</v>
      </c>
      <c r="D7">
        <f t="shared" si="0"/>
        <v>0.528931992735175</v>
      </c>
    </row>
    <row r="8" spans="1:4">
      <c r="A8" s="6">
        <v>64</v>
      </c>
      <c r="B8" s="6">
        <v>0.128566774366968</v>
      </c>
      <c r="D8">
        <f t="shared" si="0"/>
        <v>0.552262776490414</v>
      </c>
    </row>
    <row r="9" spans="1:4">
      <c r="A9" s="6">
        <v>234</v>
      </c>
      <c r="B9" s="6">
        <v>0.135227201989266</v>
      </c>
      <c r="D9">
        <f t="shared" si="0"/>
        <v>0.580872860778632</v>
      </c>
    </row>
    <row r="10" spans="1:4">
      <c r="A10" s="6">
        <v>35</v>
      </c>
      <c r="B10" s="6">
        <v>0.138836571633125</v>
      </c>
      <c r="D10">
        <f t="shared" si="0"/>
        <v>0.596377025915486</v>
      </c>
    </row>
    <row r="11" spans="1:4">
      <c r="A11" s="6">
        <v>18</v>
      </c>
      <c r="B11" s="6">
        <v>0.139892227379268</v>
      </c>
      <c r="D11">
        <f t="shared" si="0"/>
        <v>0.60091162963603</v>
      </c>
    </row>
    <row r="12" spans="1:4">
      <c r="A12" s="6">
        <v>1</v>
      </c>
      <c r="B12" s="6">
        <v>0.147565213701272</v>
      </c>
      <c r="D12">
        <f t="shared" si="0"/>
        <v>0.633871192874881</v>
      </c>
    </row>
    <row r="13" spans="1:4">
      <c r="A13" s="6">
        <v>213</v>
      </c>
      <c r="B13" s="6">
        <v>0.15498435992679</v>
      </c>
      <c r="D13">
        <f t="shared" si="0"/>
        <v>0.665740377692397</v>
      </c>
    </row>
    <row r="14" spans="1:4">
      <c r="A14" s="6">
        <v>208</v>
      </c>
      <c r="B14" s="6">
        <v>0.166625625681546</v>
      </c>
      <c r="D14">
        <f t="shared" si="0"/>
        <v>0.715745814783274</v>
      </c>
    </row>
    <row r="15" spans="1:4">
      <c r="A15" s="6">
        <v>63</v>
      </c>
      <c r="B15" s="6">
        <v>0.170238939392203</v>
      </c>
      <c r="D15">
        <f t="shared" si="0"/>
        <v>0.731266921787815</v>
      </c>
    </row>
    <row r="16" spans="1:4">
      <c r="A16" s="6">
        <v>26</v>
      </c>
      <c r="B16" s="6">
        <v>0.174915211343691</v>
      </c>
      <c r="D16">
        <f t="shared" si="0"/>
        <v>0.75135400061723</v>
      </c>
    </row>
    <row r="17" spans="1:4">
      <c r="A17" s="6">
        <v>237</v>
      </c>
      <c r="B17" s="6">
        <v>0.182328822329233</v>
      </c>
      <c r="D17">
        <f t="shared" si="0"/>
        <v>0.783199408630728</v>
      </c>
    </row>
    <row r="18" spans="1:4">
      <c r="A18" s="6">
        <v>4</v>
      </c>
      <c r="B18" s="6">
        <v>0.189775142009465</v>
      </c>
      <c r="D18">
        <f t="shared" si="0"/>
        <v>0.815185317910074</v>
      </c>
    </row>
    <row r="19" spans="1:4">
      <c r="A19" s="6">
        <v>220</v>
      </c>
      <c r="B19" s="6">
        <v>0.202694953758373</v>
      </c>
      <c r="D19">
        <f t="shared" si="0"/>
        <v>0.870682791058303</v>
      </c>
    </row>
    <row r="20" spans="1:4">
      <c r="A20" s="6">
        <v>5</v>
      </c>
      <c r="B20" s="6">
        <v>0.204390891545443</v>
      </c>
      <c r="D20">
        <f t="shared" si="0"/>
        <v>0.877967747188331</v>
      </c>
    </row>
    <row r="21" spans="1:4">
      <c r="A21" s="6">
        <v>202</v>
      </c>
      <c r="B21" s="6">
        <v>0.204966223143306</v>
      </c>
      <c r="D21">
        <f t="shared" si="0"/>
        <v>0.880439102849252</v>
      </c>
    </row>
    <row r="22" spans="1:4">
      <c r="A22" s="6">
        <v>217</v>
      </c>
      <c r="B22" s="6">
        <v>0.205792868369854</v>
      </c>
      <c r="D22">
        <f t="shared" si="0"/>
        <v>0.88398998440659</v>
      </c>
    </row>
    <row r="23" ht="13.9" spans="1:12">
      <c r="A23" s="6">
        <v>69</v>
      </c>
      <c r="B23" s="6">
        <v>0.216289802364385</v>
      </c>
      <c r="D23">
        <f t="shared" si="0"/>
        <v>0.929079907063509</v>
      </c>
      <c r="E23" t="s">
        <v>231</v>
      </c>
      <c r="F23" s="1" t="s">
        <v>232</v>
      </c>
      <c r="G23" s="1" t="s">
        <v>233</v>
      </c>
      <c r="H23" s="1" t="s">
        <v>234</v>
      </c>
      <c r="I23" s="1" t="s">
        <v>235</v>
      </c>
      <c r="J23" s="1" t="s">
        <v>236</v>
      </c>
      <c r="K23" s="1" t="s">
        <v>237</v>
      </c>
      <c r="L23" s="1" t="s">
        <v>238</v>
      </c>
    </row>
    <row r="24" spans="1:13">
      <c r="A24" s="6">
        <v>235</v>
      </c>
      <c r="B24" s="6">
        <v>0.216879846753934</v>
      </c>
      <c r="D24">
        <f t="shared" si="0"/>
        <v>0.931614462001433</v>
      </c>
      <c r="E24">
        <v>1</v>
      </c>
      <c r="F24">
        <v>2</v>
      </c>
      <c r="G24">
        <v>7</v>
      </c>
      <c r="H24">
        <v>8</v>
      </c>
      <c r="I24">
        <v>17</v>
      </c>
      <c r="J24">
        <v>9</v>
      </c>
      <c r="K24">
        <v>6</v>
      </c>
      <c r="L24">
        <v>5</v>
      </c>
      <c r="M24">
        <f>SUM(E24:L24)</f>
        <v>55</v>
      </c>
    </row>
    <row r="25" spans="1:14">
      <c r="A25" s="6">
        <v>223</v>
      </c>
      <c r="B25" s="6">
        <v>0.219760683021637</v>
      </c>
      <c r="D25">
        <f t="shared" si="0"/>
        <v>0.943989188237272</v>
      </c>
      <c r="M25">
        <v>82</v>
      </c>
      <c r="N25">
        <f>M24/M25</f>
        <v>0.670731707317073</v>
      </c>
    </row>
    <row r="26" spans="1:4">
      <c r="A26" s="6">
        <v>2</v>
      </c>
      <c r="B26" s="6">
        <v>0.226118852325816</v>
      </c>
      <c r="D26">
        <f t="shared" si="0"/>
        <v>0.971300912052474</v>
      </c>
    </row>
    <row r="27" ht="13.9" spans="1:12">
      <c r="A27" s="6">
        <v>225</v>
      </c>
      <c r="B27" s="6">
        <v>0.230475451092881</v>
      </c>
      <c r="D27">
        <f t="shared" si="0"/>
        <v>0.990014824282136</v>
      </c>
      <c r="E27" t="s">
        <v>231</v>
      </c>
      <c r="F27" s="1" t="s">
        <v>232</v>
      </c>
      <c r="G27" s="1" t="s">
        <v>233</v>
      </c>
      <c r="H27" s="1" t="s">
        <v>234</v>
      </c>
      <c r="I27" s="1" t="s">
        <v>235</v>
      </c>
      <c r="J27" s="1" t="s">
        <v>236</v>
      </c>
      <c r="K27" s="1" t="s">
        <v>237</v>
      </c>
      <c r="L27" s="1" t="s">
        <v>238</v>
      </c>
    </row>
    <row r="28" spans="1:12">
      <c r="A28" s="6">
        <v>36</v>
      </c>
      <c r="B28" s="6">
        <v>0.232022118360481</v>
      </c>
      <c r="D28">
        <f t="shared" si="0"/>
        <v>0.996658584022684</v>
      </c>
      <c r="E28">
        <f>E24/54*100</f>
        <v>1.85185185185185</v>
      </c>
      <c r="F28">
        <f t="shared" ref="F28:L28" si="2">F24/54*100</f>
        <v>3.7037037037037</v>
      </c>
      <c r="G28">
        <f t="shared" si="2"/>
        <v>12.962962962963</v>
      </c>
      <c r="H28">
        <f t="shared" si="2"/>
        <v>14.8148148148148</v>
      </c>
      <c r="I28">
        <f t="shared" si="2"/>
        <v>31.4814814814815</v>
      </c>
      <c r="J28">
        <f t="shared" si="2"/>
        <v>16.6666666666667</v>
      </c>
      <c r="K28">
        <f t="shared" si="2"/>
        <v>11.1111111111111</v>
      </c>
      <c r="L28">
        <f t="shared" si="2"/>
        <v>9.25925925925926</v>
      </c>
    </row>
    <row r="29" spans="1:4">
      <c r="A29" s="6">
        <v>215</v>
      </c>
      <c r="B29" s="6">
        <v>0.232101354360487</v>
      </c>
      <c r="D29">
        <f t="shared" si="0"/>
        <v>0.996998944847454</v>
      </c>
    </row>
    <row r="30" spans="1:4">
      <c r="A30" s="6">
        <v>71</v>
      </c>
      <c r="B30" s="6">
        <v>0.234077503400111</v>
      </c>
      <c r="D30">
        <f t="shared" si="0"/>
        <v>1.00548755756061</v>
      </c>
    </row>
    <row r="31" spans="1:4">
      <c r="A31" s="6">
        <v>214</v>
      </c>
      <c r="B31" s="6">
        <v>0.241803782594698</v>
      </c>
      <c r="D31">
        <f t="shared" si="0"/>
        <v>1.03867604207345</v>
      </c>
    </row>
    <row r="32" spans="1:4">
      <c r="A32" s="6">
        <v>59</v>
      </c>
      <c r="B32" s="6">
        <v>0.243378449048113</v>
      </c>
      <c r="D32">
        <f t="shared" si="0"/>
        <v>1.04544007323072</v>
      </c>
    </row>
    <row r="33" spans="1:4">
      <c r="A33" s="6">
        <v>221</v>
      </c>
      <c r="B33" s="6">
        <v>0.244429536952992</v>
      </c>
      <c r="D33">
        <f t="shared" si="0"/>
        <v>1.04995505564</v>
      </c>
    </row>
    <row r="34" spans="1:4">
      <c r="A34" s="6">
        <v>222</v>
      </c>
      <c r="B34" s="6">
        <v>0.245382357101579</v>
      </c>
      <c r="D34">
        <f t="shared" si="0"/>
        <v>1.05404792569407</v>
      </c>
    </row>
    <row r="35" spans="1:4">
      <c r="A35" s="6">
        <v>76</v>
      </c>
      <c r="B35" s="6">
        <v>0.247428869465115</v>
      </c>
      <c r="D35">
        <f t="shared" si="0"/>
        <v>1.06283878636218</v>
      </c>
    </row>
    <row r="36" spans="1:4">
      <c r="A36" s="6">
        <v>216</v>
      </c>
      <c r="B36" s="6">
        <v>0.249657199536697</v>
      </c>
      <c r="D36">
        <f t="shared" si="0"/>
        <v>1.07241065093083</v>
      </c>
    </row>
    <row r="37" spans="1:4">
      <c r="A37" s="6">
        <v>65</v>
      </c>
      <c r="B37" s="6">
        <v>0.261215499576076</v>
      </c>
      <c r="D37">
        <f t="shared" si="0"/>
        <v>1.1220597060828</v>
      </c>
    </row>
    <row r="38" spans="1:4">
      <c r="A38" s="6">
        <v>229</v>
      </c>
      <c r="B38" s="6">
        <v>0.269232434281133</v>
      </c>
      <c r="D38">
        <f t="shared" si="0"/>
        <v>1.15649671082961</v>
      </c>
    </row>
    <row r="39" spans="1:4">
      <c r="A39" s="6">
        <v>32</v>
      </c>
      <c r="B39" s="6">
        <v>0.278778875928845</v>
      </c>
      <c r="D39">
        <f t="shared" si="0"/>
        <v>1.19750376258095</v>
      </c>
    </row>
    <row r="40" spans="1:4">
      <c r="A40" s="6">
        <v>37</v>
      </c>
      <c r="B40" s="6">
        <v>0.279228459810502</v>
      </c>
      <c r="D40">
        <f t="shared" si="0"/>
        <v>1.19943496482174</v>
      </c>
    </row>
    <row r="41" spans="1:4">
      <c r="A41" s="6">
        <v>25</v>
      </c>
      <c r="B41" s="6">
        <v>0.283153681141786</v>
      </c>
      <c r="D41">
        <f t="shared" si="0"/>
        <v>1.21629588119324</v>
      </c>
    </row>
    <row r="42" spans="1:4">
      <c r="A42" s="6">
        <v>233</v>
      </c>
      <c r="B42" s="6">
        <v>0.28340187268027</v>
      </c>
      <c r="D42">
        <f t="shared" si="0"/>
        <v>1.21736199604927</v>
      </c>
    </row>
    <row r="43" spans="1:4">
      <c r="A43" s="6">
        <v>77</v>
      </c>
      <c r="B43" s="6">
        <v>0.287171934373855</v>
      </c>
      <c r="D43">
        <f t="shared" si="0"/>
        <v>1.23355641913168</v>
      </c>
    </row>
    <row r="44" spans="1:4">
      <c r="A44" s="6">
        <v>224</v>
      </c>
      <c r="B44" s="6">
        <v>0.294749109066506</v>
      </c>
      <c r="D44">
        <f t="shared" si="0"/>
        <v>1.26610442038877</v>
      </c>
    </row>
    <row r="45" spans="1:4">
      <c r="A45" s="6">
        <v>38</v>
      </c>
      <c r="B45" s="6">
        <v>0.296620207760539</v>
      </c>
      <c r="D45">
        <f t="shared" si="0"/>
        <v>1.27414178591297</v>
      </c>
    </row>
    <row r="46" spans="1:4">
      <c r="A46" s="6">
        <v>228</v>
      </c>
      <c r="B46" s="6">
        <v>0.310208193031097</v>
      </c>
      <c r="D46">
        <f t="shared" si="0"/>
        <v>1.33250942023667</v>
      </c>
    </row>
    <row r="47" spans="1:4">
      <c r="A47" s="6">
        <v>34</v>
      </c>
      <c r="B47" s="6">
        <v>0.324801289941704</v>
      </c>
      <c r="D47">
        <f t="shared" si="0"/>
        <v>1.39519454442313</v>
      </c>
    </row>
    <row r="48" spans="1:4">
      <c r="A48" s="6">
        <v>232</v>
      </c>
      <c r="B48" s="6">
        <v>0.329590329181316</v>
      </c>
      <c r="D48">
        <f t="shared" si="0"/>
        <v>1.41576601882008</v>
      </c>
    </row>
    <row r="49" spans="1:4">
      <c r="A49" s="6">
        <v>33</v>
      </c>
      <c r="B49" s="6">
        <v>0.334396256832886</v>
      </c>
      <c r="D49">
        <f t="shared" si="0"/>
        <v>1.43641003794195</v>
      </c>
    </row>
    <row r="50" spans="1:4">
      <c r="A50" s="6">
        <v>40</v>
      </c>
      <c r="B50" s="6">
        <v>0.344949334821334</v>
      </c>
      <c r="D50">
        <f t="shared" si="0"/>
        <v>1.48174112895762</v>
      </c>
    </row>
    <row r="51" spans="1:4">
      <c r="A51" s="6">
        <v>207</v>
      </c>
      <c r="B51" s="6">
        <v>0.346781910772739</v>
      </c>
      <c r="D51">
        <f t="shared" si="0"/>
        <v>1.48961301878324</v>
      </c>
    </row>
    <row r="52" spans="1:4">
      <c r="A52" s="6">
        <v>227</v>
      </c>
      <c r="B52" s="6">
        <v>0.361262554648401</v>
      </c>
      <c r="D52">
        <f t="shared" si="0"/>
        <v>1.55181509728695</v>
      </c>
    </row>
    <row r="53" spans="1:4">
      <c r="A53" s="6">
        <v>67</v>
      </c>
      <c r="B53" s="6">
        <v>0.372865046139537</v>
      </c>
      <c r="D53">
        <f t="shared" si="0"/>
        <v>1.60165397826262</v>
      </c>
    </row>
    <row r="54" spans="1:4">
      <c r="A54" s="6">
        <v>206</v>
      </c>
      <c r="B54" s="6">
        <v>0.380775517878278</v>
      </c>
      <c r="D54">
        <f t="shared" si="0"/>
        <v>1.63563366786202</v>
      </c>
    </row>
    <row r="55" spans="1:4">
      <c r="A55" s="6">
        <v>226</v>
      </c>
      <c r="B55" s="6">
        <v>0.384859861465397</v>
      </c>
      <c r="D55">
        <f t="shared" si="0"/>
        <v>1.65317809907817</v>
      </c>
    </row>
    <row r="56" spans="1:5">
      <c r="A56" s="6">
        <v>75</v>
      </c>
      <c r="B56" s="6">
        <v>0.390719090329297</v>
      </c>
      <c r="C56">
        <f>AVERAGE(B2:B56)</f>
        <v>0.23283629895271</v>
      </c>
      <c r="D56">
        <f t="shared" si="0"/>
        <v>1.67834660794371</v>
      </c>
      <c r="E56">
        <f>STDEV(B2:B56)</f>
        <v>0.0839999653963418</v>
      </c>
    </row>
    <row r="57" spans="1:4">
      <c r="A57" s="6">
        <v>231</v>
      </c>
      <c r="B57" s="6">
        <v>0.498467096361823</v>
      </c>
      <c r="D57">
        <f t="shared" si="0"/>
        <v>2.14118168540302</v>
      </c>
    </row>
    <row r="58" spans="1:4">
      <c r="A58" s="6">
        <v>14</v>
      </c>
      <c r="B58" s="6">
        <v>0.502</v>
      </c>
      <c r="D58">
        <f t="shared" si="0"/>
        <v>2.15635738831615</v>
      </c>
    </row>
    <row r="59" spans="1:4">
      <c r="A59" s="6">
        <v>204</v>
      </c>
      <c r="B59" s="6">
        <v>0.53174617765089</v>
      </c>
      <c r="D59">
        <f t="shared" si="0"/>
        <v>2.2841330655107</v>
      </c>
    </row>
    <row r="60" spans="1:4">
      <c r="A60" s="6">
        <v>15</v>
      </c>
      <c r="B60" s="6">
        <v>0.538020395184753</v>
      </c>
      <c r="D60">
        <f t="shared" si="0"/>
        <v>2.31108417175581</v>
      </c>
    </row>
    <row r="61" spans="1:4">
      <c r="A61" s="6">
        <v>62</v>
      </c>
      <c r="B61" s="6">
        <v>0.539394958790186</v>
      </c>
      <c r="D61">
        <f t="shared" si="0"/>
        <v>2.31698865459702</v>
      </c>
    </row>
    <row r="62" spans="1:4">
      <c r="A62" s="6">
        <v>31</v>
      </c>
      <c r="B62" s="6">
        <v>0.549662518637331</v>
      </c>
      <c r="D62">
        <f t="shared" si="0"/>
        <v>2.36109329311568</v>
      </c>
    </row>
    <row r="63" spans="1:4">
      <c r="A63" s="6">
        <v>203</v>
      </c>
      <c r="B63" s="6">
        <v>0.606357857710957</v>
      </c>
      <c r="D63">
        <f t="shared" si="0"/>
        <v>2.60462997298521</v>
      </c>
    </row>
    <row r="64" spans="1:4">
      <c r="A64" s="6">
        <v>7</v>
      </c>
      <c r="B64" s="6">
        <v>0.636124308049923</v>
      </c>
      <c r="D64">
        <f t="shared" si="0"/>
        <v>2.73249273217321</v>
      </c>
    </row>
    <row r="65" spans="1:4">
      <c r="A65" s="6">
        <v>66</v>
      </c>
      <c r="B65" s="6">
        <v>0.685388295068202</v>
      </c>
      <c r="D65">
        <f t="shared" si="0"/>
        <v>2.94410779668472</v>
      </c>
    </row>
    <row r="66" spans="1:4">
      <c r="A66" s="6">
        <v>41</v>
      </c>
      <c r="B66" s="6">
        <v>0.689271343788597</v>
      </c>
      <c r="D66">
        <f t="shared" si="0"/>
        <v>2.96078755922937</v>
      </c>
    </row>
    <row r="67" spans="1:4">
      <c r="A67" s="6">
        <v>11</v>
      </c>
      <c r="B67" s="6">
        <v>0.741143970933177</v>
      </c>
      <c r="D67">
        <f t="shared" ref="D67:D85" si="3">B67/0.2328</f>
        <v>3.18360812256519</v>
      </c>
    </row>
    <row r="68" spans="1:4">
      <c r="A68" s="6">
        <v>56</v>
      </c>
      <c r="B68" s="6">
        <v>0.749278444789354</v>
      </c>
      <c r="D68">
        <f t="shared" si="3"/>
        <v>3.21855002057282</v>
      </c>
    </row>
    <row r="69" spans="1:4">
      <c r="A69" s="6">
        <v>27</v>
      </c>
      <c r="B69" s="6">
        <v>0.755499828192745</v>
      </c>
      <c r="D69">
        <f t="shared" si="3"/>
        <v>3.24527417608568</v>
      </c>
    </row>
    <row r="70" spans="1:4">
      <c r="A70" s="6">
        <v>58</v>
      </c>
      <c r="B70" s="6">
        <v>0.757632668357858</v>
      </c>
      <c r="D70">
        <f t="shared" si="3"/>
        <v>3.25443586064372</v>
      </c>
    </row>
    <row r="71" spans="1:4">
      <c r="A71" s="6">
        <v>54</v>
      </c>
      <c r="B71" s="6">
        <v>0.766013036924677</v>
      </c>
      <c r="D71">
        <f t="shared" si="3"/>
        <v>3.29043400740841</v>
      </c>
    </row>
    <row r="72" spans="1:4">
      <c r="A72" s="6">
        <v>3</v>
      </c>
      <c r="B72" s="6">
        <v>0.781018544934011</v>
      </c>
      <c r="D72">
        <f t="shared" si="3"/>
        <v>3.35489065693304</v>
      </c>
    </row>
    <row r="73" spans="1:4">
      <c r="A73" s="6">
        <v>205</v>
      </c>
      <c r="B73" s="6">
        <v>0.804752688265615</v>
      </c>
      <c r="D73">
        <f t="shared" si="3"/>
        <v>3.45684144443993</v>
      </c>
    </row>
    <row r="74" spans="1:4">
      <c r="A74" s="6">
        <v>218</v>
      </c>
      <c r="B74" s="6">
        <v>0.825715568801104</v>
      </c>
      <c r="D74">
        <f t="shared" si="3"/>
        <v>3.54688818213533</v>
      </c>
    </row>
    <row r="75" spans="1:4">
      <c r="A75" s="6">
        <v>29</v>
      </c>
      <c r="B75" s="6">
        <v>0.856365508156758</v>
      </c>
      <c r="D75">
        <f t="shared" si="3"/>
        <v>3.67854599723693</v>
      </c>
    </row>
    <row r="76" spans="1:4">
      <c r="A76" s="6">
        <v>61</v>
      </c>
      <c r="B76" s="6">
        <v>0.871480149320873</v>
      </c>
      <c r="D76">
        <f t="shared" si="3"/>
        <v>3.74347143179069</v>
      </c>
    </row>
    <row r="77" spans="1:4">
      <c r="A77" s="6">
        <v>6</v>
      </c>
      <c r="B77" s="6">
        <v>0.891290030652467</v>
      </c>
      <c r="D77">
        <f t="shared" si="3"/>
        <v>3.82856542376489</v>
      </c>
    </row>
    <row r="78" spans="1:4">
      <c r="A78" s="6">
        <v>42</v>
      </c>
      <c r="B78" s="6">
        <v>0.911476218350043</v>
      </c>
      <c r="D78">
        <f t="shared" si="3"/>
        <v>3.91527585201909</v>
      </c>
    </row>
    <row r="79" spans="1:4">
      <c r="A79" s="6">
        <v>8</v>
      </c>
      <c r="B79" s="6">
        <v>0.98043902483111</v>
      </c>
      <c r="D79">
        <f t="shared" si="3"/>
        <v>4.21150783862161</v>
      </c>
    </row>
    <row r="80" spans="1:4">
      <c r="A80" s="6">
        <v>212</v>
      </c>
      <c r="B80" s="6">
        <v>1.0393584352584</v>
      </c>
      <c r="D80">
        <f t="shared" si="3"/>
        <v>4.46459808959793</v>
      </c>
    </row>
    <row r="81" spans="1:4">
      <c r="A81" s="6">
        <v>211</v>
      </c>
      <c r="B81" s="6">
        <v>1.05327060104887</v>
      </c>
      <c r="D81">
        <f t="shared" si="3"/>
        <v>4.52435825192815</v>
      </c>
    </row>
    <row r="82" spans="1:4">
      <c r="A82" s="6">
        <v>219</v>
      </c>
      <c r="B82" s="6">
        <v>1.08761564775561</v>
      </c>
      <c r="D82">
        <f t="shared" si="3"/>
        <v>4.67188852128699</v>
      </c>
    </row>
    <row r="83" ht="13.9" spans="1:5">
      <c r="A83" s="6">
        <v>9</v>
      </c>
      <c r="B83" s="6">
        <v>1.44236336094708</v>
      </c>
      <c r="D83">
        <f t="shared" si="3"/>
        <v>6.19571890441186</v>
      </c>
      <c r="E83" s="1" t="s">
        <v>239</v>
      </c>
    </row>
    <row r="84" ht="13.9" spans="1:5">
      <c r="A84" s="6">
        <v>70</v>
      </c>
      <c r="B84" s="6">
        <v>1.50720464602562</v>
      </c>
      <c r="D84">
        <f t="shared" si="3"/>
        <v>6.47424676127845</v>
      </c>
      <c r="E84" s="1" t="s">
        <v>239</v>
      </c>
    </row>
    <row r="85" spans="1:6">
      <c r="A85" s="6">
        <v>60</v>
      </c>
      <c r="B85" s="6">
        <v>3.46091710525111</v>
      </c>
      <c r="C85" s="3"/>
      <c r="D85" s="5">
        <f t="shared" si="3"/>
        <v>14.8664824108725</v>
      </c>
      <c r="E85" s="5" t="s">
        <v>240</v>
      </c>
      <c r="F85" s="1" t="s">
        <v>241</v>
      </c>
    </row>
  </sheetData>
  <sortState ref="A1:O84">
    <sortCondition ref="B1:B84"/>
  </sortState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topLeftCell="A31" workbookViewId="0">
      <selection activeCell="I45" sqref="I45"/>
    </sheetView>
  </sheetViews>
  <sheetFormatPr defaultColWidth="9" defaultRowHeight="13.85" outlineLevelCol="2"/>
  <cols>
    <col min="1" max="1" width="7.39823008849558" customWidth="1"/>
    <col min="2" max="2" width="5" customWidth="1"/>
  </cols>
  <sheetData>
    <row r="1" ht="13.9" spans="1:3">
      <c r="A1" s="1" t="s">
        <v>242</v>
      </c>
      <c r="C1" s="1" t="s">
        <v>243</v>
      </c>
    </row>
    <row r="2" ht="13.9" spans="1:3">
      <c r="A2" s="1" t="s">
        <v>202</v>
      </c>
      <c r="B2">
        <v>1</v>
      </c>
      <c r="C2">
        <v>0.147565213701272</v>
      </c>
    </row>
    <row r="3" ht="13.9" spans="1:3">
      <c r="A3" s="1" t="s">
        <v>202</v>
      </c>
      <c r="B3">
        <v>2</v>
      </c>
      <c r="C3">
        <v>0.226118852325816</v>
      </c>
    </row>
    <row r="4" ht="13.9" spans="1:3">
      <c r="A4" s="1" t="s">
        <v>204</v>
      </c>
      <c r="B4">
        <v>3</v>
      </c>
      <c r="C4">
        <v>0.781018544934011</v>
      </c>
    </row>
    <row r="5" spans="1:3">
      <c r="A5" s="1" t="s">
        <v>31</v>
      </c>
      <c r="B5">
        <v>4</v>
      </c>
      <c r="C5">
        <v>0.189775142009465</v>
      </c>
    </row>
    <row r="6" spans="1:3">
      <c r="A6" s="1" t="s">
        <v>31</v>
      </c>
      <c r="B6">
        <v>5</v>
      </c>
      <c r="C6">
        <v>0.204390891545443</v>
      </c>
    </row>
    <row r="7" spans="1:3">
      <c r="A7" s="1" t="s">
        <v>31</v>
      </c>
      <c r="B7">
        <v>6</v>
      </c>
      <c r="C7">
        <v>0.891290030652467</v>
      </c>
    </row>
    <row r="8" spans="1:3">
      <c r="A8" s="1" t="s">
        <v>31</v>
      </c>
      <c r="B8">
        <v>7</v>
      </c>
      <c r="C8">
        <v>0.636124308049923</v>
      </c>
    </row>
    <row r="9" spans="1:3">
      <c r="A9" s="1" t="s">
        <v>31</v>
      </c>
      <c r="B9">
        <v>8</v>
      </c>
      <c r="C9">
        <v>0.98043902483111</v>
      </c>
    </row>
    <row r="10" spans="1:3">
      <c r="A10" s="1" t="s">
        <v>31</v>
      </c>
      <c r="B10">
        <v>9</v>
      </c>
      <c r="C10">
        <v>1.44236336094708</v>
      </c>
    </row>
    <row r="11" spans="1:3">
      <c r="A11" s="1" t="s">
        <v>31</v>
      </c>
      <c r="B11">
        <v>11</v>
      </c>
      <c r="C11">
        <v>0.741143970933177</v>
      </c>
    </row>
    <row r="12" spans="1:3">
      <c r="A12" s="5" t="s">
        <v>46</v>
      </c>
      <c r="B12" s="3">
        <v>13</v>
      </c>
      <c r="C12" s="3">
        <v>0.0417113746760613</v>
      </c>
    </row>
    <row r="13" spans="1:3">
      <c r="A13" s="1" t="s">
        <v>49</v>
      </c>
      <c r="B13">
        <v>14</v>
      </c>
      <c r="C13">
        <v>0.502043428902677</v>
      </c>
    </row>
    <row r="14" spans="1:3">
      <c r="A14" s="1" t="s">
        <v>49</v>
      </c>
      <c r="B14">
        <v>15</v>
      </c>
      <c r="C14">
        <v>0.538020395184753</v>
      </c>
    </row>
    <row r="15" spans="1:3">
      <c r="A15" s="1" t="s">
        <v>54</v>
      </c>
      <c r="B15">
        <v>16</v>
      </c>
      <c r="C15">
        <v>0.0990077975988811</v>
      </c>
    </row>
    <row r="16" spans="1:3">
      <c r="A16" s="1" t="s">
        <v>54</v>
      </c>
      <c r="B16">
        <v>17</v>
      </c>
      <c r="C16">
        <v>0.119565021571085</v>
      </c>
    </row>
    <row r="17" spans="1:3">
      <c r="A17" s="1" t="s">
        <v>54</v>
      </c>
      <c r="B17">
        <v>18</v>
      </c>
      <c r="C17">
        <v>0.139892227379268</v>
      </c>
    </row>
    <row r="18" ht="13.9" spans="1:3">
      <c r="A18" s="1" t="s">
        <v>202</v>
      </c>
      <c r="B18">
        <v>25</v>
      </c>
      <c r="C18">
        <v>0.283153681141786</v>
      </c>
    </row>
    <row r="19" spans="1:3">
      <c r="A19" s="1" t="s">
        <v>23</v>
      </c>
      <c r="B19">
        <v>26</v>
      </c>
      <c r="C19">
        <v>0.174915211343691</v>
      </c>
    </row>
    <row r="20" spans="1:3">
      <c r="A20" s="1" t="s">
        <v>23</v>
      </c>
      <c r="B20">
        <v>27</v>
      </c>
      <c r="C20">
        <v>0.755499828192745</v>
      </c>
    </row>
    <row r="21" spans="1:3">
      <c r="A21" s="1" t="s">
        <v>23</v>
      </c>
      <c r="B21">
        <v>29</v>
      </c>
      <c r="C21">
        <v>0.856365508156758</v>
      </c>
    </row>
    <row r="22" spans="1:3">
      <c r="A22" s="1" t="s">
        <v>49</v>
      </c>
      <c r="B22">
        <v>31</v>
      </c>
      <c r="C22">
        <v>0.549662518637331</v>
      </c>
    </row>
    <row r="23" spans="1:3">
      <c r="A23" s="1" t="s">
        <v>49</v>
      </c>
      <c r="B23">
        <v>32</v>
      </c>
      <c r="C23">
        <v>0.278778875928845</v>
      </c>
    </row>
    <row r="24" spans="1:3">
      <c r="A24" s="1" t="s">
        <v>73</v>
      </c>
      <c r="B24">
        <v>33</v>
      </c>
      <c r="C24">
        <v>0.334396256832886</v>
      </c>
    </row>
    <row r="25" spans="1:3">
      <c r="A25" s="1" t="s">
        <v>73</v>
      </c>
      <c r="B25">
        <v>34</v>
      </c>
      <c r="C25">
        <v>0.324801289941704</v>
      </c>
    </row>
    <row r="26" spans="1:3">
      <c r="A26" s="1" t="s">
        <v>73</v>
      </c>
      <c r="B26">
        <v>35</v>
      </c>
      <c r="C26">
        <v>0.138836571633125</v>
      </c>
    </row>
    <row r="27" spans="1:3">
      <c r="A27" s="1" t="s">
        <v>73</v>
      </c>
      <c r="B27">
        <v>36</v>
      </c>
      <c r="C27">
        <v>0.232022118360481</v>
      </c>
    </row>
    <row r="28" spans="1:3">
      <c r="A28" s="1" t="s">
        <v>73</v>
      </c>
      <c r="B28">
        <v>37</v>
      </c>
      <c r="C28">
        <v>0.279228459810502</v>
      </c>
    </row>
    <row r="29" spans="1:3">
      <c r="A29" s="1" t="s">
        <v>73</v>
      </c>
      <c r="B29">
        <v>38</v>
      </c>
      <c r="C29">
        <v>0.296620207760539</v>
      </c>
    </row>
    <row r="30" spans="1:3">
      <c r="A30" s="1" t="s">
        <v>31</v>
      </c>
      <c r="B30">
        <v>39</v>
      </c>
      <c r="C30">
        <v>0.0682438143051668</v>
      </c>
    </row>
    <row r="31" spans="1:3">
      <c r="A31" s="1" t="s">
        <v>31</v>
      </c>
      <c r="B31">
        <v>40</v>
      </c>
      <c r="C31">
        <v>0.344949334821334</v>
      </c>
    </row>
    <row r="32" spans="1:3">
      <c r="A32" s="1" t="s">
        <v>31</v>
      </c>
      <c r="B32">
        <v>41</v>
      </c>
      <c r="C32">
        <v>0.689271343788597</v>
      </c>
    </row>
    <row r="33" spans="1:3">
      <c r="A33" s="1" t="s">
        <v>31</v>
      </c>
      <c r="B33">
        <v>42</v>
      </c>
      <c r="C33">
        <v>0.911476218350043</v>
      </c>
    </row>
    <row r="34" spans="1:3">
      <c r="A34" s="1" t="s">
        <v>28</v>
      </c>
      <c r="B34">
        <v>54</v>
      </c>
      <c r="C34">
        <v>0.766013036924677</v>
      </c>
    </row>
    <row r="35" spans="1:3">
      <c r="A35" s="1" t="s">
        <v>28</v>
      </c>
      <c r="B35">
        <v>55</v>
      </c>
      <c r="C35">
        <v>0.112964773728905</v>
      </c>
    </row>
    <row r="36" spans="1:3">
      <c r="A36" s="1" t="s">
        <v>28</v>
      </c>
      <c r="B36">
        <v>56</v>
      </c>
      <c r="C36">
        <v>0.749278444789354</v>
      </c>
    </row>
    <row r="37" spans="1:3">
      <c r="A37" s="1" t="s">
        <v>31</v>
      </c>
      <c r="B37">
        <v>58</v>
      </c>
      <c r="C37">
        <v>0.757632668357858</v>
      </c>
    </row>
    <row r="38" spans="1:3">
      <c r="A38" s="1" t="s">
        <v>31</v>
      </c>
      <c r="B38">
        <v>59</v>
      </c>
      <c r="C38">
        <v>0.243378449048113</v>
      </c>
    </row>
    <row r="39" spans="1:3">
      <c r="A39" s="1" t="s">
        <v>31</v>
      </c>
      <c r="B39">
        <v>61</v>
      </c>
      <c r="C39">
        <v>0.871480149320873</v>
      </c>
    </row>
    <row r="40" spans="1:3">
      <c r="A40" s="1" t="s">
        <v>31</v>
      </c>
      <c r="B40">
        <v>62</v>
      </c>
      <c r="C40">
        <v>0.539394958790186</v>
      </c>
    </row>
    <row r="41" spans="1:3">
      <c r="A41" s="1" t="s">
        <v>31</v>
      </c>
      <c r="B41">
        <v>63</v>
      </c>
      <c r="C41">
        <v>0.170238939392203</v>
      </c>
    </row>
    <row r="42" spans="1:3">
      <c r="A42" s="1" t="s">
        <v>46</v>
      </c>
      <c r="B42">
        <v>64</v>
      </c>
      <c r="C42">
        <v>0.128566774366968</v>
      </c>
    </row>
    <row r="43" spans="1:3">
      <c r="A43" s="1" t="s">
        <v>46</v>
      </c>
      <c r="B43">
        <v>65</v>
      </c>
      <c r="C43">
        <v>0.261215499576076</v>
      </c>
    </row>
    <row r="44" spans="1:3">
      <c r="A44" s="1" t="s">
        <v>46</v>
      </c>
      <c r="B44">
        <v>66</v>
      </c>
      <c r="C44">
        <v>0.685388295068202</v>
      </c>
    </row>
    <row r="45" spans="1:3">
      <c r="A45" s="1" t="s">
        <v>46</v>
      </c>
      <c r="B45">
        <v>67</v>
      </c>
      <c r="C45">
        <v>0.372865046139537</v>
      </c>
    </row>
    <row r="46" spans="1:3">
      <c r="A46" s="1" t="s">
        <v>46</v>
      </c>
      <c r="B46">
        <v>69</v>
      </c>
      <c r="C46">
        <v>0.216289802364385</v>
      </c>
    </row>
    <row r="47" spans="1:3">
      <c r="A47" s="1" t="s">
        <v>46</v>
      </c>
      <c r="B47">
        <v>70</v>
      </c>
      <c r="C47">
        <v>1.50720464602562</v>
      </c>
    </row>
    <row r="48" spans="1:3">
      <c r="A48" s="1" t="s">
        <v>49</v>
      </c>
      <c r="B48">
        <v>71</v>
      </c>
      <c r="C48">
        <v>0.234077503400111</v>
      </c>
    </row>
    <row r="49" spans="1:3">
      <c r="A49" s="1" t="s">
        <v>49</v>
      </c>
      <c r="B49">
        <v>75</v>
      </c>
      <c r="C49">
        <v>0.390719090329297</v>
      </c>
    </row>
    <row r="50" spans="1:3">
      <c r="A50" s="1" t="s">
        <v>49</v>
      </c>
      <c r="B50">
        <v>76</v>
      </c>
      <c r="C50">
        <v>0.247428869465115</v>
      </c>
    </row>
    <row r="51" spans="1:3">
      <c r="A51" s="1" t="s">
        <v>49</v>
      </c>
      <c r="B51">
        <v>77</v>
      </c>
      <c r="C51">
        <v>0.287171934373855</v>
      </c>
    </row>
    <row r="52" spans="1:3">
      <c r="A52" s="1" t="s">
        <v>31</v>
      </c>
      <c r="B52">
        <v>202</v>
      </c>
      <c r="C52">
        <v>0.204966223143306</v>
      </c>
    </row>
    <row r="53" spans="1:3">
      <c r="A53" s="1" t="s">
        <v>31</v>
      </c>
      <c r="B53">
        <v>203</v>
      </c>
      <c r="C53">
        <v>0.606357857710957</v>
      </c>
    </row>
    <row r="54" spans="1:3">
      <c r="A54" s="1" t="s">
        <v>31</v>
      </c>
      <c r="B54">
        <v>204</v>
      </c>
      <c r="C54">
        <v>0.53174617765089</v>
      </c>
    </row>
    <row r="55" spans="1:3">
      <c r="A55" s="1" t="s">
        <v>31</v>
      </c>
      <c r="B55">
        <v>205</v>
      </c>
      <c r="C55">
        <v>0.804752688265615</v>
      </c>
    </row>
    <row r="56" spans="1:3">
      <c r="A56" s="1" t="s">
        <v>31</v>
      </c>
      <c r="B56">
        <v>206</v>
      </c>
      <c r="C56">
        <v>0.380775517878278</v>
      </c>
    </row>
    <row r="57" spans="1:3">
      <c r="A57" s="1" t="s">
        <v>31</v>
      </c>
      <c r="B57">
        <v>207</v>
      </c>
      <c r="C57">
        <v>0.346781910772739</v>
      </c>
    </row>
    <row r="58" spans="1:3">
      <c r="A58" s="1" t="s">
        <v>31</v>
      </c>
      <c r="B58">
        <v>208</v>
      </c>
      <c r="C58">
        <v>0.166625625681546</v>
      </c>
    </row>
    <row r="59" spans="1:3">
      <c r="A59" s="1" t="s">
        <v>31</v>
      </c>
      <c r="B59">
        <v>209</v>
      </c>
      <c r="C59">
        <v>0.123135367908749</v>
      </c>
    </row>
    <row r="60" spans="1:3">
      <c r="A60" s="1" t="s">
        <v>31</v>
      </c>
      <c r="B60">
        <v>211</v>
      </c>
      <c r="C60">
        <v>1.05327060104887</v>
      </c>
    </row>
    <row r="61" spans="1:3">
      <c r="A61" s="1" t="s">
        <v>31</v>
      </c>
      <c r="B61">
        <v>212</v>
      </c>
      <c r="C61">
        <v>1.0393584352584</v>
      </c>
    </row>
    <row r="62" spans="1:3">
      <c r="A62" s="1" t="s">
        <v>31</v>
      </c>
      <c r="B62">
        <v>213</v>
      </c>
      <c r="C62">
        <v>0.15498435992679</v>
      </c>
    </row>
    <row r="63" spans="1:3">
      <c r="A63" s="1" t="s">
        <v>31</v>
      </c>
      <c r="B63">
        <v>214</v>
      </c>
      <c r="C63">
        <v>0.241803782594698</v>
      </c>
    </row>
    <row r="64" spans="1:3">
      <c r="A64" s="1" t="s">
        <v>31</v>
      </c>
      <c r="B64">
        <v>215</v>
      </c>
      <c r="C64">
        <v>0.232101354360487</v>
      </c>
    </row>
    <row r="65" spans="1:3">
      <c r="A65" s="1" t="s">
        <v>31</v>
      </c>
      <c r="B65">
        <v>216</v>
      </c>
      <c r="C65">
        <v>0.249657199536697</v>
      </c>
    </row>
    <row r="66" spans="1:3">
      <c r="A66" s="1" t="s">
        <v>31</v>
      </c>
      <c r="B66">
        <v>217</v>
      </c>
      <c r="C66">
        <v>0.205792868369854</v>
      </c>
    </row>
    <row r="67" spans="1:3">
      <c r="A67" s="1" t="s">
        <v>23</v>
      </c>
      <c r="B67">
        <v>218</v>
      </c>
      <c r="C67">
        <v>0.825715568801104</v>
      </c>
    </row>
    <row r="68" spans="1:3">
      <c r="A68" s="1" t="s">
        <v>23</v>
      </c>
      <c r="B68">
        <v>219</v>
      </c>
      <c r="C68">
        <v>1.08761564775561</v>
      </c>
    </row>
    <row r="69" spans="1:3">
      <c r="A69" s="1" t="s">
        <v>28</v>
      </c>
      <c r="B69">
        <v>220</v>
      </c>
      <c r="C69">
        <v>0.202694953758373</v>
      </c>
    </row>
    <row r="70" spans="1:3">
      <c r="A70" s="1" t="s">
        <v>28</v>
      </c>
      <c r="B70">
        <v>221</v>
      </c>
      <c r="C70">
        <v>0.244429536952992</v>
      </c>
    </row>
    <row r="71" spans="1:3">
      <c r="A71" s="1" t="s">
        <v>28</v>
      </c>
      <c r="B71">
        <v>222</v>
      </c>
      <c r="C71">
        <v>0.245382357101579</v>
      </c>
    </row>
    <row r="72" spans="1:3">
      <c r="A72" s="1" t="s">
        <v>171</v>
      </c>
      <c r="B72">
        <v>223</v>
      </c>
      <c r="C72">
        <v>0.219760683021637</v>
      </c>
    </row>
    <row r="73" spans="1:3">
      <c r="A73" s="1" t="s">
        <v>171</v>
      </c>
      <c r="B73">
        <v>224</v>
      </c>
      <c r="C73">
        <v>0.294749109066506</v>
      </c>
    </row>
    <row r="74" spans="1:3">
      <c r="A74" s="1" t="s">
        <v>171</v>
      </c>
      <c r="B74">
        <v>225</v>
      </c>
      <c r="C74">
        <v>0.230475451092881</v>
      </c>
    </row>
    <row r="75" spans="1:3">
      <c r="A75" s="1" t="s">
        <v>171</v>
      </c>
      <c r="B75">
        <v>226</v>
      </c>
      <c r="C75">
        <v>0.384859861465397</v>
      </c>
    </row>
    <row r="76" spans="1:3">
      <c r="A76" s="1" t="s">
        <v>171</v>
      </c>
      <c r="B76">
        <v>227</v>
      </c>
      <c r="C76">
        <v>0.361262554648401</v>
      </c>
    </row>
    <row r="77" spans="1:3">
      <c r="A77" s="1" t="s">
        <v>171</v>
      </c>
      <c r="B77">
        <v>228</v>
      </c>
      <c r="C77">
        <v>0.310208193031097</v>
      </c>
    </row>
    <row r="78" spans="1:3">
      <c r="A78" s="1" t="s">
        <v>171</v>
      </c>
      <c r="B78">
        <v>229</v>
      </c>
      <c r="C78">
        <v>0.269232434281133</v>
      </c>
    </row>
    <row r="79" spans="1:3">
      <c r="A79" s="1" t="s">
        <v>54</v>
      </c>
      <c r="B79">
        <v>231</v>
      </c>
      <c r="C79">
        <v>0.498467096361823</v>
      </c>
    </row>
    <row r="80" spans="1:3">
      <c r="A80" s="1" t="s">
        <v>54</v>
      </c>
      <c r="B80">
        <v>232</v>
      </c>
      <c r="C80">
        <v>0.329590329181316</v>
      </c>
    </row>
    <row r="81" spans="1:3">
      <c r="A81" s="1" t="s">
        <v>54</v>
      </c>
      <c r="B81">
        <v>233</v>
      </c>
      <c r="C81">
        <v>0.28340187268027</v>
      </c>
    </row>
    <row r="82" spans="1:3">
      <c r="A82" s="1" t="s">
        <v>54</v>
      </c>
      <c r="B82">
        <v>234</v>
      </c>
      <c r="C82">
        <v>0.135227201989266</v>
      </c>
    </row>
    <row r="83" spans="1:3">
      <c r="A83" s="1" t="s">
        <v>23</v>
      </c>
      <c r="B83">
        <v>235</v>
      </c>
      <c r="C83">
        <v>0.216879846753934</v>
      </c>
    </row>
    <row r="84" spans="1:3">
      <c r="A84" s="1" t="s">
        <v>23</v>
      </c>
      <c r="B84">
        <v>237</v>
      </c>
      <c r="C84">
        <v>0.182328822329233</v>
      </c>
    </row>
  </sheetData>
  <autoFilter ref="A1:C84">
    <extLst/>
  </autoFilter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workbookViewId="0">
      <selection activeCell="J27" sqref="J27"/>
    </sheetView>
  </sheetViews>
  <sheetFormatPr defaultColWidth="9" defaultRowHeight="13.85"/>
  <cols>
    <col min="4" max="4" width="12.7964601769912"/>
    <col min="8" max="8" width="12.7964601769912"/>
    <col min="12" max="12" width="12.7964601769912"/>
    <col min="16" max="16" width="12.7964601769912"/>
  </cols>
  <sheetData>
    <row r="1" ht="13.9" spans="1:15">
      <c r="A1" s="1" t="s">
        <v>73</v>
      </c>
      <c r="B1">
        <v>33</v>
      </c>
      <c r="C1" s="2">
        <v>0.334396256832886</v>
      </c>
      <c r="E1" s="1" t="s">
        <v>202</v>
      </c>
      <c r="F1">
        <v>1</v>
      </c>
      <c r="G1" s="2">
        <v>0.147565213701272</v>
      </c>
      <c r="I1" s="1" t="s">
        <v>49</v>
      </c>
      <c r="J1">
        <v>14</v>
      </c>
      <c r="K1">
        <v>0.502043428902677</v>
      </c>
      <c r="M1" s="1" t="s">
        <v>54</v>
      </c>
      <c r="N1">
        <v>16</v>
      </c>
      <c r="O1" s="2">
        <v>0.0990077975988811</v>
      </c>
    </row>
    <row r="2" ht="13.9" spans="1:15">
      <c r="A2" s="1" t="s">
        <v>73</v>
      </c>
      <c r="B2">
        <v>34</v>
      </c>
      <c r="C2">
        <v>0.324801289941704</v>
      </c>
      <c r="E2" s="1" t="s">
        <v>202</v>
      </c>
      <c r="F2">
        <v>2</v>
      </c>
      <c r="G2">
        <v>0.226118852325816</v>
      </c>
      <c r="I2" s="1" t="s">
        <v>49</v>
      </c>
      <c r="J2">
        <v>15</v>
      </c>
      <c r="K2">
        <v>0.538020395184753</v>
      </c>
      <c r="M2" s="1" t="s">
        <v>54</v>
      </c>
      <c r="N2">
        <v>17</v>
      </c>
      <c r="O2">
        <v>0.119565021571085</v>
      </c>
    </row>
    <row r="3" ht="13.9" spans="1:15">
      <c r="A3" s="1" t="s">
        <v>73</v>
      </c>
      <c r="B3">
        <v>35</v>
      </c>
      <c r="C3" s="2">
        <v>0.138836571633125</v>
      </c>
      <c r="E3" s="1" t="s">
        <v>202</v>
      </c>
      <c r="F3">
        <v>25</v>
      </c>
      <c r="G3">
        <v>0.283153681141786</v>
      </c>
      <c r="I3" s="1" t="s">
        <v>49</v>
      </c>
      <c r="J3">
        <v>31</v>
      </c>
      <c r="K3" s="2">
        <v>0.549662518637331</v>
      </c>
      <c r="M3" s="1" t="s">
        <v>54</v>
      </c>
      <c r="N3">
        <v>18</v>
      </c>
      <c r="O3">
        <v>0.139892227379268</v>
      </c>
    </row>
    <row r="4" spans="1:15">
      <c r="A4" s="1" t="s">
        <v>73</v>
      </c>
      <c r="B4">
        <v>36</v>
      </c>
      <c r="C4">
        <v>0.232022118360481</v>
      </c>
      <c r="E4" s="1" t="s">
        <v>23</v>
      </c>
      <c r="F4">
        <v>26</v>
      </c>
      <c r="G4">
        <v>0.174915211343691</v>
      </c>
      <c r="I4" s="1" t="s">
        <v>49</v>
      </c>
      <c r="J4">
        <v>32</v>
      </c>
      <c r="K4">
        <v>0.278778875928845</v>
      </c>
      <c r="M4" s="1" t="s">
        <v>54</v>
      </c>
      <c r="N4">
        <v>231</v>
      </c>
      <c r="O4" s="2">
        <v>0.498467096361823</v>
      </c>
    </row>
    <row r="5" spans="1:15">
      <c r="A5" s="1" t="s">
        <v>73</v>
      </c>
      <c r="B5">
        <v>37</v>
      </c>
      <c r="C5">
        <v>0.279228459810502</v>
      </c>
      <c r="E5" s="1" t="s">
        <v>23</v>
      </c>
      <c r="F5">
        <v>27</v>
      </c>
      <c r="G5">
        <v>0.755499828192745</v>
      </c>
      <c r="I5" s="1" t="s">
        <v>49</v>
      </c>
      <c r="J5">
        <v>71</v>
      </c>
      <c r="K5" s="2">
        <v>0.234077503400111</v>
      </c>
      <c r="M5" s="1" t="s">
        <v>54</v>
      </c>
      <c r="N5">
        <v>232</v>
      </c>
      <c r="O5">
        <v>0.329590329181316</v>
      </c>
    </row>
    <row r="6" spans="1:15">
      <c r="A6" s="1" t="s">
        <v>73</v>
      </c>
      <c r="B6">
        <v>38</v>
      </c>
      <c r="C6">
        <v>0.296620207760539</v>
      </c>
      <c r="D6" s="3">
        <f>STDEV(C1:C6)</f>
        <v>0.0728792311790037</v>
      </c>
      <c r="E6" s="1" t="s">
        <v>23</v>
      </c>
      <c r="F6">
        <v>29</v>
      </c>
      <c r="G6">
        <v>0.856365508156758</v>
      </c>
      <c r="I6" s="1" t="s">
        <v>49</v>
      </c>
      <c r="J6">
        <v>75</v>
      </c>
      <c r="K6">
        <v>0.390719090329297</v>
      </c>
      <c r="M6" s="1" t="s">
        <v>54</v>
      </c>
      <c r="N6">
        <v>233</v>
      </c>
      <c r="O6">
        <v>0.28340187268027</v>
      </c>
    </row>
    <row r="7" spans="3:16">
      <c r="C7">
        <f>AVERAGE(C1:C6)</f>
        <v>0.267650817389873</v>
      </c>
      <c r="D7">
        <f>C1/C3</f>
        <v>2.40856031591248</v>
      </c>
      <c r="E7" s="1" t="s">
        <v>23</v>
      </c>
      <c r="F7">
        <v>218</v>
      </c>
      <c r="G7">
        <v>0.825715568801104</v>
      </c>
      <c r="I7" s="1" t="s">
        <v>49</v>
      </c>
      <c r="J7">
        <v>76</v>
      </c>
      <c r="K7" s="4">
        <v>0.247428869465115</v>
      </c>
      <c r="M7" s="1" t="s">
        <v>54</v>
      </c>
      <c r="N7">
        <v>234</v>
      </c>
      <c r="O7">
        <v>0.135227201989266</v>
      </c>
      <c r="P7" s="3">
        <f>STDEV(O1:O7)</f>
        <v>0.147928672433136</v>
      </c>
    </row>
    <row r="8" spans="5:16">
      <c r="E8" s="1" t="s">
        <v>23</v>
      </c>
      <c r="F8">
        <v>219</v>
      </c>
      <c r="G8" s="2">
        <v>1.08761564775561</v>
      </c>
      <c r="I8" s="1" t="s">
        <v>49</v>
      </c>
      <c r="J8">
        <v>77</v>
      </c>
      <c r="K8">
        <v>0.287171934373855</v>
      </c>
      <c r="L8" s="3">
        <f>STDEV(K1:K8)</f>
        <v>0.134418464407183</v>
      </c>
      <c r="O8">
        <f>AVERAGE(O1:O7)</f>
        <v>0.22930736382313</v>
      </c>
      <c r="P8">
        <f>O4/O1</f>
        <v>5.03462463008526</v>
      </c>
    </row>
    <row r="9" spans="5:12">
      <c r="E9" s="1" t="s">
        <v>23</v>
      </c>
      <c r="F9">
        <v>235</v>
      </c>
      <c r="G9">
        <v>0.216879846753934</v>
      </c>
      <c r="K9">
        <f>AVERAGE(K1:K8)</f>
        <v>0.378487827027748</v>
      </c>
      <c r="L9">
        <f>K3/K5</f>
        <v>2.34820737000851</v>
      </c>
    </row>
    <row r="10" spans="5:8">
      <c r="E10" s="1" t="s">
        <v>23</v>
      </c>
      <c r="F10">
        <v>237</v>
      </c>
      <c r="G10">
        <v>0.182328822329233</v>
      </c>
      <c r="H10" s="3">
        <f>STDEV(G1:G10)</f>
        <v>0.360664362488488</v>
      </c>
    </row>
    <row r="11" spans="7:8">
      <c r="G11">
        <f>AVERAGE(G1:G10)</f>
        <v>0.475615818050195</v>
      </c>
      <c r="H11">
        <f>G8/G1</f>
        <v>7.370406754246</v>
      </c>
    </row>
    <row r="15" ht="13.9" spans="1:15">
      <c r="A15" s="1" t="s">
        <v>171</v>
      </c>
      <c r="B15">
        <v>223</v>
      </c>
      <c r="C15" s="2">
        <v>0.219760683021637</v>
      </c>
      <c r="E15" s="1" t="s">
        <v>31</v>
      </c>
      <c r="F15">
        <v>4</v>
      </c>
      <c r="G15">
        <v>0.189775142009465</v>
      </c>
      <c r="I15" s="1" t="s">
        <v>46</v>
      </c>
      <c r="J15">
        <v>13</v>
      </c>
      <c r="K15" s="2">
        <v>0.0417113746760613</v>
      </c>
      <c r="M15" s="1" t="s">
        <v>204</v>
      </c>
      <c r="N15">
        <v>3</v>
      </c>
      <c r="O15" s="2">
        <v>0.781018544934011</v>
      </c>
    </row>
    <row r="16" spans="1:15">
      <c r="A16" s="1" t="s">
        <v>171</v>
      </c>
      <c r="B16">
        <v>224</v>
      </c>
      <c r="C16">
        <v>0.294749109066506</v>
      </c>
      <c r="E16" s="1" t="s">
        <v>31</v>
      </c>
      <c r="F16">
        <v>5</v>
      </c>
      <c r="G16">
        <v>0.204390891545443</v>
      </c>
      <c r="I16" s="1" t="s">
        <v>46</v>
      </c>
      <c r="J16">
        <v>64</v>
      </c>
      <c r="K16">
        <v>0.128566774366968</v>
      </c>
      <c r="M16" s="1" t="s">
        <v>28</v>
      </c>
      <c r="N16">
        <v>54</v>
      </c>
      <c r="O16">
        <v>0.766013036924677</v>
      </c>
    </row>
    <row r="17" spans="1:15">
      <c r="A17" s="1" t="s">
        <v>171</v>
      </c>
      <c r="B17">
        <v>225</v>
      </c>
      <c r="C17">
        <v>0.230475451092881</v>
      </c>
      <c r="E17" s="1" t="s">
        <v>31</v>
      </c>
      <c r="F17">
        <v>6</v>
      </c>
      <c r="G17">
        <v>0.891290030652467</v>
      </c>
      <c r="I17" s="1" t="s">
        <v>46</v>
      </c>
      <c r="J17">
        <v>65</v>
      </c>
      <c r="K17">
        <v>0.261215499576076</v>
      </c>
      <c r="M17" s="1" t="s">
        <v>28</v>
      </c>
      <c r="N17">
        <v>55</v>
      </c>
      <c r="O17" s="2">
        <v>0.112964773728905</v>
      </c>
    </row>
    <row r="18" spans="1:15">
      <c r="A18" s="1" t="s">
        <v>171</v>
      </c>
      <c r="B18">
        <v>226</v>
      </c>
      <c r="C18" s="2">
        <v>0.384859861465397</v>
      </c>
      <c r="E18" s="1" t="s">
        <v>31</v>
      </c>
      <c r="F18">
        <v>7</v>
      </c>
      <c r="G18">
        <v>0.636124308049923</v>
      </c>
      <c r="I18" s="1" t="s">
        <v>46</v>
      </c>
      <c r="J18">
        <v>66</v>
      </c>
      <c r="K18">
        <v>0.685388295068202</v>
      </c>
      <c r="M18" s="1" t="s">
        <v>28</v>
      </c>
      <c r="N18">
        <v>56</v>
      </c>
      <c r="O18">
        <v>0.749278444789354</v>
      </c>
    </row>
    <row r="19" spans="1:15">
      <c r="A19" s="1" t="s">
        <v>171</v>
      </c>
      <c r="B19">
        <v>227</v>
      </c>
      <c r="C19">
        <v>0.361262554648401</v>
      </c>
      <c r="E19" s="1" t="s">
        <v>31</v>
      </c>
      <c r="F19">
        <v>8</v>
      </c>
      <c r="G19">
        <v>0.98043902483111</v>
      </c>
      <c r="I19" s="1" t="s">
        <v>46</v>
      </c>
      <c r="J19">
        <v>67</v>
      </c>
      <c r="K19">
        <v>0.372865046139537</v>
      </c>
      <c r="M19" s="1" t="s">
        <v>28</v>
      </c>
      <c r="N19">
        <v>220</v>
      </c>
      <c r="O19">
        <v>0.202694953758373</v>
      </c>
    </row>
    <row r="20" spans="1:15">
      <c r="A20" s="1" t="s">
        <v>171</v>
      </c>
      <c r="B20">
        <v>228</v>
      </c>
      <c r="C20">
        <v>0.310208193031097</v>
      </c>
      <c r="E20" s="1" t="s">
        <v>31</v>
      </c>
      <c r="F20">
        <v>9</v>
      </c>
      <c r="G20">
        <v>1.44236336094708</v>
      </c>
      <c r="I20" s="1" t="s">
        <v>46</v>
      </c>
      <c r="J20">
        <v>69</v>
      </c>
      <c r="K20">
        <v>0.216289802364385</v>
      </c>
      <c r="M20" s="1" t="s">
        <v>28</v>
      </c>
      <c r="N20">
        <v>221</v>
      </c>
      <c r="O20">
        <v>0.244429536952992</v>
      </c>
    </row>
    <row r="21" spans="1:16">
      <c r="A21" s="1" t="s">
        <v>171</v>
      </c>
      <c r="B21">
        <v>229</v>
      </c>
      <c r="C21">
        <v>0.269232434281133</v>
      </c>
      <c r="D21" s="3">
        <f>STDEV(C15:C21)</f>
        <v>0.062156811059003</v>
      </c>
      <c r="E21" s="1" t="s">
        <v>31</v>
      </c>
      <c r="F21">
        <v>11</v>
      </c>
      <c r="G21">
        <v>0.741143970933177</v>
      </c>
      <c r="I21" s="1" t="s">
        <v>46</v>
      </c>
      <c r="J21">
        <v>70</v>
      </c>
      <c r="K21" s="2">
        <v>1.50720464602562</v>
      </c>
      <c r="L21" s="3">
        <f>STDEV(K15:K21)</f>
        <v>0.506416614411806</v>
      </c>
      <c r="M21" s="1" t="s">
        <v>28</v>
      </c>
      <c r="N21">
        <v>222</v>
      </c>
      <c r="O21">
        <v>0.245382357101579</v>
      </c>
      <c r="P21" s="3">
        <f>STDEV(O15:O21)</f>
        <v>0.304836864735781</v>
      </c>
    </row>
    <row r="22" spans="3:16">
      <c r="C22">
        <f>AVERAGE(C15:C21)</f>
        <v>0.295792612372436</v>
      </c>
      <c r="D22">
        <f>C18/C15</f>
        <v>1.75126804382704</v>
      </c>
      <c r="E22" s="1" t="s">
        <v>31</v>
      </c>
      <c r="F22">
        <v>39</v>
      </c>
      <c r="G22" s="2">
        <v>0.0682438143051668</v>
      </c>
      <c r="K22">
        <f>AVERAGE(K15:K21)</f>
        <v>0.459034491173836</v>
      </c>
      <c r="L22">
        <f>K21/K15</f>
        <v>36.134139853478</v>
      </c>
      <c r="O22">
        <f>AVERAGE(O15:O21)</f>
        <v>0.443111664027127</v>
      </c>
      <c r="P22">
        <f>O15/O17</f>
        <v>6.91382383333333</v>
      </c>
    </row>
    <row r="23" spans="5:7">
      <c r="E23" s="1" t="s">
        <v>31</v>
      </c>
      <c r="F23">
        <v>40</v>
      </c>
      <c r="G23">
        <v>0.344949334821334</v>
      </c>
    </row>
    <row r="24" spans="5:7">
      <c r="E24" s="1" t="s">
        <v>31</v>
      </c>
      <c r="F24">
        <v>41</v>
      </c>
      <c r="G24">
        <v>0.689271343788597</v>
      </c>
    </row>
    <row r="25" spans="5:7">
      <c r="E25" s="1" t="s">
        <v>31</v>
      </c>
      <c r="F25">
        <v>42</v>
      </c>
      <c r="G25">
        <v>0.911476218350043</v>
      </c>
    </row>
    <row r="26" spans="5:7">
      <c r="E26" s="1" t="s">
        <v>31</v>
      </c>
      <c r="F26">
        <v>58</v>
      </c>
      <c r="G26">
        <v>0.757632668357858</v>
      </c>
    </row>
    <row r="27" spans="5:7">
      <c r="E27" s="1" t="s">
        <v>31</v>
      </c>
      <c r="F27">
        <v>59</v>
      </c>
      <c r="G27">
        <v>0.243378449048113</v>
      </c>
    </row>
    <row r="28" spans="5:7">
      <c r="E28" s="1" t="s">
        <v>31</v>
      </c>
      <c r="F28">
        <v>61</v>
      </c>
      <c r="G28">
        <v>0.871480149320873</v>
      </c>
    </row>
    <row r="29" spans="5:7">
      <c r="E29" s="1" t="s">
        <v>31</v>
      </c>
      <c r="F29">
        <v>62</v>
      </c>
      <c r="G29">
        <v>0.539394958790186</v>
      </c>
    </row>
    <row r="30" spans="5:7">
      <c r="E30" s="1" t="s">
        <v>31</v>
      </c>
      <c r="F30">
        <v>63</v>
      </c>
      <c r="G30">
        <v>0.170238939392203</v>
      </c>
    </row>
    <row r="31" spans="5:7">
      <c r="E31" s="1" t="s">
        <v>31</v>
      </c>
      <c r="F31">
        <v>202</v>
      </c>
      <c r="G31">
        <v>0.204966223143306</v>
      </c>
    </row>
    <row r="32" spans="5:7">
      <c r="E32" s="1" t="s">
        <v>31</v>
      </c>
      <c r="F32">
        <v>203</v>
      </c>
      <c r="G32">
        <v>0.606357857710957</v>
      </c>
    </row>
    <row r="33" spans="5:7">
      <c r="E33" s="1" t="s">
        <v>31</v>
      </c>
      <c r="F33">
        <v>204</v>
      </c>
      <c r="G33">
        <v>0.53174617765089</v>
      </c>
    </row>
    <row r="34" spans="5:7">
      <c r="E34" s="1" t="s">
        <v>31</v>
      </c>
      <c r="F34">
        <v>205</v>
      </c>
      <c r="G34">
        <v>0.804752688265615</v>
      </c>
    </row>
    <row r="35" spans="5:7">
      <c r="E35" s="1" t="s">
        <v>31</v>
      </c>
      <c r="F35">
        <v>206</v>
      </c>
      <c r="G35">
        <v>0.380775517878278</v>
      </c>
    </row>
    <row r="36" spans="5:7">
      <c r="E36" s="1" t="s">
        <v>31</v>
      </c>
      <c r="F36">
        <v>207</v>
      </c>
      <c r="G36">
        <v>0.346781910772739</v>
      </c>
    </row>
    <row r="37" spans="5:7">
      <c r="E37" s="1" t="s">
        <v>31</v>
      </c>
      <c r="F37">
        <v>208</v>
      </c>
      <c r="G37">
        <v>0.166625625681546</v>
      </c>
    </row>
    <row r="38" spans="5:7">
      <c r="E38" s="1" t="s">
        <v>31</v>
      </c>
      <c r="F38">
        <v>209</v>
      </c>
      <c r="G38">
        <v>0.123135367908749</v>
      </c>
    </row>
    <row r="39" spans="5:7">
      <c r="E39" s="1" t="s">
        <v>31</v>
      </c>
      <c r="F39">
        <v>211</v>
      </c>
      <c r="G39" s="2">
        <v>1.05327060104887</v>
      </c>
    </row>
    <row r="40" spans="5:7">
      <c r="E40" s="1" t="s">
        <v>31</v>
      </c>
      <c r="F40">
        <v>212</v>
      </c>
      <c r="G40">
        <v>1.0393584352584</v>
      </c>
    </row>
    <row r="41" spans="5:7">
      <c r="E41" s="1" t="s">
        <v>31</v>
      </c>
      <c r="F41">
        <v>213</v>
      </c>
      <c r="G41">
        <v>0.15498435992679</v>
      </c>
    </row>
    <row r="42" spans="5:7">
      <c r="E42" s="1" t="s">
        <v>31</v>
      </c>
      <c r="F42">
        <v>214</v>
      </c>
      <c r="G42">
        <v>0.241803782594698</v>
      </c>
    </row>
    <row r="43" spans="5:7">
      <c r="E43" s="1" t="s">
        <v>31</v>
      </c>
      <c r="F43">
        <v>215</v>
      </c>
      <c r="G43">
        <v>0.232101354360487</v>
      </c>
    </row>
    <row r="44" spans="5:7">
      <c r="E44" s="1" t="s">
        <v>31</v>
      </c>
      <c r="F44">
        <v>216</v>
      </c>
      <c r="G44">
        <v>0.249657199536697</v>
      </c>
    </row>
    <row r="45" spans="5:8">
      <c r="E45" s="1" t="s">
        <v>31</v>
      </c>
      <c r="F45">
        <v>217</v>
      </c>
      <c r="G45">
        <v>0.205792868369854</v>
      </c>
      <c r="H45" s="3">
        <f>STDEV(G15:G45)</f>
        <v>0.356200203585132</v>
      </c>
    </row>
    <row r="46" spans="7:8">
      <c r="G46">
        <f>AVERAGE(G15:G45)</f>
        <v>0.516893631459707</v>
      </c>
      <c r="H46">
        <f>G39/G22</f>
        <v>15.4339351012672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Tebuconazole</vt:lpstr>
      <vt:lpstr>compile ac appendix</vt:lpstr>
      <vt:lpstr>compile on 22-1-20</vt:lpstr>
      <vt:lpstr>ec50 list</vt:lpstr>
      <vt:lpstr>regions added</vt:lpstr>
      <vt:lpstr>screening ac regions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李贞</dc:creator>
  <cp:lastModifiedBy>Zhn</cp:lastModifiedBy>
  <dcterms:created xsi:type="dcterms:W3CDTF">2021-08-23T08:13:00Z</dcterms:created>
  <dcterms:modified xsi:type="dcterms:W3CDTF">2022-10-12T05:41:39Z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B9CED4604DE74971BFC33ECF61D53B3D</vt:lpwstr>
  </property>
  <property fmtid="{D5CDD505-2E9C-101B-9397-08002B2CF9AE}" pid="3" name="KSOProductBuildVer">
    <vt:lpwstr>2052-11.1.0.12358</vt:lpwstr>
  </property>
</Properties>
</file>