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122"/>
  <workbookPr date1904="1" showInkAnnotation="0" autoCompressPictures="0"/>
  <bookViews>
    <workbookView xWindow="2420" yWindow="6960" windowWidth="24300" windowHeight="14940" tabRatio="500"/>
  </bookViews>
  <sheets>
    <sheet name="HC" sheetId="10" r:id="rId1"/>
    <sheet name="MAX_HCRNAV" sheetId="20" r:id="rId2"/>
    <sheet name="sediment" sheetId="1" r:id="rId3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4" i="1" l="1"/>
  <c r="F73" i="1"/>
  <c r="F72" i="1"/>
  <c r="F100" i="1"/>
  <c r="F93" i="1"/>
  <c r="F90" i="1"/>
  <c r="F89" i="1"/>
  <c r="F88" i="1"/>
  <c r="F86" i="1"/>
  <c r="F85" i="1"/>
  <c r="F84" i="1"/>
  <c r="F79" i="1"/>
  <c r="F66" i="1"/>
  <c r="F64" i="1"/>
  <c r="F63" i="1"/>
  <c r="F62" i="1"/>
  <c r="F61" i="1"/>
  <c r="F59" i="1"/>
  <c r="F58" i="1"/>
  <c r="F57" i="1"/>
  <c r="F56" i="1"/>
  <c r="F53" i="1"/>
  <c r="F52" i="1"/>
  <c r="F50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1" i="1"/>
  <c r="F30" i="1"/>
  <c r="F29" i="1"/>
  <c r="F28" i="1"/>
  <c r="F27" i="1"/>
  <c r="F26" i="1"/>
  <c r="C20" i="1"/>
  <c r="E20" i="1"/>
  <c r="C17" i="1"/>
  <c r="D17" i="1"/>
  <c r="E17" i="1"/>
  <c r="E16" i="1"/>
  <c r="F16" i="1"/>
  <c r="C15" i="1"/>
  <c r="F15" i="1"/>
  <c r="D15" i="1"/>
  <c r="E15" i="1"/>
  <c r="C14" i="1"/>
  <c r="D14" i="1"/>
  <c r="E14" i="1"/>
  <c r="C13" i="1"/>
  <c r="D13" i="1"/>
  <c r="E13" i="1"/>
  <c r="C12" i="1"/>
  <c r="F12" i="1"/>
  <c r="C11" i="1"/>
  <c r="D11" i="1"/>
  <c r="C8" i="1"/>
  <c r="D8" i="1"/>
  <c r="E8" i="1"/>
  <c r="C7" i="1"/>
  <c r="D7" i="1"/>
  <c r="E7" i="1"/>
  <c r="F6" i="1"/>
  <c r="F14" i="1"/>
  <c r="F13" i="1"/>
  <c r="F17" i="1"/>
  <c r="F7" i="1"/>
  <c r="F11" i="1"/>
  <c r="F20" i="1"/>
  <c r="F8" i="1"/>
</calcChain>
</file>

<file path=xl/sharedStrings.xml><?xml version="1.0" encoding="utf-8"?>
<sst xmlns="http://schemas.openxmlformats.org/spreadsheetml/2006/main" count="48" uniqueCount="41">
  <si>
    <t>HCLG1</t>
    <phoneticPr fontId="2"/>
  </si>
  <si>
    <t xml:space="preserve"> </t>
    <phoneticPr fontId="2"/>
  </si>
  <si>
    <t>0m</t>
    <phoneticPr fontId="2"/>
  </si>
  <si>
    <t>7.3m</t>
    <phoneticPr fontId="2"/>
  </si>
  <si>
    <t>3m</t>
    <phoneticPr fontId="2"/>
  </si>
  <si>
    <t>6m</t>
    <phoneticPr fontId="2"/>
  </si>
  <si>
    <t>Total</t>
    <phoneticPr fontId="2"/>
  </si>
  <si>
    <t>-</t>
    <phoneticPr fontId="2"/>
  </si>
  <si>
    <t>Max</t>
    <phoneticPr fontId="2"/>
  </si>
  <si>
    <t>10.20</t>
    <phoneticPr fontId="2"/>
  </si>
  <si>
    <t>9.8</t>
    <phoneticPr fontId="2"/>
  </si>
  <si>
    <t>7.14</t>
    <phoneticPr fontId="2"/>
  </si>
  <si>
    <t>7.28</t>
    <phoneticPr fontId="2"/>
  </si>
  <si>
    <t>8.12</t>
    <phoneticPr fontId="2"/>
  </si>
  <si>
    <t>8.25</t>
    <phoneticPr fontId="2"/>
  </si>
  <si>
    <t>9.15</t>
    <phoneticPr fontId="2"/>
  </si>
  <si>
    <t>9.24</t>
    <phoneticPr fontId="2"/>
  </si>
  <si>
    <t>10.6</t>
    <phoneticPr fontId="2"/>
  </si>
  <si>
    <t>10.13</t>
    <phoneticPr fontId="2"/>
  </si>
  <si>
    <t>10.27</t>
    <phoneticPr fontId="2"/>
  </si>
  <si>
    <t>11.5</t>
    <phoneticPr fontId="2"/>
  </si>
  <si>
    <t>7.27</t>
    <phoneticPr fontId="2"/>
  </si>
  <si>
    <t>8.11</t>
    <phoneticPr fontId="2"/>
  </si>
  <si>
    <t>8.24</t>
    <phoneticPr fontId="2"/>
  </si>
  <si>
    <t>9.7</t>
    <phoneticPr fontId="2"/>
  </si>
  <si>
    <t>9.22</t>
    <phoneticPr fontId="2"/>
  </si>
  <si>
    <t>10.5</t>
    <phoneticPr fontId="2"/>
  </si>
  <si>
    <t>10.19</t>
    <phoneticPr fontId="2"/>
  </si>
  <si>
    <t>2010</t>
    <phoneticPr fontId="2"/>
  </si>
  <si>
    <t>date</t>
    <phoneticPr fontId="2"/>
  </si>
  <si>
    <t>Depth　[ｍ]</t>
    <phoneticPr fontId="2"/>
  </si>
  <si>
    <t>Max</t>
  </si>
  <si>
    <r>
      <rPr>
        <b/>
        <i/>
        <sz val="11"/>
        <rFont val="Times New Roman"/>
        <family val="1"/>
      </rPr>
      <t>Hc</t>
    </r>
    <r>
      <rPr>
        <sz val="11"/>
        <rFont val="Times New Roman"/>
        <family val="1"/>
      </rPr>
      <t>_SW_2010-2020</t>
    </r>
    <r>
      <rPr>
        <sz val="11"/>
        <rFont val="ＭＳ Ｐゴシック"/>
        <family val="3"/>
        <charset val="128"/>
      </rPr>
      <t xml:space="preserve">　St.2_Haraguro </t>
    </r>
    <r>
      <rPr>
        <sz val="11"/>
        <rFont val="ＭＳ Ｐゴシック"/>
        <family val="3"/>
        <charset val="128"/>
      </rPr>
      <t xml:space="preserve"> (cells/ml)</t>
    </r>
    <phoneticPr fontId="2"/>
  </si>
  <si>
    <t xml:space="preserve"> HcRANV_SWMax St2_Haraguro_(titer or copies/ml)</t>
    <phoneticPr fontId="2"/>
  </si>
  <si>
    <t>MPN (titler/mL)</t>
    <phoneticPr fontId="2"/>
  </si>
  <si>
    <t>RT-qPCR (copies/ml)</t>
    <phoneticPr fontId="2"/>
  </si>
  <si>
    <t>year</t>
    <phoneticPr fontId="2"/>
  </si>
  <si>
    <t>depth</t>
    <phoneticPr fontId="2"/>
  </si>
  <si>
    <t xml:space="preserve"> HcRANV_SD_ St2_Haraguro_(titer or copies/g)</t>
    <phoneticPr fontId="2"/>
  </si>
  <si>
    <t>Hu</t>
    <phoneticPr fontId="2"/>
  </si>
  <si>
    <t>05HC06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</si>
</sst>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/d;@"/>
    <numFmt numFmtId="177" formatCode="#,##0_);[Red]\(#,##0\)"/>
    <numFmt numFmtId="178" formatCode="#,##0.0_);[Red]\(#,##0.0\)"/>
    <numFmt numFmtId="179" formatCode="#,##0_ "/>
    <numFmt numFmtId="180" formatCode="0.0_ "/>
    <numFmt numFmtId="182" formatCode="0.0"/>
  </numFmts>
  <fonts count="15" x14ac:knownFonts="1">
    <font>
      <sz val="11"/>
      <name val="ＭＳ Ｐゴシック"/>
      <family val="3"/>
      <charset val="128"/>
    </font>
    <font>
      <sz val="12"/>
      <name val="ＭＳ Ｐゴシック"/>
      <family val="2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1"/>
      <name val="ＭＳ Ｐゴシック"/>
      <family val="1"/>
      <charset val="128"/>
    </font>
    <font>
      <sz val="11"/>
      <name val="ＭＳ Ｐゴシック"/>
      <family val="2"/>
      <charset val="128"/>
    </font>
    <font>
      <b/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92">
    <xf numFmtId="0" fontId="0" fillId="0" borderId="0"/>
    <xf numFmtId="38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0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0" fontId="0" fillId="0" borderId="1" xfId="0" applyBorder="1"/>
    <xf numFmtId="0" fontId="5" fillId="0" borderId="0" xfId="0" applyFont="1" applyFill="1"/>
    <xf numFmtId="0" fontId="6" fillId="0" borderId="0" xfId="0" applyFont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 shrinkToFit="1"/>
    </xf>
    <xf numFmtId="178" fontId="6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vertical="center"/>
    </xf>
    <xf numFmtId="0" fontId="11" fillId="0" borderId="0" xfId="0" applyFont="1"/>
    <xf numFmtId="1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 vertical="center" wrapText="1" shrinkToFit="1"/>
    </xf>
    <xf numFmtId="14" fontId="0" fillId="0" borderId="0" xfId="0" applyNumberFormat="1" applyFill="1" applyBorder="1" applyAlignment="1">
      <alignment horizontal="center" vertical="center"/>
    </xf>
    <xf numFmtId="49" fontId="5" fillId="0" borderId="0" xfId="0" applyNumberFormat="1" applyFont="1"/>
    <xf numFmtId="49" fontId="0" fillId="0" borderId="0" xfId="0" applyNumberFormat="1"/>
    <xf numFmtId="1" fontId="9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5" fillId="0" borderId="0" xfId="0" applyFont="1" applyAlignment="1">
      <alignment horizontal="center"/>
    </xf>
    <xf numFmtId="1" fontId="5" fillId="0" borderId="0" xfId="0" applyNumberFormat="1" applyFont="1"/>
    <xf numFmtId="14" fontId="5" fillId="0" borderId="0" xfId="0" applyNumberFormat="1" applyFont="1" applyFill="1" applyBorder="1" applyAlignment="1">
      <alignment horizontal="center" vertical="center" wrapText="1" shrinkToFit="1"/>
    </xf>
    <xf numFmtId="14" fontId="5" fillId="0" borderId="0" xfId="0" applyNumberFormat="1" applyFont="1" applyFill="1"/>
    <xf numFmtId="14" fontId="6" fillId="0" borderId="0" xfId="0" applyNumberFormat="1" applyFont="1" applyFill="1" applyAlignment="1">
      <alignment vertical="center"/>
    </xf>
    <xf numFmtId="0" fontId="0" fillId="0" borderId="0" xfId="0" applyFill="1"/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ont="1" applyFill="1" applyBorder="1"/>
    <xf numFmtId="180" fontId="5" fillId="0" borderId="0" xfId="0" applyNumberFormat="1" applyFont="1" applyFill="1" applyBorder="1" applyAlignment="1">
      <alignment horizontal="right" vertical="center"/>
    </xf>
    <xf numFmtId="180" fontId="10" fillId="0" borderId="0" xfId="0" applyNumberFormat="1" applyFont="1" applyFill="1" applyBorder="1" applyAlignment="1">
      <alignment horizontal="right" vertical="center"/>
    </xf>
    <xf numFmtId="180" fontId="0" fillId="0" borderId="0" xfId="0" applyNumberFormat="1" applyFill="1" applyBorder="1" applyAlignment="1">
      <alignment horizontal="right" vertical="center"/>
    </xf>
    <xf numFmtId="180" fontId="1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Alignment="1">
      <alignment horizontal="right"/>
    </xf>
    <xf numFmtId="0" fontId="0" fillId="0" borderId="0" xfId="0" applyFill="1" applyBorder="1" applyAlignment="1">
      <alignment horizontal="right" vertical="center"/>
    </xf>
    <xf numFmtId="0" fontId="3" fillId="0" borderId="0" xfId="0" applyFont="1" applyFill="1"/>
    <xf numFmtId="0" fontId="13" fillId="0" borderId="0" xfId="0" applyFont="1"/>
    <xf numFmtId="176" fontId="5" fillId="0" borderId="0" xfId="0" applyNumberFormat="1" applyFont="1" applyAlignment="1">
      <alignment horizontal="right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 wrapText="1" shrinkToFit="1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 wrapText="1" shrinkToFit="1"/>
    </xf>
    <xf numFmtId="176" fontId="5" fillId="0" borderId="0" xfId="0" applyNumberFormat="1" applyFont="1" applyBorder="1" applyAlignment="1">
      <alignment horizontal="right" vertical="center"/>
    </xf>
    <xf numFmtId="179" fontId="6" fillId="0" borderId="0" xfId="0" applyNumberFormat="1" applyFont="1" applyFill="1" applyAlignment="1">
      <alignment vertical="center"/>
    </xf>
    <xf numFmtId="2" fontId="5" fillId="0" borderId="0" xfId="0" applyNumberFormat="1" applyFont="1"/>
    <xf numFmtId="176" fontId="0" fillId="0" borderId="0" xfId="0" applyNumberFormat="1" applyFont="1" applyFill="1" applyBorder="1" applyAlignment="1">
      <alignment horizontal="right" vertical="center" wrapText="1" shrinkToFit="1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 wrapText="1" shrinkToFit="1"/>
    </xf>
    <xf numFmtId="49" fontId="0" fillId="0" borderId="0" xfId="0" applyNumberFormat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182" fontId="5" fillId="0" borderId="0" xfId="0" applyNumberFormat="1" applyFont="1"/>
    <xf numFmtId="1" fontId="5" fillId="0" borderId="0" xfId="0" applyNumberFormat="1" applyFont="1" applyFill="1"/>
    <xf numFmtId="0" fontId="11" fillId="0" borderId="0" xfId="0" applyFont="1" applyFill="1"/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176" fontId="5" fillId="0" borderId="1" xfId="0" applyNumberFormat="1" applyFont="1" applyBorder="1" applyAlignment="1">
      <alignment horizontal="center"/>
    </xf>
    <xf numFmtId="0" fontId="5" fillId="2" borderId="0" xfId="0" applyFont="1" applyFill="1"/>
    <xf numFmtId="176" fontId="5" fillId="2" borderId="0" xfId="0" applyNumberFormat="1" applyFont="1" applyFill="1" applyBorder="1" applyAlignment="1">
      <alignment horizontal="right" vertical="center" wrapText="1" shrinkToFit="1"/>
    </xf>
    <xf numFmtId="0" fontId="11" fillId="2" borderId="0" xfId="0" applyFont="1" applyFill="1"/>
    <xf numFmtId="1" fontId="5" fillId="2" borderId="0" xfId="0" applyNumberFormat="1" applyFont="1" applyFill="1"/>
    <xf numFmtId="176" fontId="5" fillId="2" borderId="0" xfId="0" applyNumberFormat="1" applyFont="1" applyFill="1" applyBorder="1" applyAlignment="1">
      <alignment horizontal="right" vertical="center"/>
    </xf>
    <xf numFmtId="0" fontId="0" fillId="2" borderId="0" xfId="0" applyFont="1" applyFill="1"/>
    <xf numFmtId="49" fontId="0" fillId="2" borderId="0" xfId="0" applyNumberFormat="1" applyFill="1" applyAlignment="1">
      <alignment horizontal="right"/>
    </xf>
    <xf numFmtId="179" fontId="9" fillId="2" borderId="0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</cellXfs>
  <cellStyles count="492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4" builtinId="8" hidden="1"/>
    <cellStyle name="ハイパーリンク" xfId="196" builtinId="8" hidden="1"/>
    <cellStyle name="ハイパーリンク" xfId="198" builtinId="8" hidden="1"/>
    <cellStyle name="ハイパーリンク" xfId="200" builtinId="8" hidden="1"/>
    <cellStyle name="ハイパーリンク" xfId="202" builtinId="8" hidden="1"/>
    <cellStyle name="ハイパーリンク" xfId="204" builtinId="8" hidden="1"/>
    <cellStyle name="ハイパーリンク" xfId="206" builtinId="8" hidden="1"/>
    <cellStyle name="ハイパーリンク" xfId="208" builtinId="8" hidden="1"/>
    <cellStyle name="ハイパーリンク" xfId="210" builtinId="8" hidden="1"/>
    <cellStyle name="ハイパーリンク" xfId="212" builtinId="8" hidden="1"/>
    <cellStyle name="ハイパーリンク" xfId="214" builtinId="8" hidden="1"/>
    <cellStyle name="ハイパーリンク" xfId="216" builtinId="8" hidden="1"/>
    <cellStyle name="ハイパーリンク" xfId="218" builtinId="8" hidden="1"/>
    <cellStyle name="ハイパーリンク" xfId="220" builtinId="8" hidden="1"/>
    <cellStyle name="ハイパーリンク" xfId="222" builtinId="8" hidden="1"/>
    <cellStyle name="ハイパーリンク" xfId="224" builtinId="8" hidden="1"/>
    <cellStyle name="ハイパーリンク" xfId="226" builtinId="8" hidden="1"/>
    <cellStyle name="ハイパーリンク" xfId="228" builtinId="8" hidden="1"/>
    <cellStyle name="ハイパーリンク" xfId="230" builtinId="8" hidden="1"/>
    <cellStyle name="ハイパーリンク" xfId="232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ハイパーリンク" xfId="346" builtinId="8" hidden="1"/>
    <cellStyle name="ハイパーリンク" xfId="348" builtinId="8" hidden="1"/>
    <cellStyle name="ハイパーリンク" xfId="350" builtinId="8" hidden="1"/>
    <cellStyle name="ハイパーリンク" xfId="352" builtinId="8" hidden="1"/>
    <cellStyle name="ハイパーリンク" xfId="354" builtinId="8" hidden="1"/>
    <cellStyle name="ハイパーリンク" xfId="356" builtinId="8" hidden="1"/>
    <cellStyle name="ハイパーリンク" xfId="358" builtinId="8" hidden="1"/>
    <cellStyle name="ハイパーリンク" xfId="360" builtinId="8" hidden="1"/>
    <cellStyle name="ハイパーリンク" xfId="362" builtinId="8" hidden="1"/>
    <cellStyle name="ハイパーリンク" xfId="364" builtinId="8" hidden="1"/>
    <cellStyle name="ハイパーリンク" xfId="366" builtinId="8" hidden="1"/>
    <cellStyle name="ハイパーリンク" xfId="368" builtinId="8" hidden="1"/>
    <cellStyle name="ハイパーリンク" xfId="370" builtinId="8" hidden="1"/>
    <cellStyle name="ハイパーリンク" xfId="372" builtinId="8" hidden="1"/>
    <cellStyle name="ハイパーリンク" xfId="374" builtinId="8" hidden="1"/>
    <cellStyle name="ハイパーリンク" xfId="376" builtinId="8" hidden="1"/>
    <cellStyle name="ハイパーリンク" xfId="378" builtinId="8" hidden="1"/>
    <cellStyle name="ハイパーリンク" xfId="380" builtinId="8" hidden="1"/>
    <cellStyle name="ハイパーリンク" xfId="382" builtinId="8" hidden="1"/>
    <cellStyle name="ハイパーリンク" xfId="384" builtinId="8" hidden="1"/>
    <cellStyle name="ハイパーリンク" xfId="386" builtinId="8" hidden="1"/>
    <cellStyle name="ハイパーリンク" xfId="388" builtinId="8" hidden="1"/>
    <cellStyle name="ハイパーリンク" xfId="390" builtinId="8" hidden="1"/>
    <cellStyle name="ハイパーリンク" xfId="392" builtinId="8" hidden="1"/>
    <cellStyle name="ハイパーリンク" xfId="394" builtinId="8" hidden="1"/>
    <cellStyle name="ハイパーリンク" xfId="396" builtinId="8" hidden="1"/>
    <cellStyle name="ハイパーリンク" xfId="398" builtinId="8" hidden="1"/>
    <cellStyle name="ハイパーリンク" xfId="400" builtinId="8" hidden="1"/>
    <cellStyle name="ハイパーリンク" xfId="402" builtinId="8" hidden="1"/>
    <cellStyle name="ハイパーリンク" xfId="404" builtinId="8" hidden="1"/>
    <cellStyle name="ハイパーリンク" xfId="406" builtinId="8" hidden="1"/>
    <cellStyle name="ハイパーリンク" xfId="408" builtinId="8" hidden="1"/>
    <cellStyle name="ハイパーリンク" xfId="410" builtinId="8" hidden="1"/>
    <cellStyle name="ハイパーリンク" xfId="412" builtinId="8" hidden="1"/>
    <cellStyle name="ハイパーリンク" xfId="414" builtinId="8" hidden="1"/>
    <cellStyle name="ハイパーリンク" xfId="416" builtinId="8" hidden="1"/>
    <cellStyle name="ハイパーリンク" xfId="418" builtinId="8" hidden="1"/>
    <cellStyle name="ハイパーリンク" xfId="420" builtinId="8" hidden="1"/>
    <cellStyle name="ハイパーリンク" xfId="422" builtinId="8" hidden="1"/>
    <cellStyle name="ハイパーリンク" xfId="424" builtinId="8" hidden="1"/>
    <cellStyle name="ハイパーリンク" xfId="426" builtinId="8" hidden="1"/>
    <cellStyle name="ハイパーリンク" xfId="428" builtinId="8" hidden="1"/>
    <cellStyle name="ハイパーリンク" xfId="430" builtinId="8" hidden="1"/>
    <cellStyle name="ハイパーリンク" xfId="432" builtinId="8" hidden="1"/>
    <cellStyle name="ハイパーリンク" xfId="434" builtinId="8" hidden="1"/>
    <cellStyle name="ハイパーリンク" xfId="436" builtinId="8" hidden="1"/>
    <cellStyle name="ハイパーリンク" xfId="438" builtinId="8" hidden="1"/>
    <cellStyle name="ハイパーリンク" xfId="440" builtinId="8" hidden="1"/>
    <cellStyle name="ハイパーリンク" xfId="442" builtinId="8" hidden="1"/>
    <cellStyle name="ハイパーリンク" xfId="444" builtinId="8" hidden="1"/>
    <cellStyle name="ハイパーリンク" xfId="446" builtinId="8" hidden="1"/>
    <cellStyle name="ハイパーリンク" xfId="448" builtinId="8" hidden="1"/>
    <cellStyle name="ハイパーリンク" xfId="450" builtinId="8" hidden="1"/>
    <cellStyle name="ハイパーリンク" xfId="452" builtinId="8" hidden="1"/>
    <cellStyle name="ハイパーリンク" xfId="454" builtinId="8" hidden="1"/>
    <cellStyle name="ハイパーリンク" xfId="456" builtinId="8" hidden="1"/>
    <cellStyle name="ハイパーリンク" xfId="458" builtinId="8" hidden="1"/>
    <cellStyle name="ハイパーリンク" xfId="460" builtinId="8" hidden="1"/>
    <cellStyle name="ハイパーリンク" xfId="462" builtinId="8" hidden="1"/>
    <cellStyle name="ハイパーリンク" xfId="464" builtinId="8" hidden="1"/>
    <cellStyle name="ハイパーリンク" xfId="466" builtinId="8" hidden="1"/>
    <cellStyle name="ハイパーリンク" xfId="468" builtinId="8" hidden="1"/>
    <cellStyle name="ハイパーリンク" xfId="470" builtinId="8" hidden="1"/>
    <cellStyle name="ハイパーリンク" xfId="472" builtinId="8" hidden="1"/>
    <cellStyle name="ハイパーリンク" xfId="474" builtinId="8" hidden="1"/>
    <cellStyle name="ハイパーリンク" xfId="476" builtinId="8" hidden="1"/>
    <cellStyle name="ハイパーリンク" xfId="478" builtinId="8" hidden="1"/>
    <cellStyle name="ハイパーリンク" xfId="480" builtinId="8" hidden="1"/>
    <cellStyle name="ハイパーリンク" xfId="482" builtinId="8" hidden="1"/>
    <cellStyle name="ハイパーリンク" xfId="484" builtinId="8" hidden="1"/>
    <cellStyle name="ハイパーリンク" xfId="486" builtinId="8" hidden="1"/>
    <cellStyle name="ハイパーリンク" xfId="488" builtinId="8" hidden="1"/>
    <cellStyle name="ハイパーリンク" xfId="490" builtinId="8" hidden="1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5" builtinId="9" hidden="1"/>
    <cellStyle name="表示済みのハイパーリンク" xfId="197" builtinId="9" hidden="1"/>
    <cellStyle name="表示済みのハイパーリンク" xfId="199" builtinId="9" hidden="1"/>
    <cellStyle name="表示済みのハイパーリンク" xfId="201" builtinId="9" hidden="1"/>
    <cellStyle name="表示済みのハイパーリンク" xfId="203" builtinId="9" hidden="1"/>
    <cellStyle name="表示済みのハイパーリンク" xfId="205" builtinId="9" hidden="1"/>
    <cellStyle name="表示済みのハイパーリンク" xfId="207" builtinId="9" hidden="1"/>
    <cellStyle name="表示済みのハイパーリンク" xfId="209" builtinId="9" hidden="1"/>
    <cellStyle name="表示済みのハイパーリンク" xfId="211" builtinId="9" hidden="1"/>
    <cellStyle name="表示済みのハイパーリンク" xfId="213" builtinId="9" hidden="1"/>
    <cellStyle name="表示済みのハイパーリンク" xfId="215" builtinId="9" hidden="1"/>
    <cellStyle name="表示済みのハイパーリンク" xfId="217" builtinId="9" hidden="1"/>
    <cellStyle name="表示済みのハイパーリンク" xfId="219" builtinId="9" hidden="1"/>
    <cellStyle name="表示済みのハイパーリンク" xfId="221" builtinId="9" hidden="1"/>
    <cellStyle name="表示済みのハイパーリンク" xfId="223" builtinId="9" hidden="1"/>
    <cellStyle name="表示済みのハイパーリンク" xfId="225" builtinId="9" hidden="1"/>
    <cellStyle name="表示済みのハイパーリンク" xfId="227" builtinId="9" hidden="1"/>
    <cellStyle name="表示済みのハイパーリンク" xfId="229" builtinId="9" hidden="1"/>
    <cellStyle name="表示済みのハイパーリンク" xfId="231" builtinId="9" hidden="1"/>
    <cellStyle name="表示済みのハイパーリンク" xfId="233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表示済みのハイパーリンク" xfId="347" builtinId="9" hidden="1"/>
    <cellStyle name="表示済みのハイパーリンク" xfId="349" builtinId="9" hidden="1"/>
    <cellStyle name="表示済みのハイパーリンク" xfId="351" builtinId="9" hidden="1"/>
    <cellStyle name="表示済みのハイパーリンク" xfId="353" builtinId="9" hidden="1"/>
    <cellStyle name="表示済みのハイパーリンク" xfId="355" builtinId="9" hidden="1"/>
    <cellStyle name="表示済みのハイパーリンク" xfId="357" builtinId="9" hidden="1"/>
    <cellStyle name="表示済みのハイパーリンク" xfId="359" builtinId="9" hidden="1"/>
    <cellStyle name="表示済みのハイパーリンク" xfId="361" builtinId="9" hidden="1"/>
    <cellStyle name="表示済みのハイパーリンク" xfId="363" builtinId="9" hidden="1"/>
    <cellStyle name="表示済みのハイパーリンク" xfId="365" builtinId="9" hidden="1"/>
    <cellStyle name="表示済みのハイパーリンク" xfId="367" builtinId="9" hidden="1"/>
    <cellStyle name="表示済みのハイパーリンク" xfId="369" builtinId="9" hidden="1"/>
    <cellStyle name="表示済みのハイパーリンク" xfId="371" builtinId="9" hidden="1"/>
    <cellStyle name="表示済みのハイパーリンク" xfId="373" builtinId="9" hidden="1"/>
    <cellStyle name="表示済みのハイパーリンク" xfId="375" builtinId="9" hidden="1"/>
    <cellStyle name="表示済みのハイパーリンク" xfId="377" builtinId="9" hidden="1"/>
    <cellStyle name="表示済みのハイパーリンク" xfId="379" builtinId="9" hidden="1"/>
    <cellStyle name="表示済みのハイパーリンク" xfId="381" builtinId="9" hidden="1"/>
    <cellStyle name="表示済みのハイパーリンク" xfId="383" builtinId="9" hidden="1"/>
    <cellStyle name="表示済みのハイパーリンク" xfId="385" builtinId="9" hidden="1"/>
    <cellStyle name="表示済みのハイパーリンク" xfId="387" builtinId="9" hidden="1"/>
    <cellStyle name="表示済みのハイパーリンク" xfId="389" builtinId="9" hidden="1"/>
    <cellStyle name="表示済みのハイパーリンク" xfId="391" builtinId="9" hidden="1"/>
    <cellStyle name="表示済みのハイパーリンク" xfId="393" builtinId="9" hidden="1"/>
    <cellStyle name="表示済みのハイパーリンク" xfId="395" builtinId="9" hidden="1"/>
    <cellStyle name="表示済みのハイパーリンク" xfId="397" builtinId="9" hidden="1"/>
    <cellStyle name="表示済みのハイパーリンク" xfId="399" builtinId="9" hidden="1"/>
    <cellStyle name="表示済みのハイパーリンク" xfId="401" builtinId="9" hidden="1"/>
    <cellStyle name="表示済みのハイパーリンク" xfId="403" builtinId="9" hidden="1"/>
    <cellStyle name="表示済みのハイパーリンク" xfId="405" builtinId="9" hidden="1"/>
    <cellStyle name="表示済みのハイパーリンク" xfId="407" builtinId="9" hidden="1"/>
    <cellStyle name="表示済みのハイパーリンク" xfId="409" builtinId="9" hidden="1"/>
    <cellStyle name="表示済みのハイパーリンク" xfId="411" builtinId="9" hidden="1"/>
    <cellStyle name="表示済みのハイパーリンク" xfId="413" builtinId="9" hidden="1"/>
    <cellStyle name="表示済みのハイパーリンク" xfId="415" builtinId="9" hidden="1"/>
    <cellStyle name="表示済みのハイパーリンク" xfId="417" builtinId="9" hidden="1"/>
    <cellStyle name="表示済みのハイパーリンク" xfId="419" builtinId="9" hidden="1"/>
    <cellStyle name="表示済みのハイパーリンク" xfId="421" builtinId="9" hidden="1"/>
    <cellStyle name="表示済みのハイパーリンク" xfId="423" builtinId="9" hidden="1"/>
    <cellStyle name="表示済みのハイパーリンク" xfId="425" builtinId="9" hidden="1"/>
    <cellStyle name="表示済みのハイパーリンク" xfId="427" builtinId="9" hidden="1"/>
    <cellStyle name="表示済みのハイパーリンク" xfId="429" builtinId="9" hidden="1"/>
    <cellStyle name="表示済みのハイパーリンク" xfId="431" builtinId="9" hidden="1"/>
    <cellStyle name="表示済みのハイパーリンク" xfId="433" builtinId="9" hidden="1"/>
    <cellStyle name="表示済みのハイパーリンク" xfId="435" builtinId="9" hidden="1"/>
    <cellStyle name="表示済みのハイパーリンク" xfId="437" builtinId="9" hidden="1"/>
    <cellStyle name="表示済みのハイパーリンク" xfId="439" builtinId="9" hidden="1"/>
    <cellStyle name="表示済みのハイパーリンク" xfId="441" builtinId="9" hidden="1"/>
    <cellStyle name="表示済みのハイパーリンク" xfId="443" builtinId="9" hidden="1"/>
    <cellStyle name="表示済みのハイパーリンク" xfId="445" builtinId="9" hidden="1"/>
    <cellStyle name="表示済みのハイパーリンク" xfId="447" builtinId="9" hidden="1"/>
    <cellStyle name="表示済みのハイパーリンク" xfId="449" builtinId="9" hidden="1"/>
    <cellStyle name="表示済みのハイパーリンク" xfId="451" builtinId="9" hidden="1"/>
    <cellStyle name="表示済みのハイパーリンク" xfId="453" builtinId="9" hidden="1"/>
    <cellStyle name="表示済みのハイパーリンク" xfId="455" builtinId="9" hidden="1"/>
    <cellStyle name="表示済みのハイパーリンク" xfId="457" builtinId="9" hidden="1"/>
    <cellStyle name="表示済みのハイパーリンク" xfId="459" builtinId="9" hidden="1"/>
    <cellStyle name="表示済みのハイパーリンク" xfId="461" builtinId="9" hidden="1"/>
    <cellStyle name="表示済みのハイパーリンク" xfId="463" builtinId="9" hidden="1"/>
    <cellStyle name="表示済みのハイパーリンク" xfId="465" builtinId="9" hidden="1"/>
    <cellStyle name="表示済みのハイパーリンク" xfId="467" builtinId="9" hidden="1"/>
    <cellStyle name="表示済みのハイパーリンク" xfId="469" builtinId="9" hidden="1"/>
    <cellStyle name="表示済みのハイパーリンク" xfId="471" builtinId="9" hidden="1"/>
    <cellStyle name="表示済みのハイパーリンク" xfId="473" builtinId="9" hidden="1"/>
    <cellStyle name="表示済みのハイパーリンク" xfId="475" builtinId="9" hidden="1"/>
    <cellStyle name="表示済みのハイパーリンク" xfId="477" builtinId="9" hidden="1"/>
    <cellStyle name="表示済みのハイパーリンク" xfId="479" builtinId="9" hidden="1"/>
    <cellStyle name="表示済みのハイパーリンク" xfId="481" builtinId="9" hidden="1"/>
    <cellStyle name="表示済みのハイパーリンク" xfId="483" builtinId="9" hidden="1"/>
    <cellStyle name="表示済みのハイパーリンク" xfId="485" builtinId="9" hidden="1"/>
    <cellStyle name="表示済みのハイパーリンク" xfId="487" builtinId="9" hidden="1"/>
    <cellStyle name="表示済みのハイパーリンク" xfId="489" builtinId="9" hidden="1"/>
    <cellStyle name="表示済みのハイパーリンク" xfId="491" builtinId="9" hidden="1"/>
  </cellStyles>
  <dxfs count="0"/>
  <tableStyles count="0" defaultTableStyle="TableStyleMedium9" defaultPivotStyle="PivotStyleMedium4"/>
  <colors>
    <mruColors>
      <color rgb="FFCCCC00"/>
      <color rgb="FFE06B0A"/>
      <color rgb="FF009900"/>
      <color rgb="FFF22E00"/>
      <color rgb="FFF57B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abSelected="1" topLeftCell="A144" zoomScale="123" zoomScaleNormal="123" zoomScalePageLayoutView="123" workbookViewId="0">
      <selection activeCell="G157" sqref="G157"/>
    </sheetView>
  </sheetViews>
  <sheetFormatPr baseColWidth="12" defaultColWidth="8.83203125" defaultRowHeight="17" x14ac:dyDescent="0"/>
  <cols>
    <col min="2" max="2" width="10.83203125" style="32" bestFit="1" customWidth="1"/>
    <col min="3" max="7" width="8.83203125" style="32"/>
    <col min="8" max="8" width="8.83203125" style="2"/>
  </cols>
  <sheetData>
    <row r="1" spans="1:8">
      <c r="A1" s="65" t="s">
        <v>32</v>
      </c>
      <c r="B1" s="65"/>
      <c r="C1" s="33"/>
      <c r="D1" s="33"/>
      <c r="E1" s="33"/>
      <c r="F1" s="33"/>
    </row>
    <row r="2" spans="1:8">
      <c r="A2" s="65"/>
      <c r="B2" s="65"/>
      <c r="C2" s="33"/>
      <c r="D2" s="33"/>
      <c r="E2" s="33"/>
      <c r="F2" s="33"/>
    </row>
    <row r="3" spans="1:8">
      <c r="B3" s="33"/>
      <c r="C3" s="75" t="s">
        <v>30</v>
      </c>
      <c r="D3" s="75"/>
      <c r="E3" s="75"/>
      <c r="F3" s="75"/>
      <c r="G3" s="34" t="s">
        <v>1</v>
      </c>
    </row>
    <row r="4" spans="1:8">
      <c r="A4" s="7" t="s">
        <v>36</v>
      </c>
      <c r="B4" s="35" t="s">
        <v>29</v>
      </c>
      <c r="C4" s="20" t="s">
        <v>2</v>
      </c>
      <c r="D4" s="20" t="s">
        <v>4</v>
      </c>
      <c r="E4" s="20" t="s">
        <v>5</v>
      </c>
      <c r="F4" s="20" t="s">
        <v>3</v>
      </c>
      <c r="G4" s="20" t="s">
        <v>8</v>
      </c>
    </row>
    <row r="5" spans="1:8">
      <c r="A5" s="40" t="s">
        <v>28</v>
      </c>
      <c r="B5" s="30">
        <v>38904</v>
      </c>
      <c r="C5" s="8">
        <v>0.1</v>
      </c>
      <c r="D5" s="8">
        <v>0.01</v>
      </c>
      <c r="E5" s="8">
        <v>0.01</v>
      </c>
      <c r="F5" s="8">
        <v>0.1</v>
      </c>
      <c r="G5" s="8">
        <v>0.1</v>
      </c>
      <c r="H5" s="23"/>
    </row>
    <row r="6" spans="1:8">
      <c r="A6" s="3"/>
      <c r="B6" s="30">
        <v>38924</v>
      </c>
      <c r="C6" s="8">
        <v>0.1</v>
      </c>
      <c r="D6" s="8">
        <v>0.01</v>
      </c>
      <c r="E6" s="8">
        <v>0.01</v>
      </c>
      <c r="F6" s="8">
        <v>5</v>
      </c>
      <c r="G6" s="8">
        <v>5</v>
      </c>
      <c r="H6" s="23"/>
    </row>
    <row r="7" spans="1:8">
      <c r="A7" s="3"/>
      <c r="B7" s="30">
        <v>38931</v>
      </c>
      <c r="C7" s="8">
        <v>0.1</v>
      </c>
      <c r="D7" s="8">
        <v>0.01</v>
      </c>
      <c r="E7" s="8">
        <v>0.01</v>
      </c>
      <c r="F7" s="8">
        <v>3</v>
      </c>
      <c r="G7" s="8">
        <v>3</v>
      </c>
      <c r="H7" s="23"/>
    </row>
    <row r="8" spans="1:8">
      <c r="A8" s="3"/>
      <c r="B8" s="30">
        <v>38937</v>
      </c>
      <c r="C8" s="8">
        <v>18</v>
      </c>
      <c r="D8" s="8">
        <v>0.01</v>
      </c>
      <c r="E8" s="8">
        <v>0.01</v>
      </c>
      <c r="F8" s="8">
        <v>220</v>
      </c>
      <c r="G8" s="8">
        <v>220</v>
      </c>
      <c r="H8" s="23"/>
    </row>
    <row r="9" spans="1:8">
      <c r="A9" s="3"/>
      <c r="B9" s="30">
        <v>38940</v>
      </c>
      <c r="C9" s="8">
        <v>50</v>
      </c>
      <c r="D9" s="8">
        <v>0.01</v>
      </c>
      <c r="E9" s="8">
        <v>0.01</v>
      </c>
      <c r="F9" s="8">
        <v>2000</v>
      </c>
      <c r="G9" s="8">
        <v>2000</v>
      </c>
      <c r="H9" s="23"/>
    </row>
    <row r="10" spans="1:8">
      <c r="A10" s="3"/>
      <c r="B10" s="30">
        <v>38942</v>
      </c>
      <c r="C10" s="8">
        <v>1300</v>
      </c>
      <c r="D10" s="8">
        <v>0.01</v>
      </c>
      <c r="E10" s="8">
        <v>0.01</v>
      </c>
      <c r="F10" s="8">
        <v>580</v>
      </c>
      <c r="G10" s="8">
        <v>1300</v>
      </c>
      <c r="H10" s="23"/>
    </row>
    <row r="11" spans="1:8">
      <c r="A11" s="3"/>
      <c r="B11" s="30">
        <v>38944</v>
      </c>
      <c r="C11" s="8">
        <v>720</v>
      </c>
      <c r="D11" s="8">
        <v>0.01</v>
      </c>
      <c r="E11" s="8">
        <v>0.01</v>
      </c>
      <c r="F11" s="8">
        <v>360</v>
      </c>
      <c r="G11" s="8">
        <v>720</v>
      </c>
      <c r="H11" s="23"/>
    </row>
    <row r="12" spans="1:8">
      <c r="A12" s="3"/>
      <c r="B12" s="30">
        <v>38953</v>
      </c>
      <c r="C12" s="8">
        <v>38</v>
      </c>
      <c r="D12" s="8">
        <v>0.01</v>
      </c>
      <c r="E12" s="8">
        <v>0.01</v>
      </c>
      <c r="F12" s="8">
        <v>48</v>
      </c>
      <c r="G12" s="8">
        <v>48</v>
      </c>
      <c r="H12" s="23"/>
    </row>
    <row r="13" spans="1:8">
      <c r="A13" s="3"/>
      <c r="B13" s="30">
        <v>38960</v>
      </c>
      <c r="C13" s="8">
        <v>103</v>
      </c>
      <c r="D13" s="8">
        <v>0.01</v>
      </c>
      <c r="E13" s="8">
        <v>0.01</v>
      </c>
      <c r="F13" s="8">
        <v>15</v>
      </c>
      <c r="G13" s="8">
        <v>103</v>
      </c>
      <c r="H13" s="23"/>
    </row>
    <row r="14" spans="1:8">
      <c r="A14" s="3"/>
      <c r="B14" s="30">
        <v>38967</v>
      </c>
      <c r="C14" s="8">
        <v>0.1</v>
      </c>
      <c r="D14" s="8">
        <v>0.01</v>
      </c>
      <c r="E14" s="8">
        <v>0.01</v>
      </c>
      <c r="F14" s="8">
        <v>0.1</v>
      </c>
      <c r="G14" s="8">
        <v>0.1</v>
      </c>
    </row>
    <row r="15" spans="1:8">
      <c r="A15" s="3"/>
      <c r="B15" s="30">
        <v>38974</v>
      </c>
      <c r="C15" s="8">
        <v>0.1</v>
      </c>
      <c r="D15" s="8">
        <v>0.01</v>
      </c>
      <c r="E15" s="8">
        <v>0.01</v>
      </c>
      <c r="F15" s="8">
        <v>0.1</v>
      </c>
      <c r="G15" s="8">
        <v>0.1</v>
      </c>
      <c r="H15" s="23"/>
    </row>
    <row r="16" spans="1:8">
      <c r="A16" s="3"/>
      <c r="B16" s="30">
        <v>38981</v>
      </c>
      <c r="C16" s="8">
        <v>2</v>
      </c>
      <c r="D16" s="8">
        <v>0.01</v>
      </c>
      <c r="E16" s="8">
        <v>0.01</v>
      </c>
      <c r="F16" s="8">
        <v>0.1</v>
      </c>
      <c r="G16" s="8">
        <v>2</v>
      </c>
      <c r="H16" s="23"/>
    </row>
    <row r="17" spans="1:8">
      <c r="A17" s="3"/>
      <c r="B17" s="30">
        <v>38988</v>
      </c>
      <c r="C17" s="8">
        <v>3</v>
      </c>
      <c r="D17" s="8">
        <v>0.01</v>
      </c>
      <c r="E17" s="8">
        <v>0.01</v>
      </c>
      <c r="F17" s="8">
        <v>0.1</v>
      </c>
      <c r="G17" s="8">
        <v>3</v>
      </c>
      <c r="H17" s="23"/>
    </row>
    <row r="18" spans="1:8">
      <c r="A18" s="3"/>
      <c r="B18" s="30">
        <v>38995</v>
      </c>
      <c r="C18" s="8">
        <v>0.1</v>
      </c>
      <c r="D18" s="8">
        <v>0.01</v>
      </c>
      <c r="E18" s="8">
        <v>0.01</v>
      </c>
      <c r="F18" s="8">
        <v>0.1</v>
      </c>
      <c r="G18" s="8">
        <v>0.1</v>
      </c>
      <c r="H18" s="23"/>
    </row>
    <row r="19" spans="1:8">
      <c r="A19" s="3"/>
      <c r="B19" s="30">
        <v>39002</v>
      </c>
      <c r="C19" s="8">
        <v>0.1</v>
      </c>
      <c r="D19" s="8">
        <v>0.01</v>
      </c>
      <c r="E19" s="8">
        <v>0.01</v>
      </c>
      <c r="F19" s="8">
        <v>0.1</v>
      </c>
      <c r="G19" s="8">
        <v>0.1</v>
      </c>
      <c r="H19" s="23"/>
    </row>
    <row r="20" spans="1:8">
      <c r="A20" s="3"/>
      <c r="B20" s="30">
        <v>39009</v>
      </c>
      <c r="C20" s="8">
        <v>2</v>
      </c>
      <c r="D20" s="8">
        <v>0.01</v>
      </c>
      <c r="E20" s="8">
        <v>0.01</v>
      </c>
      <c r="F20" s="8">
        <v>2</v>
      </c>
      <c r="G20" s="8">
        <v>2</v>
      </c>
      <c r="H20" s="23"/>
    </row>
    <row r="21" spans="1:8">
      <c r="A21" s="3"/>
      <c r="B21" s="30">
        <v>39016</v>
      </c>
      <c r="C21" s="8">
        <v>22</v>
      </c>
      <c r="D21" s="8">
        <v>0.01</v>
      </c>
      <c r="E21" s="8">
        <v>0.01</v>
      </c>
      <c r="F21" s="8">
        <v>11</v>
      </c>
      <c r="G21" s="8">
        <v>22</v>
      </c>
      <c r="H21" s="23"/>
    </row>
    <row r="22" spans="1:8">
      <c r="A22" s="3">
        <v>2011</v>
      </c>
      <c r="B22" s="30">
        <v>39248</v>
      </c>
      <c r="C22" s="8">
        <v>0.1</v>
      </c>
      <c r="D22" s="8">
        <v>0.01</v>
      </c>
      <c r="E22" s="8">
        <v>0.01</v>
      </c>
      <c r="F22" s="8">
        <v>0.1</v>
      </c>
      <c r="G22" s="8">
        <v>0.1</v>
      </c>
      <c r="H22" s="23"/>
    </row>
    <row r="23" spans="1:8">
      <c r="A23" s="3"/>
      <c r="B23" s="30">
        <v>39276</v>
      </c>
      <c r="C23" s="8">
        <v>0.1</v>
      </c>
      <c r="D23" s="8">
        <v>0.01</v>
      </c>
      <c r="E23" s="8">
        <v>0.01</v>
      </c>
      <c r="F23" s="8">
        <v>0.1</v>
      </c>
      <c r="G23" s="8">
        <v>0.1</v>
      </c>
      <c r="H23" s="23"/>
    </row>
    <row r="24" spans="1:8">
      <c r="A24" s="3"/>
      <c r="B24" s="30">
        <v>39283</v>
      </c>
      <c r="C24" s="8">
        <v>0.1</v>
      </c>
      <c r="D24" s="8">
        <v>0.01</v>
      </c>
      <c r="E24" s="8">
        <v>0.01</v>
      </c>
      <c r="F24" s="6">
        <v>190</v>
      </c>
      <c r="G24" s="8">
        <v>190</v>
      </c>
      <c r="H24" s="23"/>
    </row>
    <row r="25" spans="1:8">
      <c r="A25" s="3"/>
      <c r="B25" s="30">
        <v>39290</v>
      </c>
      <c r="C25" s="8">
        <v>0.1</v>
      </c>
      <c r="D25" s="8">
        <v>0.01</v>
      </c>
      <c r="E25" s="8">
        <v>0.01</v>
      </c>
      <c r="F25" s="6">
        <v>5</v>
      </c>
      <c r="G25" s="8">
        <v>5</v>
      </c>
      <c r="H25" s="23"/>
    </row>
    <row r="26" spans="1:8">
      <c r="A26" s="3"/>
      <c r="B26" s="30">
        <v>39297</v>
      </c>
      <c r="C26" s="8">
        <v>0.1</v>
      </c>
      <c r="D26" s="8">
        <v>0.01</v>
      </c>
      <c r="E26" s="8">
        <v>0.01</v>
      </c>
      <c r="F26" s="8">
        <v>0.1</v>
      </c>
      <c r="G26" s="8">
        <v>0.1</v>
      </c>
      <c r="H26" s="23"/>
    </row>
    <row r="27" spans="1:8">
      <c r="A27" s="3"/>
      <c r="B27" s="30">
        <v>39304</v>
      </c>
      <c r="C27" s="8">
        <v>0.1</v>
      </c>
      <c r="D27" s="8">
        <v>0.01</v>
      </c>
      <c r="E27" s="8">
        <v>0.01</v>
      </c>
      <c r="F27" s="6">
        <v>18</v>
      </c>
      <c r="G27" s="8">
        <v>18</v>
      </c>
      <c r="H27" s="23"/>
    </row>
    <row r="28" spans="1:8">
      <c r="A28" s="3"/>
      <c r="B28" s="30">
        <v>39311</v>
      </c>
      <c r="C28" s="6">
        <v>2</v>
      </c>
      <c r="D28" s="8">
        <v>0.01</v>
      </c>
      <c r="E28" s="8">
        <v>0.01</v>
      </c>
      <c r="F28" s="6">
        <v>19</v>
      </c>
      <c r="G28" s="8">
        <v>19</v>
      </c>
      <c r="H28" s="23"/>
    </row>
    <row r="29" spans="1:8">
      <c r="A29" s="3"/>
      <c r="B29" s="30">
        <v>39318</v>
      </c>
      <c r="C29" s="6">
        <v>310</v>
      </c>
      <c r="D29" s="8">
        <v>0.01</v>
      </c>
      <c r="E29" s="8">
        <v>0.01</v>
      </c>
      <c r="F29" s="6">
        <v>220</v>
      </c>
      <c r="G29" s="8">
        <v>310</v>
      </c>
      <c r="H29" s="23"/>
    </row>
    <row r="30" spans="1:8">
      <c r="A30" s="3"/>
      <c r="B30" s="30">
        <v>39321</v>
      </c>
      <c r="C30" s="6">
        <v>9000</v>
      </c>
      <c r="D30" s="8">
        <v>0.01</v>
      </c>
      <c r="E30" s="8">
        <v>0.01</v>
      </c>
      <c r="F30" s="8">
        <v>0.01</v>
      </c>
      <c r="G30" s="8">
        <v>9000</v>
      </c>
      <c r="H30" s="23"/>
    </row>
    <row r="31" spans="1:8">
      <c r="A31" s="3"/>
      <c r="B31" s="30">
        <v>39325</v>
      </c>
      <c r="C31" s="8">
        <v>0.1</v>
      </c>
      <c r="D31" s="8">
        <v>0.01</v>
      </c>
      <c r="E31" s="8">
        <v>0.01</v>
      </c>
      <c r="F31" s="8">
        <v>0.1</v>
      </c>
      <c r="G31" s="8">
        <v>0.1</v>
      </c>
      <c r="H31" s="23"/>
    </row>
    <row r="32" spans="1:8">
      <c r="A32" s="3"/>
      <c r="B32" s="30">
        <v>39332</v>
      </c>
      <c r="C32" s="5">
        <v>3</v>
      </c>
      <c r="D32" s="8">
        <v>0.01</v>
      </c>
      <c r="E32" s="8">
        <v>0.01</v>
      </c>
      <c r="F32" s="8">
        <v>0.1</v>
      </c>
      <c r="G32" s="8">
        <v>3</v>
      </c>
      <c r="H32" s="23"/>
    </row>
    <row r="33" spans="1:8">
      <c r="A33" s="3"/>
      <c r="B33" s="30">
        <v>39339</v>
      </c>
      <c r="C33" s="5">
        <v>7</v>
      </c>
      <c r="D33" s="8">
        <v>0.01</v>
      </c>
      <c r="E33" s="8">
        <v>0.01</v>
      </c>
      <c r="F33" s="5">
        <v>16</v>
      </c>
      <c r="G33" s="8">
        <v>7</v>
      </c>
      <c r="H33" s="23"/>
    </row>
    <row r="34" spans="1:8">
      <c r="A34" s="3"/>
      <c r="B34" s="30">
        <v>39346</v>
      </c>
      <c r="C34" s="5">
        <v>15</v>
      </c>
      <c r="D34" s="8">
        <v>0.01</v>
      </c>
      <c r="E34" s="8">
        <v>0.01</v>
      </c>
      <c r="F34" s="5">
        <v>2</v>
      </c>
      <c r="G34" s="8">
        <v>15</v>
      </c>
      <c r="H34" s="23"/>
    </row>
    <row r="35" spans="1:8">
      <c r="A35" s="3"/>
      <c r="B35" s="30">
        <v>39353</v>
      </c>
      <c r="C35" s="8">
        <v>0.1</v>
      </c>
      <c r="D35" s="8">
        <v>0.01</v>
      </c>
      <c r="E35" s="8">
        <v>0.01</v>
      </c>
      <c r="F35" s="8">
        <v>0.1</v>
      </c>
      <c r="G35" s="8">
        <v>0.1</v>
      </c>
      <c r="H35" s="23"/>
    </row>
    <row r="36" spans="1:8">
      <c r="A36" s="3"/>
      <c r="B36" s="30">
        <v>39360</v>
      </c>
      <c r="C36" s="8">
        <v>0.1</v>
      </c>
      <c r="D36" s="8">
        <v>0.01</v>
      </c>
      <c r="E36" s="8">
        <v>0.01</v>
      </c>
      <c r="F36" s="8">
        <v>0.1</v>
      </c>
      <c r="G36" s="8">
        <v>0.1</v>
      </c>
      <c r="H36" s="23"/>
    </row>
    <row r="37" spans="1:8">
      <c r="A37" s="3">
        <v>2012</v>
      </c>
      <c r="B37" s="30">
        <v>39611</v>
      </c>
      <c r="C37" s="8">
        <v>0.1</v>
      </c>
      <c r="D37" s="8">
        <v>0.1</v>
      </c>
      <c r="E37" s="8">
        <v>0.1</v>
      </c>
      <c r="F37" s="8">
        <v>0.1</v>
      </c>
      <c r="G37" s="8">
        <v>0.1</v>
      </c>
      <c r="H37" s="23"/>
    </row>
    <row r="38" spans="1:8">
      <c r="A38" s="3"/>
      <c r="B38" s="30">
        <v>39639</v>
      </c>
      <c r="C38" s="8">
        <v>0.1</v>
      </c>
      <c r="D38" s="8">
        <v>0.1</v>
      </c>
      <c r="E38" s="8">
        <v>0.1</v>
      </c>
      <c r="F38" s="8">
        <v>0.1</v>
      </c>
      <c r="G38" s="8">
        <v>0.1</v>
      </c>
      <c r="H38" s="23"/>
    </row>
    <row r="39" spans="1:8">
      <c r="A39" s="3"/>
      <c r="B39" s="30">
        <v>39646</v>
      </c>
      <c r="C39" s="8">
        <v>0.1</v>
      </c>
      <c r="D39" s="8">
        <v>0.1</v>
      </c>
      <c r="E39" s="8">
        <v>0.1</v>
      </c>
      <c r="F39" s="8">
        <v>0.1</v>
      </c>
      <c r="G39" s="8">
        <v>0.1</v>
      </c>
      <c r="H39" s="23"/>
    </row>
    <row r="40" spans="1:8">
      <c r="A40" s="3"/>
      <c r="B40" s="30">
        <v>39653</v>
      </c>
      <c r="C40" s="8">
        <v>0.1</v>
      </c>
      <c r="D40" s="8">
        <v>0.1</v>
      </c>
      <c r="E40" s="6">
        <v>8</v>
      </c>
      <c r="F40" s="6">
        <v>14</v>
      </c>
      <c r="G40" s="8">
        <v>14</v>
      </c>
      <c r="H40" s="23"/>
    </row>
    <row r="41" spans="1:8">
      <c r="A41" s="3"/>
      <c r="B41" s="30">
        <v>39660</v>
      </c>
      <c r="C41" s="8">
        <v>0.1</v>
      </c>
      <c r="D41" s="8">
        <v>0.1</v>
      </c>
      <c r="E41" s="6">
        <v>1600</v>
      </c>
      <c r="F41" s="6">
        <v>240</v>
      </c>
      <c r="G41" s="8">
        <v>1600</v>
      </c>
      <c r="H41" s="23"/>
    </row>
    <row r="42" spans="1:8">
      <c r="A42" s="3"/>
      <c r="B42" s="30">
        <v>39667</v>
      </c>
      <c r="C42" s="6">
        <v>10</v>
      </c>
      <c r="D42" s="6">
        <v>15</v>
      </c>
      <c r="E42" s="6">
        <v>15</v>
      </c>
      <c r="F42" s="6">
        <v>14</v>
      </c>
      <c r="G42" s="8">
        <v>15</v>
      </c>
      <c r="H42" s="23"/>
    </row>
    <row r="43" spans="1:8">
      <c r="A43" s="3"/>
      <c r="B43" s="30">
        <v>39676</v>
      </c>
      <c r="C43" s="6">
        <v>1</v>
      </c>
      <c r="D43" s="8">
        <v>0.1</v>
      </c>
      <c r="E43" s="6">
        <v>2</v>
      </c>
      <c r="F43" s="6">
        <v>2</v>
      </c>
      <c r="G43" s="8">
        <v>2</v>
      </c>
      <c r="H43" s="23"/>
    </row>
    <row r="44" spans="1:8">
      <c r="A44" s="3"/>
      <c r="B44" s="30">
        <v>39681</v>
      </c>
      <c r="C44" s="6">
        <v>1</v>
      </c>
      <c r="D44" s="6">
        <v>3</v>
      </c>
      <c r="E44" s="6">
        <v>30</v>
      </c>
      <c r="F44" s="6">
        <v>3</v>
      </c>
      <c r="G44" s="8">
        <v>30</v>
      </c>
      <c r="H44" s="23"/>
    </row>
    <row r="45" spans="1:8">
      <c r="A45" s="3"/>
      <c r="B45" s="30">
        <v>39688</v>
      </c>
      <c r="C45" s="6">
        <v>1</v>
      </c>
      <c r="D45" s="6">
        <v>3</v>
      </c>
      <c r="E45" s="6">
        <v>660</v>
      </c>
      <c r="F45" s="6">
        <v>60</v>
      </c>
      <c r="G45" s="8">
        <v>660</v>
      </c>
      <c r="H45" s="23"/>
    </row>
    <row r="46" spans="1:8">
      <c r="A46" s="3"/>
      <c r="B46" s="30">
        <v>39695</v>
      </c>
      <c r="C46" s="5">
        <v>64</v>
      </c>
      <c r="D46" s="5">
        <v>94</v>
      </c>
      <c r="E46" s="5">
        <v>100</v>
      </c>
      <c r="F46" s="5">
        <v>16</v>
      </c>
      <c r="G46" s="8">
        <v>100</v>
      </c>
      <c r="H46" s="23"/>
    </row>
    <row r="47" spans="1:8">
      <c r="A47" s="3"/>
      <c r="B47" s="30">
        <v>39702</v>
      </c>
      <c r="C47" s="5">
        <v>7</v>
      </c>
      <c r="D47" s="5">
        <v>3</v>
      </c>
      <c r="E47" s="8">
        <v>0.1</v>
      </c>
      <c r="F47" s="8">
        <v>0.1</v>
      </c>
      <c r="G47" s="8">
        <v>7</v>
      </c>
      <c r="H47" s="23"/>
    </row>
    <row r="48" spans="1:8">
      <c r="A48" s="3"/>
      <c r="B48" s="30">
        <v>39709</v>
      </c>
      <c r="C48" s="5">
        <v>28</v>
      </c>
      <c r="D48" s="5">
        <v>12</v>
      </c>
      <c r="E48" s="5">
        <v>24</v>
      </c>
      <c r="F48" s="5">
        <v>5</v>
      </c>
      <c r="G48" s="8">
        <v>28</v>
      </c>
      <c r="H48" s="23"/>
    </row>
    <row r="49" spans="1:8">
      <c r="A49" s="3"/>
      <c r="B49" s="30">
        <v>39716</v>
      </c>
      <c r="C49" s="5">
        <v>28</v>
      </c>
      <c r="D49" s="5">
        <v>61</v>
      </c>
      <c r="E49" s="5">
        <v>2</v>
      </c>
      <c r="F49" s="5">
        <v>2</v>
      </c>
      <c r="G49" s="8">
        <v>28</v>
      </c>
      <c r="H49" s="23"/>
    </row>
    <row r="50" spans="1:8">
      <c r="A50" s="3"/>
      <c r="B50" s="30">
        <v>39723</v>
      </c>
      <c r="C50" s="5">
        <v>4</v>
      </c>
      <c r="D50" s="5">
        <v>25</v>
      </c>
      <c r="E50" s="5">
        <v>15</v>
      </c>
      <c r="F50" s="5">
        <v>2</v>
      </c>
      <c r="G50" s="8">
        <v>25</v>
      </c>
      <c r="H50" s="23"/>
    </row>
    <row r="51" spans="1:8">
      <c r="A51" s="3"/>
      <c r="B51" s="30">
        <v>39730</v>
      </c>
      <c r="C51" s="5">
        <v>3</v>
      </c>
      <c r="D51" s="5">
        <v>2</v>
      </c>
      <c r="E51" s="8">
        <v>0.1</v>
      </c>
      <c r="F51" s="8">
        <v>0.1</v>
      </c>
      <c r="G51" s="8">
        <v>3</v>
      </c>
      <c r="H51" s="23"/>
    </row>
    <row r="52" spans="1:8">
      <c r="A52" s="3"/>
      <c r="B52" s="30">
        <v>39737</v>
      </c>
      <c r="C52" s="8">
        <v>0.1</v>
      </c>
      <c r="D52" s="8">
        <v>0.1</v>
      </c>
      <c r="E52" s="8">
        <v>0.1</v>
      </c>
      <c r="F52" s="8">
        <v>0.1</v>
      </c>
      <c r="G52" s="8">
        <v>0.1</v>
      </c>
      <c r="H52" s="23"/>
    </row>
    <row r="53" spans="1:8">
      <c r="A53" s="3"/>
      <c r="B53" s="30">
        <v>39744</v>
      </c>
      <c r="C53" s="8">
        <v>0.1</v>
      </c>
      <c r="D53" s="8">
        <v>0.1</v>
      </c>
      <c r="E53" s="8">
        <v>0.1</v>
      </c>
      <c r="F53" s="8">
        <v>0.1</v>
      </c>
      <c r="G53" s="8">
        <v>0.1</v>
      </c>
      <c r="H53" s="23"/>
    </row>
    <row r="54" spans="1:8">
      <c r="A54" s="3"/>
      <c r="B54" s="30">
        <v>39751</v>
      </c>
      <c r="C54" s="8">
        <v>0.1</v>
      </c>
      <c r="D54" s="8">
        <v>0.1</v>
      </c>
      <c r="E54" s="8">
        <v>0.1</v>
      </c>
      <c r="F54" s="8">
        <v>0.1</v>
      </c>
      <c r="G54" s="8">
        <v>0.1</v>
      </c>
      <c r="H54" s="23"/>
    </row>
    <row r="55" spans="1:8">
      <c r="A55" s="3"/>
      <c r="B55" s="30">
        <v>39765</v>
      </c>
      <c r="C55" s="8">
        <v>2</v>
      </c>
      <c r="D55" s="8">
        <v>5</v>
      </c>
      <c r="E55" s="8">
        <v>1</v>
      </c>
      <c r="F55" s="8">
        <v>2</v>
      </c>
      <c r="G55" s="8">
        <v>5</v>
      </c>
      <c r="H55" s="23"/>
    </row>
    <row r="56" spans="1:8">
      <c r="A56" s="3"/>
      <c r="B56" s="30">
        <v>39793</v>
      </c>
      <c r="C56" s="8">
        <v>0</v>
      </c>
      <c r="D56" s="8">
        <v>6</v>
      </c>
      <c r="E56" s="8">
        <v>5</v>
      </c>
      <c r="F56" s="8">
        <v>0.1</v>
      </c>
      <c r="G56" s="8">
        <v>6</v>
      </c>
      <c r="H56" s="23"/>
    </row>
    <row r="57" spans="1:8">
      <c r="A57" s="3">
        <v>2013</v>
      </c>
      <c r="B57" s="31">
        <v>39981</v>
      </c>
      <c r="C57" s="8">
        <v>0.1</v>
      </c>
      <c r="D57" s="8">
        <v>0.1</v>
      </c>
      <c r="E57" s="8">
        <v>0.1</v>
      </c>
      <c r="F57" s="10">
        <v>2</v>
      </c>
      <c r="G57" s="8">
        <v>2</v>
      </c>
      <c r="H57" s="23"/>
    </row>
    <row r="58" spans="1:8">
      <c r="A58" s="3"/>
      <c r="B58" s="31">
        <v>40003</v>
      </c>
      <c r="C58" s="8">
        <v>0.1</v>
      </c>
      <c r="D58" s="8">
        <v>0.1</v>
      </c>
      <c r="E58" s="8">
        <v>0.1</v>
      </c>
      <c r="F58" s="11">
        <v>0.1</v>
      </c>
      <c r="G58" s="8">
        <v>0.1</v>
      </c>
      <c r="H58" s="23"/>
    </row>
    <row r="59" spans="1:8">
      <c r="A59" s="3"/>
      <c r="B59" s="31">
        <v>40016</v>
      </c>
      <c r="C59" s="8">
        <v>0.1</v>
      </c>
      <c r="D59" s="8">
        <v>0.1</v>
      </c>
      <c r="E59" s="8">
        <v>0.1</v>
      </c>
      <c r="F59" s="10">
        <v>3</v>
      </c>
      <c r="G59" s="8">
        <v>3</v>
      </c>
      <c r="H59" s="23"/>
    </row>
    <row r="60" spans="1:8">
      <c r="A60" s="3"/>
      <c r="B60" s="31">
        <v>40030</v>
      </c>
      <c r="C60" s="8">
        <v>0.1</v>
      </c>
      <c r="D60" s="10">
        <v>2</v>
      </c>
      <c r="E60" s="10">
        <v>7</v>
      </c>
      <c r="F60" s="10">
        <v>2</v>
      </c>
      <c r="G60" s="8">
        <v>7</v>
      </c>
      <c r="H60" s="23"/>
    </row>
    <row r="61" spans="1:8">
      <c r="A61" s="3"/>
      <c r="B61" s="31">
        <v>40044</v>
      </c>
      <c r="C61" s="10">
        <v>119</v>
      </c>
      <c r="D61" s="10">
        <v>61</v>
      </c>
      <c r="E61" s="10">
        <v>78</v>
      </c>
      <c r="F61" s="10">
        <v>13</v>
      </c>
      <c r="G61" s="8">
        <v>119</v>
      </c>
      <c r="H61" s="23"/>
    </row>
    <row r="62" spans="1:8">
      <c r="A62" s="3"/>
      <c r="B62" s="31">
        <v>40058</v>
      </c>
      <c r="C62" s="10">
        <v>15</v>
      </c>
      <c r="D62" s="10">
        <v>22</v>
      </c>
      <c r="E62" s="10">
        <v>44</v>
      </c>
      <c r="F62" s="10">
        <v>2</v>
      </c>
      <c r="G62" s="8">
        <v>44</v>
      </c>
      <c r="H62" s="23"/>
    </row>
    <row r="63" spans="1:8">
      <c r="A63" s="3"/>
      <c r="B63" s="31">
        <v>40073</v>
      </c>
      <c r="C63" s="8">
        <v>0.1</v>
      </c>
      <c r="D63" s="8">
        <v>0.1</v>
      </c>
      <c r="E63" s="8">
        <v>0.1</v>
      </c>
      <c r="F63" s="8">
        <v>0.1</v>
      </c>
      <c r="G63" s="8">
        <v>0.1</v>
      </c>
      <c r="H63" s="23"/>
    </row>
    <row r="64" spans="1:8">
      <c r="A64" s="3"/>
      <c r="B64" s="31">
        <v>40103</v>
      </c>
      <c r="C64" s="8">
        <v>0.1</v>
      </c>
      <c r="D64" s="8">
        <v>0.1</v>
      </c>
      <c r="E64" s="8">
        <v>0.1</v>
      </c>
      <c r="F64" s="8">
        <v>0.1</v>
      </c>
      <c r="G64" s="8">
        <v>0.1</v>
      </c>
      <c r="H64" s="23"/>
    </row>
    <row r="65" spans="1:8">
      <c r="A65" s="3"/>
      <c r="B65" s="31">
        <v>40131</v>
      </c>
      <c r="C65" s="8">
        <v>0.1</v>
      </c>
      <c r="D65" s="8">
        <v>0.1</v>
      </c>
      <c r="E65" s="8">
        <v>0.1</v>
      </c>
      <c r="F65" s="8">
        <v>0.1</v>
      </c>
      <c r="G65" s="8">
        <v>0.1</v>
      </c>
      <c r="H65" s="23"/>
    </row>
    <row r="66" spans="1:8">
      <c r="A66" s="3">
        <v>2014</v>
      </c>
      <c r="B66" s="31">
        <v>40368</v>
      </c>
      <c r="C66" s="10">
        <v>5</v>
      </c>
      <c r="D66" s="10">
        <v>2</v>
      </c>
      <c r="E66" s="10">
        <v>4</v>
      </c>
      <c r="F66" s="8">
        <v>0.1</v>
      </c>
      <c r="G66" s="8">
        <v>5</v>
      </c>
      <c r="H66" s="23"/>
    </row>
    <row r="67" spans="1:8">
      <c r="A67" s="3"/>
      <c r="B67" s="31">
        <v>40380</v>
      </c>
      <c r="C67" s="8">
        <v>0.1</v>
      </c>
      <c r="D67" s="8">
        <v>0.1</v>
      </c>
      <c r="E67" s="10">
        <v>2</v>
      </c>
      <c r="F67" s="8">
        <v>0.1</v>
      </c>
      <c r="G67" s="8">
        <v>0.1</v>
      </c>
      <c r="H67" s="23"/>
    </row>
    <row r="68" spans="1:8">
      <c r="A68" s="3"/>
      <c r="B68" s="31">
        <v>40394</v>
      </c>
      <c r="C68" s="10">
        <v>11.3</v>
      </c>
      <c r="D68" s="10">
        <v>23.7</v>
      </c>
      <c r="E68" s="10">
        <v>957</v>
      </c>
      <c r="F68" s="10">
        <v>268</v>
      </c>
      <c r="G68" s="8">
        <v>957</v>
      </c>
      <c r="H68" s="23"/>
    </row>
    <row r="69" spans="1:8">
      <c r="A69" s="3"/>
      <c r="B69" s="31">
        <v>40401</v>
      </c>
      <c r="C69" s="10">
        <v>4</v>
      </c>
      <c r="D69" s="10">
        <v>2</v>
      </c>
      <c r="E69" s="10">
        <v>2</v>
      </c>
      <c r="F69" s="10">
        <v>6</v>
      </c>
      <c r="G69" s="8">
        <v>6</v>
      </c>
      <c r="H69" s="23"/>
    </row>
    <row r="70" spans="1:8">
      <c r="A70" s="3"/>
      <c r="B70" s="31">
        <v>40408</v>
      </c>
      <c r="C70" s="8">
        <v>0.1</v>
      </c>
      <c r="D70" s="8">
        <v>0.1</v>
      </c>
      <c r="E70" s="8">
        <v>0.1</v>
      </c>
      <c r="F70" s="8">
        <v>0.1</v>
      </c>
      <c r="G70" s="8">
        <v>0.1</v>
      </c>
      <c r="H70" s="23"/>
    </row>
    <row r="71" spans="1:8">
      <c r="A71" s="3"/>
      <c r="B71" s="31">
        <v>40424</v>
      </c>
      <c r="C71" s="8">
        <v>0.1</v>
      </c>
      <c r="D71" s="19">
        <v>2</v>
      </c>
      <c r="E71" s="19">
        <v>7</v>
      </c>
      <c r="F71" s="8">
        <v>0.1</v>
      </c>
      <c r="G71" s="8">
        <v>7</v>
      </c>
      <c r="H71" s="23"/>
    </row>
    <row r="72" spans="1:8">
      <c r="A72" s="3"/>
      <c r="B72" s="31">
        <v>40438</v>
      </c>
      <c r="C72" s="8">
        <v>0.1</v>
      </c>
      <c r="D72" s="8">
        <v>0.1</v>
      </c>
      <c r="E72" s="8">
        <v>0.1</v>
      </c>
      <c r="F72" s="8">
        <v>0.1</v>
      </c>
      <c r="G72" s="8">
        <v>0.1</v>
      </c>
      <c r="H72" s="23"/>
    </row>
    <row r="73" spans="1:8">
      <c r="A73" s="3"/>
      <c r="B73" s="31">
        <v>40452</v>
      </c>
      <c r="C73" s="8">
        <v>0.1</v>
      </c>
      <c r="D73" s="8">
        <v>0.1</v>
      </c>
      <c r="E73" s="19">
        <v>5</v>
      </c>
      <c r="F73" s="8">
        <v>0.1</v>
      </c>
      <c r="G73" s="8">
        <v>5</v>
      </c>
      <c r="H73" s="23"/>
    </row>
    <row r="74" spans="1:8">
      <c r="A74" s="3"/>
      <c r="B74" s="31">
        <v>40470</v>
      </c>
      <c r="C74" s="8">
        <v>0.1</v>
      </c>
      <c r="D74" s="8">
        <v>0.1</v>
      </c>
      <c r="E74" s="8">
        <v>0.1</v>
      </c>
      <c r="F74" s="8">
        <v>0.1</v>
      </c>
      <c r="G74" s="8">
        <v>0.1</v>
      </c>
      <c r="H74" s="23"/>
    </row>
    <row r="75" spans="1:8">
      <c r="A75" s="3">
        <v>2015</v>
      </c>
      <c r="B75" s="31">
        <v>40731</v>
      </c>
      <c r="C75" s="8">
        <v>0.1</v>
      </c>
      <c r="D75" s="8">
        <v>0.1</v>
      </c>
      <c r="E75" s="8">
        <v>0.1</v>
      </c>
      <c r="F75" s="8">
        <v>0.1</v>
      </c>
      <c r="G75" s="8">
        <v>0.1</v>
      </c>
      <c r="H75" s="23"/>
    </row>
    <row r="76" spans="1:8">
      <c r="A76" s="3"/>
      <c r="B76" s="31">
        <v>40744</v>
      </c>
      <c r="C76" s="8">
        <v>0.1</v>
      </c>
      <c r="D76" s="8">
        <v>0.1</v>
      </c>
      <c r="E76" s="8">
        <v>0.1</v>
      </c>
      <c r="F76" s="8">
        <v>0.1</v>
      </c>
      <c r="G76" s="8">
        <v>0.1</v>
      </c>
      <c r="H76" s="23"/>
    </row>
    <row r="77" spans="1:8">
      <c r="A77" s="3"/>
      <c r="B77" s="31">
        <v>40758</v>
      </c>
      <c r="C77" s="8">
        <v>0.1</v>
      </c>
      <c r="D77" s="8">
        <v>0.1</v>
      </c>
      <c r="E77" s="8">
        <v>0.1</v>
      </c>
      <c r="F77" s="8">
        <v>0.1</v>
      </c>
      <c r="G77" s="8">
        <v>0.1</v>
      </c>
      <c r="H77" s="23"/>
    </row>
    <row r="78" spans="1:8">
      <c r="A78" s="3"/>
      <c r="B78" s="31">
        <v>40772</v>
      </c>
      <c r="C78" s="11">
        <v>2</v>
      </c>
      <c r="D78" s="8">
        <v>0.1</v>
      </c>
      <c r="E78" s="8">
        <v>0.1</v>
      </c>
      <c r="F78" s="8">
        <v>0.1</v>
      </c>
      <c r="G78" s="8">
        <v>0.1</v>
      </c>
      <c r="H78" s="23"/>
    </row>
    <row r="79" spans="1:8">
      <c r="A79" s="3"/>
      <c r="B79" s="31">
        <v>40789</v>
      </c>
      <c r="C79" s="11">
        <v>25</v>
      </c>
      <c r="D79" s="11">
        <v>59</v>
      </c>
      <c r="E79" s="8">
        <v>0.1</v>
      </c>
      <c r="F79" s="11">
        <v>2</v>
      </c>
      <c r="G79" s="8">
        <v>59</v>
      </c>
      <c r="H79" s="23"/>
    </row>
    <row r="80" spans="1:8">
      <c r="A80" s="3"/>
      <c r="B80" s="31">
        <v>40800</v>
      </c>
      <c r="C80" s="8">
        <v>0.1</v>
      </c>
      <c r="D80" s="13">
        <v>5</v>
      </c>
      <c r="E80" s="8">
        <v>0.1</v>
      </c>
      <c r="F80" s="8">
        <v>0.1</v>
      </c>
      <c r="G80" s="8">
        <v>5</v>
      </c>
      <c r="H80" s="23"/>
    </row>
    <row r="81" spans="1:8">
      <c r="A81" s="3"/>
      <c r="B81" s="31">
        <v>40821</v>
      </c>
      <c r="C81" s="8">
        <v>0.1</v>
      </c>
      <c r="D81" s="8">
        <v>0.1</v>
      </c>
      <c r="E81" s="8">
        <v>0.1</v>
      </c>
      <c r="F81" s="8">
        <v>0.1</v>
      </c>
      <c r="G81" s="8">
        <v>0.1</v>
      </c>
      <c r="H81" s="24"/>
    </row>
    <row r="82" spans="1:8">
      <c r="A82" s="3"/>
      <c r="B82" s="31">
        <v>40835</v>
      </c>
      <c r="C82" s="8">
        <v>0.1</v>
      </c>
      <c r="D82" s="8">
        <v>0.1</v>
      </c>
      <c r="E82" s="8">
        <v>0.1</v>
      </c>
      <c r="F82" s="8">
        <v>0.1</v>
      </c>
      <c r="G82" s="8">
        <v>0.1</v>
      </c>
      <c r="H82" s="24"/>
    </row>
    <row r="83" spans="1:8">
      <c r="A83" s="3">
        <v>2016</v>
      </c>
      <c r="B83" s="31">
        <v>41101</v>
      </c>
      <c r="C83" s="11">
        <v>0.1</v>
      </c>
      <c r="D83" s="11">
        <v>0.1</v>
      </c>
      <c r="E83" s="11">
        <v>0.1</v>
      </c>
      <c r="F83" s="11">
        <v>0.1</v>
      </c>
      <c r="G83" s="8">
        <v>0.1</v>
      </c>
      <c r="H83" s="24"/>
    </row>
    <row r="84" spans="1:8">
      <c r="A84" s="3"/>
      <c r="B84" s="31">
        <v>41114</v>
      </c>
      <c r="C84" s="11">
        <v>0.1</v>
      </c>
      <c r="D84" s="12">
        <v>2</v>
      </c>
      <c r="E84" s="12">
        <v>2</v>
      </c>
      <c r="F84" s="11">
        <v>0.1</v>
      </c>
      <c r="G84" s="8">
        <v>2</v>
      </c>
      <c r="H84" s="24"/>
    </row>
    <row r="85" spans="1:8">
      <c r="A85" s="3"/>
      <c r="B85" s="31">
        <v>41122</v>
      </c>
      <c r="C85" s="11">
        <v>0.1</v>
      </c>
      <c r="D85" s="11">
        <v>0.1</v>
      </c>
      <c r="E85" s="11">
        <v>0.1</v>
      </c>
      <c r="F85" s="11">
        <v>0.1</v>
      </c>
      <c r="G85" s="8">
        <v>0.1</v>
      </c>
      <c r="H85" s="24"/>
    </row>
    <row r="86" spans="1:8">
      <c r="A86" s="3"/>
      <c r="B86" s="31">
        <v>41129</v>
      </c>
      <c r="C86" s="11">
        <v>0.1</v>
      </c>
      <c r="D86" s="12">
        <v>2</v>
      </c>
      <c r="E86" s="12">
        <v>13</v>
      </c>
      <c r="F86" s="12">
        <v>10</v>
      </c>
      <c r="G86" s="8">
        <v>13</v>
      </c>
      <c r="H86" s="24"/>
    </row>
    <row r="87" spans="1:8">
      <c r="A87" s="3"/>
      <c r="B87" s="31">
        <v>41137</v>
      </c>
      <c r="C87" s="11">
        <v>0.1</v>
      </c>
      <c r="D87" s="12">
        <v>2</v>
      </c>
      <c r="E87" s="11">
        <v>0.1</v>
      </c>
      <c r="F87" s="11">
        <v>0.1</v>
      </c>
      <c r="G87" s="8">
        <v>2</v>
      </c>
      <c r="H87" s="24"/>
    </row>
    <row r="88" spans="1:8">
      <c r="A88" s="3"/>
      <c r="B88" s="31">
        <v>41143</v>
      </c>
      <c r="C88" s="11">
        <v>0.1</v>
      </c>
      <c r="D88" s="12">
        <v>2</v>
      </c>
      <c r="E88" s="12">
        <v>9</v>
      </c>
      <c r="F88" s="11">
        <v>0.1</v>
      </c>
      <c r="G88" s="8">
        <v>9</v>
      </c>
      <c r="H88" s="24"/>
    </row>
    <row r="89" spans="1:8">
      <c r="A89" s="3"/>
      <c r="B89" s="31">
        <v>41150</v>
      </c>
      <c r="C89" s="11">
        <v>0.1</v>
      </c>
      <c r="D89" s="12">
        <v>2</v>
      </c>
      <c r="E89" s="11">
        <v>0.1</v>
      </c>
      <c r="F89" s="11">
        <v>0.1</v>
      </c>
      <c r="G89" s="8">
        <v>2</v>
      </c>
      <c r="H89" s="24"/>
    </row>
    <row r="90" spans="1:8">
      <c r="A90" s="3"/>
      <c r="B90" s="31">
        <v>41158</v>
      </c>
      <c r="C90" s="11">
        <v>0.1</v>
      </c>
      <c r="D90" s="11">
        <v>0.1</v>
      </c>
      <c r="E90" s="11">
        <v>0.1</v>
      </c>
      <c r="F90" s="12">
        <v>2</v>
      </c>
      <c r="G90" s="8">
        <v>2</v>
      </c>
      <c r="H90" s="24"/>
    </row>
    <row r="91" spans="1:8">
      <c r="A91" s="3"/>
      <c r="B91" s="31">
        <v>41164</v>
      </c>
      <c r="C91" s="11">
        <v>0.1</v>
      </c>
      <c r="D91" s="11">
        <v>0.1</v>
      </c>
      <c r="E91" s="11">
        <v>0.1</v>
      </c>
      <c r="F91" s="11">
        <v>0.1</v>
      </c>
      <c r="G91" s="8">
        <v>0.1</v>
      </c>
      <c r="H91" s="24"/>
    </row>
    <row r="92" spans="1:8">
      <c r="A92" s="3"/>
      <c r="B92" s="31">
        <v>41171</v>
      </c>
      <c r="C92" s="11">
        <v>0.1</v>
      </c>
      <c r="D92" s="11">
        <v>0.1</v>
      </c>
      <c r="E92" s="11">
        <v>0.1</v>
      </c>
      <c r="F92" s="11">
        <v>0.1</v>
      </c>
      <c r="G92" s="8">
        <v>0.1</v>
      </c>
      <c r="H92" s="24"/>
    </row>
    <row r="93" spans="1:8">
      <c r="A93" s="3"/>
      <c r="B93" s="31">
        <v>41185</v>
      </c>
      <c r="C93" s="12">
        <v>5</v>
      </c>
      <c r="D93" s="12">
        <v>21</v>
      </c>
      <c r="E93" s="12">
        <v>4</v>
      </c>
      <c r="F93" s="11">
        <v>0.1</v>
      </c>
      <c r="G93" s="8">
        <v>21</v>
      </c>
      <c r="H93" s="24"/>
    </row>
    <row r="94" spans="1:8">
      <c r="A94" s="3"/>
      <c r="B94" s="16">
        <v>41188</v>
      </c>
      <c r="C94" s="12">
        <v>161</v>
      </c>
      <c r="D94" s="12">
        <v>80</v>
      </c>
      <c r="E94" s="12">
        <v>6</v>
      </c>
      <c r="F94" s="12">
        <v>5</v>
      </c>
      <c r="G94" s="8">
        <v>4128</v>
      </c>
      <c r="H94" s="24"/>
    </row>
    <row r="95" spans="1:8">
      <c r="A95" s="3"/>
      <c r="B95" s="16">
        <v>41193</v>
      </c>
      <c r="C95" s="12">
        <v>3</v>
      </c>
      <c r="D95" s="11">
        <v>0.1</v>
      </c>
      <c r="E95" s="12">
        <v>2</v>
      </c>
      <c r="F95" s="12">
        <v>2</v>
      </c>
      <c r="G95" s="8">
        <v>3</v>
      </c>
      <c r="H95" s="24"/>
    </row>
    <row r="96" spans="1:8">
      <c r="A96" s="3"/>
      <c r="B96" s="31">
        <v>41199</v>
      </c>
      <c r="C96" s="13">
        <v>3</v>
      </c>
      <c r="D96" s="11">
        <v>0.1</v>
      </c>
      <c r="E96" s="11">
        <v>2</v>
      </c>
      <c r="F96" s="11">
        <v>0.1</v>
      </c>
      <c r="G96" s="8">
        <v>3</v>
      </c>
      <c r="H96" s="24"/>
    </row>
    <row r="97" spans="1:8">
      <c r="A97" s="3"/>
      <c r="B97" s="31">
        <v>41207</v>
      </c>
      <c r="C97" s="11">
        <v>3</v>
      </c>
      <c r="D97" s="11">
        <v>2</v>
      </c>
      <c r="E97" s="11">
        <v>2</v>
      </c>
      <c r="F97" s="11">
        <v>0.1</v>
      </c>
      <c r="G97" s="8">
        <v>3</v>
      </c>
      <c r="H97" s="24"/>
    </row>
    <row r="98" spans="1:8">
      <c r="A98" s="3">
        <v>2017</v>
      </c>
      <c r="B98" s="29">
        <v>41452</v>
      </c>
      <c r="C98" s="36">
        <v>0.1</v>
      </c>
      <c r="D98" s="36" t="s">
        <v>7</v>
      </c>
      <c r="E98" s="36">
        <v>6</v>
      </c>
      <c r="F98" s="36">
        <v>0</v>
      </c>
      <c r="G98" s="8">
        <v>0.1</v>
      </c>
      <c r="H98" s="24"/>
    </row>
    <row r="99" spans="1:8">
      <c r="A99" s="3"/>
      <c r="B99" s="29">
        <v>41465</v>
      </c>
      <c r="C99" s="36">
        <v>0.5</v>
      </c>
      <c r="D99" s="36">
        <v>0</v>
      </c>
      <c r="E99" s="36">
        <v>1</v>
      </c>
      <c r="F99" s="36">
        <v>2.5</v>
      </c>
      <c r="G99" s="8">
        <v>2.5</v>
      </c>
      <c r="H99" s="24"/>
    </row>
    <row r="100" spans="1:8">
      <c r="A100" s="3"/>
      <c r="B100" s="29">
        <v>41479</v>
      </c>
      <c r="C100" s="36">
        <v>0.1</v>
      </c>
      <c r="D100" s="36">
        <v>0.1</v>
      </c>
      <c r="E100" s="36">
        <v>0.1</v>
      </c>
      <c r="F100" s="36">
        <v>0.1</v>
      </c>
      <c r="G100" s="8">
        <v>0.1</v>
      </c>
      <c r="H100" s="24"/>
    </row>
    <row r="101" spans="1:8">
      <c r="A101" s="3"/>
      <c r="B101" s="29">
        <v>41486</v>
      </c>
      <c r="C101" s="36">
        <v>0</v>
      </c>
      <c r="D101" s="36">
        <v>2</v>
      </c>
      <c r="E101" s="36">
        <v>0.1</v>
      </c>
      <c r="F101" s="36">
        <v>0.1</v>
      </c>
      <c r="G101" s="8">
        <v>2</v>
      </c>
      <c r="H101" s="24"/>
    </row>
    <row r="102" spans="1:8">
      <c r="A102" s="3"/>
      <c r="B102" s="29">
        <v>41495</v>
      </c>
      <c r="C102" s="37">
        <v>1</v>
      </c>
      <c r="D102" s="36">
        <v>0.1</v>
      </c>
      <c r="E102" s="36">
        <v>0.1</v>
      </c>
      <c r="F102" s="36">
        <v>0.1</v>
      </c>
      <c r="G102" s="8">
        <v>0.1</v>
      </c>
      <c r="H102" s="24"/>
    </row>
    <row r="103" spans="1:8">
      <c r="A103" s="3"/>
      <c r="B103" s="18">
        <v>41507</v>
      </c>
      <c r="C103" s="36">
        <v>0.1</v>
      </c>
      <c r="D103" s="36">
        <v>1</v>
      </c>
      <c r="E103" s="36">
        <v>3.3</v>
      </c>
      <c r="F103" s="36">
        <v>1</v>
      </c>
      <c r="G103" s="8">
        <v>3.3</v>
      </c>
      <c r="H103" s="24"/>
    </row>
    <row r="104" spans="1:8">
      <c r="A104" s="3"/>
      <c r="B104" s="18">
        <v>41521</v>
      </c>
      <c r="C104" s="36">
        <v>0.1</v>
      </c>
      <c r="D104" s="36">
        <v>0.1</v>
      </c>
      <c r="E104" s="36">
        <v>3</v>
      </c>
      <c r="F104" s="36">
        <v>1</v>
      </c>
      <c r="G104" s="8">
        <v>3</v>
      </c>
      <c r="H104" s="24"/>
    </row>
    <row r="105" spans="1:8">
      <c r="A105" s="3"/>
      <c r="B105" s="18">
        <v>41524</v>
      </c>
      <c r="C105" s="36">
        <v>112</v>
      </c>
      <c r="D105" s="36">
        <v>208</v>
      </c>
      <c r="E105" s="36">
        <v>65</v>
      </c>
      <c r="F105" s="36">
        <v>10.5</v>
      </c>
      <c r="G105" s="8">
        <v>208</v>
      </c>
      <c r="H105" s="24"/>
    </row>
    <row r="106" spans="1:8">
      <c r="A106" s="3"/>
      <c r="B106" s="18">
        <v>41529</v>
      </c>
      <c r="C106" s="36">
        <v>16.5</v>
      </c>
      <c r="D106" s="36">
        <v>36.5</v>
      </c>
      <c r="E106" s="36">
        <v>2</v>
      </c>
      <c r="F106" s="36">
        <v>3</v>
      </c>
      <c r="G106" s="8">
        <v>36.5</v>
      </c>
      <c r="H106" s="24"/>
    </row>
    <row r="107" spans="1:8">
      <c r="A107" s="3"/>
      <c r="B107" s="18">
        <v>41542</v>
      </c>
      <c r="C107" s="36">
        <v>1.5</v>
      </c>
      <c r="D107" s="36">
        <v>0.1</v>
      </c>
      <c r="E107" s="36">
        <v>0.1</v>
      </c>
      <c r="F107" s="36">
        <v>0.1</v>
      </c>
      <c r="G107" s="8">
        <v>1.5</v>
      </c>
      <c r="H107" s="24"/>
    </row>
    <row r="108" spans="1:8">
      <c r="A108" s="3"/>
      <c r="B108" s="18">
        <v>41556</v>
      </c>
      <c r="C108" s="36">
        <v>0.5</v>
      </c>
      <c r="D108" s="36">
        <v>1</v>
      </c>
      <c r="E108" s="36">
        <v>0.5</v>
      </c>
      <c r="F108" s="36">
        <v>0.1</v>
      </c>
      <c r="G108" s="8">
        <v>1</v>
      </c>
      <c r="H108" s="24"/>
    </row>
    <row r="109" spans="1:8">
      <c r="A109" s="3"/>
      <c r="B109" s="18">
        <v>41570</v>
      </c>
      <c r="C109" s="36">
        <v>2</v>
      </c>
      <c r="D109" s="36">
        <v>0.1</v>
      </c>
      <c r="E109" s="36">
        <v>0.1</v>
      </c>
      <c r="F109" s="36">
        <v>0.1</v>
      </c>
      <c r="G109" s="8">
        <v>2</v>
      </c>
      <c r="H109" s="24"/>
    </row>
    <row r="110" spans="1:8">
      <c r="A110" s="3">
        <v>2018</v>
      </c>
      <c r="B110" s="29">
        <v>41829</v>
      </c>
      <c r="C110" s="36">
        <v>0.1</v>
      </c>
      <c r="D110" s="36">
        <v>0.1</v>
      </c>
      <c r="E110" s="36">
        <v>0.1</v>
      </c>
      <c r="F110" s="36">
        <v>0.5</v>
      </c>
      <c r="G110" s="8">
        <v>0.5</v>
      </c>
      <c r="H110" s="24"/>
    </row>
    <row r="111" spans="1:8">
      <c r="A111" s="17"/>
      <c r="B111" s="29">
        <v>41843</v>
      </c>
      <c r="C111" s="36">
        <v>0.1</v>
      </c>
      <c r="D111" s="36">
        <v>0.5</v>
      </c>
      <c r="E111" s="36">
        <v>0.1</v>
      </c>
      <c r="F111" s="36">
        <v>0.1</v>
      </c>
      <c r="G111" s="8">
        <v>0.5</v>
      </c>
      <c r="H111" s="24"/>
    </row>
    <row r="112" spans="1:8">
      <c r="A112" s="17"/>
      <c r="B112" s="29">
        <v>41857</v>
      </c>
      <c r="C112" s="36">
        <v>0.5</v>
      </c>
      <c r="D112" s="36">
        <v>0.5</v>
      </c>
      <c r="E112" s="36">
        <v>0.1</v>
      </c>
      <c r="F112" s="36">
        <v>0.1</v>
      </c>
      <c r="G112" s="8">
        <v>0.5</v>
      </c>
      <c r="H112" s="24"/>
    </row>
    <row r="113" spans="1:8">
      <c r="A113" s="17"/>
      <c r="B113" s="29">
        <v>41871</v>
      </c>
      <c r="C113" s="37">
        <v>2</v>
      </c>
      <c r="D113" s="37">
        <v>2</v>
      </c>
      <c r="E113" s="37">
        <v>1</v>
      </c>
      <c r="F113" s="37">
        <v>3</v>
      </c>
      <c r="G113" s="8">
        <v>3</v>
      </c>
      <c r="H113" s="24"/>
    </row>
    <row r="114" spans="1:8">
      <c r="A114" s="17"/>
      <c r="B114" s="18">
        <v>41885</v>
      </c>
      <c r="C114" s="36">
        <v>0.1</v>
      </c>
      <c r="D114" s="36">
        <v>0.5</v>
      </c>
      <c r="E114" s="36">
        <v>0.5</v>
      </c>
      <c r="F114" s="36">
        <v>0.1</v>
      </c>
      <c r="G114" s="8">
        <v>0.5</v>
      </c>
      <c r="H114" s="24"/>
    </row>
    <row r="115" spans="1:8">
      <c r="A115" s="17"/>
      <c r="B115" s="18">
        <v>41899</v>
      </c>
      <c r="C115" s="36">
        <v>0.1</v>
      </c>
      <c r="D115" s="36">
        <v>0.1</v>
      </c>
      <c r="E115" s="36">
        <v>0.1</v>
      </c>
      <c r="F115" s="36">
        <v>0.1</v>
      </c>
      <c r="G115" s="8">
        <v>0.1</v>
      </c>
      <c r="H115" s="24"/>
    </row>
    <row r="116" spans="1:8">
      <c r="A116" s="17"/>
      <c r="B116" s="18">
        <v>41913</v>
      </c>
      <c r="C116" s="36">
        <v>6.5</v>
      </c>
      <c r="D116" s="36">
        <v>1</v>
      </c>
      <c r="E116" s="36">
        <v>7.5</v>
      </c>
      <c r="F116" s="36">
        <v>5.5</v>
      </c>
      <c r="G116" s="8">
        <v>7.5</v>
      </c>
      <c r="H116" s="24"/>
    </row>
    <row r="117" spans="1:8">
      <c r="A117" s="17"/>
      <c r="B117" s="18">
        <v>41927</v>
      </c>
      <c r="C117" s="36">
        <v>4</v>
      </c>
      <c r="D117" s="36">
        <v>5</v>
      </c>
      <c r="E117" s="36">
        <v>2.5</v>
      </c>
      <c r="F117" s="36">
        <v>0.1</v>
      </c>
      <c r="G117" s="8">
        <v>5</v>
      </c>
      <c r="H117" s="24"/>
    </row>
    <row r="118" spans="1:8">
      <c r="A118" s="17"/>
      <c r="B118" s="18">
        <v>41934</v>
      </c>
      <c r="C118" s="36">
        <v>3.5</v>
      </c>
      <c r="D118" s="36">
        <v>39</v>
      </c>
      <c r="E118" s="36">
        <v>141</v>
      </c>
      <c r="F118" s="36">
        <v>43</v>
      </c>
      <c r="G118" s="8">
        <v>141</v>
      </c>
      <c r="H118" s="24"/>
    </row>
    <row r="119" spans="1:8">
      <c r="A119" s="17"/>
      <c r="B119" s="18">
        <v>41940</v>
      </c>
      <c r="C119" s="36">
        <v>264.5</v>
      </c>
      <c r="D119" s="36">
        <v>225.5</v>
      </c>
      <c r="E119" s="36">
        <v>125.66666666666667</v>
      </c>
      <c r="F119" s="36">
        <v>108</v>
      </c>
      <c r="G119" s="8">
        <v>264.5</v>
      </c>
      <c r="H119" s="24"/>
    </row>
    <row r="120" spans="1:8">
      <c r="A120" s="17"/>
      <c r="B120" s="18">
        <v>41948</v>
      </c>
      <c r="C120" s="36">
        <v>18.5</v>
      </c>
      <c r="D120" s="36">
        <v>153</v>
      </c>
      <c r="E120" s="36">
        <v>173.5</v>
      </c>
      <c r="F120" s="36">
        <v>193</v>
      </c>
      <c r="G120" s="8">
        <v>173.5</v>
      </c>
      <c r="H120" s="24"/>
    </row>
    <row r="121" spans="1:8">
      <c r="A121" s="17"/>
      <c r="B121" s="18">
        <v>41955</v>
      </c>
      <c r="C121" s="36">
        <v>0.1</v>
      </c>
      <c r="D121" s="36">
        <v>0.5</v>
      </c>
      <c r="E121" s="36">
        <v>2</v>
      </c>
      <c r="F121" s="36">
        <v>1</v>
      </c>
      <c r="G121" s="8">
        <v>2</v>
      </c>
      <c r="H121" s="24"/>
    </row>
    <row r="122" spans="1:8">
      <c r="A122" s="3">
        <v>2019</v>
      </c>
      <c r="B122" s="29">
        <v>42161</v>
      </c>
      <c r="C122" s="36">
        <v>0.1</v>
      </c>
      <c r="D122" s="36">
        <v>0.1</v>
      </c>
      <c r="E122" s="36">
        <v>0.1</v>
      </c>
      <c r="F122" s="36">
        <v>0.1</v>
      </c>
      <c r="G122" s="8">
        <v>0.1</v>
      </c>
      <c r="H122" s="24"/>
    </row>
    <row r="123" spans="1:8">
      <c r="A123" s="3"/>
      <c r="B123" s="29">
        <v>42186</v>
      </c>
      <c r="C123" s="36">
        <v>0.5</v>
      </c>
      <c r="D123" s="36">
        <v>1</v>
      </c>
      <c r="E123" s="36">
        <v>0.1</v>
      </c>
      <c r="F123" s="36">
        <v>0.1</v>
      </c>
      <c r="G123" s="8">
        <v>0.5</v>
      </c>
      <c r="H123" s="24"/>
    </row>
    <row r="124" spans="1:8">
      <c r="A124" s="3"/>
      <c r="B124" s="29">
        <v>42200</v>
      </c>
      <c r="C124" s="36">
        <v>0.1</v>
      </c>
      <c r="D124" s="36">
        <v>0.1</v>
      </c>
      <c r="E124" s="36">
        <v>2</v>
      </c>
      <c r="F124" s="36">
        <v>4.5</v>
      </c>
      <c r="G124" s="8">
        <v>2</v>
      </c>
      <c r="H124" s="24"/>
    </row>
    <row r="125" spans="1:8">
      <c r="A125" s="3"/>
      <c r="B125" s="29">
        <v>42214</v>
      </c>
      <c r="C125" s="36">
        <v>0.1</v>
      </c>
      <c r="D125" s="36">
        <v>0.5</v>
      </c>
      <c r="E125" s="36">
        <v>760.5</v>
      </c>
      <c r="F125" s="36">
        <v>70</v>
      </c>
      <c r="G125" s="8">
        <v>760.5</v>
      </c>
      <c r="H125" s="24"/>
    </row>
    <row r="126" spans="1:8">
      <c r="A126" s="3"/>
      <c r="B126" s="29">
        <v>42221</v>
      </c>
      <c r="C126" s="37">
        <v>1.5</v>
      </c>
      <c r="D126" s="37">
        <v>2</v>
      </c>
      <c r="E126" s="37">
        <v>977</v>
      </c>
      <c r="F126" s="37">
        <v>30.5</v>
      </c>
      <c r="G126" s="8">
        <v>977</v>
      </c>
      <c r="H126" s="24"/>
    </row>
    <row r="127" spans="1:8">
      <c r="A127" s="3"/>
      <c r="B127" s="29">
        <v>42231</v>
      </c>
      <c r="C127" s="36">
        <v>1</v>
      </c>
      <c r="D127" s="36">
        <v>1</v>
      </c>
      <c r="E127" s="36">
        <v>23</v>
      </c>
      <c r="F127" s="36">
        <v>5</v>
      </c>
      <c r="G127" s="8">
        <v>23</v>
      </c>
      <c r="H127" s="24"/>
    </row>
    <row r="128" spans="1:8">
      <c r="A128" s="3"/>
      <c r="B128" s="29">
        <v>42242</v>
      </c>
      <c r="C128" s="36">
        <v>0.1</v>
      </c>
      <c r="D128" s="36">
        <v>0.1</v>
      </c>
      <c r="E128" s="36">
        <v>1</v>
      </c>
      <c r="F128" s="36">
        <v>0.1</v>
      </c>
      <c r="G128" s="8">
        <v>0.1</v>
      </c>
      <c r="H128" s="24"/>
    </row>
    <row r="129" spans="1:8">
      <c r="A129" s="3"/>
      <c r="B129" s="29">
        <v>42256</v>
      </c>
      <c r="C129" s="36">
        <v>0.1</v>
      </c>
      <c r="D129" s="36">
        <v>0.1</v>
      </c>
      <c r="E129" s="36">
        <v>0.1</v>
      </c>
      <c r="F129" s="36">
        <v>0.1</v>
      </c>
      <c r="G129" s="8">
        <v>0.1</v>
      </c>
      <c r="H129" s="24"/>
    </row>
    <row r="130" spans="1:8">
      <c r="A130" s="3"/>
      <c r="B130" s="29">
        <v>42264</v>
      </c>
      <c r="C130" s="36">
        <v>0.1</v>
      </c>
      <c r="D130" s="36">
        <v>112.66666666666667</v>
      </c>
      <c r="E130" s="36">
        <v>15.5</v>
      </c>
      <c r="F130" s="36">
        <v>0.5</v>
      </c>
      <c r="G130" s="8">
        <v>112.7</v>
      </c>
      <c r="H130" s="24"/>
    </row>
    <row r="131" spans="1:8">
      <c r="A131" s="3"/>
      <c r="B131" s="29">
        <v>42271</v>
      </c>
      <c r="C131" s="36">
        <v>0.5</v>
      </c>
      <c r="D131" s="36">
        <v>0.5</v>
      </c>
      <c r="E131" s="36">
        <v>0.1</v>
      </c>
      <c r="F131" s="36">
        <v>0.1</v>
      </c>
      <c r="G131" s="8">
        <v>0.1</v>
      </c>
      <c r="H131" s="24"/>
    </row>
    <row r="132" spans="1:8">
      <c r="A132" s="3"/>
      <c r="B132" s="29">
        <v>42284</v>
      </c>
      <c r="C132" s="36">
        <v>0.5</v>
      </c>
      <c r="D132" s="36">
        <v>0.1</v>
      </c>
      <c r="E132" s="36">
        <v>1</v>
      </c>
      <c r="F132" s="36">
        <v>0.1</v>
      </c>
      <c r="G132" s="8">
        <v>0.1</v>
      </c>
      <c r="H132" s="24"/>
    </row>
    <row r="133" spans="1:8">
      <c r="A133" s="3"/>
      <c r="B133" s="29">
        <v>42299</v>
      </c>
      <c r="C133" s="36">
        <v>0.1</v>
      </c>
      <c r="D133" s="36">
        <v>0.1</v>
      </c>
      <c r="E133" s="36">
        <v>0.1</v>
      </c>
      <c r="F133" s="36">
        <v>0.1</v>
      </c>
      <c r="G133" s="8">
        <v>0.1</v>
      </c>
      <c r="H133" s="24"/>
    </row>
    <row r="134" spans="1:8">
      <c r="A134" s="3">
        <v>2020</v>
      </c>
      <c r="B134" s="21">
        <v>42551</v>
      </c>
      <c r="C134" s="38">
        <v>0.1</v>
      </c>
      <c r="D134" s="38">
        <v>0.1</v>
      </c>
      <c r="E134" s="38">
        <v>0.1</v>
      </c>
      <c r="F134" s="38">
        <v>0.1</v>
      </c>
      <c r="G134" s="38">
        <v>0.1</v>
      </c>
      <c r="H134" s="24"/>
    </row>
    <row r="135" spans="1:8">
      <c r="B135" s="21">
        <v>42564</v>
      </c>
      <c r="C135" s="38">
        <v>0.5</v>
      </c>
      <c r="D135" s="38">
        <v>0.1</v>
      </c>
      <c r="E135" s="38">
        <v>0.1</v>
      </c>
      <c r="F135" s="38">
        <v>0.1</v>
      </c>
      <c r="G135" s="8">
        <v>0.5</v>
      </c>
      <c r="H135" s="24"/>
    </row>
    <row r="136" spans="1:8">
      <c r="B136" s="21">
        <v>42578</v>
      </c>
      <c r="C136" s="38">
        <v>0.1</v>
      </c>
      <c r="D136" s="38">
        <v>0.1</v>
      </c>
      <c r="E136" s="38">
        <v>0.1</v>
      </c>
      <c r="F136" s="38">
        <v>0.1</v>
      </c>
      <c r="G136" s="38">
        <v>0.1</v>
      </c>
      <c r="H136" s="24"/>
    </row>
    <row r="137" spans="1:8">
      <c r="B137" s="21">
        <v>42593</v>
      </c>
      <c r="C137" s="38">
        <v>1.5</v>
      </c>
      <c r="D137" s="38">
        <v>0.5</v>
      </c>
      <c r="E137" s="38">
        <v>0.1</v>
      </c>
      <c r="F137" s="38">
        <v>0.1</v>
      </c>
      <c r="G137" s="8">
        <v>1.5</v>
      </c>
      <c r="H137" s="24"/>
    </row>
    <row r="138" spans="1:8" ht="18">
      <c r="B138" s="21">
        <v>42606</v>
      </c>
      <c r="C138" s="38">
        <v>0.1</v>
      </c>
      <c r="D138" s="38">
        <v>0.1</v>
      </c>
      <c r="E138" s="39">
        <v>1.5</v>
      </c>
      <c r="F138" s="39">
        <v>4.5</v>
      </c>
      <c r="G138" s="32">
        <v>4.5</v>
      </c>
      <c r="H138" s="24"/>
    </row>
    <row r="139" spans="1:8">
      <c r="B139" s="21">
        <v>42620</v>
      </c>
      <c r="C139" s="38">
        <v>0.1</v>
      </c>
      <c r="D139" s="38">
        <v>0.1</v>
      </c>
      <c r="E139" s="38">
        <v>0.1</v>
      </c>
      <c r="F139" s="38">
        <v>2</v>
      </c>
      <c r="G139" s="8">
        <v>2</v>
      </c>
      <c r="H139" s="24"/>
    </row>
    <row r="140" spans="1:8">
      <c r="B140" s="21">
        <v>42627</v>
      </c>
      <c r="C140" s="38">
        <v>126</v>
      </c>
      <c r="D140" s="38">
        <v>219.5</v>
      </c>
      <c r="E140" s="38">
        <v>115.5</v>
      </c>
      <c r="F140" s="38">
        <v>99.5</v>
      </c>
      <c r="G140" s="38">
        <v>219.5</v>
      </c>
      <c r="H140" s="24"/>
    </row>
    <row r="141" spans="1:8">
      <c r="B141" s="22">
        <v>42636</v>
      </c>
      <c r="C141" s="38">
        <v>0.1</v>
      </c>
      <c r="D141" s="38">
        <v>0.1</v>
      </c>
      <c r="E141" s="38">
        <v>0.1</v>
      </c>
      <c r="F141" s="38">
        <v>0.1</v>
      </c>
      <c r="G141" s="38">
        <v>0.1</v>
      </c>
      <c r="H141" s="24"/>
    </row>
    <row r="142" spans="1:8">
      <c r="B142" s="22">
        <v>42648</v>
      </c>
      <c r="C142" s="38">
        <v>429</v>
      </c>
      <c r="D142" s="38">
        <v>348.5</v>
      </c>
      <c r="E142" s="38">
        <v>12.5</v>
      </c>
      <c r="F142" s="38">
        <v>2.5</v>
      </c>
      <c r="G142" s="38">
        <v>429</v>
      </c>
      <c r="H142" s="24"/>
    </row>
    <row r="143" spans="1:8">
      <c r="B143" s="21">
        <v>42655</v>
      </c>
      <c r="C143" s="38">
        <v>53.5</v>
      </c>
      <c r="D143" s="38">
        <v>12</v>
      </c>
      <c r="E143" s="38">
        <v>12</v>
      </c>
      <c r="F143" s="38">
        <v>6</v>
      </c>
      <c r="G143" s="38">
        <v>53.5</v>
      </c>
      <c r="H143" s="24"/>
    </row>
    <row r="144" spans="1:8">
      <c r="B144" s="21">
        <v>42662</v>
      </c>
      <c r="C144" s="38">
        <v>52.5</v>
      </c>
      <c r="D144" s="38">
        <v>14.5</v>
      </c>
      <c r="E144" s="38">
        <v>4.5</v>
      </c>
      <c r="F144" s="38">
        <v>3.5</v>
      </c>
      <c r="G144" s="38">
        <v>52.5</v>
      </c>
      <c r="H144" s="24"/>
    </row>
    <row r="145" spans="2:8">
      <c r="B145" s="21">
        <v>42669</v>
      </c>
      <c r="C145" s="38">
        <v>0.5</v>
      </c>
      <c r="D145" s="38">
        <v>1</v>
      </c>
      <c r="E145" s="38">
        <v>0.5</v>
      </c>
      <c r="F145" s="38">
        <v>0.5</v>
      </c>
      <c r="G145" s="38">
        <v>1</v>
      </c>
      <c r="H145" s="24"/>
    </row>
    <row r="146" spans="2:8">
      <c r="B146" s="21">
        <v>42678</v>
      </c>
      <c r="C146" s="41">
        <v>2</v>
      </c>
      <c r="D146" s="41">
        <v>1</v>
      </c>
      <c r="E146" s="41">
        <v>0.5</v>
      </c>
      <c r="F146" s="38">
        <v>0.1</v>
      </c>
      <c r="G146" s="41">
        <v>2</v>
      </c>
      <c r="H146" s="24"/>
    </row>
  </sheetData>
  <mergeCells count="1">
    <mergeCell ref="C3:F3"/>
  </mergeCells>
  <phoneticPr fontId="2"/>
  <pageMargins left="0.7" right="0.7" top="0.75" bottom="0.75" header="0.3" footer="0.3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149"/>
  <sheetViews>
    <sheetView topLeftCell="A131" zoomScale="125" zoomScaleNormal="125" zoomScalePageLayoutView="125" workbookViewId="0">
      <selection activeCell="A138" sqref="A138:C146"/>
    </sheetView>
  </sheetViews>
  <sheetFormatPr baseColWidth="12" defaultColWidth="12.83203125" defaultRowHeight="17" x14ac:dyDescent="0"/>
  <cols>
    <col min="1" max="1" width="7.6640625" style="1" customWidth="1"/>
    <col min="2" max="2" width="15" style="1" bestFit="1" customWidth="1"/>
    <col min="3" max="3" width="14.5" style="43" bestFit="1" customWidth="1"/>
    <col min="4" max="16384" width="12.83203125" style="1"/>
  </cols>
  <sheetData>
    <row r="1" spans="1:4" s="2" customFormat="1">
      <c r="A1" s="63" t="s">
        <v>33</v>
      </c>
      <c r="B1" s="63"/>
      <c r="C1" s="63"/>
      <c r="D1" s="64"/>
    </row>
    <row r="2" spans="1:4" s="2" customFormat="1">
      <c r="A2" s="3"/>
      <c r="B2" s="3"/>
      <c r="C2" s="3"/>
    </row>
    <row r="3" spans="1:4" s="2" customFormat="1">
      <c r="C3" s="27" t="s">
        <v>37</v>
      </c>
    </row>
    <row r="4" spans="1:4" ht="13">
      <c r="A4" s="4" t="s">
        <v>36</v>
      </c>
      <c r="B4" s="4" t="s">
        <v>29</v>
      </c>
      <c r="C4" s="4" t="s">
        <v>31</v>
      </c>
    </row>
    <row r="5" spans="1:4">
      <c r="A5" s="3">
        <v>2010</v>
      </c>
      <c r="B5" s="44">
        <v>38882</v>
      </c>
      <c r="C5" s="3"/>
      <c r="D5" s="2" t="s">
        <v>34</v>
      </c>
    </row>
    <row r="6" spans="1:4" ht="13">
      <c r="A6" s="3"/>
      <c r="B6" s="44">
        <v>38904</v>
      </c>
      <c r="C6" s="3">
        <v>0.01</v>
      </c>
    </row>
    <row r="7" spans="1:4" ht="13">
      <c r="A7" s="3"/>
      <c r="B7" s="44">
        <v>38924</v>
      </c>
      <c r="C7" s="3">
        <v>0.01</v>
      </c>
    </row>
    <row r="8" spans="1:4" ht="13">
      <c r="A8" s="3"/>
      <c r="B8" s="44">
        <v>38931</v>
      </c>
      <c r="C8" s="3">
        <v>746.19999999999993</v>
      </c>
    </row>
    <row r="9" spans="1:4" ht="13">
      <c r="A9" s="3"/>
      <c r="B9" s="44">
        <v>38937</v>
      </c>
      <c r="C9" s="3">
        <v>4925</v>
      </c>
    </row>
    <row r="10" spans="1:4" ht="13">
      <c r="A10" s="3"/>
      <c r="B10" s="44">
        <v>38940</v>
      </c>
      <c r="C10" s="3">
        <v>0.01</v>
      </c>
    </row>
    <row r="11" spans="1:4" ht="13">
      <c r="A11" s="3"/>
      <c r="B11" s="44">
        <v>38942</v>
      </c>
      <c r="C11" s="3">
        <v>0.01</v>
      </c>
    </row>
    <row r="12" spans="1:4" ht="13">
      <c r="A12" s="3"/>
      <c r="B12" s="44">
        <v>38944</v>
      </c>
      <c r="C12" s="3">
        <v>467.01</v>
      </c>
    </row>
    <row r="13" spans="1:4" ht="13">
      <c r="A13" s="3"/>
      <c r="B13" s="44">
        <v>38953</v>
      </c>
      <c r="C13" s="3">
        <v>53.91</v>
      </c>
    </row>
    <row r="14" spans="1:4" ht="13">
      <c r="A14" s="3"/>
      <c r="B14" s="44">
        <v>38960</v>
      </c>
      <c r="C14" s="3">
        <v>301.2</v>
      </c>
    </row>
    <row r="15" spans="1:4" ht="13">
      <c r="A15" s="3"/>
      <c r="B15" s="44">
        <v>38967</v>
      </c>
      <c r="C15" s="3">
        <v>13.83</v>
      </c>
    </row>
    <row r="16" spans="1:4" ht="13">
      <c r="A16" s="3"/>
      <c r="B16" s="44">
        <v>38974</v>
      </c>
      <c r="C16" s="3">
        <v>51.569999999999993</v>
      </c>
    </row>
    <row r="17" spans="1:3" ht="13">
      <c r="A17" s="3"/>
      <c r="B17" s="44">
        <v>38981</v>
      </c>
      <c r="C17" s="3">
        <v>125.155</v>
      </c>
    </row>
    <row r="18" spans="1:3" ht="13">
      <c r="A18" s="3"/>
      <c r="B18" s="44">
        <v>38988</v>
      </c>
      <c r="C18" s="3">
        <v>193.55</v>
      </c>
    </row>
    <row r="19" spans="1:3" ht="13">
      <c r="A19" s="3"/>
      <c r="B19" s="44">
        <v>38995</v>
      </c>
      <c r="C19" s="3">
        <v>0.01</v>
      </c>
    </row>
    <row r="20" spans="1:3" ht="13">
      <c r="A20" s="3"/>
      <c r="B20" s="44">
        <v>39002</v>
      </c>
      <c r="C20" s="3">
        <v>0.01</v>
      </c>
    </row>
    <row r="21" spans="1:3" ht="13">
      <c r="A21" s="3"/>
      <c r="B21" s="44">
        <v>39009</v>
      </c>
      <c r="C21" s="3">
        <v>448.95</v>
      </c>
    </row>
    <row r="22" spans="1:3" ht="13">
      <c r="A22" s="3"/>
      <c r="B22" s="44">
        <v>39016</v>
      </c>
      <c r="C22" s="3">
        <v>0.01</v>
      </c>
    </row>
    <row r="23" spans="1:3" ht="13">
      <c r="A23" s="3">
        <v>2011</v>
      </c>
      <c r="B23" s="44">
        <v>39248</v>
      </c>
      <c r="C23" s="3">
        <v>0.01</v>
      </c>
    </row>
    <row r="24" spans="1:3" ht="13">
      <c r="A24" s="3"/>
      <c r="B24" s="44">
        <v>39276</v>
      </c>
      <c r="C24" s="3">
        <v>0.01</v>
      </c>
    </row>
    <row r="25" spans="1:3" ht="13">
      <c r="A25" s="3"/>
      <c r="B25" s="44">
        <v>39283</v>
      </c>
      <c r="C25" s="3">
        <v>0.01</v>
      </c>
    </row>
    <row r="26" spans="1:3" ht="13">
      <c r="A26" s="3"/>
      <c r="B26" s="44">
        <v>39290</v>
      </c>
      <c r="C26" s="3">
        <v>24.580000000000002</v>
      </c>
    </row>
    <row r="27" spans="1:3" ht="13">
      <c r="A27" s="3"/>
      <c r="B27" s="44">
        <v>39297</v>
      </c>
      <c r="C27" s="3">
        <v>15.35</v>
      </c>
    </row>
    <row r="28" spans="1:3" ht="13">
      <c r="A28" s="3"/>
      <c r="B28" s="44">
        <v>39304</v>
      </c>
      <c r="C28" s="3">
        <v>6.0299999999999994</v>
      </c>
    </row>
    <row r="29" spans="1:3" ht="13">
      <c r="A29" s="3"/>
      <c r="B29" s="44">
        <v>39311</v>
      </c>
      <c r="C29" s="3">
        <v>61</v>
      </c>
    </row>
    <row r="30" spans="1:3" ht="13">
      <c r="A30" s="3"/>
      <c r="B30" s="44">
        <v>39318</v>
      </c>
      <c r="C30" s="3">
        <v>14002.050000000001</v>
      </c>
    </row>
    <row r="31" spans="1:3" ht="13">
      <c r="A31" s="3"/>
      <c r="B31" s="44">
        <v>39325</v>
      </c>
      <c r="C31" s="3">
        <v>24304</v>
      </c>
    </row>
    <row r="32" spans="1:3" ht="13">
      <c r="A32" s="3"/>
      <c r="B32" s="44">
        <v>39332</v>
      </c>
      <c r="C32" s="3">
        <v>77.420000000000016</v>
      </c>
    </row>
    <row r="33" spans="1:3" ht="13">
      <c r="A33" s="3"/>
      <c r="B33" s="44">
        <v>39339</v>
      </c>
      <c r="C33" s="3">
        <v>39.309999999999995</v>
      </c>
    </row>
    <row r="34" spans="1:3" ht="13">
      <c r="A34" s="3"/>
      <c r="B34" s="44">
        <v>39346</v>
      </c>
      <c r="C34" s="3">
        <v>25.91</v>
      </c>
    </row>
    <row r="35" spans="1:3" ht="13">
      <c r="A35" s="3"/>
      <c r="B35" s="44">
        <v>39353</v>
      </c>
      <c r="C35" s="3">
        <v>0.03</v>
      </c>
    </row>
    <row r="36" spans="1:3" ht="13">
      <c r="A36" s="3">
        <v>2012</v>
      </c>
      <c r="B36" s="44">
        <v>39360</v>
      </c>
      <c r="C36" s="3">
        <v>6.0299999999999994</v>
      </c>
    </row>
    <row r="37" spans="1:3" ht="13">
      <c r="A37" s="17"/>
      <c r="B37" s="44">
        <v>39611</v>
      </c>
      <c r="C37" s="3">
        <v>16.519999999999996</v>
      </c>
    </row>
    <row r="38" spans="1:3" ht="13">
      <c r="A38" s="17"/>
      <c r="B38" s="44">
        <v>39646</v>
      </c>
      <c r="C38" s="3">
        <v>27.830000000000002</v>
      </c>
    </row>
    <row r="39" spans="1:3" ht="13">
      <c r="A39" s="17"/>
      <c r="B39" s="44">
        <v>39653</v>
      </c>
      <c r="C39" s="3">
        <v>153.01</v>
      </c>
    </row>
    <row r="40" spans="1:3" ht="13">
      <c r="A40" s="17"/>
      <c r="B40" s="44">
        <v>39660</v>
      </c>
      <c r="C40" s="3">
        <v>710.33</v>
      </c>
    </row>
    <row r="41" spans="1:3" ht="13">
      <c r="A41" s="17"/>
      <c r="B41" s="44">
        <v>39667</v>
      </c>
      <c r="C41" s="3">
        <v>216.71</v>
      </c>
    </row>
    <row r="42" spans="1:3" ht="13">
      <c r="A42" s="17"/>
      <c r="B42" s="44">
        <v>39676</v>
      </c>
      <c r="C42" s="3">
        <v>53.3</v>
      </c>
    </row>
    <row r="43" spans="1:3" ht="13">
      <c r="A43" s="17"/>
      <c r="B43" s="44">
        <v>39681</v>
      </c>
      <c r="C43" s="3">
        <v>26.02</v>
      </c>
    </row>
    <row r="44" spans="1:3" ht="13">
      <c r="A44" s="17"/>
      <c r="B44" s="44">
        <v>39688</v>
      </c>
      <c r="C44" s="3">
        <v>24304</v>
      </c>
    </row>
    <row r="45" spans="1:3" ht="13">
      <c r="A45" s="17"/>
      <c r="B45" s="44">
        <v>39695</v>
      </c>
      <c r="C45" s="3">
        <v>131.12</v>
      </c>
    </row>
    <row r="46" spans="1:3" ht="13">
      <c r="A46" s="17"/>
      <c r="B46" s="44">
        <v>39702</v>
      </c>
      <c r="C46" s="3">
        <v>2614.8000000000002</v>
      </c>
    </row>
    <row r="47" spans="1:3" ht="13">
      <c r="A47" s="17"/>
      <c r="B47" s="44">
        <v>39723</v>
      </c>
      <c r="C47" s="3">
        <v>100.27</v>
      </c>
    </row>
    <row r="48" spans="1:3" ht="13">
      <c r="A48" s="17"/>
      <c r="B48" s="44">
        <v>39744</v>
      </c>
      <c r="C48" s="3">
        <v>55500.21</v>
      </c>
    </row>
    <row r="49" spans="1:3" ht="13">
      <c r="A49" s="17"/>
      <c r="B49" s="44">
        <v>39751</v>
      </c>
      <c r="C49" s="3">
        <v>0.01</v>
      </c>
    </row>
    <row r="50" spans="1:3" ht="13">
      <c r="A50" s="3">
        <v>2013</v>
      </c>
      <c r="B50" s="45">
        <v>39981</v>
      </c>
      <c r="C50" s="3">
        <v>76.5</v>
      </c>
    </row>
    <row r="51" spans="1:3" ht="13">
      <c r="A51" s="17"/>
      <c r="B51" s="45">
        <v>40003</v>
      </c>
      <c r="C51" s="3">
        <v>0.01</v>
      </c>
    </row>
    <row r="52" spans="1:3" ht="13">
      <c r="A52" s="17"/>
      <c r="B52" s="45">
        <v>40016</v>
      </c>
      <c r="C52" s="3">
        <v>51.010000000000005</v>
      </c>
    </row>
    <row r="53" spans="1:3" ht="13">
      <c r="A53" s="17"/>
      <c r="B53" s="45">
        <v>40030</v>
      </c>
      <c r="C53" s="3">
        <v>0.01</v>
      </c>
    </row>
    <row r="54" spans="1:3" ht="13">
      <c r="A54" s="17"/>
      <c r="B54" s="45">
        <v>40044</v>
      </c>
      <c r="C54" s="3">
        <v>0.01</v>
      </c>
    </row>
    <row r="55" spans="1:3" ht="13">
      <c r="A55" s="17"/>
      <c r="B55" s="45">
        <v>40058</v>
      </c>
      <c r="C55" s="3">
        <v>77.7</v>
      </c>
    </row>
    <row r="56" spans="1:3" ht="13">
      <c r="A56" s="17"/>
      <c r="B56" s="45">
        <v>40073</v>
      </c>
      <c r="C56" s="3">
        <v>18.919999999999998</v>
      </c>
    </row>
    <row r="57" spans="1:3" ht="13">
      <c r="A57" s="17"/>
      <c r="B57" s="45">
        <v>40103</v>
      </c>
      <c r="C57" s="3">
        <v>6.0299999999999994</v>
      </c>
    </row>
    <row r="58" spans="1:3" ht="13">
      <c r="A58" s="3">
        <v>2014</v>
      </c>
      <c r="B58" s="45">
        <v>40368</v>
      </c>
      <c r="C58" s="3">
        <v>102.41000000000001</v>
      </c>
    </row>
    <row r="59" spans="1:3" ht="13">
      <c r="A59" s="3"/>
      <c r="B59" s="45">
        <v>40380</v>
      </c>
      <c r="C59" s="3">
        <v>125.02</v>
      </c>
    </row>
    <row r="60" spans="1:3" ht="13">
      <c r="A60" s="3"/>
      <c r="B60" s="45">
        <v>40394</v>
      </c>
      <c r="C60" s="3">
        <v>28.86</v>
      </c>
    </row>
    <row r="61" spans="1:3" ht="13">
      <c r="A61" s="3"/>
      <c r="B61" s="45">
        <v>40401</v>
      </c>
      <c r="C61" s="3">
        <v>102.41000000000001</v>
      </c>
    </row>
    <row r="62" spans="1:3" ht="13">
      <c r="A62" s="3"/>
      <c r="B62" s="45">
        <v>40408</v>
      </c>
      <c r="C62" s="3">
        <v>34.260000000000005</v>
      </c>
    </row>
    <row r="63" spans="1:3" ht="13">
      <c r="A63" s="3"/>
      <c r="B63" s="45">
        <v>40424</v>
      </c>
      <c r="C63" s="3">
        <v>231.7</v>
      </c>
    </row>
    <row r="64" spans="1:3" ht="13">
      <c r="A64" s="3"/>
      <c r="B64" s="45">
        <v>40438</v>
      </c>
      <c r="C64" s="3">
        <v>100.12</v>
      </c>
    </row>
    <row r="65" spans="1:3" ht="13">
      <c r="A65" s="3"/>
      <c r="B65" s="45">
        <v>40452</v>
      </c>
      <c r="C65" s="3">
        <v>0.01</v>
      </c>
    </row>
    <row r="66" spans="1:3" ht="13">
      <c r="A66" s="3"/>
      <c r="B66" s="45">
        <v>40470</v>
      </c>
      <c r="C66" s="3">
        <v>0.01</v>
      </c>
    </row>
    <row r="67" spans="1:3" ht="13">
      <c r="A67" s="3">
        <v>2015</v>
      </c>
      <c r="B67" s="45">
        <v>40731</v>
      </c>
      <c r="C67" s="3">
        <v>0.01</v>
      </c>
    </row>
    <row r="68" spans="1:3" ht="13">
      <c r="A68" s="3"/>
      <c r="B68" s="45">
        <v>40744</v>
      </c>
      <c r="C68" s="3">
        <v>0.01</v>
      </c>
    </row>
    <row r="69" spans="1:3" ht="13">
      <c r="A69" s="3"/>
      <c r="B69" s="45">
        <v>40758</v>
      </c>
      <c r="C69" s="3">
        <v>61.92</v>
      </c>
    </row>
    <row r="70" spans="1:3" ht="13">
      <c r="A70" s="3"/>
      <c r="B70" s="45">
        <v>40772</v>
      </c>
      <c r="C70" s="3">
        <v>29.420000000000005</v>
      </c>
    </row>
    <row r="71" spans="1:3" ht="13">
      <c r="A71" s="3"/>
      <c r="B71" s="45">
        <v>40789</v>
      </c>
      <c r="C71" s="3">
        <v>281.41999999999996</v>
      </c>
    </row>
    <row r="72" spans="1:3" ht="13">
      <c r="A72" s="3"/>
      <c r="B72" s="45">
        <v>40800</v>
      </c>
      <c r="C72" s="3">
        <v>66.12</v>
      </c>
    </row>
    <row r="73" spans="1:3" ht="13">
      <c r="A73" s="3"/>
      <c r="B73" s="45">
        <v>40821</v>
      </c>
      <c r="C73" s="3">
        <v>13.91</v>
      </c>
    </row>
    <row r="74" spans="1:3" ht="13">
      <c r="A74" s="3"/>
      <c r="B74" s="45">
        <v>40835</v>
      </c>
      <c r="C74" s="3">
        <v>0.03</v>
      </c>
    </row>
    <row r="75" spans="1:3" ht="13">
      <c r="A75" s="3">
        <v>2016</v>
      </c>
      <c r="B75" s="45">
        <v>41101</v>
      </c>
      <c r="C75" s="3">
        <v>0.01</v>
      </c>
    </row>
    <row r="76" spans="1:3" ht="13">
      <c r="A76" s="3"/>
      <c r="B76" s="45">
        <v>41114</v>
      </c>
      <c r="C76" s="3">
        <v>0.01</v>
      </c>
    </row>
    <row r="77" spans="1:3" ht="13">
      <c r="A77" s="3"/>
      <c r="B77" s="45">
        <v>41122</v>
      </c>
      <c r="C77" s="3">
        <v>0.01</v>
      </c>
    </row>
    <row r="78" spans="1:3" ht="13">
      <c r="A78" s="3"/>
      <c r="B78" s="45">
        <v>41129</v>
      </c>
      <c r="C78" s="3">
        <v>400.6</v>
      </c>
    </row>
    <row r="79" spans="1:3" ht="13">
      <c r="A79" s="3"/>
      <c r="B79" s="45">
        <v>41137</v>
      </c>
      <c r="C79" s="3">
        <v>0.01</v>
      </c>
    </row>
    <row r="80" spans="1:3" ht="13">
      <c r="A80" s="3"/>
      <c r="B80" s="45">
        <v>41143</v>
      </c>
      <c r="C80" s="3">
        <v>46.410000000000004</v>
      </c>
    </row>
    <row r="81" spans="1:3" ht="13">
      <c r="A81" s="3"/>
      <c r="B81" s="45">
        <v>41150</v>
      </c>
      <c r="C81" s="3">
        <v>29.420000000000005</v>
      </c>
    </row>
    <row r="82" spans="1:3" ht="13">
      <c r="A82" s="3"/>
      <c r="B82" s="45">
        <v>41158</v>
      </c>
      <c r="C82" s="3">
        <v>0.01</v>
      </c>
    </row>
    <row r="83" spans="1:3" ht="13">
      <c r="A83" s="3"/>
      <c r="B83" s="45">
        <v>41164</v>
      </c>
      <c r="C83" s="28">
        <v>281.41999999999996</v>
      </c>
    </row>
    <row r="84" spans="1:3" ht="13">
      <c r="A84" s="3"/>
      <c r="B84" s="45">
        <v>41171</v>
      </c>
      <c r="C84" s="28">
        <v>66.12</v>
      </c>
    </row>
    <row r="85" spans="1:3" ht="13">
      <c r="A85" s="3"/>
      <c r="B85" s="45">
        <v>41185</v>
      </c>
      <c r="C85" s="28">
        <v>18.62</v>
      </c>
    </row>
    <row r="86" spans="1:3" ht="13">
      <c r="A86" s="3"/>
      <c r="B86" s="46">
        <v>41188</v>
      </c>
      <c r="C86" s="3">
        <v>0.01</v>
      </c>
    </row>
    <row r="87" spans="1:3" ht="13">
      <c r="A87" s="3"/>
      <c r="B87" s="46">
        <v>41193</v>
      </c>
      <c r="C87" s="60">
        <v>5.6199999999999992</v>
      </c>
    </row>
    <row r="88" spans="1:3" ht="13">
      <c r="A88" s="3"/>
      <c r="B88" s="45">
        <v>41199</v>
      </c>
      <c r="C88" s="3">
        <v>0.01</v>
      </c>
    </row>
    <row r="89" spans="1:3" s="33" customFormat="1">
      <c r="A89" s="8"/>
      <c r="B89" s="47">
        <v>41207</v>
      </c>
      <c r="C89" s="8">
        <v>0.01</v>
      </c>
    </row>
    <row r="90" spans="1:3" s="33" customFormat="1">
      <c r="A90" s="8">
        <v>2017</v>
      </c>
      <c r="B90" s="48">
        <v>41452</v>
      </c>
      <c r="C90" s="8">
        <v>0.01</v>
      </c>
    </row>
    <row r="91" spans="1:3" s="33" customFormat="1">
      <c r="A91" s="8"/>
      <c r="B91" s="48">
        <v>41465</v>
      </c>
      <c r="C91" s="8">
        <v>0.01</v>
      </c>
    </row>
    <row r="92" spans="1:3" s="33" customFormat="1">
      <c r="A92" s="8"/>
      <c r="B92" s="48">
        <v>41479</v>
      </c>
      <c r="C92" s="61">
        <v>76.199999999999989</v>
      </c>
    </row>
    <row r="93" spans="1:3" s="33" customFormat="1">
      <c r="A93" s="8"/>
      <c r="B93" s="48">
        <v>41486</v>
      </c>
      <c r="C93" s="8">
        <v>0.01</v>
      </c>
    </row>
    <row r="94" spans="1:3" s="33" customFormat="1">
      <c r="A94" s="8"/>
      <c r="B94" s="48">
        <v>41495</v>
      </c>
      <c r="C94" s="8">
        <v>0.01</v>
      </c>
    </row>
    <row r="95" spans="1:3" s="33" customFormat="1">
      <c r="A95" s="8"/>
      <c r="B95" s="49">
        <v>41507</v>
      </c>
      <c r="C95" s="8">
        <v>0.01</v>
      </c>
    </row>
    <row r="96" spans="1:3" s="33" customFormat="1">
      <c r="A96" s="8"/>
      <c r="B96" s="49">
        <v>41521</v>
      </c>
      <c r="C96" s="8">
        <v>0.01</v>
      </c>
    </row>
    <row r="97" spans="1:4" s="33" customFormat="1">
      <c r="A97" s="8"/>
      <c r="B97" s="49">
        <v>41524</v>
      </c>
      <c r="C97" s="8">
        <v>0.01</v>
      </c>
    </row>
    <row r="98" spans="1:4" s="33" customFormat="1">
      <c r="A98" s="8"/>
      <c r="B98" s="49">
        <v>41529</v>
      </c>
      <c r="C98" s="8">
        <v>0.01</v>
      </c>
    </row>
    <row r="99" spans="1:4" s="33" customFormat="1">
      <c r="A99" s="8"/>
      <c r="B99" s="49">
        <v>41542</v>
      </c>
      <c r="C99" s="8">
        <v>76.199999999999989</v>
      </c>
    </row>
    <row r="100" spans="1:4" s="33" customFormat="1">
      <c r="A100" s="8"/>
      <c r="B100" s="49">
        <v>41556</v>
      </c>
      <c r="C100" s="8">
        <v>0.01</v>
      </c>
    </row>
    <row r="101" spans="1:4" s="42" customFormat="1" ht="13">
      <c r="A101" s="8"/>
      <c r="B101" s="49">
        <v>41570</v>
      </c>
      <c r="C101" s="8">
        <v>0.01</v>
      </c>
    </row>
    <row r="102" spans="1:4" ht="13">
      <c r="A102" s="3">
        <v>2018</v>
      </c>
      <c r="B102" s="50">
        <v>41829</v>
      </c>
      <c r="C102" s="3">
        <v>0.01</v>
      </c>
      <c r="D102" s="8" t="s">
        <v>35</v>
      </c>
    </row>
    <row r="103" spans="1:4" s="42" customFormat="1" ht="13">
      <c r="B103" s="48">
        <v>41843</v>
      </c>
      <c r="C103" s="8">
        <v>0.01</v>
      </c>
    </row>
    <row r="104" spans="1:4" s="42" customFormat="1" ht="13">
      <c r="A104" s="62"/>
      <c r="B104" s="48">
        <v>41857</v>
      </c>
      <c r="C104" s="8">
        <v>0.01</v>
      </c>
    </row>
    <row r="105" spans="1:4" s="42" customFormat="1" ht="13">
      <c r="A105" s="62"/>
      <c r="B105" s="48">
        <v>41871</v>
      </c>
      <c r="C105" s="8">
        <v>0.01</v>
      </c>
    </row>
    <row r="106" spans="1:4" s="42" customFormat="1" ht="13">
      <c r="A106" s="62"/>
      <c r="B106" s="49">
        <v>41885</v>
      </c>
      <c r="C106" s="8">
        <v>0.01</v>
      </c>
    </row>
    <row r="107" spans="1:4" s="42" customFormat="1" ht="13">
      <c r="A107" s="62"/>
      <c r="B107" s="49">
        <v>41899</v>
      </c>
      <c r="C107" s="8">
        <v>0.01</v>
      </c>
    </row>
    <row r="108" spans="1:4" s="42" customFormat="1" ht="13">
      <c r="A108" s="62"/>
      <c r="B108" s="49">
        <v>41913</v>
      </c>
      <c r="C108" s="8">
        <v>0.01</v>
      </c>
    </row>
    <row r="109" spans="1:4" s="42" customFormat="1" ht="13">
      <c r="A109" s="62"/>
      <c r="B109" s="49">
        <v>41927</v>
      </c>
      <c r="C109" s="8">
        <v>0.01</v>
      </c>
    </row>
    <row r="110" spans="1:4" s="42" customFormat="1" ht="13">
      <c r="A110" s="62"/>
      <c r="B110" s="49">
        <v>41934</v>
      </c>
      <c r="C110" s="8">
        <v>17460</v>
      </c>
    </row>
    <row r="111" spans="1:4" s="42" customFormat="1" ht="13">
      <c r="A111" s="62"/>
      <c r="B111" s="49">
        <v>41940</v>
      </c>
      <c r="C111" s="8">
        <v>15298</v>
      </c>
    </row>
    <row r="112" spans="1:4" s="42" customFormat="1" ht="13">
      <c r="A112" s="62"/>
      <c r="B112" s="49">
        <v>41948</v>
      </c>
      <c r="C112" s="8">
        <v>392</v>
      </c>
    </row>
    <row r="113" spans="1:3" ht="13">
      <c r="A113" s="3">
        <v>2019</v>
      </c>
      <c r="B113" s="50">
        <v>42161</v>
      </c>
      <c r="C113" s="3">
        <v>77</v>
      </c>
    </row>
    <row r="114" spans="1:3" ht="13">
      <c r="A114" s="3"/>
      <c r="B114" s="50">
        <v>42186</v>
      </c>
      <c r="C114" s="28">
        <v>65.895593806939814</v>
      </c>
    </row>
    <row r="115" spans="1:3" ht="13">
      <c r="A115" s="3"/>
      <c r="B115" s="50">
        <v>42200</v>
      </c>
      <c r="C115" s="3">
        <v>6873</v>
      </c>
    </row>
    <row r="116" spans="1:3" ht="13">
      <c r="A116" s="3"/>
      <c r="B116" s="50">
        <v>42214</v>
      </c>
      <c r="C116" s="3">
        <v>1254</v>
      </c>
    </row>
    <row r="117" spans="1:3" ht="13">
      <c r="A117" s="3"/>
      <c r="B117" s="50">
        <v>42221</v>
      </c>
      <c r="C117" s="3">
        <v>1433</v>
      </c>
    </row>
    <row r="118" spans="1:3" ht="13">
      <c r="A118" s="3"/>
      <c r="B118" s="50">
        <v>42231</v>
      </c>
      <c r="C118" s="3">
        <v>2100</v>
      </c>
    </row>
    <row r="119" spans="1:3" ht="13">
      <c r="A119" s="3"/>
      <c r="B119" s="50">
        <v>42242</v>
      </c>
      <c r="C119" s="3">
        <v>383</v>
      </c>
    </row>
    <row r="120" spans="1:3" ht="13">
      <c r="A120" s="3"/>
      <c r="B120" s="50">
        <v>42256</v>
      </c>
      <c r="C120" s="3">
        <v>167</v>
      </c>
    </row>
    <row r="121" spans="1:3" ht="13">
      <c r="A121" s="3"/>
      <c r="B121" s="50">
        <v>42264</v>
      </c>
      <c r="C121" s="3">
        <v>660</v>
      </c>
    </row>
    <row r="122" spans="1:3" ht="13">
      <c r="A122" s="3"/>
      <c r="B122" s="50">
        <v>42271</v>
      </c>
      <c r="C122" s="28">
        <v>12795.39221047882</v>
      </c>
    </row>
    <row r="123" spans="1:3" ht="13">
      <c r="A123" s="3"/>
      <c r="B123" s="50">
        <v>42284</v>
      </c>
      <c r="C123" s="28">
        <v>623.70311242236562</v>
      </c>
    </row>
    <row r="124" spans="1:3" ht="13">
      <c r="A124" s="3"/>
      <c r="B124" s="50">
        <v>42299</v>
      </c>
      <c r="C124" s="28">
        <v>81.093866258782896</v>
      </c>
    </row>
    <row r="125" spans="1:3" ht="13">
      <c r="A125" s="3">
        <v>2020</v>
      </c>
      <c r="B125" s="50">
        <v>42551</v>
      </c>
      <c r="C125" s="28">
        <v>293.3145077565369</v>
      </c>
    </row>
    <row r="126" spans="1:3" ht="13">
      <c r="A126" s="17"/>
      <c r="B126" s="50">
        <v>42564</v>
      </c>
      <c r="C126" s="28">
        <v>359.44205969318568</v>
      </c>
    </row>
    <row r="127" spans="1:3" ht="13">
      <c r="A127" s="17"/>
      <c r="B127" s="50">
        <v>42578</v>
      </c>
      <c r="C127" s="28">
        <v>279.44534709007468</v>
      </c>
    </row>
    <row r="128" spans="1:3" ht="13">
      <c r="A128" s="17"/>
      <c r="B128" s="50">
        <v>42593</v>
      </c>
      <c r="C128" s="28">
        <v>192.88683317642494</v>
      </c>
    </row>
    <row r="129" spans="1:3" ht="13">
      <c r="A129" s="17"/>
      <c r="B129" s="50">
        <v>42606</v>
      </c>
      <c r="C129" s="28">
        <v>135.6838424694111</v>
      </c>
    </row>
    <row r="130" spans="1:3" ht="13">
      <c r="A130" s="17"/>
      <c r="B130" s="50">
        <v>42620</v>
      </c>
      <c r="C130" s="28">
        <v>8937055.687910622</v>
      </c>
    </row>
    <row r="131" spans="1:3" ht="13">
      <c r="A131" s="17"/>
      <c r="B131" s="50">
        <v>42627</v>
      </c>
      <c r="C131" s="28">
        <v>1189602.1210440632</v>
      </c>
    </row>
    <row r="132" spans="1:3" ht="13">
      <c r="A132" s="17"/>
      <c r="B132" s="51">
        <v>42636</v>
      </c>
      <c r="C132" s="28">
        <v>112921.74281505511</v>
      </c>
    </row>
    <row r="133" spans="1:3" ht="13">
      <c r="A133" s="17"/>
      <c r="B133" s="51">
        <v>42648</v>
      </c>
      <c r="C133" s="28">
        <v>43579.994147578742</v>
      </c>
    </row>
    <row r="134" spans="1:3" ht="13">
      <c r="A134" s="17"/>
      <c r="B134" s="50">
        <v>42655</v>
      </c>
      <c r="C134" s="28">
        <v>3194.2178536738443</v>
      </c>
    </row>
    <row r="135" spans="1:3" ht="13">
      <c r="A135" s="17"/>
      <c r="B135" s="50">
        <v>42662</v>
      </c>
      <c r="C135" s="28">
        <v>9401.6203967042002</v>
      </c>
    </row>
    <row r="136" spans="1:3" ht="13">
      <c r="A136" s="17"/>
      <c r="B136" s="50">
        <v>42669</v>
      </c>
      <c r="C136" s="28">
        <v>10982.997717618111</v>
      </c>
    </row>
    <row r="137" spans="1:3" ht="13">
      <c r="A137" s="17"/>
      <c r="B137" s="50">
        <v>42678</v>
      </c>
      <c r="C137" s="28">
        <v>4641.6363602127667</v>
      </c>
    </row>
    <row r="138" spans="1:3" ht="13">
      <c r="A138" s="67">
        <v>2021</v>
      </c>
      <c r="B138" s="68">
        <v>42914</v>
      </c>
      <c r="C138" s="67"/>
    </row>
    <row r="139" spans="1:3" ht="13">
      <c r="A139" s="69"/>
      <c r="B139" s="68">
        <v>42929</v>
      </c>
      <c r="C139" s="70">
        <v>417.19422218964155</v>
      </c>
    </row>
    <row r="140" spans="1:3" ht="13">
      <c r="A140" s="69"/>
      <c r="B140" s="68">
        <v>42942</v>
      </c>
      <c r="C140" s="70">
        <v>136.33970747400539</v>
      </c>
    </row>
    <row r="141" spans="1:3" ht="13">
      <c r="A141" s="69"/>
      <c r="B141" s="68">
        <v>42957</v>
      </c>
      <c r="C141" s="70">
        <v>2443.7025072264269</v>
      </c>
    </row>
    <row r="142" spans="1:3" ht="13">
      <c r="A142" s="69"/>
      <c r="B142" s="71">
        <v>42970</v>
      </c>
      <c r="C142" s="70">
        <v>2862.7968024015217</v>
      </c>
    </row>
    <row r="143" spans="1:3" ht="13">
      <c r="A143" s="69"/>
      <c r="B143" s="71">
        <v>42984</v>
      </c>
      <c r="C143" s="70">
        <v>411850.56650706881</v>
      </c>
    </row>
    <row r="144" spans="1:3" ht="13">
      <c r="A144" s="69"/>
      <c r="B144" s="71">
        <v>42999</v>
      </c>
      <c r="C144" s="70">
        <v>2765.7405580165455</v>
      </c>
    </row>
    <row r="145" spans="1:3" ht="13">
      <c r="A145" s="69"/>
      <c r="B145" s="71">
        <v>43012</v>
      </c>
      <c r="C145" s="70">
        <v>58522.894138047952</v>
      </c>
    </row>
    <row r="146" spans="1:3" ht="13">
      <c r="A146" s="69"/>
      <c r="B146" s="71">
        <v>43026</v>
      </c>
      <c r="C146" s="67"/>
    </row>
    <row r="147" spans="1:3" ht="13">
      <c r="A147" s="17"/>
      <c r="B147" s="3"/>
      <c r="C147" s="3"/>
    </row>
    <row r="148" spans="1:3" ht="13">
      <c r="A148" s="17"/>
      <c r="B148" s="17"/>
      <c r="C148" s="3"/>
    </row>
    <row r="149" spans="1:3" ht="13">
      <c r="A149" s="17"/>
      <c r="B149" s="17"/>
      <c r="C149" s="3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4294967292"/>
  <ignoredErrors>
    <ignoredError sqref="B5:B50 B102:B137 B51 B52:B101 B138:B147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146"/>
  <sheetViews>
    <sheetView topLeftCell="A126" zoomScale="125" zoomScaleNormal="125" zoomScalePageLayoutView="125" workbookViewId="0">
      <selection activeCell="E140" sqref="E140"/>
    </sheetView>
  </sheetViews>
  <sheetFormatPr baseColWidth="12" defaultColWidth="12.83203125" defaultRowHeight="17" x14ac:dyDescent="0"/>
  <cols>
    <col min="1" max="1" width="10.1640625" style="2" customWidth="1"/>
    <col min="2" max="2" width="10.5" style="2" customWidth="1"/>
    <col min="3" max="16384" width="12.83203125" style="2"/>
  </cols>
  <sheetData>
    <row r="1" spans="1:7">
      <c r="A1" s="63" t="s">
        <v>38</v>
      </c>
      <c r="B1" s="43"/>
    </row>
    <row r="3" spans="1:7">
      <c r="A3" s="4" t="s">
        <v>36</v>
      </c>
      <c r="B3" s="66" t="s">
        <v>29</v>
      </c>
      <c r="C3" s="59" t="s">
        <v>39</v>
      </c>
      <c r="D3" s="59" t="s">
        <v>0</v>
      </c>
      <c r="E3" s="59" t="s">
        <v>40</v>
      </c>
      <c r="F3" s="4" t="s">
        <v>6</v>
      </c>
    </row>
    <row r="4" spans="1:7">
      <c r="A4" s="2">
        <v>2010</v>
      </c>
      <c r="B4" s="44">
        <v>38882</v>
      </c>
      <c r="C4" s="3">
        <v>0.1</v>
      </c>
      <c r="D4" s="3">
        <v>0.1</v>
      </c>
      <c r="E4" s="3">
        <v>0.1</v>
      </c>
      <c r="F4" s="3">
        <v>0.01</v>
      </c>
      <c r="G4" s="2" t="s">
        <v>34</v>
      </c>
    </row>
    <row r="5" spans="1:7">
      <c r="B5" s="44">
        <v>38904</v>
      </c>
      <c r="C5" s="3">
        <v>0.1</v>
      </c>
      <c r="D5" s="3">
        <v>0.1</v>
      </c>
      <c r="E5" s="3">
        <v>0.1</v>
      </c>
      <c r="F5" s="3">
        <v>0.01</v>
      </c>
      <c r="G5" s="1"/>
    </row>
    <row r="6" spans="1:7">
      <c r="B6" s="44">
        <v>38924</v>
      </c>
      <c r="C6" s="3">
        <v>0.1</v>
      </c>
      <c r="D6" s="3">
        <v>0.1</v>
      </c>
      <c r="E6" s="3">
        <v>85.1</v>
      </c>
      <c r="F6" s="3">
        <f t="shared" ref="F6:F50" si="0">SUM(C6:E6)</f>
        <v>85.3</v>
      </c>
      <c r="G6" s="1"/>
    </row>
    <row r="7" spans="1:7">
      <c r="B7" s="44">
        <v>38931</v>
      </c>
      <c r="C7" s="53">
        <f>1.9*10^3*1.17</f>
        <v>2223</v>
      </c>
      <c r="D7" s="53">
        <f>9.82*10^1*1.17</f>
        <v>114.89399999999999</v>
      </c>
      <c r="E7" s="3">
        <f>1.39*10^2*1.17</f>
        <v>162.63</v>
      </c>
      <c r="F7" s="53">
        <f t="shared" si="0"/>
        <v>2500.5239999999999</v>
      </c>
      <c r="G7" s="1"/>
    </row>
    <row r="8" spans="1:7">
      <c r="B8" s="44">
        <v>38937</v>
      </c>
      <c r="C8" s="53">
        <f>5.1*10^2*1.19</f>
        <v>606.89999999999986</v>
      </c>
      <c r="D8" s="53">
        <f>1.03*10^3*1.19</f>
        <v>1225.7</v>
      </c>
      <c r="E8" s="3">
        <f>7.74*10^2*1.19</f>
        <v>921.06</v>
      </c>
      <c r="F8" s="3">
        <f t="shared" si="0"/>
        <v>2753.66</v>
      </c>
      <c r="G8" s="1"/>
    </row>
    <row r="9" spans="1:7">
      <c r="B9" s="44">
        <v>38940</v>
      </c>
      <c r="C9" s="3">
        <v>0.1</v>
      </c>
      <c r="D9" s="3">
        <v>0.1</v>
      </c>
      <c r="E9" s="3">
        <v>0.1</v>
      </c>
      <c r="F9" s="3">
        <v>0.1</v>
      </c>
      <c r="G9" s="1"/>
    </row>
    <row r="10" spans="1:7">
      <c r="B10" s="44">
        <v>38942</v>
      </c>
      <c r="C10" s="3">
        <v>0.1</v>
      </c>
      <c r="D10" s="3">
        <v>0.1</v>
      </c>
      <c r="E10" s="3">
        <v>0.1</v>
      </c>
      <c r="F10" s="3">
        <v>0.1</v>
      </c>
      <c r="G10" s="1"/>
    </row>
    <row r="11" spans="1:7">
      <c r="B11" s="44">
        <v>38944</v>
      </c>
      <c r="C11" s="3">
        <f>1.9*10^2*1.19</f>
        <v>226.1</v>
      </c>
      <c r="D11" s="3">
        <f>4.04*10^2*1.19</f>
        <v>480.76</v>
      </c>
      <c r="E11" s="3">
        <v>0.1</v>
      </c>
      <c r="F11" s="3">
        <f t="shared" si="0"/>
        <v>706.96</v>
      </c>
      <c r="G11" s="1"/>
    </row>
    <row r="12" spans="1:7">
      <c r="B12" s="44">
        <v>38953</v>
      </c>
      <c r="C12" s="3">
        <f>3.85*6.1/5</f>
        <v>4.6970000000000001</v>
      </c>
      <c r="D12" s="3">
        <v>0.1</v>
      </c>
      <c r="E12" s="3">
        <v>0.1</v>
      </c>
      <c r="F12" s="3">
        <f t="shared" si="0"/>
        <v>4.8969999999999994</v>
      </c>
      <c r="G12" s="1"/>
    </row>
    <row r="13" spans="1:7">
      <c r="B13" s="44">
        <v>38960</v>
      </c>
      <c r="C13" s="3">
        <f>2.545*10^1*5.9/5</f>
        <v>30.030999999999999</v>
      </c>
      <c r="D13" s="3">
        <f t="shared" ref="D13:E13" si="1">2.545*10^1*5.9/5</f>
        <v>30.030999999999999</v>
      </c>
      <c r="E13" s="3">
        <f t="shared" si="1"/>
        <v>30.030999999999999</v>
      </c>
      <c r="F13" s="3">
        <f t="shared" si="0"/>
        <v>90.092999999999989</v>
      </c>
      <c r="G13" s="1"/>
    </row>
    <row r="14" spans="1:7">
      <c r="B14" s="44">
        <v>38967</v>
      </c>
      <c r="C14" s="3">
        <f>3.01*10^1*6/5</f>
        <v>36.119999999999997</v>
      </c>
      <c r="D14" s="3">
        <f>7.02*10^0*6/5</f>
        <v>8.4239999999999995</v>
      </c>
      <c r="E14" s="3">
        <f>2.11*10^1*6/5</f>
        <v>25.32</v>
      </c>
      <c r="F14" s="3">
        <f t="shared" si="0"/>
        <v>69.864000000000004</v>
      </c>
      <c r="G14" s="1"/>
    </row>
    <row r="15" spans="1:7">
      <c r="B15" s="44">
        <v>38974</v>
      </c>
      <c r="C15" s="3">
        <f>1.38*10^2*5.9/5</f>
        <v>162.84</v>
      </c>
      <c r="D15" s="3">
        <f>3.01*10^2*5.9/5</f>
        <v>355.18</v>
      </c>
      <c r="E15" s="3">
        <f>3.01*10^1*5.9/5</f>
        <v>35.518000000000001</v>
      </c>
      <c r="F15" s="3">
        <f t="shared" si="0"/>
        <v>553.53800000000001</v>
      </c>
      <c r="G15" s="1"/>
    </row>
    <row r="16" spans="1:7">
      <c r="B16" s="44">
        <v>38981</v>
      </c>
      <c r="C16" s="3">
        <v>0.1</v>
      </c>
      <c r="D16" s="3">
        <v>0.1</v>
      </c>
      <c r="E16" s="3">
        <f>1.4*10^1*6.3/5</f>
        <v>17.64</v>
      </c>
      <c r="F16" s="3">
        <f t="shared" si="0"/>
        <v>17.84</v>
      </c>
      <c r="G16" s="1"/>
    </row>
    <row r="17" spans="1:7">
      <c r="B17" s="44">
        <v>38988</v>
      </c>
      <c r="C17" s="3">
        <f>1.39*10^2*6.6/5</f>
        <v>183.48</v>
      </c>
      <c r="D17" s="3">
        <f>3.01*10^1*6.6/5</f>
        <v>39.731999999999992</v>
      </c>
      <c r="E17" s="3">
        <f>2.67*10^2*6.6/5</f>
        <v>352.43999999999994</v>
      </c>
      <c r="F17" s="3">
        <f t="shared" si="0"/>
        <v>575.65199999999993</v>
      </c>
      <c r="G17" s="1"/>
    </row>
    <row r="18" spans="1:7">
      <c r="B18" s="44">
        <v>38995</v>
      </c>
      <c r="C18" s="3"/>
      <c r="D18" s="3"/>
      <c r="E18" s="3"/>
      <c r="F18" s="3">
        <v>0.01</v>
      </c>
      <c r="G18" s="1"/>
    </row>
    <row r="19" spans="1:7">
      <c r="B19" s="44">
        <v>39002</v>
      </c>
      <c r="C19" s="3"/>
      <c r="D19" s="3"/>
      <c r="E19" s="3"/>
      <c r="F19" s="3">
        <v>0.01</v>
      </c>
      <c r="G19" s="1"/>
    </row>
    <row r="20" spans="1:7">
      <c r="B20" s="44">
        <v>39009</v>
      </c>
      <c r="C20" s="3">
        <f>1.9*10^1*6.2/5</f>
        <v>23.56</v>
      </c>
      <c r="D20" s="3">
        <v>1</v>
      </c>
      <c r="E20" s="3">
        <f>3.5*10^1*6.2/5</f>
        <v>43.4</v>
      </c>
      <c r="F20" s="3">
        <f t="shared" si="0"/>
        <v>67.959999999999994</v>
      </c>
      <c r="G20" s="1"/>
    </row>
    <row r="21" spans="1:7">
      <c r="B21" s="44">
        <v>39016</v>
      </c>
      <c r="C21" s="3"/>
      <c r="D21" s="3"/>
      <c r="E21" s="3"/>
      <c r="F21" s="3">
        <v>0.01</v>
      </c>
      <c r="G21" s="1"/>
    </row>
    <row r="22" spans="1:7">
      <c r="A22" s="3">
        <v>2011</v>
      </c>
      <c r="B22" s="44">
        <v>39248</v>
      </c>
      <c r="C22" s="3">
        <v>0.1</v>
      </c>
      <c r="D22" s="3">
        <v>0.1</v>
      </c>
      <c r="E22" s="3">
        <v>0.1</v>
      </c>
      <c r="F22" s="3">
        <v>0.01</v>
      </c>
      <c r="G22" s="1"/>
    </row>
    <row r="23" spans="1:7">
      <c r="B23" s="44">
        <v>39276</v>
      </c>
      <c r="C23" s="3">
        <v>0.1</v>
      </c>
      <c r="D23" s="3">
        <v>0.1</v>
      </c>
      <c r="E23" s="3">
        <v>0.1</v>
      </c>
      <c r="F23" s="3">
        <v>0.01</v>
      </c>
      <c r="G23" s="1"/>
    </row>
    <row r="24" spans="1:7">
      <c r="B24" s="44">
        <v>39283</v>
      </c>
      <c r="C24" s="3">
        <v>0.1</v>
      </c>
      <c r="D24" s="3">
        <v>0.1</v>
      </c>
      <c r="E24" s="3">
        <v>0.1</v>
      </c>
      <c r="F24" s="3">
        <v>0.01</v>
      </c>
      <c r="G24" s="1"/>
    </row>
    <row r="25" spans="1:7">
      <c r="B25" s="44">
        <v>39290</v>
      </c>
      <c r="C25" s="3">
        <v>0.1</v>
      </c>
      <c r="D25" s="3">
        <v>0.1</v>
      </c>
      <c r="E25" s="3">
        <v>0.1</v>
      </c>
      <c r="F25" s="3">
        <v>0.01</v>
      </c>
      <c r="G25" s="1"/>
    </row>
    <row r="26" spans="1:7">
      <c r="B26" s="44">
        <v>39297</v>
      </c>
      <c r="C26" s="3">
        <v>3.01</v>
      </c>
      <c r="D26" s="3">
        <v>5.0999999999999996</v>
      </c>
      <c r="E26" s="3">
        <v>3.01</v>
      </c>
      <c r="F26" s="3">
        <f t="shared" si="0"/>
        <v>11.12</v>
      </c>
      <c r="G26" s="1"/>
    </row>
    <row r="27" spans="1:7">
      <c r="B27" s="44">
        <v>39304</v>
      </c>
      <c r="C27" s="3">
        <v>0.1</v>
      </c>
      <c r="D27" s="3">
        <v>3.01</v>
      </c>
      <c r="E27" s="3">
        <v>0.1</v>
      </c>
      <c r="F27" s="3">
        <f t="shared" si="0"/>
        <v>3.21</v>
      </c>
      <c r="G27" s="1"/>
    </row>
    <row r="28" spans="1:7">
      <c r="B28" s="44">
        <v>39311</v>
      </c>
      <c r="C28" s="3">
        <v>3</v>
      </c>
      <c r="D28" s="3">
        <v>5.0999999999999996</v>
      </c>
      <c r="E28" s="3">
        <v>3</v>
      </c>
      <c r="F28" s="3">
        <f t="shared" si="0"/>
        <v>11.1</v>
      </c>
      <c r="G28" s="1"/>
    </row>
    <row r="29" spans="1:7">
      <c r="B29" s="44">
        <v>39318</v>
      </c>
      <c r="C29" s="3">
        <v>255</v>
      </c>
      <c r="D29" s="3">
        <v>0.1</v>
      </c>
      <c r="E29" s="3">
        <v>30.1</v>
      </c>
      <c r="F29" s="3">
        <f t="shared" si="0"/>
        <v>285.2</v>
      </c>
      <c r="G29" s="1"/>
    </row>
    <row r="30" spans="1:7">
      <c r="B30" s="44">
        <v>39325</v>
      </c>
      <c r="C30" s="3">
        <v>190</v>
      </c>
      <c r="D30" s="3">
        <v>702</v>
      </c>
      <c r="E30" s="3">
        <v>22.6</v>
      </c>
      <c r="F30" s="3">
        <f t="shared" si="0"/>
        <v>914.6</v>
      </c>
      <c r="G30" s="1"/>
    </row>
    <row r="31" spans="1:7">
      <c r="B31" s="44">
        <v>39332</v>
      </c>
      <c r="C31" s="3">
        <v>19</v>
      </c>
      <c r="D31" s="3">
        <v>510</v>
      </c>
      <c r="E31" s="3">
        <v>0.1</v>
      </c>
      <c r="F31" s="3">
        <f t="shared" si="0"/>
        <v>529.1</v>
      </c>
      <c r="G31" s="1"/>
    </row>
    <row r="32" spans="1:7">
      <c r="B32" s="44">
        <v>39339</v>
      </c>
      <c r="C32" s="3">
        <v>0.1</v>
      </c>
      <c r="D32" s="3">
        <v>0.1</v>
      </c>
      <c r="E32" s="3">
        <v>0.1</v>
      </c>
      <c r="F32" s="3">
        <v>0.01</v>
      </c>
      <c r="G32" s="1"/>
    </row>
    <row r="33" spans="1:7">
      <c r="B33" s="44">
        <v>39346</v>
      </c>
      <c r="C33" s="3">
        <v>0.1</v>
      </c>
      <c r="D33" s="3">
        <v>0.1</v>
      </c>
      <c r="E33" s="3">
        <v>0.1</v>
      </c>
      <c r="F33" s="3">
        <v>0.01</v>
      </c>
      <c r="G33" s="1"/>
    </row>
    <row r="34" spans="1:7">
      <c r="B34" s="44">
        <v>39353</v>
      </c>
      <c r="C34" s="3">
        <v>0.1</v>
      </c>
      <c r="D34" s="3">
        <v>0.1</v>
      </c>
      <c r="E34" s="3">
        <v>0.1</v>
      </c>
      <c r="F34" s="3">
        <v>0.01</v>
      </c>
      <c r="G34" s="1"/>
    </row>
    <row r="35" spans="1:7">
      <c r="B35" s="44">
        <v>39360</v>
      </c>
      <c r="C35" s="3">
        <v>3.85</v>
      </c>
      <c r="D35" s="3">
        <v>0.1</v>
      </c>
      <c r="E35" s="3">
        <v>0.1</v>
      </c>
      <c r="F35" s="3">
        <f t="shared" si="0"/>
        <v>4.05</v>
      </c>
      <c r="G35" s="1"/>
    </row>
    <row r="36" spans="1:7">
      <c r="A36" s="3">
        <v>2012</v>
      </c>
      <c r="B36" s="44">
        <v>39611</v>
      </c>
      <c r="C36" s="3">
        <v>3.85</v>
      </c>
      <c r="D36" s="3">
        <v>3.01</v>
      </c>
      <c r="E36" s="3">
        <v>3.01</v>
      </c>
      <c r="F36" s="3">
        <f t="shared" si="0"/>
        <v>9.8699999999999992</v>
      </c>
      <c r="G36" s="1"/>
    </row>
    <row r="37" spans="1:7">
      <c r="B37" s="44">
        <v>39639</v>
      </c>
      <c r="C37" s="3">
        <v>0.1</v>
      </c>
      <c r="D37" s="3">
        <v>0.1</v>
      </c>
      <c r="E37" s="3">
        <v>0.1</v>
      </c>
      <c r="F37" s="3">
        <f t="shared" si="0"/>
        <v>0.30000000000000004</v>
      </c>
      <c r="G37" s="1"/>
    </row>
    <row r="38" spans="1:7">
      <c r="B38" s="44">
        <v>39646</v>
      </c>
      <c r="C38" s="3">
        <v>13.9</v>
      </c>
      <c r="D38" s="3">
        <v>1</v>
      </c>
      <c r="E38" s="3">
        <v>7.02</v>
      </c>
      <c r="F38" s="3">
        <f t="shared" si="0"/>
        <v>21.92</v>
      </c>
      <c r="G38" s="1"/>
    </row>
    <row r="39" spans="1:7">
      <c r="B39" s="44">
        <v>39653</v>
      </c>
      <c r="C39" s="3">
        <v>0.1</v>
      </c>
      <c r="D39" s="3">
        <v>0.1</v>
      </c>
      <c r="E39" s="3">
        <v>20.8</v>
      </c>
      <c r="F39" s="3">
        <f t="shared" si="0"/>
        <v>21</v>
      </c>
      <c r="G39" s="1"/>
    </row>
    <row r="40" spans="1:7">
      <c r="B40" s="44">
        <v>39660</v>
      </c>
      <c r="C40" s="3">
        <v>3.85</v>
      </c>
      <c r="D40" s="3">
        <v>13.8</v>
      </c>
      <c r="E40" s="3">
        <v>13.8</v>
      </c>
      <c r="F40" s="3">
        <f t="shared" si="0"/>
        <v>31.450000000000003</v>
      </c>
      <c r="G40" s="1"/>
    </row>
    <row r="41" spans="1:7">
      <c r="B41" s="44">
        <v>39667</v>
      </c>
      <c r="C41" s="8">
        <v>5.82</v>
      </c>
      <c r="D41" s="8">
        <v>25.5</v>
      </c>
      <c r="E41" s="8">
        <v>44.5</v>
      </c>
      <c r="F41" s="3">
        <f t="shared" si="0"/>
        <v>75.819999999999993</v>
      </c>
      <c r="G41" s="1"/>
    </row>
    <row r="42" spans="1:7">
      <c r="B42" s="44">
        <v>39676</v>
      </c>
      <c r="C42" s="3">
        <v>13.9</v>
      </c>
      <c r="D42" s="3">
        <v>25.5</v>
      </c>
      <c r="E42" s="3">
        <v>38.5</v>
      </c>
      <c r="F42" s="3">
        <f t="shared" si="0"/>
        <v>77.900000000000006</v>
      </c>
      <c r="G42" s="1"/>
    </row>
    <row r="43" spans="1:7">
      <c r="B43" s="44">
        <v>39681</v>
      </c>
      <c r="C43" s="3">
        <v>3.85</v>
      </c>
      <c r="D43" s="3">
        <v>3.85</v>
      </c>
      <c r="E43" s="3">
        <v>7.02</v>
      </c>
      <c r="F43" s="3">
        <f t="shared" si="0"/>
        <v>14.719999999999999</v>
      </c>
      <c r="G43" s="1"/>
    </row>
    <row r="44" spans="1:7">
      <c r="B44" s="44">
        <v>39688</v>
      </c>
      <c r="C44" s="8">
        <v>190</v>
      </c>
      <c r="D44" s="8">
        <v>702</v>
      </c>
      <c r="E44" s="8">
        <v>22.6</v>
      </c>
      <c r="F44" s="3">
        <f t="shared" si="0"/>
        <v>914.6</v>
      </c>
      <c r="G44" s="1"/>
    </row>
    <row r="45" spans="1:7">
      <c r="B45" s="44">
        <v>39695</v>
      </c>
      <c r="C45" s="3">
        <v>13.8</v>
      </c>
      <c r="D45" s="3">
        <v>98.2</v>
      </c>
      <c r="E45" s="3">
        <v>10.3</v>
      </c>
      <c r="F45" s="3">
        <f t="shared" si="0"/>
        <v>122.3</v>
      </c>
      <c r="G45" s="1"/>
    </row>
    <row r="46" spans="1:7">
      <c r="B46" s="44">
        <v>39702</v>
      </c>
      <c r="C46" s="3">
        <v>5.0999999999999996</v>
      </c>
      <c r="D46" s="3">
        <v>13.9</v>
      </c>
      <c r="E46" s="3">
        <v>0.1</v>
      </c>
      <c r="F46" s="3">
        <f t="shared" si="0"/>
        <v>19.100000000000001</v>
      </c>
      <c r="G46" s="1"/>
    </row>
    <row r="47" spans="1:7">
      <c r="B47" s="44">
        <v>39723</v>
      </c>
      <c r="C47" s="3">
        <v>25.5</v>
      </c>
      <c r="D47" s="3">
        <v>3.01</v>
      </c>
      <c r="E47" s="3">
        <v>30.1</v>
      </c>
      <c r="F47" s="3">
        <f t="shared" si="0"/>
        <v>58.61</v>
      </c>
      <c r="G47" s="1"/>
    </row>
    <row r="48" spans="1:7">
      <c r="B48" s="44">
        <v>39744</v>
      </c>
      <c r="C48" s="3">
        <v>25500</v>
      </c>
      <c r="D48" s="3">
        <v>25500</v>
      </c>
      <c r="E48" s="3">
        <v>0.1</v>
      </c>
      <c r="F48" s="3">
        <f t="shared" si="0"/>
        <v>51000.1</v>
      </c>
      <c r="G48" s="1"/>
    </row>
    <row r="49" spans="1:7">
      <c r="A49" s="3">
        <v>2013</v>
      </c>
      <c r="B49" s="45">
        <v>39956</v>
      </c>
      <c r="C49" s="3">
        <v>0.1</v>
      </c>
      <c r="D49" s="3">
        <v>0.1</v>
      </c>
      <c r="E49" s="3">
        <v>0.1</v>
      </c>
      <c r="F49" s="3">
        <v>0.01</v>
      </c>
      <c r="G49" s="1"/>
    </row>
    <row r="50" spans="1:7">
      <c r="A50" s="1"/>
      <c r="B50" s="45">
        <v>39981</v>
      </c>
      <c r="C50" s="9">
        <v>2.08</v>
      </c>
      <c r="D50" s="3">
        <v>0.1</v>
      </c>
      <c r="E50" s="3">
        <v>0.1</v>
      </c>
      <c r="F50" s="3">
        <f t="shared" si="0"/>
        <v>2.2800000000000002</v>
      </c>
      <c r="G50" s="1"/>
    </row>
    <row r="51" spans="1:7">
      <c r="A51" s="1"/>
      <c r="B51" s="45">
        <v>40003</v>
      </c>
      <c r="C51" s="3">
        <v>0.1</v>
      </c>
      <c r="D51" s="3">
        <v>0.1</v>
      </c>
      <c r="E51" s="3">
        <v>0.1</v>
      </c>
      <c r="F51" s="3">
        <v>0.01</v>
      </c>
      <c r="G51" s="1"/>
    </row>
    <row r="52" spans="1:7">
      <c r="A52" s="1"/>
      <c r="B52" s="45">
        <v>40016</v>
      </c>
      <c r="C52" s="3">
        <v>0.1</v>
      </c>
      <c r="D52" s="9">
        <v>25.5</v>
      </c>
      <c r="E52" s="9">
        <v>35</v>
      </c>
      <c r="F52" s="3">
        <f t="shared" ref="F52:F100" si="2">SUM(C52:E52)</f>
        <v>60.6</v>
      </c>
      <c r="G52" s="1"/>
    </row>
    <row r="53" spans="1:7">
      <c r="A53" s="1"/>
      <c r="B53" s="45">
        <v>40030</v>
      </c>
      <c r="C53" s="3">
        <v>0.1</v>
      </c>
      <c r="D53" s="9">
        <v>0</v>
      </c>
      <c r="E53" s="9">
        <v>25.5</v>
      </c>
      <c r="F53" s="3">
        <f t="shared" si="2"/>
        <v>25.6</v>
      </c>
      <c r="G53" s="1"/>
    </row>
    <row r="54" spans="1:7">
      <c r="A54" s="1"/>
      <c r="B54" s="45">
        <v>40044</v>
      </c>
      <c r="C54" s="3">
        <v>0.1</v>
      </c>
      <c r="D54" s="3">
        <v>0.1</v>
      </c>
      <c r="E54" s="3">
        <v>0.1</v>
      </c>
      <c r="F54" s="3">
        <v>0.01</v>
      </c>
      <c r="G54" s="1"/>
    </row>
    <row r="55" spans="1:7">
      <c r="A55" s="1"/>
      <c r="B55" s="45">
        <v>40058</v>
      </c>
      <c r="C55" s="3">
        <v>0.1</v>
      </c>
      <c r="D55" s="3">
        <v>0.1</v>
      </c>
      <c r="E55" s="3">
        <v>0.1</v>
      </c>
      <c r="F55" s="3">
        <v>0.01</v>
      </c>
      <c r="G55" s="1"/>
    </row>
    <row r="56" spans="1:7">
      <c r="A56" s="1"/>
      <c r="B56" s="45">
        <v>40073</v>
      </c>
      <c r="C56" s="3">
        <v>0.1</v>
      </c>
      <c r="D56" s="9">
        <v>13.9</v>
      </c>
      <c r="E56" s="9">
        <v>9.4</v>
      </c>
      <c r="F56" s="3">
        <f t="shared" si="2"/>
        <v>23.4</v>
      </c>
      <c r="G56" s="1"/>
    </row>
    <row r="57" spans="1:7">
      <c r="A57" s="1"/>
      <c r="B57" s="45">
        <v>40103</v>
      </c>
      <c r="C57" s="9">
        <v>25.5</v>
      </c>
      <c r="D57" s="9">
        <v>25.5</v>
      </c>
      <c r="E57" s="9">
        <v>38.5</v>
      </c>
      <c r="F57" s="3">
        <f t="shared" si="2"/>
        <v>89.5</v>
      </c>
      <c r="G57" s="1"/>
    </row>
    <row r="58" spans="1:7">
      <c r="A58" s="1"/>
      <c r="B58" s="45">
        <v>40131</v>
      </c>
      <c r="C58" s="9">
        <v>3.01</v>
      </c>
      <c r="D58" s="9">
        <v>3.01</v>
      </c>
      <c r="E58" s="9">
        <v>10.3</v>
      </c>
      <c r="F58" s="3">
        <f t="shared" si="2"/>
        <v>16.32</v>
      </c>
      <c r="G58" s="1"/>
    </row>
    <row r="59" spans="1:7">
      <c r="A59">
        <v>2014</v>
      </c>
      <c r="B59" s="45">
        <v>40368</v>
      </c>
      <c r="C59" s="3">
        <v>0.1</v>
      </c>
      <c r="D59" s="9">
        <v>25</v>
      </c>
      <c r="E59" s="3">
        <v>0.1</v>
      </c>
      <c r="F59" s="3">
        <f t="shared" si="2"/>
        <v>25.200000000000003</v>
      </c>
      <c r="G59" s="1"/>
    </row>
    <row r="60" spans="1:7">
      <c r="A60"/>
      <c r="B60" s="45">
        <v>40380</v>
      </c>
      <c r="C60" s="3">
        <v>0.1</v>
      </c>
      <c r="D60" s="3">
        <v>0.1</v>
      </c>
      <c r="E60" s="3">
        <v>0.1</v>
      </c>
      <c r="F60" s="3">
        <v>0.01</v>
      </c>
      <c r="G60" s="1"/>
    </row>
    <row r="61" spans="1:7">
      <c r="A61"/>
      <c r="B61" s="45">
        <v>40394</v>
      </c>
      <c r="C61" s="3">
        <v>0.1</v>
      </c>
      <c r="D61" s="3">
        <v>0.1</v>
      </c>
      <c r="E61" s="9">
        <v>19</v>
      </c>
      <c r="F61" s="3">
        <f t="shared" si="2"/>
        <v>19.2</v>
      </c>
      <c r="G61" s="1"/>
    </row>
    <row r="62" spans="1:7">
      <c r="A62"/>
      <c r="B62" s="45">
        <v>40401</v>
      </c>
      <c r="C62" s="3">
        <v>0.1</v>
      </c>
      <c r="D62" s="9">
        <v>25</v>
      </c>
      <c r="E62" s="3">
        <v>0.1</v>
      </c>
      <c r="F62" s="3">
        <f t="shared" si="2"/>
        <v>25.200000000000003</v>
      </c>
      <c r="G62" s="1"/>
    </row>
    <row r="63" spans="1:7">
      <c r="A63"/>
      <c r="B63" s="45">
        <v>40408</v>
      </c>
      <c r="C63" s="3">
        <v>0.1</v>
      </c>
      <c r="D63" s="3">
        <v>0.1</v>
      </c>
      <c r="E63" s="3">
        <v>0.1</v>
      </c>
      <c r="F63" s="3">
        <f t="shared" si="2"/>
        <v>0.30000000000000004</v>
      </c>
      <c r="G63" s="1"/>
    </row>
    <row r="64" spans="1:7">
      <c r="A64"/>
      <c r="B64" s="45">
        <v>40424</v>
      </c>
      <c r="C64" s="3">
        <v>0.1</v>
      </c>
      <c r="D64" s="3">
        <v>0.1</v>
      </c>
      <c r="E64" s="9">
        <v>9.82</v>
      </c>
      <c r="F64" s="3">
        <f t="shared" si="2"/>
        <v>10.02</v>
      </c>
      <c r="G64" s="1"/>
    </row>
    <row r="65" spans="1:7">
      <c r="A65"/>
      <c r="B65" s="45">
        <v>40438</v>
      </c>
      <c r="C65" s="3">
        <v>0.1</v>
      </c>
      <c r="D65" s="3">
        <v>0.1</v>
      </c>
      <c r="E65" s="3">
        <v>0.1</v>
      </c>
      <c r="F65" s="3">
        <v>0.01</v>
      </c>
      <c r="G65" s="1"/>
    </row>
    <row r="66" spans="1:7">
      <c r="A66"/>
      <c r="B66" s="45">
        <v>40452</v>
      </c>
      <c r="C66" s="3">
        <v>0.1</v>
      </c>
      <c r="D66" s="3">
        <v>0.1</v>
      </c>
      <c r="E66" s="9">
        <v>98.2</v>
      </c>
      <c r="F66" s="3">
        <f t="shared" si="2"/>
        <v>98.4</v>
      </c>
      <c r="G66" s="1"/>
    </row>
    <row r="67" spans="1:7">
      <c r="A67"/>
      <c r="B67" s="45">
        <v>40470</v>
      </c>
      <c r="C67" s="3">
        <v>0.1</v>
      </c>
      <c r="D67" s="3">
        <v>0.1</v>
      </c>
      <c r="E67" s="3">
        <v>0.1</v>
      </c>
      <c r="F67" s="3">
        <v>0.01</v>
      </c>
      <c r="G67" s="1"/>
    </row>
    <row r="68" spans="1:7">
      <c r="A68">
        <v>2015</v>
      </c>
      <c r="B68" s="45">
        <v>40731</v>
      </c>
      <c r="C68" s="3">
        <v>0.1</v>
      </c>
      <c r="D68" s="3">
        <v>0.1</v>
      </c>
      <c r="E68" s="3">
        <v>0.1</v>
      </c>
      <c r="F68" s="3">
        <v>0.01</v>
      </c>
      <c r="G68" s="1"/>
    </row>
    <row r="69" spans="1:7">
      <c r="A69"/>
      <c r="B69" s="45">
        <v>40744</v>
      </c>
      <c r="C69" s="3">
        <v>0.1</v>
      </c>
      <c r="D69" s="3">
        <v>0.1</v>
      </c>
      <c r="E69" s="3">
        <v>0.1</v>
      </c>
      <c r="F69" s="3">
        <v>0.01</v>
      </c>
      <c r="G69" s="1"/>
    </row>
    <row r="70" spans="1:7">
      <c r="A70"/>
      <c r="B70" s="45">
        <v>40758</v>
      </c>
      <c r="C70" s="3">
        <v>0.1</v>
      </c>
      <c r="D70" s="3">
        <v>0.1</v>
      </c>
      <c r="E70" s="3">
        <v>0.1</v>
      </c>
      <c r="F70" s="3">
        <v>0.01</v>
      </c>
      <c r="G70" s="1"/>
    </row>
    <row r="71" spans="1:7">
      <c r="A71"/>
      <c r="B71" s="45">
        <v>40772</v>
      </c>
      <c r="C71" s="3">
        <v>0.1</v>
      </c>
      <c r="D71" s="3">
        <v>0.1</v>
      </c>
      <c r="E71" s="3">
        <v>0.1</v>
      </c>
      <c r="F71" s="3">
        <v>0.01</v>
      </c>
      <c r="G71" s="1"/>
    </row>
    <row r="72" spans="1:7">
      <c r="A72"/>
      <c r="B72" s="45">
        <v>40789</v>
      </c>
      <c r="C72" s="9">
        <v>240</v>
      </c>
      <c r="D72" s="9">
        <v>23.1</v>
      </c>
      <c r="E72" s="9">
        <v>23.1</v>
      </c>
      <c r="F72" s="3">
        <f t="shared" si="2"/>
        <v>286.20000000000005</v>
      </c>
      <c r="G72" s="1"/>
    </row>
    <row r="73" spans="1:7">
      <c r="A73"/>
      <c r="B73" s="45">
        <v>40800</v>
      </c>
      <c r="C73" s="9">
        <v>23.1</v>
      </c>
      <c r="D73" s="9">
        <v>23.1</v>
      </c>
      <c r="E73" s="9">
        <v>12.1</v>
      </c>
      <c r="F73" s="3">
        <f t="shared" si="2"/>
        <v>58.300000000000004</v>
      </c>
      <c r="G73" s="1"/>
    </row>
    <row r="74" spans="1:7">
      <c r="A74"/>
      <c r="B74" s="45">
        <v>40821</v>
      </c>
      <c r="C74" s="9">
        <v>11.3</v>
      </c>
      <c r="D74" s="9">
        <v>4.0999999999999996</v>
      </c>
      <c r="E74" s="3">
        <v>0.1</v>
      </c>
      <c r="F74" s="3">
        <f t="shared" si="2"/>
        <v>15.5</v>
      </c>
      <c r="G74" s="1"/>
    </row>
    <row r="75" spans="1:7">
      <c r="A75"/>
      <c r="B75" s="45">
        <v>40835</v>
      </c>
      <c r="C75" s="3">
        <v>0.1</v>
      </c>
      <c r="D75" s="3">
        <v>0.1</v>
      </c>
      <c r="E75" s="3">
        <v>0.1</v>
      </c>
      <c r="F75" s="3">
        <v>0.01</v>
      </c>
      <c r="G75" s="1"/>
    </row>
    <row r="76" spans="1:7">
      <c r="A76" s="2">
        <v>2016</v>
      </c>
      <c r="B76" s="45">
        <v>41101</v>
      </c>
      <c r="C76" s="9">
        <v>0.1</v>
      </c>
      <c r="D76" s="9">
        <v>0.1</v>
      </c>
      <c r="E76" s="9">
        <v>0.1</v>
      </c>
      <c r="F76" s="3">
        <v>0.01</v>
      </c>
      <c r="G76" s="1"/>
    </row>
    <row r="77" spans="1:7">
      <c r="B77" s="45">
        <v>41114</v>
      </c>
      <c r="C77" s="9">
        <v>0.1</v>
      </c>
      <c r="D77" s="9">
        <v>0.1</v>
      </c>
      <c r="E77" s="9">
        <v>0.1</v>
      </c>
      <c r="F77" s="3">
        <v>0.01</v>
      </c>
      <c r="G77" s="1"/>
    </row>
    <row r="78" spans="1:7">
      <c r="B78" s="45">
        <v>41122</v>
      </c>
      <c r="C78" s="9">
        <v>0.1</v>
      </c>
      <c r="D78" s="9">
        <v>0.1</v>
      </c>
      <c r="E78" s="9">
        <v>0.1</v>
      </c>
      <c r="F78" s="3">
        <v>0.01</v>
      </c>
      <c r="G78" s="1"/>
    </row>
    <row r="79" spans="1:7">
      <c r="B79" s="45">
        <v>41129</v>
      </c>
      <c r="C79" s="9">
        <v>0.1</v>
      </c>
      <c r="D79" s="9">
        <v>18.600000000000001</v>
      </c>
      <c r="E79" s="9">
        <v>46.7</v>
      </c>
      <c r="F79" s="3">
        <f t="shared" si="2"/>
        <v>65.400000000000006</v>
      </c>
      <c r="G79" s="1"/>
    </row>
    <row r="80" spans="1:7">
      <c r="B80" s="45">
        <v>41137</v>
      </c>
      <c r="C80" s="9">
        <v>0.1</v>
      </c>
      <c r="D80" s="9">
        <v>0.1</v>
      </c>
      <c r="E80" s="9">
        <v>0.1</v>
      </c>
      <c r="F80" s="3">
        <v>0.01</v>
      </c>
      <c r="G80" s="1"/>
    </row>
    <row r="81" spans="1:7">
      <c r="B81" s="45">
        <v>41143</v>
      </c>
      <c r="C81" s="9">
        <v>0.1</v>
      </c>
      <c r="D81" s="9">
        <v>0.1</v>
      </c>
      <c r="E81" s="9">
        <v>0.1</v>
      </c>
      <c r="F81" s="3">
        <v>0.01</v>
      </c>
      <c r="G81" s="1"/>
    </row>
    <row r="82" spans="1:7">
      <c r="B82" s="45">
        <v>41150</v>
      </c>
      <c r="C82" s="9">
        <v>0.1</v>
      </c>
      <c r="D82" s="9">
        <v>0.1</v>
      </c>
      <c r="E82" s="9">
        <v>0.1</v>
      </c>
      <c r="F82" s="3">
        <v>0.01</v>
      </c>
      <c r="G82" s="1"/>
    </row>
    <row r="83" spans="1:7">
      <c r="B83" s="45">
        <v>41158</v>
      </c>
      <c r="C83" s="9">
        <v>0.1</v>
      </c>
      <c r="D83" s="9">
        <v>0.1</v>
      </c>
      <c r="E83" s="9">
        <v>0.1</v>
      </c>
      <c r="F83" s="3">
        <v>0.01</v>
      </c>
      <c r="G83" s="1"/>
    </row>
    <row r="84" spans="1:7">
      <c r="B84" s="45">
        <v>41164</v>
      </c>
      <c r="C84" s="9">
        <v>240</v>
      </c>
      <c r="D84" s="9">
        <v>23.1</v>
      </c>
      <c r="E84" s="9">
        <v>23.1</v>
      </c>
      <c r="F84" s="3">
        <f t="shared" si="2"/>
        <v>286.20000000000005</v>
      </c>
      <c r="G84" s="1"/>
    </row>
    <row r="85" spans="1:7">
      <c r="B85" s="45">
        <v>41171</v>
      </c>
      <c r="C85" s="9">
        <v>23.1</v>
      </c>
      <c r="D85" s="9">
        <v>23.1</v>
      </c>
      <c r="E85" s="9">
        <v>12.1</v>
      </c>
      <c r="F85" s="3">
        <f t="shared" si="2"/>
        <v>58.300000000000004</v>
      </c>
      <c r="G85" s="1"/>
    </row>
    <row r="86" spans="1:7">
      <c r="B86" s="45">
        <v>41185</v>
      </c>
      <c r="C86" s="9">
        <v>4.0999999999999996</v>
      </c>
      <c r="D86" s="9">
        <v>0.1</v>
      </c>
      <c r="E86" s="9">
        <v>23.1</v>
      </c>
      <c r="F86" s="3">
        <f t="shared" si="2"/>
        <v>27.3</v>
      </c>
      <c r="G86" s="1"/>
    </row>
    <row r="87" spans="1:7">
      <c r="B87" s="46">
        <v>41188</v>
      </c>
      <c r="C87" s="9">
        <v>0.1</v>
      </c>
      <c r="D87" s="9">
        <v>0.1</v>
      </c>
      <c r="E87" s="9">
        <v>0.1</v>
      </c>
      <c r="F87" s="3">
        <v>0.01</v>
      </c>
      <c r="G87" s="1"/>
    </row>
    <row r="88" spans="1:7">
      <c r="B88" s="46">
        <v>41193</v>
      </c>
      <c r="C88" s="9">
        <v>0.1</v>
      </c>
      <c r="D88" s="9">
        <v>0.1</v>
      </c>
      <c r="E88" s="9">
        <v>18.600000000000001</v>
      </c>
      <c r="F88" s="3">
        <f t="shared" si="2"/>
        <v>18.8</v>
      </c>
      <c r="G88" s="33"/>
    </row>
    <row r="89" spans="1:7">
      <c r="B89" s="45">
        <v>41199</v>
      </c>
      <c r="C89" s="9">
        <v>4.0999999999999996</v>
      </c>
      <c r="D89" s="9">
        <v>0.1</v>
      </c>
      <c r="E89" s="9">
        <v>23.1</v>
      </c>
      <c r="F89" s="3">
        <f t="shared" si="2"/>
        <v>27.3</v>
      </c>
      <c r="G89" s="33"/>
    </row>
    <row r="90" spans="1:7">
      <c r="B90" s="45">
        <v>41207</v>
      </c>
      <c r="C90" s="9">
        <v>0.1</v>
      </c>
      <c r="D90" s="9">
        <v>11.3</v>
      </c>
      <c r="E90" s="9">
        <v>11.3</v>
      </c>
      <c r="F90" s="3">
        <f t="shared" si="2"/>
        <v>22.700000000000003</v>
      </c>
      <c r="G90" s="33"/>
    </row>
    <row r="91" spans="1:7" s="33" customFormat="1">
      <c r="A91" s="33">
        <v>2017</v>
      </c>
      <c r="B91" s="54">
        <v>41452</v>
      </c>
      <c r="F91" s="8">
        <v>0.01</v>
      </c>
    </row>
    <row r="92" spans="1:7" s="33" customFormat="1">
      <c r="B92" s="54">
        <v>41465</v>
      </c>
      <c r="C92" s="19">
        <v>0.1</v>
      </c>
      <c r="D92" s="19">
        <v>0.1</v>
      </c>
      <c r="E92" s="19">
        <v>0.1</v>
      </c>
      <c r="F92" s="8">
        <v>0.01</v>
      </c>
    </row>
    <row r="93" spans="1:7" s="33" customFormat="1">
      <c r="B93" s="54">
        <v>41479</v>
      </c>
      <c r="C93" s="19">
        <v>25.4</v>
      </c>
      <c r="D93" s="19">
        <v>25.4</v>
      </c>
      <c r="E93" s="19">
        <v>25.4</v>
      </c>
      <c r="F93" s="8">
        <f t="shared" si="2"/>
        <v>76.199999999999989</v>
      </c>
    </row>
    <row r="94" spans="1:7" s="33" customFormat="1">
      <c r="B94" s="54">
        <v>41486</v>
      </c>
      <c r="C94" s="19">
        <v>0.1</v>
      </c>
      <c r="D94" s="19">
        <v>0.1</v>
      </c>
      <c r="E94" s="19">
        <v>0.1</v>
      </c>
      <c r="F94" s="8">
        <v>0.01</v>
      </c>
    </row>
    <row r="95" spans="1:7" s="33" customFormat="1">
      <c r="B95" s="54">
        <v>41495</v>
      </c>
      <c r="C95" s="19">
        <v>0.1</v>
      </c>
      <c r="D95" s="19">
        <v>0.1</v>
      </c>
      <c r="E95" s="19">
        <v>0.1</v>
      </c>
      <c r="F95" s="8">
        <v>0.01</v>
      </c>
    </row>
    <row r="96" spans="1:7" s="33" customFormat="1">
      <c r="B96" s="55">
        <v>41507</v>
      </c>
      <c r="C96" s="19">
        <v>0.1</v>
      </c>
      <c r="D96" s="19">
        <v>0.1</v>
      </c>
      <c r="E96" s="19">
        <v>0.1</v>
      </c>
      <c r="F96" s="8">
        <v>0.01</v>
      </c>
    </row>
    <row r="97" spans="1:7" s="33" customFormat="1">
      <c r="B97" s="55">
        <v>41521</v>
      </c>
      <c r="C97" s="19">
        <v>0.1</v>
      </c>
      <c r="D97" s="19">
        <v>0.1</v>
      </c>
      <c r="E97" s="19">
        <v>0.1</v>
      </c>
      <c r="F97" s="8">
        <v>0.01</v>
      </c>
    </row>
    <row r="98" spans="1:7" s="33" customFormat="1">
      <c r="B98" s="55">
        <v>41524</v>
      </c>
      <c r="C98" s="19">
        <v>0.1</v>
      </c>
      <c r="D98" s="19">
        <v>0.1</v>
      </c>
      <c r="E98" s="19">
        <v>0.1</v>
      </c>
      <c r="F98" s="8">
        <v>0.01</v>
      </c>
    </row>
    <row r="99" spans="1:7" s="33" customFormat="1">
      <c r="B99" s="55">
        <v>41529</v>
      </c>
      <c r="C99" s="19">
        <v>0.1</v>
      </c>
      <c r="D99" s="19">
        <v>0.1</v>
      </c>
      <c r="E99" s="19">
        <v>0.1</v>
      </c>
      <c r="F99" s="8">
        <v>0.01</v>
      </c>
    </row>
    <row r="100" spans="1:7" s="33" customFormat="1">
      <c r="B100" s="55">
        <v>41542</v>
      </c>
      <c r="C100" s="19">
        <v>25.4</v>
      </c>
      <c r="D100" s="19">
        <v>25.4</v>
      </c>
      <c r="E100" s="19">
        <v>25.4</v>
      </c>
      <c r="F100" s="8">
        <f t="shared" si="2"/>
        <v>76.199999999999989</v>
      </c>
      <c r="G100" s="42"/>
    </row>
    <row r="101" spans="1:7" s="33" customFormat="1">
      <c r="B101" s="55">
        <v>41556</v>
      </c>
      <c r="C101" s="19">
        <v>0.1</v>
      </c>
      <c r="D101" s="19">
        <v>0.1</v>
      </c>
      <c r="E101" s="19">
        <v>0.1</v>
      </c>
      <c r="F101" s="8">
        <v>0.01</v>
      </c>
    </row>
    <row r="102" spans="1:7" s="33" customFormat="1">
      <c r="B102" s="55">
        <v>41570</v>
      </c>
      <c r="C102" s="19">
        <v>0.1</v>
      </c>
      <c r="D102" s="19">
        <v>0.1</v>
      </c>
      <c r="E102" s="19">
        <v>0.1</v>
      </c>
      <c r="F102" s="8">
        <v>0.01</v>
      </c>
      <c r="G102" s="42"/>
    </row>
    <row r="103" spans="1:7" s="33" customFormat="1">
      <c r="A103" s="33">
        <v>2018</v>
      </c>
      <c r="B103" s="54">
        <v>41829</v>
      </c>
      <c r="F103" s="52">
        <v>369600</v>
      </c>
      <c r="G103" s="8" t="s">
        <v>35</v>
      </c>
    </row>
    <row r="104" spans="1:7" s="33" customFormat="1">
      <c r="A104" s="42"/>
      <c r="B104" s="54">
        <v>41843</v>
      </c>
      <c r="F104" s="52">
        <v>988350</v>
      </c>
      <c r="G104" s="42"/>
    </row>
    <row r="105" spans="1:7" s="33" customFormat="1">
      <c r="A105" s="42"/>
      <c r="B105" s="54">
        <v>41857</v>
      </c>
      <c r="F105" s="52">
        <v>746400</v>
      </c>
      <c r="G105" s="42"/>
    </row>
    <row r="106" spans="1:7" s="33" customFormat="1">
      <c r="A106" s="42"/>
      <c r="B106" s="54">
        <v>41871</v>
      </c>
      <c r="F106" s="52">
        <v>3146100</v>
      </c>
      <c r="G106" s="42"/>
    </row>
    <row r="107" spans="1:7" s="33" customFormat="1">
      <c r="A107" s="42"/>
      <c r="B107" s="56">
        <v>41885</v>
      </c>
      <c r="F107" s="52">
        <v>1066850</v>
      </c>
      <c r="G107" s="42"/>
    </row>
    <row r="108" spans="1:7" s="33" customFormat="1">
      <c r="A108" s="42"/>
      <c r="B108" s="56">
        <v>41899</v>
      </c>
      <c r="F108" s="52">
        <v>415250</v>
      </c>
      <c r="G108" s="42"/>
    </row>
    <row r="109" spans="1:7" s="33" customFormat="1">
      <c r="A109" s="42"/>
      <c r="B109" s="56">
        <v>41913</v>
      </c>
      <c r="F109" s="52">
        <v>161800</v>
      </c>
      <c r="G109" s="42"/>
    </row>
    <row r="110" spans="1:7" s="33" customFormat="1">
      <c r="A110" s="42"/>
      <c r="B110" s="56">
        <v>41927</v>
      </c>
      <c r="F110" s="52">
        <v>120150</v>
      </c>
      <c r="G110" s="42"/>
    </row>
    <row r="111" spans="1:7" s="33" customFormat="1">
      <c r="A111" s="42"/>
      <c r="B111" s="56">
        <v>41934</v>
      </c>
      <c r="F111" s="8">
        <v>0.01</v>
      </c>
      <c r="G111" s="42"/>
    </row>
    <row r="112" spans="1:7" s="33" customFormat="1">
      <c r="A112" s="42"/>
      <c r="B112" s="56">
        <v>41940</v>
      </c>
      <c r="F112" s="8">
        <v>0.01</v>
      </c>
      <c r="G112" s="1"/>
    </row>
    <row r="113" spans="1:7" s="33" customFormat="1">
      <c r="A113" s="42"/>
      <c r="B113" s="56">
        <v>41948</v>
      </c>
      <c r="F113" s="52">
        <v>301650</v>
      </c>
      <c r="G113" s="1"/>
    </row>
    <row r="114" spans="1:7">
      <c r="A114">
        <v>2019</v>
      </c>
      <c r="B114" s="57">
        <v>42161</v>
      </c>
      <c r="C114" s="33"/>
      <c r="D114" s="33"/>
      <c r="E114" s="33"/>
      <c r="F114" s="3">
        <v>0.01</v>
      </c>
      <c r="G114" s="1"/>
    </row>
    <row r="115" spans="1:7">
      <c r="A115"/>
      <c r="B115" s="57">
        <v>42186</v>
      </c>
      <c r="F115" s="14">
        <v>432876.96829002205</v>
      </c>
      <c r="G115" s="1"/>
    </row>
    <row r="116" spans="1:7">
      <c r="A116"/>
      <c r="B116" s="57">
        <v>42200</v>
      </c>
      <c r="F116" s="14">
        <v>236322.32800726421</v>
      </c>
    </row>
    <row r="117" spans="1:7">
      <c r="A117"/>
      <c r="B117" s="57">
        <v>42214</v>
      </c>
      <c r="F117" s="14">
        <v>141285.29849200445</v>
      </c>
    </row>
    <row r="118" spans="1:7">
      <c r="A118"/>
      <c r="B118" s="57">
        <v>42221</v>
      </c>
      <c r="F118" s="14">
        <v>8088.1082679045749</v>
      </c>
    </row>
    <row r="119" spans="1:7">
      <c r="A119"/>
      <c r="B119" s="57">
        <v>42231</v>
      </c>
      <c r="F119" s="14">
        <v>162285.5080009879</v>
      </c>
    </row>
    <row r="120" spans="1:7">
      <c r="A120"/>
      <c r="B120" s="57">
        <v>42242</v>
      </c>
      <c r="F120" s="14">
        <v>114890.68579459864</v>
      </c>
    </row>
    <row r="121" spans="1:7">
      <c r="A121"/>
      <c r="B121" s="57">
        <v>42256</v>
      </c>
      <c r="F121" s="14">
        <v>3655210.3181335204</v>
      </c>
    </row>
    <row r="122" spans="1:7">
      <c r="A122"/>
      <c r="B122" s="57">
        <v>42264</v>
      </c>
      <c r="F122" s="14">
        <v>39557.198299417891</v>
      </c>
    </row>
    <row r="123" spans="1:7">
      <c r="A123"/>
      <c r="B123" s="57">
        <v>42271</v>
      </c>
      <c r="F123" s="15">
        <v>3710713.2582463841</v>
      </c>
    </row>
    <row r="124" spans="1:7">
      <c r="A124"/>
      <c r="B124" s="57">
        <v>42284</v>
      </c>
      <c r="F124" s="15">
        <v>200601.0699076686</v>
      </c>
    </row>
    <row r="125" spans="1:7">
      <c r="A125"/>
      <c r="B125" s="57">
        <v>42299</v>
      </c>
      <c r="F125" s="15">
        <v>512163.92280693213</v>
      </c>
    </row>
    <row r="126" spans="1:7">
      <c r="A126" s="2">
        <v>2020</v>
      </c>
      <c r="B126" s="58" t="s">
        <v>11</v>
      </c>
      <c r="F126" s="25">
        <v>569574.9582763447</v>
      </c>
    </row>
    <row r="127" spans="1:7">
      <c r="B127" s="58" t="s">
        <v>12</v>
      </c>
      <c r="F127" s="25">
        <v>305489.83864353673</v>
      </c>
    </row>
    <row r="128" spans="1:7">
      <c r="B128" s="58" t="s">
        <v>13</v>
      </c>
      <c r="F128" s="25">
        <v>185901.70854211113</v>
      </c>
    </row>
    <row r="129" spans="1:6">
      <c r="B129" s="58" t="s">
        <v>14</v>
      </c>
      <c r="F129" s="25">
        <v>52878.90518492589</v>
      </c>
    </row>
    <row r="130" spans="1:6">
      <c r="B130" s="58" t="s">
        <v>10</v>
      </c>
      <c r="F130" s="25">
        <v>29530.986247882756</v>
      </c>
    </row>
    <row r="131" spans="1:6">
      <c r="B131" s="58" t="s">
        <v>15</v>
      </c>
      <c r="F131" s="25">
        <v>72734.909689397769</v>
      </c>
    </row>
    <row r="132" spans="1:6">
      <c r="B132" s="58" t="s">
        <v>16</v>
      </c>
      <c r="F132" s="25">
        <v>3959811.1779779806</v>
      </c>
    </row>
    <row r="133" spans="1:6">
      <c r="B133" s="58" t="s">
        <v>17</v>
      </c>
      <c r="F133" s="25">
        <v>466.94071848185541</v>
      </c>
    </row>
    <row r="134" spans="1:6">
      <c r="B134" s="58" t="s">
        <v>18</v>
      </c>
      <c r="F134" s="25">
        <v>4687216.7472585896</v>
      </c>
    </row>
    <row r="135" spans="1:6">
      <c r="B135" s="58" t="s">
        <v>9</v>
      </c>
      <c r="F135" s="25">
        <v>205853.11397920243</v>
      </c>
    </row>
    <row r="136" spans="1:6">
      <c r="B136" s="58" t="s">
        <v>19</v>
      </c>
      <c r="F136" s="25">
        <v>111285.0644460441</v>
      </c>
    </row>
    <row r="137" spans="1:6">
      <c r="B137" s="58" t="s">
        <v>20</v>
      </c>
      <c r="F137" s="25">
        <v>1312758.5430862869</v>
      </c>
    </row>
    <row r="138" spans="1:6">
      <c r="A138" s="72">
        <v>2021</v>
      </c>
      <c r="B138" s="73" t="s">
        <v>11</v>
      </c>
      <c r="C138" s="72"/>
      <c r="D138" s="72"/>
      <c r="E138" s="72"/>
      <c r="F138" s="74">
        <v>17486064.733985685</v>
      </c>
    </row>
    <row r="139" spans="1:6">
      <c r="A139" s="72"/>
      <c r="B139" s="73" t="s">
        <v>21</v>
      </c>
      <c r="C139" s="72"/>
      <c r="D139" s="72"/>
      <c r="E139" s="72"/>
      <c r="F139" s="74">
        <v>26307431.989758279</v>
      </c>
    </row>
    <row r="140" spans="1:6">
      <c r="A140" s="72"/>
      <c r="B140" s="73" t="s">
        <v>22</v>
      </c>
      <c r="C140" s="72"/>
      <c r="D140" s="72"/>
      <c r="E140" s="72"/>
      <c r="F140" s="74">
        <v>339048.80520939949</v>
      </c>
    </row>
    <row r="141" spans="1:6">
      <c r="A141" s="72"/>
      <c r="B141" s="73" t="s">
        <v>23</v>
      </c>
      <c r="C141" s="72"/>
      <c r="D141" s="72"/>
      <c r="E141" s="72"/>
      <c r="F141" s="74">
        <v>3955558.8178987638</v>
      </c>
    </row>
    <row r="142" spans="1:6">
      <c r="A142" s="72"/>
      <c r="B142" s="73" t="s">
        <v>24</v>
      </c>
      <c r="C142" s="72"/>
      <c r="D142" s="72"/>
      <c r="E142" s="72"/>
      <c r="F142" s="74">
        <v>12632855.294823879</v>
      </c>
    </row>
    <row r="143" spans="1:6">
      <c r="A143" s="72"/>
      <c r="B143" s="73" t="s">
        <v>25</v>
      </c>
      <c r="C143" s="72"/>
      <c r="D143" s="72"/>
      <c r="E143" s="72"/>
      <c r="F143" s="74">
        <v>2957269.3273498635</v>
      </c>
    </row>
    <row r="144" spans="1:6">
      <c r="A144" s="72"/>
      <c r="B144" s="73" t="s">
        <v>26</v>
      </c>
      <c r="C144" s="72"/>
      <c r="D144" s="72"/>
      <c r="E144" s="72"/>
      <c r="F144" s="74">
        <v>3270135.887065866</v>
      </c>
    </row>
    <row r="145" spans="1:6">
      <c r="A145" s="72"/>
      <c r="B145" s="73" t="s">
        <v>27</v>
      </c>
      <c r="C145" s="72"/>
      <c r="D145" s="72"/>
      <c r="E145" s="72"/>
      <c r="F145" s="74">
        <v>4595954.0981352944</v>
      </c>
    </row>
    <row r="146" spans="1:6">
      <c r="F146" s="26"/>
    </row>
  </sheetData>
  <phoneticPr fontId="2"/>
  <pageMargins left="0.78740157480314965" right="0.78740157480314965" top="0.98425196850393704" bottom="0.98425196850393704" header="0.51181102362204722" footer="0.51181102362204722"/>
  <pageSetup paperSize="9" scale="17" orientation="landscape" horizontalDpi="4294967292" verticalDpi="4294967292"/>
  <ignoredErrors>
    <ignoredError sqref="B126:B137 B138:B145" numberStoredAsText="1"/>
    <ignoredError sqref="F26:F137 F6 F138:F145" formulaRang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HC</vt:lpstr>
      <vt:lpstr>MAX_HCRNAV</vt:lpstr>
      <vt:lpstr>sediment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章裕</dc:creator>
  <cp:lastModifiedBy>Nakayama Natsuko</cp:lastModifiedBy>
  <cp:lastPrinted>2020-02-14T07:51:18Z</cp:lastPrinted>
  <dcterms:created xsi:type="dcterms:W3CDTF">2010-09-13T05:23:10Z</dcterms:created>
  <dcterms:modified xsi:type="dcterms:W3CDTF">2022-12-02T08:45:57Z</dcterms:modified>
</cp:coreProperties>
</file>