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externalLinks/externalLink6.xml" ContentType="application/vnd.openxmlformats-officedocument.spreadsheetml.externalLink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10" yWindow="-110" windowWidth="19420" windowHeight="10420" activeTab="1"/>
  </bookViews>
  <sheets>
    <sheet name="Sheet1" sheetId="1" r:id="rId1"/>
    <sheet name="Sheet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0" i="1"/>
  <c r="E19"/>
  <c r="S4"/>
  <c r="N17"/>
  <c r="N20"/>
  <c r="N19"/>
  <c r="M20"/>
  <c r="M19"/>
  <c r="I17"/>
  <c r="J17"/>
  <c r="K17"/>
  <c r="L17"/>
  <c r="M17"/>
  <c r="D7"/>
  <c r="E7"/>
  <c r="F7"/>
  <c r="C7"/>
  <c r="D6"/>
  <c r="C6"/>
  <c r="D5"/>
  <c r="E5"/>
  <c r="F5"/>
  <c r="C5"/>
  <c r="D4"/>
  <c r="E4"/>
  <c r="F4"/>
  <c r="C4"/>
  <c r="D3"/>
  <c r="E3"/>
  <c r="F3"/>
  <c r="C3"/>
  <c r="E2"/>
  <c r="F2"/>
  <c r="D2"/>
  <c r="C2"/>
  <c r="Q7"/>
  <c r="Q6"/>
  <c r="Q5"/>
  <c r="U7" l="1"/>
  <c r="U6"/>
  <c r="Q3" l="1"/>
  <c r="Q4" l="1"/>
  <c r="Q2" l="1"/>
  <c r="U4" l="1"/>
  <c r="U3"/>
  <c r="F6" l="1"/>
  <c r="E6"/>
  <c r="G3"/>
  <c r="H3" l="1"/>
  <c r="L3" l="1"/>
  <c r="J3"/>
  <c r="F15"/>
  <c r="I3"/>
  <c r="N3" s="1"/>
  <c r="F10"/>
  <c r="F13"/>
  <c r="F14"/>
  <c r="F9"/>
  <c r="F11"/>
  <c r="F12"/>
  <c r="E15"/>
  <c r="G6"/>
  <c r="E14"/>
  <c r="I6"/>
  <c r="N6" s="1"/>
  <c r="E13"/>
  <c r="F17" l="1"/>
  <c r="E9"/>
  <c r="E17" s="1"/>
  <c r="P3"/>
  <c r="E10"/>
  <c r="E12"/>
  <c r="K3"/>
  <c r="M3" s="1"/>
  <c r="K6"/>
  <c r="M6" s="1"/>
  <c r="E11"/>
  <c r="J6"/>
  <c r="H6"/>
  <c r="L6"/>
  <c r="O3" l="1"/>
  <c r="O6"/>
  <c r="P10" s="1"/>
  <c r="P6"/>
  <c r="P11" s="1"/>
  <c r="H9" l="1"/>
  <c r="H13" l="1"/>
  <c r="H15"/>
  <c r="I4"/>
  <c r="N4" s="1"/>
  <c r="H14"/>
  <c r="H12"/>
  <c r="H17" s="1"/>
  <c r="H10"/>
  <c r="H11"/>
  <c r="I7"/>
  <c r="N7" s="1"/>
  <c r="J4"/>
  <c r="G4" l="1"/>
  <c r="J7"/>
  <c r="H4"/>
  <c r="H7" l="1"/>
  <c r="G7"/>
  <c r="D14" l="1"/>
  <c r="D9"/>
  <c r="D15"/>
  <c r="I2"/>
  <c r="N2" s="1"/>
  <c r="J2"/>
  <c r="G2" l="1"/>
  <c r="H2"/>
  <c r="G5"/>
  <c r="D13"/>
  <c r="D10"/>
  <c r="D17" s="1"/>
  <c r="D12"/>
  <c r="D11"/>
  <c r="I5"/>
  <c r="N5" s="1"/>
  <c r="H19" l="1"/>
  <c r="F19"/>
  <c r="J5"/>
  <c r="H5"/>
  <c r="C9" l="1"/>
  <c r="L2" l="1"/>
  <c r="K2"/>
  <c r="M2" s="1"/>
  <c r="C15"/>
  <c r="C12"/>
  <c r="C14"/>
  <c r="C10"/>
  <c r="C11"/>
  <c r="C17" s="1"/>
  <c r="C13"/>
  <c r="L5" l="1"/>
  <c r="K5"/>
  <c r="M5" s="1"/>
  <c r="P2" l="1"/>
  <c r="T3" s="1"/>
  <c r="P5" l="1"/>
  <c r="T6" l="1"/>
  <c r="O11"/>
  <c r="O2"/>
  <c r="S3" s="1"/>
  <c r="P14" l="1"/>
  <c r="O5"/>
  <c r="S6" l="1"/>
  <c r="G9"/>
  <c r="P13" l="1"/>
  <c r="K4"/>
  <c r="M4" s="1"/>
  <c r="G10"/>
  <c r="G15"/>
  <c r="G12"/>
  <c r="L4" l="1"/>
  <c r="P4"/>
  <c r="T4" s="1"/>
  <c r="G11"/>
  <c r="K7"/>
  <c r="M7" s="1"/>
  <c r="G13"/>
  <c r="G14"/>
  <c r="G17" l="1"/>
  <c r="G19" s="1"/>
  <c r="L7"/>
  <c r="P7"/>
  <c r="T7" l="1"/>
  <c r="Q11"/>
  <c r="Q14" s="1"/>
  <c r="O4"/>
  <c r="O7" l="1"/>
  <c r="S7" l="1"/>
  <c r="Q10"/>
  <c r="Q13" s="1"/>
</calcChain>
</file>

<file path=xl/sharedStrings.xml><?xml version="1.0" encoding="utf-8"?>
<sst xmlns="http://schemas.openxmlformats.org/spreadsheetml/2006/main" count="85" uniqueCount="38">
  <si>
    <t>TIME</t>
  </si>
  <si>
    <t>Marine eutrophication</t>
  </si>
  <si>
    <t>LOG Marine eutrophication</t>
  </si>
  <si>
    <t>Freshwater eutrophication</t>
  </si>
  <si>
    <t>LOG Freshwater eutrophication</t>
  </si>
  <si>
    <t>LOG Water consumption -aquatic ecosystems</t>
  </si>
  <si>
    <t xml:space="preserve">LOG Water consumption - human health  </t>
  </si>
  <si>
    <t>senario</t>
  </si>
  <si>
    <t>Avg</t>
  </si>
  <si>
    <t>EPI</t>
  </si>
  <si>
    <t>Entropy</t>
  </si>
  <si>
    <t>Total Impact</t>
  </si>
  <si>
    <t>Removal</t>
  </si>
  <si>
    <t>Ecosystem</t>
  </si>
  <si>
    <t>LOG Water consumption - Land</t>
  </si>
  <si>
    <t>Base</t>
  </si>
  <si>
    <t>BMP1</t>
  </si>
  <si>
    <t>BMP2</t>
  </si>
  <si>
    <t>EPI (no use)</t>
  </si>
  <si>
    <t>Base-Health</t>
  </si>
  <si>
    <t>BMP1-Ecosystem</t>
  </si>
  <si>
    <t>BMP1-Health</t>
  </si>
  <si>
    <t>Base-Ecosystem</t>
  </si>
  <si>
    <t>BMP2-Ecosystem</t>
  </si>
  <si>
    <t>BMP2-Health</t>
  </si>
  <si>
    <t>Water use -aquatic ecosystems</t>
  </si>
  <si>
    <t>Water use - human health</t>
  </si>
  <si>
    <t>Water use -Terrestrial ecosystem</t>
  </si>
  <si>
    <t>Health</t>
  </si>
  <si>
    <t>KgP</t>
  </si>
  <si>
    <t>BMP0 - Food</t>
  </si>
  <si>
    <t>BMP1 - Food</t>
  </si>
  <si>
    <t>BMP2 - Food</t>
  </si>
  <si>
    <t>Food</t>
  </si>
  <si>
    <t>Nutrition production</t>
  </si>
  <si>
    <t>Ecosystem (agg.)</t>
  </si>
  <si>
    <t>Health (agg.)</t>
  </si>
  <si>
    <t>%</t>
  </si>
</sst>
</file>

<file path=xl/styles.xml><?xml version="1.0" encoding="utf-8"?>
<styleSheet xmlns="http://schemas.openxmlformats.org/spreadsheetml/2006/main">
  <numFmts count="2">
    <numFmt numFmtId="164" formatCode="0.0E+00"/>
    <numFmt numFmtId="165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1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center"/>
    </xf>
    <xf numFmtId="11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24127547405805697"/>
          <c:y val="0.19840192254669944"/>
          <c:w val="0.51744905188388668"/>
          <c:h val="0.66150404671093443"/>
        </c:manualLayout>
      </c:layout>
      <c:radarChart>
        <c:radarStyle val="marker"/>
        <c:ser>
          <c:idx val="0"/>
          <c:order val="0"/>
          <c:tx>
            <c:v>Base</c:v>
          </c:tx>
          <c:spPr>
            <a:ln w="127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(Sheet1!$C$1,Sheet1!$E$1,Sheet1!$G$1,Sheet1!$I$1,Sheet1!$K$1)</c:f>
              <c:strCache>
                <c:ptCount val="5"/>
                <c:pt idx="0">
                  <c:v>Marine eutrophication</c:v>
                </c:pt>
                <c:pt idx="1">
                  <c:v>Freshwater eutrophication</c:v>
                </c:pt>
                <c:pt idx="2">
                  <c:v>Water use -aquatic ecosystems</c:v>
                </c:pt>
                <c:pt idx="3">
                  <c:v>Water use - human health</c:v>
                </c:pt>
                <c:pt idx="4">
                  <c:v>Water use -Terrestrial ecosystem</c:v>
                </c:pt>
              </c:strCache>
            </c:strRef>
          </c:cat>
          <c:val>
            <c:numRef>
              <c:f>(Sheet1!$D$5,Sheet1!$F$5,Sheet1!$H$5,Sheet1!$J$5,Sheet1!$L$5)</c:f>
              <c:numCache>
                <c:formatCode>0.00E+00</c:formatCode>
                <c:ptCount val="5"/>
                <c:pt idx="0">
                  <c:v>-6.7330969169694859</c:v>
                </c:pt>
                <c:pt idx="1">
                  <c:v>-6.1297171257363532</c:v>
                </c:pt>
                <c:pt idx="2">
                  <c:v>-6.9523963379249043</c:v>
                </c:pt>
                <c:pt idx="3">
                  <c:v>-6.5889914925309077</c:v>
                </c:pt>
                <c:pt idx="4">
                  <c:v>-6.4456513651135072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16-46DC-A3DE-8AF6FE3A471B}"/>
            </c:ext>
          </c:extLst>
        </c:ser>
        <c:ser>
          <c:idx val="1"/>
          <c:order val="1"/>
          <c:tx>
            <c:v>BMP1</c:v>
          </c:tx>
          <c:spPr>
            <a:ln w="12700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none"/>
          </c:marker>
          <c:cat>
            <c:strRef>
              <c:f>(Sheet1!$C$1,Sheet1!$E$1,Sheet1!$G$1,Sheet1!$I$1,Sheet1!$K$1)</c:f>
              <c:strCache>
                <c:ptCount val="5"/>
                <c:pt idx="0">
                  <c:v>Marine eutrophication</c:v>
                </c:pt>
                <c:pt idx="1">
                  <c:v>Freshwater eutrophication</c:v>
                </c:pt>
                <c:pt idx="2">
                  <c:v>Water use -aquatic ecosystems</c:v>
                </c:pt>
                <c:pt idx="3">
                  <c:v>Water use - human health</c:v>
                </c:pt>
                <c:pt idx="4">
                  <c:v>Water use -Terrestrial ecosystem</c:v>
                </c:pt>
              </c:strCache>
            </c:strRef>
          </c:cat>
          <c:val>
            <c:numRef>
              <c:f>(Sheet1!$D$6,Sheet1!$F$6,Sheet1!$H$6,Sheet1!$J$6,Sheet1!$L$6)</c:f>
              <c:numCache>
                <c:formatCode>0.00E+00</c:formatCode>
                <c:ptCount val="5"/>
                <c:pt idx="0">
                  <c:v>-6.7849056336674094</c:v>
                </c:pt>
                <c:pt idx="1">
                  <c:v>-6.1414173686954152</c:v>
                </c:pt>
                <c:pt idx="2">
                  <c:v>-6.9838303075487485</c:v>
                </c:pt>
                <c:pt idx="3">
                  <c:v>-6.6204254621547527</c:v>
                </c:pt>
                <c:pt idx="4">
                  <c:v>-6.4765575717092441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E16-46DC-A3DE-8AF6FE3A471B}"/>
            </c:ext>
          </c:extLst>
        </c:ser>
        <c:ser>
          <c:idx val="2"/>
          <c:order val="2"/>
          <c:tx>
            <c:v>BMP2</c:v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(Sheet1!$C$1,Sheet1!$E$1,Sheet1!$G$1,Sheet1!$I$1,Sheet1!$K$1)</c:f>
              <c:strCache>
                <c:ptCount val="5"/>
                <c:pt idx="0">
                  <c:v>Marine eutrophication</c:v>
                </c:pt>
                <c:pt idx="1">
                  <c:v>Freshwater eutrophication</c:v>
                </c:pt>
                <c:pt idx="2">
                  <c:v>Water use -aquatic ecosystems</c:v>
                </c:pt>
                <c:pt idx="3">
                  <c:v>Water use - human health</c:v>
                </c:pt>
                <c:pt idx="4">
                  <c:v>Water use -Terrestrial ecosystem</c:v>
                </c:pt>
              </c:strCache>
            </c:strRef>
          </c:cat>
          <c:val>
            <c:numRef>
              <c:f>(Sheet1!$D$7,Sheet1!$F$7,Sheet1!$H$7,Sheet1!$J$7,Sheet1!$L$7)</c:f>
              <c:numCache>
                <c:formatCode>0.00E+00</c:formatCode>
                <c:ptCount val="5"/>
                <c:pt idx="0">
                  <c:v>-6.8275395197669315</c:v>
                </c:pt>
                <c:pt idx="1">
                  <c:v>-6.1475617046287034</c:v>
                </c:pt>
                <c:pt idx="2">
                  <c:v>-7.0166809246301201</c:v>
                </c:pt>
                <c:pt idx="3">
                  <c:v>-6.6532760792361234</c:v>
                </c:pt>
                <c:pt idx="4">
                  <c:v>-6.5088152508313053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E16-46DC-A3DE-8AF6FE3A471B}"/>
            </c:ext>
          </c:extLst>
        </c:ser>
        <c:axId val="150079744"/>
        <c:axId val="86364160"/>
      </c:radarChart>
      <c:catAx>
        <c:axId val="15007974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endParaRPr lang="en-US"/>
          </a:p>
        </c:txPr>
        <c:crossAx val="86364160"/>
        <c:crosses val="autoZero"/>
        <c:auto val="1"/>
        <c:lblAlgn val="ctr"/>
        <c:lblOffset val="100"/>
      </c:catAx>
      <c:valAx>
        <c:axId val="86364160"/>
        <c:scaling>
          <c:orientation val="minMax"/>
          <c:max val="-6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endParaRPr lang="en-US"/>
          </a:p>
        </c:txPr>
        <c:crossAx val="15007974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969001422921437"/>
          <c:y val="9.798270471818793E-2"/>
          <c:w val="0.2010773155501879"/>
          <c:h val="0.20997409560273694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defRPr>
          </a:pPr>
          <a:endParaRPr lang="en-U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4037494714914092"/>
          <c:y val="5.0521105128380366E-2"/>
          <c:w val="0.82903669442536454"/>
          <c:h val="0.69500373954911965"/>
        </c:manualLayout>
      </c:layout>
      <c:barChart>
        <c:barDir val="col"/>
        <c:grouping val="clustered"/>
        <c:ser>
          <c:idx val="0"/>
          <c:order val="0"/>
          <c:tx>
            <c:strRef>
              <c:f>Sheet1!$B$9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(Sheet1!$I$8,Sheet1!$K$8,Sheet1!$M$8)</c:f>
              <c:strCache>
                <c:ptCount val="3"/>
                <c:pt idx="0">
                  <c:v>Base</c:v>
                </c:pt>
                <c:pt idx="1">
                  <c:v>BMP1</c:v>
                </c:pt>
                <c:pt idx="2">
                  <c:v>BMP2</c:v>
                </c:pt>
              </c:strCache>
            </c:strRef>
          </c:cat>
          <c:val>
            <c:numRef>
              <c:f>(Sheet1!$D$9,Sheet1!$F$9,Sheet1!$H$9)</c:f>
              <c:numCache>
                <c:formatCode>0.00E+00</c:formatCode>
                <c:ptCount val="3"/>
                <c:pt idx="0">
                  <c:v>2.5009667461863454E-7</c:v>
                </c:pt>
                <c:pt idx="1">
                  <c:v>2.3393053616578882E-7</c:v>
                </c:pt>
                <c:pt idx="2">
                  <c:v>2.1808740904703321E-7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EB-4F49-B03D-D017A239ADF4}"/>
            </c:ext>
          </c:extLst>
        </c:ser>
        <c:ser>
          <c:idx val="1"/>
          <c:order val="1"/>
          <c:tx>
            <c:strRef>
              <c:f>Sheet1!$B$10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(Sheet1!$I$8,Sheet1!$K$8,Sheet1!$M$8)</c:f>
              <c:strCache>
                <c:ptCount val="3"/>
                <c:pt idx="0">
                  <c:v>Base</c:v>
                </c:pt>
                <c:pt idx="1">
                  <c:v>BMP1</c:v>
                </c:pt>
                <c:pt idx="2">
                  <c:v>BMP2</c:v>
                </c:pt>
              </c:strCache>
            </c:strRef>
          </c:cat>
          <c:val>
            <c:numRef>
              <c:f>(Sheet1!$D$10,Sheet1!$F$10,Sheet1!$H$10)</c:f>
              <c:numCache>
                <c:formatCode>0.00E+00</c:formatCode>
                <c:ptCount val="3"/>
                <c:pt idx="0">
                  <c:v>2.4286187075536969E-7</c:v>
                </c:pt>
                <c:pt idx="1">
                  <c:v>2.2869639370403075E-7</c:v>
                </c:pt>
                <c:pt idx="2">
                  <c:v>2.1433246644836274E-7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EB-4F49-B03D-D017A239ADF4}"/>
            </c:ext>
          </c:extLst>
        </c:ser>
        <c:ser>
          <c:idx val="3"/>
          <c:order val="2"/>
          <c:tx>
            <c:strRef>
              <c:f>Sheet1!$B$11</c:f>
              <c:strCache>
                <c:ptCount val="1"/>
                <c:pt idx="0">
                  <c:v>2009</c:v>
                </c:pt>
              </c:strCache>
            </c:strRef>
          </c:tx>
          <c:cat>
            <c:strRef>
              <c:f>(Sheet1!$I$8,Sheet1!$K$8,Sheet1!$M$8)</c:f>
              <c:strCache>
                <c:ptCount val="3"/>
                <c:pt idx="0">
                  <c:v>Base</c:v>
                </c:pt>
                <c:pt idx="1">
                  <c:v>BMP1</c:v>
                </c:pt>
                <c:pt idx="2">
                  <c:v>BMP2</c:v>
                </c:pt>
              </c:strCache>
            </c:strRef>
          </c:cat>
          <c:val>
            <c:numRef>
              <c:f>(Sheet1!$D$11,Sheet1!$F$11,Sheet1!$H$11)</c:f>
              <c:numCache>
                <c:formatCode>0.00E+00</c:formatCode>
                <c:ptCount val="3"/>
                <c:pt idx="0">
                  <c:v>2.6566391729920002E-7</c:v>
                </c:pt>
                <c:pt idx="1">
                  <c:v>2.456949419482347E-7</c:v>
                </c:pt>
                <c:pt idx="2">
                  <c:v>2.2544188505311505E-7</c:v>
                </c:pt>
              </c:numCache>
            </c:numRef>
          </c:val>
        </c:ser>
        <c:ser>
          <c:idx val="2"/>
          <c:order val="3"/>
          <c:tx>
            <c:strRef>
              <c:f>Sheet1!$B$12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(Sheet1!$I$8,Sheet1!$K$8,Sheet1!$M$8)</c:f>
              <c:strCache>
                <c:ptCount val="3"/>
                <c:pt idx="0">
                  <c:v>Base</c:v>
                </c:pt>
                <c:pt idx="1">
                  <c:v>BMP1</c:v>
                </c:pt>
                <c:pt idx="2">
                  <c:v>BMP2</c:v>
                </c:pt>
              </c:strCache>
            </c:strRef>
          </c:cat>
          <c:val>
            <c:numRef>
              <c:f>(Sheet1!$D$12,Sheet1!$F$12,Sheet1!$H$12)</c:f>
              <c:numCache>
                <c:formatCode>0.00E+00</c:formatCode>
                <c:ptCount val="3"/>
                <c:pt idx="0">
                  <c:v>2.6019881349388945E-7</c:v>
                </c:pt>
                <c:pt idx="1">
                  <c:v>2.4402598897338136E-7</c:v>
                </c:pt>
                <c:pt idx="2">
                  <c:v>2.2537179825153427E-7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9EB-4F49-B03D-D017A239ADF4}"/>
            </c:ext>
          </c:extLst>
        </c:ser>
        <c:ser>
          <c:idx val="4"/>
          <c:order val="4"/>
          <c:tx>
            <c:strRef>
              <c:f>Sheet1!$B$13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(Sheet1!$I$8,Sheet1!$K$8,Sheet1!$M$8)</c:f>
              <c:strCache>
                <c:ptCount val="3"/>
                <c:pt idx="0">
                  <c:v>Base</c:v>
                </c:pt>
                <c:pt idx="1">
                  <c:v>BMP1</c:v>
                </c:pt>
                <c:pt idx="2">
                  <c:v>BMP2</c:v>
                </c:pt>
              </c:strCache>
            </c:strRef>
          </c:cat>
          <c:val>
            <c:numRef>
              <c:f>(Sheet1!$D$13,Sheet1!$F$13,Sheet1!$H$13)</c:f>
              <c:numCache>
                <c:formatCode>0.00E+00</c:formatCode>
                <c:ptCount val="3"/>
                <c:pt idx="0">
                  <c:v>2.5779646306121139E-7</c:v>
                </c:pt>
                <c:pt idx="1">
                  <c:v>2.4052201634612031E-7</c:v>
                </c:pt>
                <c:pt idx="2">
                  <c:v>2.2203072684333191E-7</c:v>
                </c:pt>
              </c:numCache>
            </c:numRef>
          </c:val>
        </c:ser>
        <c:ser>
          <c:idx val="5"/>
          <c:order val="5"/>
          <c:tx>
            <c:strRef>
              <c:f>Sheet1!$B$14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(Sheet1!$I$8,Sheet1!$K$8,Sheet1!$M$8)</c:f>
              <c:strCache>
                <c:ptCount val="3"/>
                <c:pt idx="0">
                  <c:v>Base</c:v>
                </c:pt>
                <c:pt idx="1">
                  <c:v>BMP1</c:v>
                </c:pt>
                <c:pt idx="2">
                  <c:v>BMP2</c:v>
                </c:pt>
              </c:strCache>
            </c:strRef>
          </c:cat>
          <c:val>
            <c:numRef>
              <c:f>(Sheet1!$D$14,Sheet1!$F$14,Sheet1!$H$14)</c:f>
              <c:numCache>
                <c:formatCode>0.00E+00</c:formatCode>
                <c:ptCount val="3"/>
                <c:pt idx="0">
                  <c:v>2.637440405275975E-7</c:v>
                </c:pt>
                <c:pt idx="1">
                  <c:v>2.4550866928894408E-7</c:v>
                </c:pt>
                <c:pt idx="2">
                  <c:v>2.2521196641683979E-7</c:v>
                </c:pt>
              </c:numCache>
            </c:numRef>
          </c:val>
        </c:ser>
        <c:ser>
          <c:idx val="6"/>
          <c:order val="6"/>
          <c:tx>
            <c:strRef>
              <c:f>Sheet1!$B$15</c:f>
              <c:strCache>
                <c:ptCount val="1"/>
                <c:pt idx="0">
                  <c:v>2013</c:v>
                </c:pt>
              </c:strCache>
            </c:strRef>
          </c:tx>
          <c:cat>
            <c:strRef>
              <c:f>(Sheet1!$I$8,Sheet1!$K$8,Sheet1!$M$8)</c:f>
              <c:strCache>
                <c:ptCount val="3"/>
                <c:pt idx="0">
                  <c:v>Base</c:v>
                </c:pt>
                <c:pt idx="1">
                  <c:v>BMP1</c:v>
                </c:pt>
                <c:pt idx="2">
                  <c:v>BMP2</c:v>
                </c:pt>
              </c:strCache>
            </c:strRef>
          </c:cat>
          <c:val>
            <c:numRef>
              <c:f>(Sheet1!$D$15,Sheet1!$F$15,Sheet1!$H$15)</c:f>
              <c:numCache>
                <c:formatCode>0.00E+00</c:formatCode>
                <c:ptCount val="3"/>
                <c:pt idx="0">
                  <c:v>2.6461115618290003E-7</c:v>
                </c:pt>
                <c:pt idx="1">
                  <c:v>2.4306354368233506E-7</c:v>
                </c:pt>
                <c:pt idx="2">
                  <c:v>2.2418636122550519E-7</c:v>
                </c:pt>
              </c:numCache>
            </c:numRef>
          </c:val>
        </c:ser>
        <c:gapWidth val="219"/>
        <c:overlap val="-27"/>
        <c:axId val="91558272"/>
        <c:axId val="91559808"/>
      </c:barChart>
      <c:catAx>
        <c:axId val="91558272"/>
        <c:scaling>
          <c:orientation val="minMax"/>
        </c:scaling>
        <c:axPos val="b"/>
        <c:numFmt formatCode="General" sourceLinked="1"/>
        <c:maj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endParaRPr lang="en-US"/>
          </a:p>
        </c:txPr>
        <c:crossAx val="91559808"/>
        <c:crosses val="autoZero"/>
        <c:auto val="1"/>
        <c:lblAlgn val="ctr"/>
        <c:lblOffset val="100"/>
      </c:catAx>
      <c:valAx>
        <c:axId val="91559808"/>
        <c:scaling>
          <c:orientation val="minMax"/>
        </c:scaling>
        <c:axPos val="l"/>
        <c:numFmt formatCode="0.E+00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endParaRPr lang="en-US"/>
          </a:p>
        </c:txPr>
        <c:crossAx val="9155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865819231605151"/>
          <c:y val="5.0777555613767643E-2"/>
          <c:w val="0.62958415277383573"/>
          <c:h val="7.2415353391884263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itchFamily="18" charset="0"/>
              <a:ea typeface="+mn-ea"/>
              <a:cs typeface="Times New Roman" pitchFamily="18" charset="0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9589826664790377"/>
          <c:y val="5.1469837827641446E-2"/>
          <c:w val="0.77352771435243373"/>
          <c:h val="0.7423840666772038"/>
        </c:manualLayout>
      </c:layout>
      <c:barChart>
        <c:barDir val="col"/>
        <c:grouping val="clustered"/>
        <c:ser>
          <c:idx val="0"/>
          <c:order val="0"/>
          <c:tx>
            <c:v>Base</c:v>
          </c:tx>
          <c:spPr>
            <a:solidFill>
              <a:schemeClr val="tx1"/>
            </a:solidFill>
            <a:ln>
              <a:noFill/>
            </a:ln>
            <a:effectLst/>
          </c:spPr>
          <c:cat>
            <c:strRef>
              <c:f>Sheet1!$O$1:$P$1</c:f>
              <c:strCache>
                <c:ptCount val="2"/>
                <c:pt idx="0">
                  <c:v>Entropy</c:v>
                </c:pt>
                <c:pt idx="1">
                  <c:v>EPI</c:v>
                </c:pt>
              </c:strCache>
            </c:strRef>
          </c:cat>
          <c:val>
            <c:numRef>
              <c:f>Sheet1!$O$10:$O$11</c:f>
              <c:numCache>
                <c:formatCode>0.00E+00</c:formatCode>
                <c:ptCount val="2"/>
                <c:pt idx="0" formatCode="0.0E+00">
                  <c:v>0.61008935875601988</c:v>
                </c:pt>
                <c:pt idx="1">
                  <c:v>0.78296918152575756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EB-4F49-B03D-D017A239ADF4}"/>
            </c:ext>
          </c:extLst>
        </c:ser>
        <c:ser>
          <c:idx val="1"/>
          <c:order val="1"/>
          <c:tx>
            <c:v>BMP1</c:v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Sheet1!$O$1:$P$1</c:f>
              <c:strCache>
                <c:ptCount val="2"/>
                <c:pt idx="0">
                  <c:v>Entropy</c:v>
                </c:pt>
                <c:pt idx="1">
                  <c:v>EPI</c:v>
                </c:pt>
              </c:strCache>
            </c:strRef>
          </c:cat>
          <c:val>
            <c:numRef>
              <c:f>Sheet1!$P$10:$P$11</c:f>
              <c:numCache>
                <c:formatCode>0.00E+00</c:formatCode>
                <c:ptCount val="2"/>
                <c:pt idx="0">
                  <c:v>0.57056411831192066</c:v>
                </c:pt>
                <c:pt idx="1">
                  <c:v>0.75192738594075714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EB-4F49-B03D-D017A239ADF4}"/>
            </c:ext>
          </c:extLst>
        </c:ser>
        <c:ser>
          <c:idx val="2"/>
          <c:order val="2"/>
          <c:tx>
            <c:v>BMP2</c:v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cat>
            <c:strRef>
              <c:f>Sheet1!$O$1:$P$1</c:f>
              <c:strCache>
                <c:ptCount val="2"/>
                <c:pt idx="0">
                  <c:v>Entropy</c:v>
                </c:pt>
                <c:pt idx="1">
                  <c:v>EPI</c:v>
                </c:pt>
              </c:strCache>
            </c:strRef>
          </c:cat>
          <c:val>
            <c:numRef>
              <c:f>Sheet1!$Q$10:$Q$11</c:f>
              <c:numCache>
                <c:formatCode>0.00E+00</c:formatCode>
                <c:ptCount val="2"/>
                <c:pt idx="0">
                  <c:v>0.55434789906448689</c:v>
                </c:pt>
                <c:pt idx="1">
                  <c:v>0.73266291417020091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9EB-4F49-B03D-D017A239ADF4}"/>
            </c:ext>
          </c:extLst>
        </c:ser>
        <c:gapWidth val="219"/>
        <c:overlap val="-27"/>
        <c:axId val="91593344"/>
        <c:axId val="91599232"/>
      </c:barChart>
      <c:catAx>
        <c:axId val="91593344"/>
        <c:scaling>
          <c:orientation val="minMax"/>
        </c:scaling>
        <c:axPos val="b"/>
        <c:numFmt formatCode="General" sourceLinked="1"/>
        <c:maj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endParaRPr lang="en-US"/>
          </a:p>
        </c:txPr>
        <c:crossAx val="91599232"/>
        <c:crosses val="autoZero"/>
        <c:auto val="1"/>
        <c:lblAlgn val="ctr"/>
        <c:lblOffset val="100"/>
      </c:catAx>
      <c:valAx>
        <c:axId val="9159923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Environmental</a:t>
                </a:r>
                <a:r>
                  <a:rPr lang="en-US" baseline="0">
                    <a:latin typeface="Times New Roman" pitchFamily="18" charset="0"/>
                    <a:cs typeface="Times New Roman" pitchFamily="18" charset="0"/>
                  </a:rPr>
                  <a:t> impact of nutrition</a:t>
                </a:r>
                <a:endParaRPr lang="en-US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5.4788288175021765E-2"/>
              <c:y val="6.1806022343421696E-2"/>
            </c:manualLayout>
          </c:layout>
        </c:title>
        <c:numFmt formatCode="#,##0.0" sourceLinked="0"/>
        <c:maj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endParaRPr lang="en-US"/>
          </a:p>
        </c:txPr>
        <c:crossAx val="9159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24480217442342"/>
          <c:y val="5.1313884787732314E-2"/>
          <c:w val="0.29150115627805084"/>
          <c:h val="6.9115875337575211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9589826664790372"/>
          <c:y val="5.1469837827641411E-2"/>
          <c:w val="0.77352771435243373"/>
          <c:h val="0.7423840666772038"/>
        </c:manualLayout>
      </c:layout>
      <c:barChart>
        <c:barDir val="col"/>
        <c:grouping val="clustered"/>
        <c:ser>
          <c:idx val="0"/>
          <c:order val="0"/>
          <c:tx>
            <c:v>Base</c:v>
          </c:tx>
          <c:spPr>
            <a:solidFill>
              <a:schemeClr val="tx1"/>
            </a:solidFill>
            <a:ln>
              <a:noFill/>
            </a:ln>
            <a:effectLst/>
          </c:spPr>
          <c:cat>
            <c:strRef>
              <c:f>Sheet1!$O$1:$P$1</c:f>
              <c:strCache>
                <c:ptCount val="2"/>
                <c:pt idx="0">
                  <c:v>Entropy</c:v>
                </c:pt>
                <c:pt idx="1">
                  <c:v>EPI</c:v>
                </c:pt>
              </c:strCache>
            </c:strRef>
          </c:cat>
          <c:val>
            <c:numRef>
              <c:f>Sheet1!$O$5:$P$5</c:f>
              <c:numCache>
                <c:formatCode>0.0E+00</c:formatCode>
                <c:ptCount val="2"/>
                <c:pt idx="0">
                  <c:v>7.6737822442917216E-7</c:v>
                </c:pt>
                <c:pt idx="1">
                  <c:v>9.8482868399328467E-7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EB-4F49-B03D-D017A239ADF4}"/>
            </c:ext>
          </c:extLst>
        </c:ser>
        <c:ser>
          <c:idx val="1"/>
          <c:order val="1"/>
          <c:tx>
            <c:v>BMP1</c:v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Sheet1!$O$1:$P$1</c:f>
              <c:strCache>
                <c:ptCount val="2"/>
                <c:pt idx="0">
                  <c:v>Entropy</c:v>
                </c:pt>
                <c:pt idx="1">
                  <c:v>EPI</c:v>
                </c:pt>
              </c:strCache>
            </c:strRef>
          </c:cat>
          <c:val>
            <c:numRef>
              <c:f>Sheet1!$O$6:$P$6</c:f>
              <c:numCache>
                <c:formatCode>0.00E+00</c:formatCode>
                <c:ptCount val="2"/>
                <c:pt idx="0" formatCode="0.0E+00">
                  <c:v>7.0578507635838996E-7</c:v>
                </c:pt>
                <c:pt idx="1">
                  <c:v>9.3013056809863204E-7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EB-4F49-B03D-D017A239ADF4}"/>
            </c:ext>
          </c:extLst>
        </c:ser>
        <c:ser>
          <c:idx val="2"/>
          <c:order val="2"/>
          <c:tx>
            <c:v>BMP2</c:v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cat>
            <c:strRef>
              <c:f>Sheet1!$O$1:$P$1</c:f>
              <c:strCache>
                <c:ptCount val="2"/>
                <c:pt idx="0">
                  <c:v>Entropy</c:v>
                </c:pt>
                <c:pt idx="1">
                  <c:v>EPI</c:v>
                </c:pt>
              </c:strCache>
            </c:strRef>
          </c:cat>
          <c:val>
            <c:numRef>
              <c:f>Sheet1!$O$7:$P$7</c:f>
              <c:numCache>
                <c:formatCode>0.00E+00</c:formatCode>
                <c:ptCount val="2"/>
                <c:pt idx="0" formatCode="0.0E+00">
                  <c:v>6.7122842093783667E-7</c:v>
                </c:pt>
                <c:pt idx="1">
                  <c:v>8.8713995631282942E-7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9EB-4F49-B03D-D017A239ADF4}"/>
            </c:ext>
          </c:extLst>
        </c:ser>
        <c:gapWidth val="219"/>
        <c:overlap val="-27"/>
        <c:axId val="86579072"/>
        <c:axId val="86580608"/>
      </c:barChart>
      <c:catAx>
        <c:axId val="86579072"/>
        <c:scaling>
          <c:orientation val="minMax"/>
        </c:scaling>
        <c:axPos val="b"/>
        <c:numFmt formatCode="General" sourceLinked="1"/>
        <c:maj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endParaRPr lang="en-US"/>
          </a:p>
        </c:txPr>
        <c:crossAx val="86580608"/>
        <c:crosses val="autoZero"/>
        <c:auto val="1"/>
        <c:lblAlgn val="ctr"/>
        <c:lblOffset val="100"/>
      </c:catAx>
      <c:valAx>
        <c:axId val="8658060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Cumulative impact</a:t>
                </a:r>
              </a:p>
            </c:rich>
          </c:tx>
          <c:layout>
            <c:manualLayout>
              <c:xMode val="edge"/>
              <c:yMode val="edge"/>
              <c:x val="3.6881104114918968E-2"/>
              <c:y val="0.23563901258966241"/>
            </c:manualLayout>
          </c:layout>
        </c:title>
        <c:numFmt formatCode="0.E+00" sourceLinked="0"/>
        <c:maj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endParaRPr lang="en-US"/>
          </a:p>
        </c:txPr>
        <c:crossAx val="8657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8044417949578"/>
          <c:y val="5.1313720965645425E-2"/>
          <c:w val="0.29150115627805084"/>
          <c:h val="6.9115875337575211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20027807639712686"/>
          <c:y val="5.1469837827641411E-2"/>
          <c:w val="0.76914793602543963"/>
          <c:h val="0.80321205683714347"/>
        </c:manualLayout>
      </c:layout>
      <c:barChart>
        <c:barDir val="col"/>
        <c:grouping val="clustered"/>
        <c:ser>
          <c:idx val="0"/>
          <c:order val="0"/>
          <c:tx>
            <c:v>Base</c:v>
          </c:tx>
          <c:spPr>
            <a:solidFill>
              <a:schemeClr val="tx1"/>
            </a:solidFill>
            <a:ln>
              <a:noFill/>
            </a:ln>
            <a:effectLst/>
          </c:spPr>
          <c:cat>
            <c:strRef>
              <c:f>(Sheet1!$N$1,Sheet1!$M$1,Sheet1!$R$8)</c:f>
              <c:strCache>
                <c:ptCount val="3"/>
                <c:pt idx="0">
                  <c:v>Health</c:v>
                </c:pt>
                <c:pt idx="1">
                  <c:v>Ecosystem</c:v>
                </c:pt>
                <c:pt idx="2">
                  <c:v>Food</c:v>
                </c:pt>
              </c:strCache>
            </c:strRef>
          </c:cat>
          <c:val>
            <c:numRef>
              <c:f>(Sheet1!$I$5,Sheet1!$M$5,Sheet1!$O$9)</c:f>
              <c:numCache>
                <c:formatCode>0.00E+00</c:formatCode>
                <c:ptCount val="3"/>
                <c:pt idx="0">
                  <c:v>2.5774380911357164E-7</c:v>
                </c:pt>
                <c:pt idx="1">
                  <c:v>1.4118467851131159E-6</c:v>
                </c:pt>
                <c:pt idx="2" formatCode="0.0E+00">
                  <c:v>-1.2578128325232E-6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EB-4F49-B03D-D017A239ADF4}"/>
            </c:ext>
          </c:extLst>
        </c:ser>
        <c:ser>
          <c:idx val="1"/>
          <c:order val="1"/>
          <c:tx>
            <c:v>BMP1</c:v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(Sheet1!$N$1,Sheet1!$M$1,Sheet1!$R$8)</c:f>
              <c:strCache>
                <c:ptCount val="3"/>
                <c:pt idx="0">
                  <c:v>Health</c:v>
                </c:pt>
                <c:pt idx="1">
                  <c:v>Ecosystem</c:v>
                </c:pt>
                <c:pt idx="2">
                  <c:v>Food</c:v>
                </c:pt>
              </c:strCache>
            </c:strRef>
          </c:cat>
          <c:val>
            <c:numRef>
              <c:f>(Sheet1!$I$6,Sheet1!$M$6,Sheet1!$P$9)</c:f>
              <c:numCache>
                <c:formatCode>0.00E+00</c:formatCode>
                <c:ptCount val="3"/>
                <c:pt idx="0">
                  <c:v>2.3971861535079698E-7</c:v>
                </c:pt>
                <c:pt idx="1">
                  <c:v>1.3356106038394243E-6</c:v>
                </c:pt>
                <c:pt idx="2">
                  <c:v>-1.23699520125194E-6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EB-4F49-B03D-D017A239ADF4}"/>
            </c:ext>
          </c:extLst>
        </c:ser>
        <c:ser>
          <c:idx val="2"/>
          <c:order val="2"/>
          <c:tx>
            <c:v>BMP2</c:v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cat>
            <c:strRef>
              <c:f>(Sheet1!$N$1,Sheet1!$M$1,Sheet1!$R$8)</c:f>
              <c:strCache>
                <c:ptCount val="3"/>
                <c:pt idx="0">
                  <c:v>Health</c:v>
                </c:pt>
                <c:pt idx="1">
                  <c:v>Ecosystem</c:v>
                </c:pt>
                <c:pt idx="2">
                  <c:v>Food</c:v>
                </c:pt>
              </c:strCache>
            </c:strRef>
          </c:cat>
          <c:val>
            <c:numRef>
              <c:f>(Sheet1!$I$7,Sheet1!$M$7,Sheet1!$Q$9)</c:f>
              <c:numCache>
                <c:formatCode>0.00E+00</c:formatCode>
                <c:ptCount val="3"/>
                <c:pt idx="0">
                  <c:v>2.2222195341388352E-7</c:v>
                </c:pt>
                <c:pt idx="1">
                  <c:v>1.2776473548407817E-6</c:v>
                </c:pt>
                <c:pt idx="2">
                  <c:v>-1.2108432666031501E-6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9EB-4F49-B03D-D017A239ADF4}"/>
            </c:ext>
          </c:extLst>
        </c:ser>
        <c:gapWidth val="219"/>
        <c:overlap val="-27"/>
        <c:axId val="86620416"/>
        <c:axId val="86630400"/>
      </c:barChart>
      <c:catAx>
        <c:axId val="86620416"/>
        <c:scaling>
          <c:orientation val="minMax"/>
        </c:scaling>
        <c:axPos val="b"/>
        <c:numFmt formatCode="General" sourceLinked="1"/>
        <c:maj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endParaRPr lang="en-US"/>
          </a:p>
        </c:txPr>
        <c:crossAx val="86630400"/>
        <c:crosses val="autoZero"/>
        <c:auto val="1"/>
        <c:lblAlgn val="ctr"/>
        <c:lblOffset val="100"/>
      </c:catAx>
      <c:valAx>
        <c:axId val="8663040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Cumulative impact </a:t>
                </a:r>
              </a:p>
            </c:rich>
          </c:tx>
          <c:layout>
            <c:manualLayout>
              <c:xMode val="edge"/>
              <c:yMode val="edge"/>
              <c:x val="3.7785387422565021E-2"/>
              <c:y val="0.24007801449442823"/>
            </c:manualLayout>
          </c:layout>
        </c:title>
        <c:numFmt formatCode="0.E+00" sourceLinked="0"/>
        <c:maj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endParaRPr lang="en-US"/>
          </a:p>
        </c:txPr>
        <c:crossAx val="8662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0318991849627481"/>
          <c:y val="6.4814784112215446E-2"/>
          <c:w val="0.3049192655494723"/>
          <c:h val="7.4235201316331115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24722729082706604"/>
          <c:y val="7.4340941069062069E-2"/>
          <c:w val="0.48120276898976644"/>
          <c:h val="0.81032572633446764"/>
        </c:manualLayout>
      </c:layout>
      <c:radarChart>
        <c:radarStyle val="marker"/>
        <c:ser>
          <c:idx val="0"/>
          <c:order val="0"/>
          <c:tx>
            <c:v>Base</c:v>
          </c:tx>
          <c:spPr>
            <a:ln w="127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(Sheet1!$C$1,Sheet1!$E$1,Sheet1!$G$1,Sheet1!$I$1,Sheet1!$K$1)</c:f>
              <c:strCache>
                <c:ptCount val="5"/>
                <c:pt idx="0">
                  <c:v>Marine eutrophication</c:v>
                </c:pt>
                <c:pt idx="1">
                  <c:v>Freshwater eutrophication</c:v>
                </c:pt>
                <c:pt idx="2">
                  <c:v>Water use -aquatic ecosystems</c:v>
                </c:pt>
                <c:pt idx="3">
                  <c:v>Water use - human health</c:v>
                </c:pt>
                <c:pt idx="4">
                  <c:v>Water use -Terrestrial ecosystem</c:v>
                </c:pt>
              </c:strCache>
            </c:strRef>
          </c:cat>
          <c:val>
            <c:numRef>
              <c:f>(Sheet1!$C$5,Sheet1!$E$5,Sheet1!$G$5,Sheet1!$I$5,Sheet1!$K$5)</c:f>
              <c:numCache>
                <c:formatCode>0.00E+00</c:formatCode>
                <c:ptCount val="5"/>
                <c:pt idx="0">
                  <c:v>1.8955936918938603E-7</c:v>
                </c:pt>
                <c:pt idx="1">
                  <c:v>7.5212922672575466E-7</c:v>
                </c:pt>
                <c:pt idx="2">
                  <c:v>1.1163063550000519E-7</c:v>
                </c:pt>
                <c:pt idx="3">
                  <c:v>2.5774380911357164E-7</c:v>
                </c:pt>
                <c:pt idx="4">
                  <c:v>3.5852755369797006E-7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16-46DC-A3DE-8AF6FE3A471B}"/>
            </c:ext>
          </c:extLst>
        </c:ser>
        <c:ser>
          <c:idx val="1"/>
          <c:order val="1"/>
          <c:tx>
            <c:v>BMP1</c:v>
          </c:tx>
          <c:spPr>
            <a:ln w="158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(Sheet1!$C$1,Sheet1!$E$1,Sheet1!$G$1,Sheet1!$I$1,Sheet1!$K$1)</c:f>
              <c:strCache>
                <c:ptCount val="5"/>
                <c:pt idx="0">
                  <c:v>Marine eutrophication</c:v>
                </c:pt>
                <c:pt idx="1">
                  <c:v>Freshwater eutrophication</c:v>
                </c:pt>
                <c:pt idx="2">
                  <c:v>Water use -aquatic ecosystems</c:v>
                </c:pt>
                <c:pt idx="3">
                  <c:v>Water use - human health</c:v>
                </c:pt>
                <c:pt idx="4">
                  <c:v>Water use -Terrestrial ecosystem</c:v>
                </c:pt>
              </c:strCache>
            </c:strRef>
          </c:cat>
          <c:val>
            <c:numRef>
              <c:f>(Sheet1!$C$6,Sheet1!$E$6,Sheet1!$G$6,Sheet1!$I$6,Sheet1!$K$6)</c:f>
              <c:numCache>
                <c:formatCode>0.00E+00</c:formatCode>
                <c:ptCount val="5"/>
                <c:pt idx="0">
                  <c:v>1.686271412940833E-7</c:v>
                </c:pt>
                <c:pt idx="1">
                  <c:v>7.2929901486981503E-7</c:v>
                </c:pt>
                <c:pt idx="2">
                  <c:v>1.0382379877453942E-7</c:v>
                </c:pt>
                <c:pt idx="3">
                  <c:v>2.3971861535079698E-7</c:v>
                </c:pt>
                <c:pt idx="4">
                  <c:v>3.3386064890098648E-7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E16-46DC-A3DE-8AF6FE3A471B}"/>
            </c:ext>
          </c:extLst>
        </c:ser>
        <c:ser>
          <c:idx val="2"/>
          <c:order val="2"/>
          <c:tx>
            <c:v>BMP2</c:v>
          </c:tx>
          <c:spPr>
            <a:ln w="158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(Sheet1!$C$1,Sheet1!$E$1,Sheet1!$G$1,Sheet1!$I$1,Sheet1!$K$1)</c:f>
              <c:strCache>
                <c:ptCount val="5"/>
                <c:pt idx="0">
                  <c:v>Marine eutrophication</c:v>
                </c:pt>
                <c:pt idx="1">
                  <c:v>Freshwater eutrophication</c:v>
                </c:pt>
                <c:pt idx="2">
                  <c:v>Water use -aquatic ecosystems</c:v>
                </c:pt>
                <c:pt idx="3">
                  <c:v>Water use - human health</c:v>
                </c:pt>
                <c:pt idx="4">
                  <c:v>Water use -Terrestrial ecosystem</c:v>
                </c:pt>
              </c:strCache>
            </c:strRef>
          </c:cat>
          <c:val>
            <c:numRef>
              <c:f>(Sheet1!$C$7,Sheet1!$E$7,Sheet1!$G$7,Sheet1!$I$7,Sheet1!$K$7)</c:f>
              <c:numCache>
                <c:formatCode>0.00E+00</c:formatCode>
                <c:ptCount val="5"/>
                <c:pt idx="0">
                  <c:v>1.5158780598865882E-7</c:v>
                </c:pt>
                <c:pt idx="1">
                  <c:v>7.1989665288487331E-7</c:v>
                </c:pt>
                <c:pt idx="2">
                  <c:v>9.6245872857080187E-8</c:v>
                </c:pt>
                <c:pt idx="3">
                  <c:v>2.2222195341388352E-7</c:v>
                </c:pt>
                <c:pt idx="4">
                  <c:v>3.0991702311016935E-7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E16-46DC-A3DE-8AF6FE3A471B}"/>
            </c:ext>
          </c:extLst>
        </c:ser>
        <c:axId val="87050880"/>
        <c:axId val="87069056"/>
      </c:radarChart>
      <c:catAx>
        <c:axId val="8705088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endParaRPr lang="en-US"/>
          </a:p>
        </c:txPr>
        <c:crossAx val="87069056"/>
        <c:crosses val="autoZero"/>
        <c:auto val="1"/>
        <c:lblAlgn val="ctr"/>
        <c:lblOffset val="100"/>
      </c:catAx>
      <c:valAx>
        <c:axId val="87069056"/>
        <c:scaling>
          <c:orientation val="minMax"/>
        </c:scaling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E+00" sourceLinked="0"/>
        <c:maj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endParaRPr lang="en-US"/>
          </a:p>
        </c:txPr>
        <c:crossAx val="8705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969001422921437"/>
          <c:y val="9.7982704718187902E-2"/>
          <c:w val="0.2010773155501879"/>
          <c:h val="0.20997409560273694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defRPr>
          </a:pPr>
          <a:endParaRPr lang="en-U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20027807639712691"/>
          <c:y val="5.1469837827641446E-2"/>
          <c:w val="0.76914793602543985"/>
          <c:h val="0.80321205683714347"/>
        </c:manualLayout>
      </c:layout>
      <c:barChart>
        <c:barDir val="col"/>
        <c:grouping val="clustered"/>
        <c:ser>
          <c:idx val="1"/>
          <c:order val="0"/>
          <c:tx>
            <c:v>BMP1</c:v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Sheet1!$O$1:$P$1</c:f>
              <c:strCache>
                <c:ptCount val="2"/>
                <c:pt idx="0">
                  <c:v>Entropy</c:v>
                </c:pt>
                <c:pt idx="1">
                  <c:v>EPI</c:v>
                </c:pt>
              </c:strCache>
            </c:strRef>
          </c:cat>
          <c:val>
            <c:numRef>
              <c:f>Sheet1!$S$6:$T$6</c:f>
              <c:numCache>
                <c:formatCode>0.00</c:formatCode>
                <c:ptCount val="2"/>
                <c:pt idx="0">
                  <c:v>8.0264393893375523</c:v>
                </c:pt>
                <c:pt idx="1">
                  <c:v>5.554074204344114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EB-4F49-B03D-D017A239ADF4}"/>
            </c:ext>
          </c:extLst>
        </c:ser>
        <c:ser>
          <c:idx val="2"/>
          <c:order val="1"/>
          <c:tx>
            <c:v>BMP2</c:v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cat>
            <c:strRef>
              <c:f>Sheet1!$O$1:$P$1</c:f>
              <c:strCache>
                <c:ptCount val="2"/>
                <c:pt idx="0">
                  <c:v>Entropy</c:v>
                </c:pt>
                <c:pt idx="1">
                  <c:v>EPI</c:v>
                </c:pt>
              </c:strCache>
            </c:strRef>
          </c:cat>
          <c:val>
            <c:numRef>
              <c:f>Sheet1!$S$7:$T$7</c:f>
              <c:numCache>
                <c:formatCode>0.00</c:formatCode>
                <c:ptCount val="2"/>
                <c:pt idx="0">
                  <c:v>12.529649712546668</c:v>
                </c:pt>
                <c:pt idx="1">
                  <c:v>9.9193625519056638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9EB-4F49-B03D-D017A239ADF4}"/>
            </c:ext>
          </c:extLst>
        </c:ser>
        <c:gapWidth val="219"/>
        <c:overlap val="-27"/>
        <c:axId val="89715840"/>
        <c:axId val="89717376"/>
      </c:barChart>
      <c:catAx>
        <c:axId val="89715840"/>
        <c:scaling>
          <c:orientation val="minMax"/>
        </c:scaling>
        <c:axPos val="b"/>
        <c:numFmt formatCode="General" sourceLinked="1"/>
        <c:maj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endParaRPr lang="en-US"/>
          </a:p>
        </c:txPr>
        <c:crossAx val="89717376"/>
        <c:crosses val="autoZero"/>
        <c:auto val="1"/>
        <c:lblAlgn val="ctr"/>
        <c:lblOffset val="100"/>
      </c:catAx>
      <c:valAx>
        <c:axId val="8971737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Reduction (%)</a:t>
                </a:r>
              </a:p>
            </c:rich>
          </c:tx>
          <c:layout>
            <c:manualLayout>
              <c:xMode val="edge"/>
              <c:yMode val="edge"/>
              <c:x val="4.5351267240475439E-2"/>
              <c:y val="0.26621432231695796"/>
            </c:manualLayout>
          </c:layout>
        </c:title>
        <c:numFmt formatCode="#,##0" sourceLinked="0"/>
        <c:maj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endParaRPr lang="en-US"/>
          </a:p>
        </c:txPr>
        <c:crossAx val="8971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0318991849627481"/>
          <c:y val="6.4814784112215487E-2"/>
          <c:w val="0.30491926554947252"/>
          <c:h val="7.4235201316331142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4037494714914092"/>
          <c:y val="5.0521105128380366E-2"/>
          <c:w val="0.82903669442536454"/>
          <c:h val="0.69500373954911965"/>
        </c:manualLayout>
      </c:layout>
      <c:barChart>
        <c:barDir val="col"/>
        <c:grouping val="clustered"/>
        <c:ser>
          <c:idx val="0"/>
          <c:order val="0"/>
          <c:tx>
            <c:strRef>
              <c:f>Sheet1!$B$9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Sheet1!$C$8:$H$8</c:f>
              <c:strCache>
                <c:ptCount val="6"/>
                <c:pt idx="0">
                  <c:v>Base-Ecosystem</c:v>
                </c:pt>
                <c:pt idx="1">
                  <c:v>Base-Health</c:v>
                </c:pt>
                <c:pt idx="2">
                  <c:v>BMP1-Ecosystem</c:v>
                </c:pt>
                <c:pt idx="3">
                  <c:v>BMP1-Health</c:v>
                </c:pt>
                <c:pt idx="4">
                  <c:v>BMP2-Ecosystem</c:v>
                </c:pt>
                <c:pt idx="5">
                  <c:v>BMP2-Health</c:v>
                </c:pt>
              </c:strCache>
            </c:strRef>
          </c:cat>
          <c:val>
            <c:numRef>
              <c:f>Sheet1!$C$9:$H$9</c:f>
              <c:numCache>
                <c:formatCode>0.00E+00</c:formatCode>
                <c:ptCount val="6"/>
                <c:pt idx="0">
                  <c:v>1.4284738260366334E-6</c:v>
                </c:pt>
                <c:pt idx="1">
                  <c:v>2.5009667461863454E-7</c:v>
                </c:pt>
                <c:pt idx="2">
                  <c:v>1.3321551291712801E-6</c:v>
                </c:pt>
                <c:pt idx="3">
                  <c:v>2.3393053616578882E-7</c:v>
                </c:pt>
                <c:pt idx="4">
                  <c:v>1.2960547569437056E-6</c:v>
                </c:pt>
                <c:pt idx="5">
                  <c:v>2.1808740904703321E-7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EB-4F49-B03D-D017A239ADF4}"/>
            </c:ext>
          </c:extLst>
        </c:ser>
        <c:ser>
          <c:idx val="1"/>
          <c:order val="1"/>
          <c:tx>
            <c:strRef>
              <c:f>Sheet1!$B$10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Sheet1!$C$8:$H$8</c:f>
              <c:strCache>
                <c:ptCount val="6"/>
                <c:pt idx="0">
                  <c:v>Base-Ecosystem</c:v>
                </c:pt>
                <c:pt idx="1">
                  <c:v>Base-Health</c:v>
                </c:pt>
                <c:pt idx="2">
                  <c:v>BMP1-Ecosystem</c:v>
                </c:pt>
                <c:pt idx="3">
                  <c:v>BMP1-Health</c:v>
                </c:pt>
                <c:pt idx="4">
                  <c:v>BMP2-Ecosystem</c:v>
                </c:pt>
                <c:pt idx="5">
                  <c:v>BMP2-Health</c:v>
                </c:pt>
              </c:strCache>
            </c:strRef>
          </c:cat>
          <c:val>
            <c:numRef>
              <c:f>Sheet1!$C$10:$H$10</c:f>
              <c:numCache>
                <c:formatCode>0.00E+00</c:formatCode>
                <c:ptCount val="6"/>
                <c:pt idx="0">
                  <c:v>1.2744173091253569E-6</c:v>
                </c:pt>
                <c:pt idx="1">
                  <c:v>2.4286187075536969E-7</c:v>
                </c:pt>
                <c:pt idx="2">
                  <c:v>1.2159602516494886E-6</c:v>
                </c:pt>
                <c:pt idx="3">
                  <c:v>2.2869639370403075E-7</c:v>
                </c:pt>
                <c:pt idx="4">
                  <c:v>1.1625041761681396E-6</c:v>
                </c:pt>
                <c:pt idx="5">
                  <c:v>2.1433246644836274E-7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EB-4F49-B03D-D017A239ADF4}"/>
            </c:ext>
          </c:extLst>
        </c:ser>
        <c:ser>
          <c:idx val="3"/>
          <c:order val="2"/>
          <c:tx>
            <c:strRef>
              <c:f>Sheet1!$B$11</c:f>
              <c:strCache>
                <c:ptCount val="1"/>
                <c:pt idx="0">
                  <c:v>2009</c:v>
                </c:pt>
              </c:strCache>
            </c:strRef>
          </c:tx>
          <c:cat>
            <c:strRef>
              <c:f>Sheet1!$C$8:$H$8</c:f>
              <c:strCache>
                <c:ptCount val="6"/>
                <c:pt idx="0">
                  <c:v>Base-Ecosystem</c:v>
                </c:pt>
                <c:pt idx="1">
                  <c:v>Base-Health</c:v>
                </c:pt>
                <c:pt idx="2">
                  <c:v>BMP1-Ecosystem</c:v>
                </c:pt>
                <c:pt idx="3">
                  <c:v>BMP1-Health</c:v>
                </c:pt>
                <c:pt idx="4">
                  <c:v>BMP2-Ecosystem</c:v>
                </c:pt>
                <c:pt idx="5">
                  <c:v>BMP2-Health</c:v>
                </c:pt>
              </c:strCache>
            </c:strRef>
          </c:cat>
          <c:val>
            <c:numRef>
              <c:f>Sheet1!$C$11:$H$11</c:f>
              <c:numCache>
                <c:formatCode>0.00E+00</c:formatCode>
                <c:ptCount val="6"/>
                <c:pt idx="0">
                  <c:v>1.3562118204902814E-6</c:v>
                </c:pt>
                <c:pt idx="1">
                  <c:v>2.6566391729920002E-7</c:v>
                </c:pt>
                <c:pt idx="2">
                  <c:v>1.2992676613955545E-6</c:v>
                </c:pt>
                <c:pt idx="3">
                  <c:v>2.456949419482347E-7</c:v>
                </c:pt>
                <c:pt idx="4">
                  <c:v>1.2422013953600324E-6</c:v>
                </c:pt>
                <c:pt idx="5">
                  <c:v>2.2544188505311505E-7</c:v>
                </c:pt>
              </c:numCache>
            </c:numRef>
          </c:val>
        </c:ser>
        <c:ser>
          <c:idx val="2"/>
          <c:order val="3"/>
          <c:tx>
            <c:strRef>
              <c:f>Sheet1!$B$12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Sheet1!$C$8:$H$8</c:f>
              <c:strCache>
                <c:ptCount val="6"/>
                <c:pt idx="0">
                  <c:v>Base-Ecosystem</c:v>
                </c:pt>
                <c:pt idx="1">
                  <c:v>Base-Health</c:v>
                </c:pt>
                <c:pt idx="2">
                  <c:v>BMP1-Ecosystem</c:v>
                </c:pt>
                <c:pt idx="3">
                  <c:v>BMP1-Health</c:v>
                </c:pt>
                <c:pt idx="4">
                  <c:v>BMP2-Ecosystem</c:v>
                </c:pt>
                <c:pt idx="5">
                  <c:v>BMP2-Health</c:v>
                </c:pt>
              </c:strCache>
            </c:strRef>
          </c:cat>
          <c:val>
            <c:numRef>
              <c:f>Sheet1!$C$12:$H$12</c:f>
              <c:numCache>
                <c:formatCode>0.00E+00</c:formatCode>
                <c:ptCount val="6"/>
                <c:pt idx="0">
                  <c:v>1.3896438596920727E-6</c:v>
                </c:pt>
                <c:pt idx="1">
                  <c:v>2.6019881349388945E-7</c:v>
                </c:pt>
                <c:pt idx="2">
                  <c:v>1.3352737069262048E-6</c:v>
                </c:pt>
                <c:pt idx="3">
                  <c:v>2.4402598897338136E-7</c:v>
                </c:pt>
                <c:pt idx="4">
                  <c:v>1.2795498452641092E-6</c:v>
                </c:pt>
                <c:pt idx="5">
                  <c:v>2.2537179825153427E-7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9EB-4F49-B03D-D017A239ADF4}"/>
            </c:ext>
          </c:extLst>
        </c:ser>
        <c:ser>
          <c:idx val="4"/>
          <c:order val="4"/>
          <c:tx>
            <c:strRef>
              <c:f>Sheet1!$B$13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Sheet1!$C$8:$H$8</c:f>
              <c:strCache>
                <c:ptCount val="6"/>
                <c:pt idx="0">
                  <c:v>Base-Ecosystem</c:v>
                </c:pt>
                <c:pt idx="1">
                  <c:v>Base-Health</c:v>
                </c:pt>
                <c:pt idx="2">
                  <c:v>BMP1-Ecosystem</c:v>
                </c:pt>
                <c:pt idx="3">
                  <c:v>BMP1-Health</c:v>
                </c:pt>
                <c:pt idx="4">
                  <c:v>BMP2-Ecosystem</c:v>
                </c:pt>
                <c:pt idx="5">
                  <c:v>BMP2-Health</c:v>
                </c:pt>
              </c:strCache>
            </c:strRef>
          </c:cat>
          <c:val>
            <c:numRef>
              <c:f>Sheet1!$C$13:$H$13</c:f>
              <c:numCache>
                <c:formatCode>0.00E+00</c:formatCode>
                <c:ptCount val="6"/>
                <c:pt idx="0">
                  <c:v>1.3833459732984501E-6</c:v>
                </c:pt>
                <c:pt idx="1">
                  <c:v>2.5779646306121139E-7</c:v>
                </c:pt>
                <c:pt idx="2">
                  <c:v>1.3182269901235857E-6</c:v>
                </c:pt>
                <c:pt idx="3">
                  <c:v>2.4052201634612031E-7</c:v>
                </c:pt>
                <c:pt idx="4">
                  <c:v>1.2523998450338814E-6</c:v>
                </c:pt>
                <c:pt idx="5">
                  <c:v>2.2203072684333191E-7</c:v>
                </c:pt>
              </c:numCache>
            </c:numRef>
          </c:val>
        </c:ser>
        <c:ser>
          <c:idx val="5"/>
          <c:order val="5"/>
          <c:tx>
            <c:strRef>
              <c:f>Sheet1!$B$14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Sheet1!$C$8:$H$8</c:f>
              <c:strCache>
                <c:ptCount val="6"/>
                <c:pt idx="0">
                  <c:v>Base-Ecosystem</c:v>
                </c:pt>
                <c:pt idx="1">
                  <c:v>Base-Health</c:v>
                </c:pt>
                <c:pt idx="2">
                  <c:v>BMP1-Ecosystem</c:v>
                </c:pt>
                <c:pt idx="3">
                  <c:v>BMP1-Health</c:v>
                </c:pt>
                <c:pt idx="4">
                  <c:v>BMP2-Ecosystem</c:v>
                </c:pt>
                <c:pt idx="5">
                  <c:v>BMP2-Health</c:v>
                </c:pt>
              </c:strCache>
            </c:strRef>
          </c:cat>
          <c:val>
            <c:numRef>
              <c:f>Sheet1!$C$14:$H$14</c:f>
              <c:numCache>
                <c:formatCode>0.00E+00</c:formatCode>
                <c:ptCount val="6"/>
                <c:pt idx="0">
                  <c:v>1.3566934640295137E-6</c:v>
                </c:pt>
                <c:pt idx="1">
                  <c:v>2.637440405275975E-7</c:v>
                </c:pt>
                <c:pt idx="2">
                  <c:v>1.2899407291998667E-6</c:v>
                </c:pt>
                <c:pt idx="3">
                  <c:v>2.4550866928894408E-7</c:v>
                </c:pt>
                <c:pt idx="4">
                  <c:v>1.2049949757607609E-6</c:v>
                </c:pt>
                <c:pt idx="5">
                  <c:v>2.2521196641683979E-7</c:v>
                </c:pt>
              </c:numCache>
            </c:numRef>
          </c:val>
        </c:ser>
        <c:ser>
          <c:idx val="6"/>
          <c:order val="6"/>
          <c:tx>
            <c:strRef>
              <c:f>Sheet1!$B$15</c:f>
              <c:strCache>
                <c:ptCount val="1"/>
                <c:pt idx="0">
                  <c:v>2013</c:v>
                </c:pt>
              </c:strCache>
            </c:strRef>
          </c:tx>
          <c:cat>
            <c:strRef>
              <c:f>Sheet1!$C$8:$H$8</c:f>
              <c:strCache>
                <c:ptCount val="6"/>
                <c:pt idx="0">
                  <c:v>Base-Ecosystem</c:v>
                </c:pt>
                <c:pt idx="1">
                  <c:v>Base-Health</c:v>
                </c:pt>
                <c:pt idx="2">
                  <c:v>BMP1-Ecosystem</c:v>
                </c:pt>
                <c:pt idx="3">
                  <c:v>BMP1-Health</c:v>
                </c:pt>
                <c:pt idx="4">
                  <c:v>BMP2-Ecosystem</c:v>
                </c:pt>
                <c:pt idx="5">
                  <c:v>BMP2-Health</c:v>
                </c:pt>
              </c:strCache>
            </c:strRef>
          </c:cat>
          <c:val>
            <c:numRef>
              <c:f>Sheet1!$C$15:$H$15</c:f>
              <c:numCache>
                <c:formatCode>0.00E+00</c:formatCode>
                <c:ptCount val="6"/>
                <c:pt idx="0">
                  <c:v>1.4191607331094789E-6</c:v>
                </c:pt>
                <c:pt idx="1">
                  <c:v>2.6461115618290003E-7</c:v>
                </c:pt>
                <c:pt idx="2">
                  <c:v>1.3464447985380982E-6</c:v>
                </c:pt>
                <c:pt idx="3">
                  <c:v>2.4306354368233506E-7</c:v>
                </c:pt>
                <c:pt idx="4">
                  <c:v>1.2645792617651712E-6</c:v>
                </c:pt>
                <c:pt idx="5">
                  <c:v>2.2418636122550519E-7</c:v>
                </c:pt>
              </c:numCache>
            </c:numRef>
          </c:val>
        </c:ser>
        <c:gapWidth val="219"/>
        <c:overlap val="-27"/>
        <c:axId val="90186112"/>
        <c:axId val="90187648"/>
      </c:barChart>
      <c:catAx>
        <c:axId val="90186112"/>
        <c:scaling>
          <c:orientation val="minMax"/>
        </c:scaling>
        <c:axPos val="b"/>
        <c:numFmt formatCode="General" sourceLinked="1"/>
        <c:maj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endParaRPr lang="en-US"/>
          </a:p>
        </c:txPr>
        <c:crossAx val="90187648"/>
        <c:crosses val="autoZero"/>
        <c:auto val="1"/>
        <c:lblAlgn val="ctr"/>
        <c:lblOffset val="100"/>
      </c:catAx>
      <c:valAx>
        <c:axId val="90187648"/>
        <c:scaling>
          <c:orientation val="minMax"/>
        </c:scaling>
        <c:axPos val="l"/>
        <c:numFmt formatCode="0.E+00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endParaRPr lang="en-US"/>
          </a:p>
        </c:txPr>
        <c:crossAx val="9018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865819231605139"/>
          <c:y val="5.0777555613767643E-2"/>
          <c:w val="0.62958415277383573"/>
          <c:h val="7.2415353391884263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itchFamily="18" charset="0"/>
              <a:ea typeface="+mn-ea"/>
              <a:cs typeface="Times New Roman" pitchFamily="18" charset="0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4037494714914092"/>
          <c:y val="5.0521105128380366E-2"/>
          <c:w val="0.82903669442536454"/>
          <c:h val="0.69500373954911965"/>
        </c:manualLayout>
      </c:layout>
      <c:barChart>
        <c:barDir val="col"/>
        <c:grouping val="clustered"/>
        <c:ser>
          <c:idx val="0"/>
          <c:order val="0"/>
          <c:tx>
            <c:strRef>
              <c:f>Sheet1!$B$9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(Sheet1!$I$8,Sheet1!$K$8,Sheet1!$M$8)</c:f>
              <c:strCache>
                <c:ptCount val="3"/>
                <c:pt idx="0">
                  <c:v>Base</c:v>
                </c:pt>
                <c:pt idx="1">
                  <c:v>BMP1</c:v>
                </c:pt>
                <c:pt idx="2">
                  <c:v>BMP2</c:v>
                </c:pt>
              </c:strCache>
            </c:strRef>
          </c:cat>
          <c:val>
            <c:numRef>
              <c:f>(Sheet1!$I$9,Sheet1!$K$9,Sheet1!$M$9)</c:f>
              <c:numCache>
                <c:formatCode>0</c:formatCode>
                <c:ptCount val="3"/>
                <c:pt idx="0">
                  <c:v>2067.2760138785811</c:v>
                </c:pt>
                <c:pt idx="1">
                  <c:v>1229.1720495908173</c:v>
                </c:pt>
                <c:pt idx="2">
                  <c:v>719.70568647520815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EB-4F49-B03D-D017A239ADF4}"/>
            </c:ext>
          </c:extLst>
        </c:ser>
        <c:ser>
          <c:idx val="1"/>
          <c:order val="1"/>
          <c:tx>
            <c:strRef>
              <c:f>Sheet1!$B$10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(Sheet1!$I$8,Sheet1!$K$8,Sheet1!$M$8)</c:f>
              <c:strCache>
                <c:ptCount val="3"/>
                <c:pt idx="0">
                  <c:v>Base</c:v>
                </c:pt>
                <c:pt idx="1">
                  <c:v>BMP1</c:v>
                </c:pt>
                <c:pt idx="2">
                  <c:v>BMP2</c:v>
                </c:pt>
              </c:strCache>
            </c:strRef>
          </c:cat>
          <c:val>
            <c:numRef>
              <c:f>(Sheet1!$I$10,Sheet1!$K$10,Sheet1!$M$10)</c:f>
              <c:numCache>
                <c:formatCode>0</c:formatCode>
                <c:ptCount val="3"/>
                <c:pt idx="0">
                  <c:v>1176.0952346733582</c:v>
                </c:pt>
                <c:pt idx="1">
                  <c:v>584.43208901975879</c:v>
                </c:pt>
                <c:pt idx="2">
                  <c:v>257.17308238551686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EB-4F49-B03D-D017A239ADF4}"/>
            </c:ext>
          </c:extLst>
        </c:ser>
        <c:ser>
          <c:idx val="3"/>
          <c:order val="2"/>
          <c:tx>
            <c:strRef>
              <c:f>Sheet1!$B$11</c:f>
              <c:strCache>
                <c:ptCount val="1"/>
                <c:pt idx="0">
                  <c:v>2009</c:v>
                </c:pt>
              </c:strCache>
            </c:strRef>
          </c:tx>
          <c:cat>
            <c:strRef>
              <c:f>(Sheet1!$I$8,Sheet1!$K$8,Sheet1!$M$8)</c:f>
              <c:strCache>
                <c:ptCount val="3"/>
                <c:pt idx="0">
                  <c:v>Base</c:v>
                </c:pt>
                <c:pt idx="1">
                  <c:v>BMP1</c:v>
                </c:pt>
                <c:pt idx="2">
                  <c:v>BMP2</c:v>
                </c:pt>
              </c:strCache>
            </c:strRef>
          </c:cat>
          <c:val>
            <c:numRef>
              <c:f>(Sheet1!$I$11,Sheet1!$K$11,Sheet1!$M$11)</c:f>
              <c:numCache>
                <c:formatCode>0</c:formatCode>
                <c:ptCount val="3"/>
                <c:pt idx="0">
                  <c:v>3984.8438877756716</c:v>
                </c:pt>
                <c:pt idx="1">
                  <c:v>2678.3077152196838</c:v>
                </c:pt>
                <c:pt idx="2">
                  <c:v>1625.6276411843494</c:v>
                </c:pt>
              </c:numCache>
            </c:numRef>
          </c:val>
        </c:ser>
        <c:ser>
          <c:idx val="2"/>
          <c:order val="3"/>
          <c:tx>
            <c:strRef>
              <c:f>Sheet1!$B$12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(Sheet1!$I$8,Sheet1!$K$8,Sheet1!$M$8)</c:f>
              <c:strCache>
                <c:ptCount val="3"/>
                <c:pt idx="0">
                  <c:v>Base</c:v>
                </c:pt>
                <c:pt idx="1">
                  <c:v>BMP1</c:v>
                </c:pt>
                <c:pt idx="2">
                  <c:v>BMP2</c:v>
                </c:pt>
              </c:strCache>
            </c:strRef>
          </c:cat>
          <c:val>
            <c:numRef>
              <c:f>(Sheet1!$I$12,Sheet1!$K$12,Sheet1!$M$12)</c:f>
              <c:numCache>
                <c:formatCode>0</c:formatCode>
                <c:ptCount val="3"/>
                <c:pt idx="0">
                  <c:v>3311.654184267074</c:v>
                </c:pt>
                <c:pt idx="1">
                  <c:v>2472.7266323462736</c:v>
                </c:pt>
                <c:pt idx="2">
                  <c:v>1616.9943718345212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9EB-4F49-B03D-D017A239ADF4}"/>
            </c:ext>
          </c:extLst>
        </c:ser>
        <c:ser>
          <c:idx val="4"/>
          <c:order val="4"/>
          <c:tx>
            <c:strRef>
              <c:f>Sheet1!$B$13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(Sheet1!$I$8,Sheet1!$K$8,Sheet1!$M$8)</c:f>
              <c:strCache>
                <c:ptCount val="3"/>
                <c:pt idx="0">
                  <c:v>Base</c:v>
                </c:pt>
                <c:pt idx="1">
                  <c:v>BMP1</c:v>
                </c:pt>
                <c:pt idx="2">
                  <c:v>BMP2</c:v>
                </c:pt>
              </c:strCache>
            </c:strRef>
          </c:cat>
          <c:val>
            <c:numRef>
              <c:f>(Sheet1!$I$13,Sheet1!$K$13,Sheet1!$M$13)</c:f>
              <c:numCache>
                <c:formatCode>0</c:formatCode>
                <c:ptCount val="3"/>
                <c:pt idx="0">
                  <c:v>3015.7334418418691</c:v>
                </c:pt>
                <c:pt idx="1">
                  <c:v>2041.1084274448469</c:v>
                </c:pt>
                <c:pt idx="2">
                  <c:v>1205.4422859430822</c:v>
                </c:pt>
              </c:numCache>
            </c:numRef>
          </c:val>
        </c:ser>
        <c:ser>
          <c:idx val="5"/>
          <c:order val="5"/>
          <c:tx>
            <c:strRef>
              <c:f>Sheet1!$B$14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(Sheet1!$I$8,Sheet1!$K$8,Sheet1!$M$8)</c:f>
              <c:strCache>
                <c:ptCount val="3"/>
                <c:pt idx="0">
                  <c:v>Base</c:v>
                </c:pt>
                <c:pt idx="1">
                  <c:v>BMP1</c:v>
                </c:pt>
                <c:pt idx="2">
                  <c:v>BMP2</c:v>
                </c:pt>
              </c:strCache>
            </c:strRef>
          </c:cat>
          <c:val>
            <c:numRef>
              <c:f>(Sheet1!$I$14,Sheet1!$K$14,Sheet1!$M$14)</c:f>
              <c:numCache>
                <c:formatCode>0</c:formatCode>
                <c:ptCount val="3"/>
                <c:pt idx="0">
                  <c:v>3748.3540934935804</c:v>
                </c:pt>
                <c:pt idx="1">
                  <c:v>2655.3627098278776</c:v>
                </c:pt>
                <c:pt idx="2">
                  <c:v>1597.3063385889941</c:v>
                </c:pt>
              </c:numCache>
            </c:numRef>
          </c:val>
        </c:ser>
        <c:ser>
          <c:idx val="6"/>
          <c:order val="6"/>
          <c:tx>
            <c:strRef>
              <c:f>Sheet1!$B$15</c:f>
              <c:strCache>
                <c:ptCount val="1"/>
                <c:pt idx="0">
                  <c:v>2013</c:v>
                </c:pt>
              </c:strCache>
            </c:strRef>
          </c:tx>
          <c:cat>
            <c:strRef>
              <c:f>(Sheet1!$I$8,Sheet1!$K$8,Sheet1!$M$8)</c:f>
              <c:strCache>
                <c:ptCount val="3"/>
                <c:pt idx="0">
                  <c:v>Base</c:v>
                </c:pt>
                <c:pt idx="1">
                  <c:v>BMP1</c:v>
                </c:pt>
                <c:pt idx="2">
                  <c:v>BMP2</c:v>
                </c:pt>
              </c:strCache>
            </c:strRef>
          </c:cat>
          <c:val>
            <c:numRef>
              <c:f>(Sheet1!$I$15,Sheet1!$K$15,Sheet1!$M$15)</c:f>
              <c:numCache>
                <c:formatCode>0</c:formatCode>
                <c:ptCount val="3"/>
                <c:pt idx="0">
                  <c:v>3855.1651169792772</c:v>
                </c:pt>
                <c:pt idx="1">
                  <c:v>2354.1729354351373</c:v>
                </c:pt>
                <c:pt idx="2">
                  <c:v>1470.9726257690249</c:v>
                </c:pt>
              </c:numCache>
            </c:numRef>
          </c:val>
        </c:ser>
        <c:gapWidth val="219"/>
        <c:overlap val="-27"/>
        <c:axId val="90229760"/>
        <c:axId val="90514176"/>
      </c:barChart>
      <c:catAx>
        <c:axId val="90229760"/>
        <c:scaling>
          <c:orientation val="minMax"/>
        </c:scaling>
        <c:axPos val="b"/>
        <c:numFmt formatCode="General" sourceLinked="1"/>
        <c:maj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endParaRPr lang="en-US"/>
          </a:p>
        </c:txPr>
        <c:crossAx val="90514176"/>
        <c:crosses val="autoZero"/>
        <c:auto val="1"/>
        <c:lblAlgn val="ctr"/>
        <c:lblOffset val="100"/>
      </c:catAx>
      <c:valAx>
        <c:axId val="90514176"/>
        <c:scaling>
          <c:orientation val="minMax"/>
        </c:scaling>
        <c:axPos val="l"/>
        <c:numFmt formatCode="0.E+00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endParaRPr lang="en-US"/>
          </a:p>
        </c:txPr>
        <c:crossAx val="90229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865819231605151"/>
          <c:y val="5.0777555613767643E-2"/>
          <c:w val="0.62958415277383573"/>
          <c:h val="7.2415353391884263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itchFamily="18" charset="0"/>
              <a:ea typeface="+mn-ea"/>
              <a:cs typeface="Times New Roman" pitchFamily="18" charset="0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4037494714914092"/>
          <c:y val="5.0521105128380366E-2"/>
          <c:w val="0.82903669442536454"/>
          <c:h val="0.69500373954911965"/>
        </c:manualLayout>
      </c:layout>
      <c:barChart>
        <c:barDir val="col"/>
        <c:grouping val="clustered"/>
        <c:ser>
          <c:idx val="0"/>
          <c:order val="0"/>
          <c:tx>
            <c:strRef>
              <c:f>Sheet1!$B$9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(Sheet1!$J$8,Sheet1!$L$8,Sheet1!$N$8)</c:f>
              <c:strCache>
                <c:ptCount val="3"/>
                <c:pt idx="0">
                  <c:v>Base</c:v>
                </c:pt>
                <c:pt idx="1">
                  <c:v>BMP1</c:v>
                </c:pt>
                <c:pt idx="2">
                  <c:v>BMP2</c:v>
                </c:pt>
              </c:strCache>
            </c:strRef>
          </c:cat>
          <c:val>
            <c:numRef>
              <c:f>(Sheet1!$J$9,Sheet1!$L$9,Sheet1!$N$9)</c:f>
              <c:numCache>
                <c:formatCode>0</c:formatCode>
                <c:ptCount val="3"/>
                <c:pt idx="0">
                  <c:v>41.454623777838442</c:v>
                </c:pt>
                <c:pt idx="1">
                  <c:v>40.800451825792102</c:v>
                </c:pt>
                <c:pt idx="2">
                  <c:v>38.302306701040735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EB-4F49-B03D-D017A239ADF4}"/>
            </c:ext>
          </c:extLst>
        </c:ser>
        <c:ser>
          <c:idx val="1"/>
          <c:order val="1"/>
          <c:tx>
            <c:strRef>
              <c:f>Sheet1!$B$10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(Sheet1!$J$8,Sheet1!$L$8,Sheet1!$N$8)</c:f>
              <c:strCache>
                <c:ptCount val="3"/>
                <c:pt idx="0">
                  <c:v>Base</c:v>
                </c:pt>
                <c:pt idx="1">
                  <c:v>BMP1</c:v>
                </c:pt>
                <c:pt idx="2">
                  <c:v>BMP2</c:v>
                </c:pt>
              </c:strCache>
            </c:strRef>
          </c:cat>
          <c:val>
            <c:numRef>
              <c:f>(Sheet1!$J$10,Sheet1!$L$10,Sheet1!$N$10)</c:f>
              <c:numCache>
                <c:formatCode>0</c:formatCode>
                <c:ptCount val="3"/>
                <c:pt idx="0">
                  <c:v>19.78805994018148</c:v>
                </c:pt>
                <c:pt idx="1">
                  <c:v>19.533693391798014</c:v>
                </c:pt>
                <c:pt idx="2">
                  <c:v>16.452095171280252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EB-4F49-B03D-D017A239ADF4}"/>
            </c:ext>
          </c:extLst>
        </c:ser>
        <c:ser>
          <c:idx val="3"/>
          <c:order val="2"/>
          <c:tx>
            <c:strRef>
              <c:f>Sheet1!$B$11</c:f>
              <c:strCache>
                <c:ptCount val="1"/>
                <c:pt idx="0">
                  <c:v>2009</c:v>
                </c:pt>
              </c:strCache>
            </c:strRef>
          </c:tx>
          <c:cat>
            <c:strRef>
              <c:f>(Sheet1!$J$8,Sheet1!$L$8,Sheet1!$N$8)</c:f>
              <c:strCache>
                <c:ptCount val="3"/>
                <c:pt idx="0">
                  <c:v>Base</c:v>
                </c:pt>
                <c:pt idx="1">
                  <c:v>BMP1</c:v>
                </c:pt>
                <c:pt idx="2">
                  <c:v>BMP2</c:v>
                </c:pt>
              </c:strCache>
            </c:strRef>
          </c:cat>
          <c:val>
            <c:numRef>
              <c:f>(Sheet1!$J$11,Sheet1!$L$11,Sheet1!$N$11)</c:f>
              <c:numCache>
                <c:formatCode>0</c:formatCode>
                <c:ptCount val="3"/>
                <c:pt idx="0">
                  <c:v>74.035289470635504</c:v>
                </c:pt>
                <c:pt idx="1">
                  <c:v>68.930972284688664</c:v>
                </c:pt>
                <c:pt idx="2">
                  <c:v>62.741941108645676</c:v>
                </c:pt>
              </c:numCache>
            </c:numRef>
          </c:val>
        </c:ser>
        <c:ser>
          <c:idx val="2"/>
          <c:order val="3"/>
          <c:tx>
            <c:strRef>
              <c:f>Sheet1!$B$12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(Sheet1!$J$8,Sheet1!$L$8,Sheet1!$N$8)</c:f>
              <c:strCache>
                <c:ptCount val="3"/>
                <c:pt idx="0">
                  <c:v>Base</c:v>
                </c:pt>
                <c:pt idx="1">
                  <c:v>BMP1</c:v>
                </c:pt>
                <c:pt idx="2">
                  <c:v>BMP2</c:v>
                </c:pt>
              </c:strCache>
            </c:strRef>
          </c:cat>
          <c:val>
            <c:numRef>
              <c:f>(Sheet1!$J$12,Sheet1!$L$12,Sheet1!$N$12)</c:f>
              <c:numCache>
                <c:formatCode>0</c:formatCode>
                <c:ptCount val="3"/>
                <c:pt idx="0">
                  <c:v>35.043095672378335</c:v>
                </c:pt>
                <c:pt idx="1">
                  <c:v>33.565752688745135</c:v>
                </c:pt>
                <c:pt idx="2">
                  <c:v>33.334693976151001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9EB-4F49-B03D-D017A239ADF4}"/>
            </c:ext>
          </c:extLst>
        </c:ser>
        <c:ser>
          <c:idx val="4"/>
          <c:order val="4"/>
          <c:tx>
            <c:strRef>
              <c:f>Sheet1!$B$13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(Sheet1!$J$8,Sheet1!$L$8,Sheet1!$N$8)</c:f>
              <c:strCache>
                <c:ptCount val="3"/>
                <c:pt idx="0">
                  <c:v>Base</c:v>
                </c:pt>
                <c:pt idx="1">
                  <c:v>BMP1</c:v>
                </c:pt>
                <c:pt idx="2">
                  <c:v>BMP2</c:v>
                </c:pt>
              </c:strCache>
            </c:strRef>
          </c:cat>
          <c:val>
            <c:numRef>
              <c:f>(Sheet1!$J$13,Sheet1!$L$13,Sheet1!$N$13)</c:f>
              <c:numCache>
                <c:formatCode>0</c:formatCode>
                <c:ptCount val="3"/>
                <c:pt idx="0">
                  <c:v>48.01383611946504</c:v>
                </c:pt>
                <c:pt idx="1">
                  <c:v>49.156264288455432</c:v>
                </c:pt>
                <c:pt idx="2">
                  <c:v>42.659095720106251</c:v>
                </c:pt>
              </c:numCache>
            </c:numRef>
          </c:val>
        </c:ser>
        <c:ser>
          <c:idx val="5"/>
          <c:order val="5"/>
          <c:tx>
            <c:strRef>
              <c:f>Sheet1!$B$14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(Sheet1!$J$8,Sheet1!$L$8,Sheet1!$N$8)</c:f>
              <c:strCache>
                <c:ptCount val="3"/>
                <c:pt idx="0">
                  <c:v>Base</c:v>
                </c:pt>
                <c:pt idx="1">
                  <c:v>BMP1</c:v>
                </c:pt>
                <c:pt idx="2">
                  <c:v>BMP2</c:v>
                </c:pt>
              </c:strCache>
            </c:strRef>
          </c:cat>
          <c:val>
            <c:numRef>
              <c:f>(Sheet1!$J$14,Sheet1!$L$14,Sheet1!$N$14)</c:f>
              <c:numCache>
                <c:formatCode>0</c:formatCode>
                <c:ptCount val="3"/>
                <c:pt idx="0">
                  <c:v>60.75868599216431</c:v>
                </c:pt>
                <c:pt idx="1">
                  <c:v>70.470692080202042</c:v>
                </c:pt>
                <c:pt idx="2">
                  <c:v>50.558174995519849</c:v>
                </c:pt>
              </c:numCache>
            </c:numRef>
          </c:val>
        </c:ser>
        <c:ser>
          <c:idx val="6"/>
          <c:order val="6"/>
          <c:tx>
            <c:strRef>
              <c:f>Sheet1!$B$15</c:f>
              <c:strCache>
                <c:ptCount val="1"/>
                <c:pt idx="0">
                  <c:v>2013</c:v>
                </c:pt>
              </c:strCache>
            </c:strRef>
          </c:tx>
          <c:cat>
            <c:strRef>
              <c:f>(Sheet1!$J$8,Sheet1!$L$8,Sheet1!$N$8)</c:f>
              <c:strCache>
                <c:ptCount val="3"/>
                <c:pt idx="0">
                  <c:v>Base</c:v>
                </c:pt>
                <c:pt idx="1">
                  <c:v>BMP1</c:v>
                </c:pt>
                <c:pt idx="2">
                  <c:v>BMP2</c:v>
                </c:pt>
              </c:strCache>
            </c:strRef>
          </c:cat>
          <c:val>
            <c:numRef>
              <c:f>(Sheet1!$J$15,Sheet1!$L$15,Sheet1!$N$15)</c:f>
              <c:numCache>
                <c:formatCode>0</c:formatCode>
                <c:ptCount val="3"/>
                <c:pt idx="0">
                  <c:v>82.005288720403684</c:v>
                </c:pt>
                <c:pt idx="1">
                  <c:v>50.969390063789341</c:v>
                </c:pt>
                <c:pt idx="2">
                  <c:v>41.571626576378286</c:v>
                </c:pt>
              </c:numCache>
            </c:numRef>
          </c:val>
        </c:ser>
        <c:gapWidth val="219"/>
        <c:overlap val="-27"/>
        <c:axId val="90556288"/>
        <c:axId val="90557824"/>
      </c:barChart>
      <c:catAx>
        <c:axId val="90556288"/>
        <c:scaling>
          <c:orientation val="minMax"/>
        </c:scaling>
        <c:axPos val="b"/>
        <c:numFmt formatCode="General" sourceLinked="1"/>
        <c:maj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endParaRPr lang="en-US"/>
          </a:p>
        </c:txPr>
        <c:crossAx val="90557824"/>
        <c:crosses val="autoZero"/>
        <c:auto val="1"/>
        <c:lblAlgn val="ctr"/>
        <c:lblOffset val="100"/>
      </c:catAx>
      <c:valAx>
        <c:axId val="90557824"/>
        <c:scaling>
          <c:orientation val="minMax"/>
        </c:scaling>
        <c:axPos val="l"/>
        <c:numFmt formatCode="0.E+00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endParaRPr lang="en-US"/>
          </a:p>
        </c:txPr>
        <c:crossAx val="9055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865819231605162"/>
          <c:y val="5.0777555613767643E-2"/>
          <c:w val="0.62958415277383573"/>
          <c:h val="7.2415353391884263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itchFamily="18" charset="0"/>
              <a:ea typeface="+mn-ea"/>
              <a:cs typeface="Times New Roman" pitchFamily="18" charset="0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4037494714914092"/>
          <c:y val="5.0521105128380366E-2"/>
          <c:w val="0.82903669442536454"/>
          <c:h val="0.78429561508581935"/>
        </c:manualLayout>
      </c:layout>
      <c:barChart>
        <c:barDir val="col"/>
        <c:grouping val="clustered"/>
        <c:ser>
          <c:idx val="0"/>
          <c:order val="0"/>
          <c:tx>
            <c:strRef>
              <c:f>Sheet1!$B$9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(Sheet1!$I$8,Sheet1!$K$8,Sheet1!$M$8)</c:f>
              <c:strCache>
                <c:ptCount val="3"/>
                <c:pt idx="0">
                  <c:v>Base</c:v>
                </c:pt>
                <c:pt idx="1">
                  <c:v>BMP1</c:v>
                </c:pt>
                <c:pt idx="2">
                  <c:v>BMP2</c:v>
                </c:pt>
              </c:strCache>
            </c:strRef>
          </c:cat>
          <c:val>
            <c:numRef>
              <c:f>(Sheet1!$C$9,Sheet1!$E$9,Sheet1!$G$9)</c:f>
              <c:numCache>
                <c:formatCode>0.00E+00</c:formatCode>
                <c:ptCount val="3"/>
                <c:pt idx="0">
                  <c:v>1.4284738260366334E-6</c:v>
                </c:pt>
                <c:pt idx="1">
                  <c:v>1.3321551291712801E-6</c:v>
                </c:pt>
                <c:pt idx="2">
                  <c:v>1.2960547569437056E-6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EB-4F49-B03D-D017A239ADF4}"/>
            </c:ext>
          </c:extLst>
        </c:ser>
        <c:ser>
          <c:idx val="1"/>
          <c:order val="1"/>
          <c:tx>
            <c:strRef>
              <c:f>Sheet1!$B$10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(Sheet1!$I$8,Sheet1!$K$8,Sheet1!$M$8)</c:f>
              <c:strCache>
                <c:ptCount val="3"/>
                <c:pt idx="0">
                  <c:v>Base</c:v>
                </c:pt>
                <c:pt idx="1">
                  <c:v>BMP1</c:v>
                </c:pt>
                <c:pt idx="2">
                  <c:v>BMP2</c:v>
                </c:pt>
              </c:strCache>
            </c:strRef>
          </c:cat>
          <c:val>
            <c:numRef>
              <c:f>(Sheet1!$C$10,Sheet1!$E$10,Sheet1!$G$10)</c:f>
              <c:numCache>
                <c:formatCode>0.00E+00</c:formatCode>
                <c:ptCount val="3"/>
                <c:pt idx="0">
                  <c:v>1.2744173091253569E-6</c:v>
                </c:pt>
                <c:pt idx="1">
                  <c:v>1.2159602516494886E-6</c:v>
                </c:pt>
                <c:pt idx="2">
                  <c:v>1.1625041761681396E-6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EB-4F49-B03D-D017A239ADF4}"/>
            </c:ext>
          </c:extLst>
        </c:ser>
        <c:ser>
          <c:idx val="3"/>
          <c:order val="2"/>
          <c:tx>
            <c:strRef>
              <c:f>Sheet1!$B$11</c:f>
              <c:strCache>
                <c:ptCount val="1"/>
                <c:pt idx="0">
                  <c:v>2009</c:v>
                </c:pt>
              </c:strCache>
            </c:strRef>
          </c:tx>
          <c:cat>
            <c:strRef>
              <c:f>(Sheet1!$I$8,Sheet1!$K$8,Sheet1!$M$8)</c:f>
              <c:strCache>
                <c:ptCount val="3"/>
                <c:pt idx="0">
                  <c:v>Base</c:v>
                </c:pt>
                <c:pt idx="1">
                  <c:v>BMP1</c:v>
                </c:pt>
                <c:pt idx="2">
                  <c:v>BMP2</c:v>
                </c:pt>
              </c:strCache>
            </c:strRef>
          </c:cat>
          <c:val>
            <c:numRef>
              <c:f>(Sheet1!$C$11,Sheet1!$E$11,Sheet1!$G$11)</c:f>
              <c:numCache>
                <c:formatCode>0.00E+00</c:formatCode>
                <c:ptCount val="3"/>
                <c:pt idx="0">
                  <c:v>1.3562118204902814E-6</c:v>
                </c:pt>
                <c:pt idx="1">
                  <c:v>1.2992676613955545E-6</c:v>
                </c:pt>
                <c:pt idx="2">
                  <c:v>1.2422013953600324E-6</c:v>
                </c:pt>
              </c:numCache>
            </c:numRef>
          </c:val>
        </c:ser>
        <c:ser>
          <c:idx val="2"/>
          <c:order val="3"/>
          <c:tx>
            <c:strRef>
              <c:f>Sheet1!$B$12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(Sheet1!$I$8,Sheet1!$K$8,Sheet1!$M$8)</c:f>
              <c:strCache>
                <c:ptCount val="3"/>
                <c:pt idx="0">
                  <c:v>Base</c:v>
                </c:pt>
                <c:pt idx="1">
                  <c:v>BMP1</c:v>
                </c:pt>
                <c:pt idx="2">
                  <c:v>BMP2</c:v>
                </c:pt>
              </c:strCache>
            </c:strRef>
          </c:cat>
          <c:val>
            <c:numRef>
              <c:f>(Sheet1!$C$12,Sheet1!$E$12,Sheet1!$G$12)</c:f>
              <c:numCache>
                <c:formatCode>0.00E+00</c:formatCode>
                <c:ptCount val="3"/>
                <c:pt idx="0">
                  <c:v>1.3896438596920727E-6</c:v>
                </c:pt>
                <c:pt idx="1">
                  <c:v>1.3352737069262048E-6</c:v>
                </c:pt>
                <c:pt idx="2">
                  <c:v>1.2795498452641092E-6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9EB-4F49-B03D-D017A239ADF4}"/>
            </c:ext>
          </c:extLst>
        </c:ser>
        <c:ser>
          <c:idx val="4"/>
          <c:order val="4"/>
          <c:tx>
            <c:strRef>
              <c:f>Sheet1!$B$13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(Sheet1!$I$8,Sheet1!$K$8,Sheet1!$M$8)</c:f>
              <c:strCache>
                <c:ptCount val="3"/>
                <c:pt idx="0">
                  <c:v>Base</c:v>
                </c:pt>
                <c:pt idx="1">
                  <c:v>BMP1</c:v>
                </c:pt>
                <c:pt idx="2">
                  <c:v>BMP2</c:v>
                </c:pt>
              </c:strCache>
            </c:strRef>
          </c:cat>
          <c:val>
            <c:numRef>
              <c:f>(Sheet1!$C$13,Sheet1!$E$13,Sheet1!$G$13)</c:f>
              <c:numCache>
                <c:formatCode>0.00E+00</c:formatCode>
                <c:ptCount val="3"/>
                <c:pt idx="0">
                  <c:v>1.3833459732984501E-6</c:v>
                </c:pt>
                <c:pt idx="1">
                  <c:v>1.3182269901235857E-6</c:v>
                </c:pt>
                <c:pt idx="2">
                  <c:v>1.2523998450338814E-6</c:v>
                </c:pt>
              </c:numCache>
            </c:numRef>
          </c:val>
        </c:ser>
        <c:ser>
          <c:idx val="5"/>
          <c:order val="5"/>
          <c:tx>
            <c:strRef>
              <c:f>Sheet1!$B$14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(Sheet1!$I$8,Sheet1!$K$8,Sheet1!$M$8)</c:f>
              <c:strCache>
                <c:ptCount val="3"/>
                <c:pt idx="0">
                  <c:v>Base</c:v>
                </c:pt>
                <c:pt idx="1">
                  <c:v>BMP1</c:v>
                </c:pt>
                <c:pt idx="2">
                  <c:v>BMP2</c:v>
                </c:pt>
              </c:strCache>
            </c:strRef>
          </c:cat>
          <c:val>
            <c:numRef>
              <c:f>(Sheet1!$C$14,Sheet1!$E$14,Sheet1!$G$14)</c:f>
              <c:numCache>
                <c:formatCode>0.00E+00</c:formatCode>
                <c:ptCount val="3"/>
                <c:pt idx="0">
                  <c:v>1.3566934640295137E-6</c:v>
                </c:pt>
                <c:pt idx="1">
                  <c:v>1.2899407291998667E-6</c:v>
                </c:pt>
                <c:pt idx="2">
                  <c:v>1.2049949757607609E-6</c:v>
                </c:pt>
              </c:numCache>
            </c:numRef>
          </c:val>
        </c:ser>
        <c:ser>
          <c:idx val="6"/>
          <c:order val="6"/>
          <c:tx>
            <c:strRef>
              <c:f>Sheet1!$B$15</c:f>
              <c:strCache>
                <c:ptCount val="1"/>
                <c:pt idx="0">
                  <c:v>2013</c:v>
                </c:pt>
              </c:strCache>
            </c:strRef>
          </c:tx>
          <c:cat>
            <c:strRef>
              <c:f>(Sheet1!$I$8,Sheet1!$K$8,Sheet1!$M$8)</c:f>
              <c:strCache>
                <c:ptCount val="3"/>
                <c:pt idx="0">
                  <c:v>Base</c:v>
                </c:pt>
                <c:pt idx="1">
                  <c:v>BMP1</c:v>
                </c:pt>
                <c:pt idx="2">
                  <c:v>BMP2</c:v>
                </c:pt>
              </c:strCache>
            </c:strRef>
          </c:cat>
          <c:val>
            <c:numRef>
              <c:f>(Sheet1!$C$15,Sheet1!$E$15,Sheet1!$G$15)</c:f>
              <c:numCache>
                <c:formatCode>0.00E+00</c:formatCode>
                <c:ptCount val="3"/>
                <c:pt idx="0">
                  <c:v>1.4191607331094789E-6</c:v>
                </c:pt>
                <c:pt idx="1">
                  <c:v>1.3464447985380982E-6</c:v>
                </c:pt>
                <c:pt idx="2">
                  <c:v>1.2645792617651712E-6</c:v>
                </c:pt>
              </c:numCache>
            </c:numRef>
          </c:val>
        </c:ser>
        <c:gapWidth val="219"/>
        <c:overlap val="-27"/>
        <c:axId val="90895104"/>
        <c:axId val="90896640"/>
      </c:barChart>
      <c:catAx>
        <c:axId val="90895104"/>
        <c:scaling>
          <c:orientation val="minMax"/>
        </c:scaling>
        <c:axPos val="b"/>
        <c:numFmt formatCode="General" sourceLinked="1"/>
        <c:maj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endParaRPr lang="en-US"/>
          </a:p>
        </c:txPr>
        <c:crossAx val="90896640"/>
        <c:crosses val="autoZero"/>
        <c:auto val="1"/>
        <c:lblAlgn val="ctr"/>
        <c:lblOffset val="100"/>
      </c:catAx>
      <c:valAx>
        <c:axId val="90896640"/>
        <c:scaling>
          <c:orientation val="minMax"/>
        </c:scaling>
        <c:axPos val="l"/>
        <c:numFmt formatCode="0.E+00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endParaRPr lang="en-US"/>
          </a:p>
        </c:txPr>
        <c:crossAx val="9089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865819231605151"/>
          <c:y val="5.0777555613767643E-2"/>
          <c:w val="0.62936379130322928"/>
          <c:h val="7.4560230078756534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itchFamily="18" charset="0"/>
              <a:ea typeface="+mn-ea"/>
              <a:cs typeface="Times New Roman" pitchFamily="18" charset="0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419652</xdr:colOff>
      <xdr:row>32</xdr:row>
      <xdr:rowOff>163741</xdr:rowOff>
    </xdr:from>
    <xdr:to>
      <xdr:col>3</xdr:col>
      <xdr:colOff>1551470</xdr:colOff>
      <xdr:row>47</xdr:row>
      <xdr:rowOff>164982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480BA024-7E00-A7CA-1558-4DEA94CBE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480391</xdr:colOff>
      <xdr:row>33</xdr:row>
      <xdr:rowOff>16565</xdr:rowOff>
    </xdr:from>
    <xdr:to>
      <xdr:col>6</xdr:col>
      <xdr:colOff>472108</xdr:colOff>
      <xdr:row>47</xdr:row>
      <xdr:rowOff>179732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xmlns="" id="{E626CC77-C66B-A97D-2F90-DC2F44C17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563217</xdr:colOff>
      <xdr:row>33</xdr:row>
      <xdr:rowOff>82827</xdr:rowOff>
    </xdr:from>
    <xdr:to>
      <xdr:col>7</xdr:col>
      <xdr:colOff>1554370</xdr:colOff>
      <xdr:row>47</xdr:row>
      <xdr:rowOff>93871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xmlns="" id="{E626CC77-C66B-A97D-2F90-DC2F44C17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430696</xdr:colOff>
      <xdr:row>48</xdr:row>
      <xdr:rowOff>88348</xdr:rowOff>
    </xdr:from>
    <xdr:to>
      <xdr:col>3</xdr:col>
      <xdr:colOff>1562514</xdr:colOff>
      <xdr:row>63</xdr:row>
      <xdr:rowOff>89590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xmlns="" id="{480BA024-7E00-A7CA-1558-4DEA94CBE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1236870</xdr:colOff>
      <xdr:row>48</xdr:row>
      <xdr:rowOff>171174</xdr:rowOff>
    </xdr:from>
    <xdr:to>
      <xdr:col>6</xdr:col>
      <xdr:colOff>2164521</xdr:colOff>
      <xdr:row>62</xdr:row>
      <xdr:rowOff>49695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xmlns="" id="{E626CC77-C66B-A97D-2F90-DC2F44C17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44532</xdr:colOff>
      <xdr:row>17</xdr:row>
      <xdr:rowOff>64324</xdr:rowOff>
    </xdr:from>
    <xdr:to>
      <xdr:col>9</xdr:col>
      <xdr:colOff>2066744</xdr:colOff>
      <xdr:row>32</xdr:row>
      <xdr:rowOff>45275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xmlns="" id="{E626CC77-C66B-A97D-2F90-DC2F44C17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186765</xdr:colOff>
      <xdr:row>17</xdr:row>
      <xdr:rowOff>22412</xdr:rowOff>
    </xdr:from>
    <xdr:to>
      <xdr:col>11</xdr:col>
      <xdr:colOff>2156683</xdr:colOff>
      <xdr:row>32</xdr:row>
      <xdr:rowOff>3362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xmlns="" id="{E626CC77-C66B-A97D-2F90-DC2F44C17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216647</xdr:colOff>
      <xdr:row>32</xdr:row>
      <xdr:rowOff>97117</xdr:rowOff>
    </xdr:from>
    <xdr:to>
      <xdr:col>11</xdr:col>
      <xdr:colOff>2186565</xdr:colOff>
      <xdr:row>47</xdr:row>
      <xdr:rowOff>78068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xmlns="" id="{E626CC77-C66B-A97D-2F90-DC2F44C17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90713</xdr:colOff>
      <xdr:row>33</xdr:row>
      <xdr:rowOff>36286</xdr:rowOff>
    </xdr:from>
    <xdr:to>
      <xdr:col>9</xdr:col>
      <xdr:colOff>2112925</xdr:colOff>
      <xdr:row>48</xdr:row>
      <xdr:rowOff>17237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xmlns="" id="{E626CC77-C66B-A97D-2F90-DC2F44C17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108856</xdr:colOff>
      <xdr:row>49</xdr:row>
      <xdr:rowOff>27215</xdr:rowOff>
    </xdr:from>
    <xdr:to>
      <xdr:col>9</xdr:col>
      <xdr:colOff>2131068</xdr:colOff>
      <xdr:row>64</xdr:row>
      <xdr:rowOff>8165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xmlns="" id="{E626CC77-C66B-A97D-2F90-DC2F44C17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2331357</xdr:colOff>
      <xdr:row>20</xdr:row>
      <xdr:rowOff>127001</xdr:rowOff>
    </xdr:from>
    <xdr:to>
      <xdr:col>19</xdr:col>
      <xdr:colOff>381789</xdr:colOff>
      <xdr:row>35</xdr:row>
      <xdr:rowOff>108739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xmlns="" id="{E626CC77-C66B-A97D-2F90-DC2F44C17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arivar%20-%20WITHOUT%20SENARIO-R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Zarivar%20-%20WITHOUT%20SENARI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Zarivar%20-%20SENARIO%205-R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Zarivar%20-%20SENARIO%20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Zarivar%20-%20SENARIO%2011-R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Zarivar%20-%20SENARIO%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Zarivar Simulated Data"/>
      <sheetName val="غلظت رسوبات"/>
      <sheetName val="بار ورودی نیتروژن آلی"/>
      <sheetName val="MAX"/>
      <sheetName val="BOD"/>
      <sheetName val="DALY H"/>
      <sheetName val="DALY A"/>
      <sheetName val="TN"/>
      <sheetName val="TP"/>
      <sheetName val="Org N"/>
      <sheetName val="NO3"/>
      <sheetName val="NO2"/>
      <sheetName val="NH3"/>
      <sheetName val="Org P"/>
      <sheetName val="mineral P"/>
      <sheetName val="Terrestrial"/>
      <sheetName val="END"/>
      <sheetName val="ReCiPe"/>
      <sheetName val="EP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0">
          <cell r="H20">
            <v>9.9197738964664467E-7</v>
          </cell>
        </row>
        <row r="22">
          <cell r="H22">
            <v>9.8482868399328467E-7</v>
          </cell>
        </row>
        <row r="35">
          <cell r="H35">
            <v>7.7444278371184874E-7</v>
          </cell>
        </row>
        <row r="37">
          <cell r="H37">
            <v>7.6737822442917216E-7</v>
          </cell>
        </row>
      </sheetData>
      <sheetData sheetId="17">
        <row r="3">
          <cell r="H3">
            <v>2.5009667461863454E-7</v>
          </cell>
          <cell r="L3">
            <v>1.4284738260366334E-6</v>
          </cell>
        </row>
        <row r="4">
          <cell r="H4">
            <v>2.4286187075536969E-7</v>
          </cell>
          <cell r="L4">
            <v>1.2744173091253569E-6</v>
          </cell>
        </row>
        <row r="5">
          <cell r="H5">
            <v>2.6566391729920002E-7</v>
          </cell>
          <cell r="L5">
            <v>1.3562118204902814E-6</v>
          </cell>
        </row>
        <row r="6">
          <cell r="H6">
            <v>2.6019881349388945E-7</v>
          </cell>
          <cell r="L6">
            <v>1.3896438596920727E-6</v>
          </cell>
        </row>
        <row r="7">
          <cell r="H7">
            <v>2.5779646306121139E-7</v>
          </cell>
          <cell r="L7">
            <v>1.3833459732984501E-6</v>
          </cell>
        </row>
        <row r="8">
          <cell r="H8">
            <v>2.637440405275975E-7</v>
          </cell>
          <cell r="L8">
            <v>1.3566934640295137E-6</v>
          </cell>
        </row>
        <row r="9">
          <cell r="B9">
            <v>2.387720471782822E-7</v>
          </cell>
          <cell r="C9">
            <v>-6.6220165170183511</v>
          </cell>
          <cell r="D9">
            <v>6.9785845476744391E-7</v>
          </cell>
          <cell r="E9">
            <v>-6.156232655524648</v>
          </cell>
          <cell r="F9">
            <v>1.1460493125587504E-7</v>
          </cell>
          <cell r="G9">
            <v>-6.9407966950113895</v>
          </cell>
          <cell r="H9">
            <v>2.6461115618290003E-7</v>
          </cell>
          <cell r="I9">
            <v>-6.5773918496173938</v>
          </cell>
          <cell r="J9">
            <v>3.6792529990787769E-7</v>
          </cell>
          <cell r="K9">
            <v>-6.4342403474431302</v>
          </cell>
          <cell r="L9">
            <v>1.4191607331094789E-6</v>
          </cell>
        </row>
        <row r="10">
          <cell r="B10">
            <v>1.8955936918938603E-7</v>
          </cell>
          <cell r="C10">
            <v>-6.7330969169694859</v>
          </cell>
          <cell r="D10">
            <v>7.5212922672575466E-7</v>
          </cell>
          <cell r="E10">
            <v>-6.1297171257363532</v>
          </cell>
          <cell r="F10">
            <v>1.1163063550000519E-7</v>
          </cell>
          <cell r="G10">
            <v>-6.9523963379249043</v>
          </cell>
          <cell r="H10">
            <v>2.5774380911357164E-7</v>
          </cell>
          <cell r="I10">
            <v>-6.5889914925309077</v>
          </cell>
          <cell r="J10">
            <v>3.5852755369797006E-7</v>
          </cell>
          <cell r="K10">
            <v>-6.4456513651135072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Zarivar Simulated Data"/>
      <sheetName val="غلظت رسوبات"/>
      <sheetName val="بار ورودی نیتروژن آلی"/>
      <sheetName val="MAX"/>
      <sheetName val="BOD"/>
      <sheetName val="DALY H"/>
      <sheetName val="DALY A"/>
      <sheetName val="TN"/>
      <sheetName val="TP"/>
      <sheetName val="Org N"/>
      <sheetName val="NO3"/>
      <sheetName val="NO2"/>
      <sheetName val="NH3"/>
      <sheetName val="Org P"/>
      <sheetName val="mineral P"/>
      <sheetName val="Terrestrial"/>
      <sheetName val="END"/>
      <sheetName val="ReCiPe"/>
      <sheetName val="EP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">
          <cell r="H9">
            <v>3.6594345900327018E-6</v>
          </cell>
        </row>
        <row r="11">
          <cell r="H11">
            <v>3.8085275304704249E-6</v>
          </cell>
        </row>
      </sheetData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Zarivar Simulated Data"/>
      <sheetName val="غلظت رسوبات"/>
      <sheetName val="بار ورودی نیتروژن آلی"/>
      <sheetName val="MAX"/>
      <sheetName val="BOD"/>
      <sheetName val="DALY H"/>
      <sheetName val="DALY A"/>
      <sheetName val="TN"/>
      <sheetName val="TP"/>
      <sheetName val="Org N"/>
      <sheetName val="NO3"/>
      <sheetName val="NO2"/>
      <sheetName val="NH3"/>
      <sheetName val="Org P"/>
      <sheetName val="mineral P"/>
      <sheetName val="Terrestrial"/>
      <sheetName val="END"/>
      <sheetName val="ReCiPe"/>
      <sheetName val="EP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0">
          <cell r="G20">
            <v>9.381937342414657E-7</v>
          </cell>
        </row>
        <row r="22">
          <cell r="G22">
            <v>9.3013056809863204E-7</v>
          </cell>
        </row>
        <row r="35">
          <cell r="G35">
            <v>7.1231507758756664E-7</v>
          </cell>
        </row>
        <row r="37">
          <cell r="G37">
            <v>7.0578507635838996E-7</v>
          </cell>
        </row>
      </sheetData>
      <sheetData sheetId="17">
        <row r="3">
          <cell r="H3">
            <v>2.3393053616578882E-7</v>
          </cell>
          <cell r="L3">
            <v>1.3321551291712801E-6</v>
          </cell>
        </row>
        <row r="4">
          <cell r="H4">
            <v>2.2869639370403075E-7</v>
          </cell>
          <cell r="L4">
            <v>1.2159602516494886E-6</v>
          </cell>
        </row>
        <row r="5">
          <cell r="H5">
            <v>2.456949419482347E-7</v>
          </cell>
          <cell r="L5">
            <v>1.2992676613955545E-6</v>
          </cell>
        </row>
        <row r="6">
          <cell r="H6">
            <v>2.4402598897338136E-7</v>
          </cell>
          <cell r="L6">
            <v>1.3352737069262048E-6</v>
          </cell>
        </row>
        <row r="7">
          <cell r="H7">
            <v>2.4052201634612031E-7</v>
          </cell>
          <cell r="L7">
            <v>1.3182269901235857E-6</v>
          </cell>
        </row>
        <row r="8">
          <cell r="H8">
            <v>2.4550866928894408E-7</v>
          </cell>
          <cell r="L8">
            <v>1.2899407291998667E-6</v>
          </cell>
        </row>
        <row r="9">
          <cell r="B9">
            <v>2.0994544379146209E-7</v>
          </cell>
          <cell r="C9">
            <v>-6.6778935459257669</v>
          </cell>
          <cell r="D9">
            <v>6.9278876724265458E-7</v>
          </cell>
          <cell r="E9">
            <v>-6.1593991625093008</v>
          </cell>
          <cell r="F9">
            <v>1.0527251048806515E-7</v>
          </cell>
          <cell r="G9">
            <v>-6.9776850200960601</v>
          </cell>
          <cell r="H9">
            <v>2.4306354368233506E-7</v>
          </cell>
          <cell r="I9">
            <v>-6.6142801747020643</v>
          </cell>
          <cell r="J9">
            <v>3.3843807701591635E-7</v>
          </cell>
          <cell r="K9">
            <v>-6.4705207812488172</v>
          </cell>
          <cell r="L9">
            <v>1.3464447985380982E-6</v>
          </cell>
        </row>
        <row r="10">
          <cell r="B10">
            <v>1.686271412940833E-7</v>
          </cell>
          <cell r="C10">
            <v>-6.7849056336674094</v>
          </cell>
          <cell r="D10">
            <v>7.2929901486981503E-7</v>
          </cell>
          <cell r="E10">
            <v>-6.1414173686954152</v>
          </cell>
          <cell r="F10">
            <v>1.0382379877453942E-7</v>
          </cell>
          <cell r="G10">
            <v>-6.9838303075487485</v>
          </cell>
          <cell r="H10">
            <v>2.3971861535079698E-7</v>
          </cell>
          <cell r="I10">
            <v>-6.6204254621547527</v>
          </cell>
          <cell r="J10">
            <v>3.3386064890098648E-7</v>
          </cell>
          <cell r="K10">
            <v>-6.4765575717092441</v>
          </cell>
        </row>
      </sheetData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Zarivar Simulated Data"/>
      <sheetName val="غلظت رسوبات"/>
      <sheetName val="بار ورودی نیتروژن آلی"/>
      <sheetName val="MAX"/>
      <sheetName val="BOD"/>
      <sheetName val="DALY H"/>
      <sheetName val="DALY A"/>
      <sheetName val="TN"/>
      <sheetName val="TP"/>
      <sheetName val="Org N"/>
      <sheetName val="NO3"/>
      <sheetName val="NO2"/>
      <sheetName val="NH3"/>
      <sheetName val="Org P"/>
      <sheetName val="mineral P"/>
      <sheetName val="Terrestrial"/>
      <sheetName val="END"/>
      <sheetName val="ReCiPe"/>
      <sheetName val="EP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">
          <cell r="G9">
            <v>2.9580619952763411E-6</v>
          </cell>
        </row>
        <row r="11">
          <cell r="G11">
            <v>3.0660843719690861E-6</v>
          </cell>
        </row>
      </sheetData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Zarivar Simulated Data"/>
      <sheetName val="غلظت رسوبات"/>
      <sheetName val="بار ورودی نیتروژن آلی"/>
      <sheetName val="MAX"/>
      <sheetName val="BOD"/>
      <sheetName val="DALY H"/>
      <sheetName val="DALY A"/>
      <sheetName val="TN"/>
      <sheetName val="TP"/>
      <sheetName val="Org N"/>
      <sheetName val="NO3"/>
      <sheetName val="NO2"/>
      <sheetName val="NH3"/>
      <sheetName val="Org P"/>
      <sheetName val="mineral P"/>
      <sheetName val="Terrestrial"/>
      <sheetName val="EPI"/>
      <sheetName val="END"/>
      <sheetName val="ReCi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0">
          <cell r="G20">
            <v>8.7963388856549478E-7</v>
          </cell>
        </row>
        <row r="22">
          <cell r="G22">
            <v>8.8713995631282942E-7</v>
          </cell>
        </row>
        <row r="35">
          <cell r="G35">
            <v>6.6679759691942894E-7</v>
          </cell>
        </row>
        <row r="37">
          <cell r="G37">
            <v>6.7122842093783667E-7</v>
          </cell>
        </row>
      </sheetData>
      <sheetData sheetId="18">
        <row r="3">
          <cell r="H3">
            <v>2.1808740904703321E-7</v>
          </cell>
          <cell r="L3">
            <v>1.2960547569437056E-6</v>
          </cell>
        </row>
        <row r="4">
          <cell r="H4">
            <v>2.1433246644836274E-7</v>
          </cell>
          <cell r="L4">
            <v>1.1625041761681396E-6</v>
          </cell>
        </row>
        <row r="5">
          <cell r="H5">
            <v>2.2544188505311505E-7</v>
          </cell>
          <cell r="L5">
            <v>1.2422013953600324E-6</v>
          </cell>
        </row>
        <row r="6">
          <cell r="H6">
            <v>2.2537179825153427E-7</v>
          </cell>
          <cell r="L6">
            <v>1.2795498452641092E-6</v>
          </cell>
        </row>
        <row r="7">
          <cell r="H7">
            <v>2.2203072684333191E-7</v>
          </cell>
          <cell r="L7">
            <v>1.2523998450338814E-6</v>
          </cell>
        </row>
        <row r="8">
          <cell r="H8">
            <v>2.2521196641683979E-7</v>
          </cell>
          <cell r="L8">
            <v>1.2049949757607609E-6</v>
          </cell>
        </row>
        <row r="9">
          <cell r="B9">
            <v>1.7920955874409053E-7</v>
          </cell>
          <cell r="C9">
            <v>-6.7466388295003528</v>
          </cell>
          <cell r="D9">
            <v>6.7566777871611495E-7</v>
          </cell>
          <cell r="E9">
            <v>-6.170266791241442</v>
          </cell>
          <cell r="F9">
            <v>9.709667153638377E-8</v>
          </cell>
          <cell r="G9">
            <v>-7.01279565740567</v>
          </cell>
          <cell r="H9">
            <v>2.2418636122550519E-7</v>
          </cell>
          <cell r="I9">
            <v>-6.6493908120116743</v>
          </cell>
          <cell r="J9">
            <v>3.1260525276858184E-7</v>
          </cell>
          <cell r="K9">
            <v>-6.5050037287184841</v>
          </cell>
          <cell r="L9">
            <v>1.2645792617651712E-6</v>
          </cell>
        </row>
        <row r="10">
          <cell r="B10">
            <v>1.5158780598865882E-7</v>
          </cell>
          <cell r="C10">
            <v>-6.8275395197669315</v>
          </cell>
          <cell r="D10">
            <v>7.1989665288487331E-7</v>
          </cell>
          <cell r="E10">
            <v>-6.1475617046287034</v>
          </cell>
          <cell r="F10">
            <v>9.6245872857080187E-8</v>
          </cell>
          <cell r="G10">
            <v>-7.0166809246301201</v>
          </cell>
          <cell r="H10">
            <v>2.2222195341388352E-7</v>
          </cell>
          <cell r="I10">
            <v>-6.6532760792361234</v>
          </cell>
          <cell r="J10">
            <v>3.0991702311016935E-7</v>
          </cell>
          <cell r="K10">
            <v>-6.5088152508313053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Zarivar Simulated Data"/>
      <sheetName val="غلظت رسوبات"/>
      <sheetName val="بار ورودی نیتروژن آلی"/>
      <sheetName val="MAX"/>
      <sheetName val="BOD"/>
      <sheetName val="DALY H"/>
      <sheetName val="DALY A"/>
      <sheetName val="TN"/>
      <sheetName val="TP"/>
      <sheetName val="Org N"/>
      <sheetName val="NO3"/>
      <sheetName val="NO2"/>
      <sheetName val="NH3"/>
      <sheetName val="Org P"/>
      <sheetName val="mineral P"/>
      <sheetName val="Terrestrial"/>
      <sheetName val="EPI"/>
      <sheetName val="END"/>
      <sheetName val="ReCi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9">
          <cell r="G9">
            <v>2.754590874396682E-6</v>
          </cell>
        </row>
        <row r="11">
          <cell r="G11">
            <v>2.8715994785368179E-6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5"/>
  <sheetViews>
    <sheetView topLeftCell="K1" zoomScale="70" zoomScaleNormal="70" workbookViewId="0">
      <selection activeCell="U3" sqref="U3"/>
    </sheetView>
  </sheetViews>
  <sheetFormatPr defaultRowHeight="14.5"/>
  <cols>
    <col min="2" max="2" width="7.90625" customWidth="1"/>
    <col min="3" max="3" width="25.54296875" customWidth="1"/>
    <col min="4" max="4" width="26.08984375" customWidth="1"/>
    <col min="5" max="5" width="26.1796875" customWidth="1"/>
    <col min="6" max="6" width="34.81640625" customWidth="1"/>
    <col min="7" max="7" width="41.453125" customWidth="1"/>
    <col min="8" max="8" width="41.26953125" customWidth="1"/>
    <col min="9" max="9" width="36.453125" customWidth="1"/>
    <col min="10" max="14" width="37.1796875" customWidth="1"/>
    <col min="15" max="16" width="11.81640625" bestFit="1" customWidth="1"/>
    <col min="17" max="17" width="10.6328125" bestFit="1" customWidth="1"/>
  </cols>
  <sheetData>
    <row r="1" spans="1:21">
      <c r="A1" s="7" t="s">
        <v>7</v>
      </c>
      <c r="B1" s="8" t="s">
        <v>0</v>
      </c>
      <c r="C1" s="1" t="s">
        <v>1</v>
      </c>
      <c r="D1" s="2" t="s">
        <v>2</v>
      </c>
      <c r="E1" s="1" t="s">
        <v>3</v>
      </c>
      <c r="F1" s="2" t="s">
        <v>4</v>
      </c>
      <c r="G1" s="11" t="s">
        <v>25</v>
      </c>
      <c r="H1" s="3" t="s">
        <v>5</v>
      </c>
      <c r="I1" s="11" t="s">
        <v>26</v>
      </c>
      <c r="J1" s="3" t="s">
        <v>6</v>
      </c>
      <c r="K1" s="11" t="s">
        <v>27</v>
      </c>
      <c r="L1" s="3" t="s">
        <v>14</v>
      </c>
      <c r="M1" s="1" t="s">
        <v>13</v>
      </c>
      <c r="N1" s="1" t="s">
        <v>28</v>
      </c>
      <c r="O1" s="5" t="s">
        <v>10</v>
      </c>
      <c r="P1" s="5" t="s">
        <v>9</v>
      </c>
      <c r="Q1" s="5" t="s">
        <v>18</v>
      </c>
      <c r="R1" t="s">
        <v>11</v>
      </c>
      <c r="S1" s="5" t="s">
        <v>12</v>
      </c>
    </row>
    <row r="2" spans="1:21">
      <c r="A2" s="4" t="s">
        <v>15</v>
      </c>
      <c r="B2" s="5">
        <v>2013</v>
      </c>
      <c r="C2" s="6">
        <f>[1]ReCiPe!B$9</f>
        <v>2.387720471782822E-7</v>
      </c>
      <c r="D2" s="6">
        <f>[1]ReCiPe!C$9</f>
        <v>-6.6220165170183511</v>
      </c>
      <c r="E2" s="6">
        <f>[1]ReCiPe!D$9</f>
        <v>6.9785845476744391E-7</v>
      </c>
      <c r="F2" s="6">
        <f>[1]ReCiPe!E$9</f>
        <v>-6.156232655524648</v>
      </c>
      <c r="G2" s="6">
        <f>[1]ReCiPe!F$9</f>
        <v>1.1460493125587504E-7</v>
      </c>
      <c r="H2" s="6">
        <f>[1]ReCiPe!G$9</f>
        <v>-6.9407966950113895</v>
      </c>
      <c r="I2" s="6">
        <f>[1]ReCiPe!H$9</f>
        <v>2.6461115618290003E-7</v>
      </c>
      <c r="J2" s="6">
        <f>[1]ReCiPe!I$9</f>
        <v>-6.5773918496173938</v>
      </c>
      <c r="K2" s="6">
        <f>[1]ReCiPe!J$9</f>
        <v>3.6792529990787769E-7</v>
      </c>
      <c r="L2" s="6">
        <f>[1]ReCiPe!K$9</f>
        <v>-6.4342403474431302</v>
      </c>
      <c r="M2" s="6">
        <f>C2+E2+G2+K2</f>
        <v>1.4191607331094789E-6</v>
      </c>
      <c r="N2" s="6">
        <f>I2</f>
        <v>2.6461115618290003E-7</v>
      </c>
      <c r="O2" s="9">
        <f>[1]END!$H$35</f>
        <v>7.7444278371184874E-7</v>
      </c>
      <c r="P2" s="9">
        <f>[1]END!$H$20</f>
        <v>9.9197738964664467E-7</v>
      </c>
      <c r="Q2" s="6">
        <f>[2]END!$H$9</f>
        <v>3.6594345900327018E-6</v>
      </c>
    </row>
    <row r="3" spans="1:21">
      <c r="A3" s="4" t="s">
        <v>16</v>
      </c>
      <c r="B3" s="5">
        <v>2013</v>
      </c>
      <c r="C3" s="6">
        <f>[3]ReCiPe!B$9</f>
        <v>2.0994544379146209E-7</v>
      </c>
      <c r="D3" s="6">
        <f>[3]ReCiPe!C$9</f>
        <v>-6.6778935459257669</v>
      </c>
      <c r="E3" s="6">
        <f>[3]ReCiPe!D$9</f>
        <v>6.9278876724265458E-7</v>
      </c>
      <c r="F3" s="6">
        <f>[3]ReCiPe!E$9</f>
        <v>-6.1593991625093008</v>
      </c>
      <c r="G3" s="6">
        <f>[3]ReCiPe!F$9</f>
        <v>1.0527251048806515E-7</v>
      </c>
      <c r="H3" s="6">
        <f>[3]ReCiPe!G$9</f>
        <v>-6.9776850200960601</v>
      </c>
      <c r="I3" s="6">
        <f>[3]ReCiPe!H$9</f>
        <v>2.4306354368233506E-7</v>
      </c>
      <c r="J3" s="6">
        <f>[3]ReCiPe!I$9</f>
        <v>-6.6142801747020643</v>
      </c>
      <c r="K3" s="6">
        <f>[3]ReCiPe!J$9</f>
        <v>3.3843807701591635E-7</v>
      </c>
      <c r="L3" s="6">
        <f>[3]ReCiPe!K$9</f>
        <v>-6.4705207812488172</v>
      </c>
      <c r="M3" s="6">
        <f t="shared" ref="M3:M7" si="0">C3+E3+G3+K3</f>
        <v>1.3464447985380982E-6</v>
      </c>
      <c r="N3" s="6">
        <f t="shared" ref="N3:N7" si="1">I3</f>
        <v>2.4306354368233506E-7</v>
      </c>
      <c r="O3" s="9">
        <f>[3]END!$G$35</f>
        <v>7.1231507758756664E-7</v>
      </c>
      <c r="P3" s="6">
        <f>[3]END!$G$20</f>
        <v>9.381937342414657E-7</v>
      </c>
      <c r="Q3" s="6">
        <f>[4]END!$G$9</f>
        <v>2.9580619952763411E-6</v>
      </c>
      <c r="S3" s="10">
        <f>(O2-O3)*100/O2</f>
        <v>8.0222461143621828</v>
      </c>
      <c r="T3" s="10">
        <f>(P2-P3)*100/P2</f>
        <v>5.4218630350372612</v>
      </c>
      <c r="U3" s="10">
        <f>(Q2-Q3)*100/Q2</f>
        <v>19.166146504345445</v>
      </c>
    </row>
    <row r="4" spans="1:21">
      <c r="A4" s="4" t="s">
        <v>17</v>
      </c>
      <c r="B4" s="5">
        <v>2013</v>
      </c>
      <c r="C4" s="6">
        <f>[5]ReCiPe!B$9</f>
        <v>1.7920955874409053E-7</v>
      </c>
      <c r="D4" s="6">
        <f>[5]ReCiPe!C$9</f>
        <v>-6.7466388295003528</v>
      </c>
      <c r="E4" s="6">
        <f>[5]ReCiPe!D$9</f>
        <v>6.7566777871611495E-7</v>
      </c>
      <c r="F4" s="6">
        <f>[5]ReCiPe!E$9</f>
        <v>-6.170266791241442</v>
      </c>
      <c r="G4" s="6">
        <f>[5]ReCiPe!F$9</f>
        <v>9.709667153638377E-8</v>
      </c>
      <c r="H4" s="6">
        <f>[5]ReCiPe!G$9</f>
        <v>-7.01279565740567</v>
      </c>
      <c r="I4" s="6">
        <f>[5]ReCiPe!H$9</f>
        <v>2.2418636122550519E-7</v>
      </c>
      <c r="J4" s="6">
        <f>[5]ReCiPe!I$9</f>
        <v>-6.6493908120116743</v>
      </c>
      <c r="K4" s="6">
        <f>[5]ReCiPe!J$9</f>
        <v>3.1260525276858184E-7</v>
      </c>
      <c r="L4" s="6">
        <f>[5]ReCiPe!K$9</f>
        <v>-6.5050037287184841</v>
      </c>
      <c r="M4" s="6">
        <f t="shared" si="0"/>
        <v>1.2645792617651712E-6</v>
      </c>
      <c r="N4" s="6">
        <f t="shared" si="1"/>
        <v>2.2418636122550519E-7</v>
      </c>
      <c r="O4" s="9">
        <f>[5]END!$G$35</f>
        <v>6.6679759691942894E-7</v>
      </c>
      <c r="P4" s="6">
        <f>[5]END!$G$20</f>
        <v>8.7963388856549478E-7</v>
      </c>
      <c r="Q4" s="6">
        <f>[6]END!$G$9</f>
        <v>2.754590874396682E-6</v>
      </c>
      <c r="S4" s="10">
        <f>(O2-O4)*100/O2</f>
        <v>13.899695246236803</v>
      </c>
      <c r="T4" s="10">
        <f>(P2-P4)*100/P2</f>
        <v>11.325207837768168</v>
      </c>
      <c r="U4" s="10">
        <f>(Q2-Q4)*100/Q2</f>
        <v>24.72632570344518</v>
      </c>
    </row>
    <row r="5" spans="1:21">
      <c r="A5" s="4" t="s">
        <v>15</v>
      </c>
      <c r="B5" s="5" t="s">
        <v>8</v>
      </c>
      <c r="C5" s="6">
        <f>[1]ReCiPe!B$10</f>
        <v>1.8955936918938603E-7</v>
      </c>
      <c r="D5" s="6">
        <f>[1]ReCiPe!C$10</f>
        <v>-6.7330969169694859</v>
      </c>
      <c r="E5" s="6">
        <f>[1]ReCiPe!D$10</f>
        <v>7.5212922672575466E-7</v>
      </c>
      <c r="F5" s="6">
        <f>[1]ReCiPe!E$10</f>
        <v>-6.1297171257363532</v>
      </c>
      <c r="G5" s="6">
        <f>[1]ReCiPe!F$10</f>
        <v>1.1163063550000519E-7</v>
      </c>
      <c r="H5" s="6">
        <f>[1]ReCiPe!G$10</f>
        <v>-6.9523963379249043</v>
      </c>
      <c r="I5" s="6">
        <f>[1]ReCiPe!H$10</f>
        <v>2.5774380911357164E-7</v>
      </c>
      <c r="J5" s="6">
        <f>[1]ReCiPe!I$10</f>
        <v>-6.5889914925309077</v>
      </c>
      <c r="K5" s="6">
        <f>[1]ReCiPe!J$10</f>
        <v>3.5852755369797006E-7</v>
      </c>
      <c r="L5" s="6">
        <f>[1]ReCiPe!K$10</f>
        <v>-6.4456513651135072</v>
      </c>
      <c r="M5" s="6">
        <f t="shared" si="0"/>
        <v>1.4118467851131159E-6</v>
      </c>
      <c r="N5" s="6">
        <f t="shared" si="1"/>
        <v>2.5774380911357164E-7</v>
      </c>
      <c r="O5" s="9">
        <f>[1]END!$H$37</f>
        <v>7.6737822442917216E-7</v>
      </c>
      <c r="P5" s="9">
        <f>[1]END!$H$22</f>
        <v>9.8482868399328467E-7</v>
      </c>
      <c r="Q5" s="6">
        <f>[2]END!$H$11</f>
        <v>3.8085275304704249E-6</v>
      </c>
    </row>
    <row r="6" spans="1:21">
      <c r="A6" s="4" t="s">
        <v>16</v>
      </c>
      <c r="B6" s="5" t="s">
        <v>8</v>
      </c>
      <c r="C6" s="6">
        <f>[3]ReCiPe!B$10</f>
        <v>1.686271412940833E-7</v>
      </c>
      <c r="D6" s="6">
        <f>[3]ReCiPe!C$10</f>
        <v>-6.7849056336674094</v>
      </c>
      <c r="E6" s="6">
        <f>[3]ReCiPe!D$10</f>
        <v>7.2929901486981503E-7</v>
      </c>
      <c r="F6" s="6">
        <f>[3]ReCiPe!E$10</f>
        <v>-6.1414173686954152</v>
      </c>
      <c r="G6" s="6">
        <f>[3]ReCiPe!F$10</f>
        <v>1.0382379877453942E-7</v>
      </c>
      <c r="H6" s="6">
        <f>[3]ReCiPe!G$10</f>
        <v>-6.9838303075487485</v>
      </c>
      <c r="I6" s="6">
        <f>[3]ReCiPe!H$10</f>
        <v>2.3971861535079698E-7</v>
      </c>
      <c r="J6" s="6">
        <f>[3]ReCiPe!I$10</f>
        <v>-6.6204254621547527</v>
      </c>
      <c r="K6" s="6">
        <f>[3]ReCiPe!J$10</f>
        <v>3.3386064890098648E-7</v>
      </c>
      <c r="L6" s="6">
        <f>[3]ReCiPe!K$10</f>
        <v>-6.4765575717092441</v>
      </c>
      <c r="M6" s="6">
        <f t="shared" si="0"/>
        <v>1.3356106038394243E-6</v>
      </c>
      <c r="N6" s="6">
        <f t="shared" si="1"/>
        <v>2.3971861535079698E-7</v>
      </c>
      <c r="O6" s="9">
        <f>[3]END!$G$37</f>
        <v>7.0578507635838996E-7</v>
      </c>
      <c r="P6" s="6">
        <f>[3]END!$G$22</f>
        <v>9.3013056809863204E-7</v>
      </c>
      <c r="Q6" s="6">
        <f>[4]END!$G$11</f>
        <v>3.0660843719690861E-6</v>
      </c>
      <c r="S6" s="10">
        <f>(O5-O6)*100/O5</f>
        <v>8.0264393893375523</v>
      </c>
      <c r="T6" s="10">
        <f>(P5-P6)*100/P5</f>
        <v>5.554074204344114</v>
      </c>
      <c r="U6" s="10">
        <f>(Q5-Q6)*100/Q5</f>
        <v>19.494231105364573</v>
      </c>
    </row>
    <row r="7" spans="1:21">
      <c r="A7" s="4" t="s">
        <v>17</v>
      </c>
      <c r="B7" s="5" t="s">
        <v>8</v>
      </c>
      <c r="C7" s="6">
        <f>[5]ReCiPe!B$10</f>
        <v>1.5158780598865882E-7</v>
      </c>
      <c r="D7" s="6">
        <f>[5]ReCiPe!C$10</f>
        <v>-6.8275395197669315</v>
      </c>
      <c r="E7" s="6">
        <f>[5]ReCiPe!D$10</f>
        <v>7.1989665288487331E-7</v>
      </c>
      <c r="F7" s="6">
        <f>[5]ReCiPe!E$10</f>
        <v>-6.1475617046287034</v>
      </c>
      <c r="G7" s="6">
        <f>[5]ReCiPe!F$10</f>
        <v>9.6245872857080187E-8</v>
      </c>
      <c r="H7" s="6">
        <f>[5]ReCiPe!G$10</f>
        <v>-7.0166809246301201</v>
      </c>
      <c r="I7" s="6">
        <f>[5]ReCiPe!H$10</f>
        <v>2.2222195341388352E-7</v>
      </c>
      <c r="J7" s="6">
        <f>[5]ReCiPe!I$10</f>
        <v>-6.6532760792361234</v>
      </c>
      <c r="K7" s="6">
        <f>[5]ReCiPe!J$10</f>
        <v>3.0991702311016935E-7</v>
      </c>
      <c r="L7" s="6">
        <f>[5]ReCiPe!K$10</f>
        <v>-6.5088152508313053</v>
      </c>
      <c r="M7" s="6">
        <f t="shared" si="0"/>
        <v>1.2776473548407817E-6</v>
      </c>
      <c r="N7" s="6">
        <f t="shared" si="1"/>
        <v>2.2222195341388352E-7</v>
      </c>
      <c r="O7" s="9">
        <f>[5]END!$G$37</f>
        <v>6.7122842093783667E-7</v>
      </c>
      <c r="P7" s="6">
        <f>[5]END!$G$22</f>
        <v>8.8713995631282942E-7</v>
      </c>
      <c r="Q7" s="6">
        <f>[6]END!$G$11</f>
        <v>2.8715994785368179E-6</v>
      </c>
      <c r="S7" s="10">
        <f>(O5-O7)*100/O5</f>
        <v>12.529649712546668</v>
      </c>
      <c r="T7" s="10">
        <f>(P5-P7)*100/P5</f>
        <v>9.9193625519056638</v>
      </c>
      <c r="U7" s="10">
        <f>(Q5-Q7)*100/Q5</f>
        <v>24.600795043166688</v>
      </c>
    </row>
    <row r="8" spans="1:21">
      <c r="A8" s="4"/>
      <c r="B8" s="5"/>
      <c r="C8" s="6" t="s">
        <v>22</v>
      </c>
      <c r="D8" s="6" t="s">
        <v>19</v>
      </c>
      <c r="E8" s="6" t="s">
        <v>20</v>
      </c>
      <c r="F8" s="6" t="s">
        <v>21</v>
      </c>
      <c r="G8" s="6" t="s">
        <v>23</v>
      </c>
      <c r="H8" s="6" t="s">
        <v>24</v>
      </c>
      <c r="I8" s="6" t="s">
        <v>15</v>
      </c>
      <c r="J8" s="6" t="s">
        <v>15</v>
      </c>
      <c r="K8" s="6" t="s">
        <v>16</v>
      </c>
      <c r="L8" s="6" t="s">
        <v>16</v>
      </c>
      <c r="M8" s="6" t="s">
        <v>17</v>
      </c>
      <c r="N8" s="6" t="s">
        <v>17</v>
      </c>
      <c r="O8" s="17" t="s">
        <v>30</v>
      </c>
      <c r="P8" s="18" t="s">
        <v>31</v>
      </c>
      <c r="Q8" s="18" t="s">
        <v>32</v>
      </c>
      <c r="R8" s="1" t="s">
        <v>33</v>
      </c>
      <c r="S8" s="10"/>
      <c r="T8" s="10"/>
      <c r="U8" s="10"/>
    </row>
    <row r="9" spans="1:21">
      <c r="B9" s="5">
        <v>2007</v>
      </c>
      <c r="C9" s="6">
        <f>[1]ReCiPe!L3</f>
        <v>1.4284738260366334E-6</v>
      </c>
      <c r="D9" s="6">
        <f>[1]ReCiPe!H3</f>
        <v>2.5009667461863454E-7</v>
      </c>
      <c r="E9" s="6">
        <f>[3]ReCiPe!L3</f>
        <v>1.3321551291712801E-6</v>
      </c>
      <c r="F9" s="6">
        <f>[3]ReCiPe!H3</f>
        <v>2.3393053616578882E-7</v>
      </c>
      <c r="G9" s="6">
        <f>[5]ReCiPe!L3</f>
        <v>1.2960547569437056E-6</v>
      </c>
      <c r="H9" s="6">
        <f>[5]ReCiPe!H3</f>
        <v>2.1808740904703321E-7</v>
      </c>
      <c r="I9" s="13">
        <v>2067.2760138785811</v>
      </c>
      <c r="J9" s="13">
        <v>41.454623777838442</v>
      </c>
      <c r="K9" s="13">
        <v>1229.1720495908173</v>
      </c>
      <c r="L9" s="13">
        <v>40.800451825792102</v>
      </c>
      <c r="M9" s="13">
        <v>719.70568647520815</v>
      </c>
      <c r="N9" s="13">
        <v>38.302306701040735</v>
      </c>
      <c r="O9" s="9">
        <v>-1.2578128325232E-6</v>
      </c>
      <c r="P9" s="6">
        <v>-1.23699520125194E-6</v>
      </c>
      <c r="Q9" s="6">
        <v>-1.2108432666031501E-6</v>
      </c>
      <c r="S9" s="10"/>
      <c r="T9" s="10"/>
      <c r="U9" s="10"/>
    </row>
    <row r="10" spans="1:21">
      <c r="B10" s="5">
        <v>2008</v>
      </c>
      <c r="C10" s="6">
        <f>[1]ReCiPe!L4</f>
        <v>1.2744173091253569E-6</v>
      </c>
      <c r="D10" s="6">
        <f>[1]ReCiPe!H4</f>
        <v>2.4286187075536969E-7</v>
      </c>
      <c r="E10" s="6">
        <f>[3]ReCiPe!L4</f>
        <v>1.2159602516494886E-6</v>
      </c>
      <c r="F10" s="6">
        <f>[3]ReCiPe!H4</f>
        <v>2.2869639370403075E-7</v>
      </c>
      <c r="G10" s="6">
        <f>[5]ReCiPe!L4</f>
        <v>1.1625041761681396E-6</v>
      </c>
      <c r="H10" s="6">
        <f>[5]ReCiPe!H4</f>
        <v>2.1433246644836274E-7</v>
      </c>
      <c r="I10" s="13">
        <v>1176.0952346733582</v>
      </c>
      <c r="J10" s="13">
        <v>19.78805994018148</v>
      </c>
      <c r="K10" s="13">
        <v>584.43208901975879</v>
      </c>
      <c r="L10" s="13">
        <v>19.533693391798014</v>
      </c>
      <c r="M10" s="13">
        <v>257.17308238551686</v>
      </c>
      <c r="N10" s="13">
        <v>16.452095171280252</v>
      </c>
      <c r="O10" s="9">
        <f>-O5/O9</f>
        <v>0.61008935875601988</v>
      </c>
      <c r="P10" s="6">
        <f>-O6/P9</f>
        <v>0.57056411831192066</v>
      </c>
      <c r="Q10" s="6">
        <f>-O7/Q9</f>
        <v>0.55434789906448689</v>
      </c>
      <c r="S10" s="10"/>
      <c r="T10" s="10"/>
      <c r="U10" s="10"/>
    </row>
    <row r="11" spans="1:21">
      <c r="B11" s="5">
        <v>2009</v>
      </c>
      <c r="C11" s="6">
        <f>[1]ReCiPe!L5</f>
        <v>1.3562118204902814E-6</v>
      </c>
      <c r="D11" s="6">
        <f>[1]ReCiPe!H5</f>
        <v>2.6566391729920002E-7</v>
      </c>
      <c r="E11" s="6">
        <f>[3]ReCiPe!L5</f>
        <v>1.2992676613955545E-6</v>
      </c>
      <c r="F11" s="6">
        <f>[3]ReCiPe!H5</f>
        <v>2.456949419482347E-7</v>
      </c>
      <c r="G11" s="6">
        <f>[5]ReCiPe!L5</f>
        <v>1.2422013953600324E-6</v>
      </c>
      <c r="H11" s="6">
        <f>[5]ReCiPe!H5</f>
        <v>2.2544188505311505E-7</v>
      </c>
      <c r="I11" s="13">
        <v>3984.8438877756716</v>
      </c>
      <c r="J11" s="13">
        <v>74.035289470635504</v>
      </c>
      <c r="K11" s="13">
        <v>2678.3077152196838</v>
      </c>
      <c r="L11" s="13">
        <v>68.930972284688664</v>
      </c>
      <c r="M11" s="13">
        <v>1625.6276411843494</v>
      </c>
      <c r="N11" s="13">
        <v>62.741941108645676</v>
      </c>
      <c r="O11" s="6">
        <f>-P5/O9</f>
        <v>0.78296918152575756</v>
      </c>
      <c r="P11" s="6">
        <f>-P6/P9</f>
        <v>0.75192738594075714</v>
      </c>
      <c r="Q11" s="6">
        <f>-P7/Q9</f>
        <v>0.73266291417020091</v>
      </c>
      <c r="S11" s="10"/>
      <c r="T11" s="10"/>
      <c r="U11" s="10"/>
    </row>
    <row r="12" spans="1:21">
      <c r="B12" s="5">
        <v>2010</v>
      </c>
      <c r="C12" s="6">
        <f>[1]ReCiPe!L6</f>
        <v>1.3896438596920727E-6</v>
      </c>
      <c r="D12" s="6">
        <f>[1]ReCiPe!H6</f>
        <v>2.6019881349388945E-7</v>
      </c>
      <c r="E12" s="6">
        <f>[3]ReCiPe!L6</f>
        <v>1.3352737069262048E-6</v>
      </c>
      <c r="F12" s="6">
        <f>[3]ReCiPe!H6</f>
        <v>2.4402598897338136E-7</v>
      </c>
      <c r="G12" s="6">
        <f>[5]ReCiPe!L6</f>
        <v>1.2795498452641092E-6</v>
      </c>
      <c r="H12" s="6">
        <f>[5]ReCiPe!H6</f>
        <v>2.2537179825153427E-7</v>
      </c>
      <c r="I12" s="13">
        <v>3311.654184267074</v>
      </c>
      <c r="J12" s="13">
        <v>35.043095672378335</v>
      </c>
      <c r="K12" s="13">
        <v>2472.7266323462736</v>
      </c>
      <c r="L12" s="13">
        <v>33.565752688745135</v>
      </c>
      <c r="M12" s="13">
        <v>1616.9943718345212</v>
      </c>
      <c r="N12" s="13">
        <v>33.334693976151001</v>
      </c>
    </row>
    <row r="13" spans="1:21">
      <c r="B13" s="5">
        <v>2011</v>
      </c>
      <c r="C13" s="6">
        <f>[1]ReCiPe!L7</f>
        <v>1.3833459732984501E-6</v>
      </c>
      <c r="D13" s="6">
        <f>[1]ReCiPe!H7</f>
        <v>2.5779646306121139E-7</v>
      </c>
      <c r="E13" s="6">
        <f>[3]ReCiPe!L7</f>
        <v>1.3182269901235857E-6</v>
      </c>
      <c r="F13" s="6">
        <f>[3]ReCiPe!H7</f>
        <v>2.4052201634612031E-7</v>
      </c>
      <c r="G13" s="6">
        <f>[5]ReCiPe!L7</f>
        <v>1.2523998450338814E-6</v>
      </c>
      <c r="H13" s="6">
        <f>[5]ReCiPe!H7</f>
        <v>2.2203072684333191E-7</v>
      </c>
      <c r="I13" s="13">
        <v>3015.7334418418691</v>
      </c>
      <c r="J13" s="13">
        <v>48.01383611946504</v>
      </c>
      <c r="K13" s="13">
        <v>2041.1084274448469</v>
      </c>
      <c r="L13" s="13">
        <v>49.156264288455432</v>
      </c>
      <c r="M13" s="13">
        <v>1205.4422859430822</v>
      </c>
      <c r="N13" s="13">
        <v>42.659095720106251</v>
      </c>
      <c r="P13" s="15">
        <f>(O10-P10)*100/O10</f>
        <v>6.4785985654120726</v>
      </c>
      <c r="Q13" s="15">
        <f>(O10-Q10)*100/O10</f>
        <v>9.1366057925007169</v>
      </c>
    </row>
    <row r="14" spans="1:21">
      <c r="B14" s="5">
        <v>2012</v>
      </c>
      <c r="C14" s="6">
        <f>[1]ReCiPe!L8</f>
        <v>1.3566934640295137E-6</v>
      </c>
      <c r="D14" s="6">
        <f>[1]ReCiPe!H8</f>
        <v>2.637440405275975E-7</v>
      </c>
      <c r="E14" s="6">
        <f>[3]ReCiPe!L8</f>
        <v>1.2899407291998667E-6</v>
      </c>
      <c r="F14" s="6">
        <f>[3]ReCiPe!H8</f>
        <v>2.4550866928894408E-7</v>
      </c>
      <c r="G14" s="6">
        <f>[5]ReCiPe!L8</f>
        <v>1.2049949757607609E-6</v>
      </c>
      <c r="H14" s="6">
        <f>[5]ReCiPe!H8</f>
        <v>2.2521196641683979E-7</v>
      </c>
      <c r="I14" s="13">
        <v>3748.3540934935804</v>
      </c>
      <c r="J14" s="13">
        <v>60.75868599216431</v>
      </c>
      <c r="K14" s="13">
        <v>2655.3627098278776</v>
      </c>
      <c r="L14" s="13">
        <v>70.470692080202042</v>
      </c>
      <c r="M14" s="13">
        <v>1597.3063385889941</v>
      </c>
      <c r="N14" s="13">
        <v>50.558174995519849</v>
      </c>
      <c r="O14" t="s">
        <v>34</v>
      </c>
      <c r="P14" s="15">
        <f>(O11-P11)*100/O11</f>
        <v>3.9646254689756559</v>
      </c>
      <c r="Q14" s="15">
        <f>(O11-Q11)*100/O11</f>
        <v>6.4250635328360906</v>
      </c>
    </row>
    <row r="15" spans="1:21">
      <c r="B15" s="5">
        <v>2013</v>
      </c>
      <c r="C15" s="6">
        <f>[1]ReCiPe!L9</f>
        <v>1.4191607331094789E-6</v>
      </c>
      <c r="D15" s="6">
        <f>[1]ReCiPe!H9</f>
        <v>2.6461115618290003E-7</v>
      </c>
      <c r="E15" s="6">
        <f>[3]ReCiPe!L9</f>
        <v>1.3464447985380982E-6</v>
      </c>
      <c r="F15" s="6">
        <f>[3]ReCiPe!H9</f>
        <v>2.4306354368233506E-7</v>
      </c>
      <c r="G15" s="6">
        <f>[5]ReCiPe!L9</f>
        <v>1.2645792617651712E-6</v>
      </c>
      <c r="H15" s="6">
        <f>[5]ReCiPe!H9</f>
        <v>2.2418636122550519E-7</v>
      </c>
      <c r="I15" s="13">
        <v>3855.1651169792772</v>
      </c>
      <c r="J15" s="13">
        <v>82.005288720403684</v>
      </c>
      <c r="K15" s="13">
        <v>2354.1729354351373</v>
      </c>
      <c r="L15" s="13">
        <v>50.969390063789341</v>
      </c>
      <c r="M15" s="13">
        <v>1470.9726257690249</v>
      </c>
      <c r="N15" s="13">
        <v>41.571626576378286</v>
      </c>
    </row>
    <row r="16" spans="1:21">
      <c r="L16" s="5"/>
    </row>
    <row r="17" spans="1:14">
      <c r="C17" s="6">
        <f t="shared" ref="C17:G17" si="2">AVERAGE(C9:C15)</f>
        <v>1.3725638551116841E-6</v>
      </c>
      <c r="D17" s="6">
        <f t="shared" si="2"/>
        <v>2.5785327656268607E-7</v>
      </c>
      <c r="E17" s="6">
        <f t="shared" si="2"/>
        <v>1.3053241810005827E-6</v>
      </c>
      <c r="F17" s="6">
        <f t="shared" si="2"/>
        <v>2.4020601287269073E-7</v>
      </c>
      <c r="G17" s="6">
        <f t="shared" si="2"/>
        <v>1.2431834651851145E-6</v>
      </c>
      <c r="H17" s="6">
        <f t="shared" ref="H17:M17" si="3">AVERAGE(H9:H15)</f>
        <v>2.2209465904081744E-7</v>
      </c>
      <c r="I17" s="13">
        <f t="shared" si="3"/>
        <v>3022.7317104156305</v>
      </c>
      <c r="J17" s="13">
        <f t="shared" si="3"/>
        <v>51.585554241866689</v>
      </c>
      <c r="K17" s="13">
        <f t="shared" si="3"/>
        <v>2002.1832226977708</v>
      </c>
      <c r="L17" s="13">
        <f t="shared" si="3"/>
        <v>47.632459517638672</v>
      </c>
      <c r="M17" s="13">
        <f t="shared" si="3"/>
        <v>1213.3174331686712</v>
      </c>
      <c r="N17" s="13">
        <f>AVERAGE(N9:N15)</f>
        <v>40.802847749874573</v>
      </c>
    </row>
    <row r="18" spans="1:14">
      <c r="A18" s="12">
        <v>2013</v>
      </c>
    </row>
    <row r="19" spans="1:14">
      <c r="E19" s="16">
        <f>(C17-E17)*100/C17</f>
        <v>4.8988375921956768</v>
      </c>
      <c r="F19" s="16">
        <f>(D17-F17)*100/D17</f>
        <v>6.8439167906812148</v>
      </c>
      <c r="G19" s="16">
        <f>(C17-G17)*100/C17</f>
        <v>9.4261836667731647</v>
      </c>
      <c r="H19" s="16">
        <f>(D17-H17)*100/D17</f>
        <v>13.867815836412472</v>
      </c>
      <c r="M19" s="16">
        <f>(I17-K17)*100/I17</f>
        <v>33.762456793677288</v>
      </c>
      <c r="N19" s="16">
        <f>(I17-M17)*100/I17</f>
        <v>59.860234072780543</v>
      </c>
    </row>
    <row r="20" spans="1:14">
      <c r="E20" s="16"/>
      <c r="M20" s="16">
        <f>(J17-L17)*100/J17</f>
        <v>7.6631816451817736</v>
      </c>
      <c r="N20" s="16">
        <f>(J17-N17)*100/J17</f>
        <v>20.902569819131465</v>
      </c>
    </row>
    <row r="21" spans="1:14">
      <c r="N21" s="15"/>
    </row>
    <row r="25" spans="1:14">
      <c r="M25" s="14"/>
    </row>
    <row r="26" spans="1:14">
      <c r="M26" s="14"/>
    </row>
    <row r="27" spans="1:14">
      <c r="M27" s="14"/>
    </row>
    <row r="28" spans="1:14">
      <c r="M28" s="14"/>
    </row>
    <row r="29" spans="1:14">
      <c r="M29" s="14"/>
    </row>
    <row r="34" spans="1:13">
      <c r="A34" t="s">
        <v>8</v>
      </c>
    </row>
    <row r="35" spans="1:13">
      <c r="M35" t="s">
        <v>29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0"/>
  <sheetViews>
    <sheetView tabSelected="1" topLeftCell="K1" workbookViewId="0">
      <selection activeCell="N20" sqref="N20"/>
    </sheetView>
  </sheetViews>
  <sheetFormatPr defaultRowHeight="14.5"/>
  <cols>
    <col min="1" max="1" width="8.7265625" style="5"/>
    <col min="2" max="2" width="5.08984375" style="5" bestFit="1" customWidth="1"/>
    <col min="3" max="3" width="19.7265625" style="5" bestFit="1" customWidth="1"/>
    <col min="4" max="4" width="23.7265625" style="5" bestFit="1" customWidth="1"/>
    <col min="5" max="5" width="23.1796875" style="5" bestFit="1" customWidth="1"/>
    <col min="6" max="6" width="27.1796875" style="5" bestFit="1" customWidth="1"/>
    <col min="7" max="7" width="26.90625" style="5" bestFit="1" customWidth="1"/>
    <col min="8" max="8" width="39.08984375" style="5" bestFit="1" customWidth="1"/>
    <col min="9" max="9" width="22.81640625" style="5" bestFit="1" customWidth="1"/>
    <col min="10" max="10" width="35.90625" style="5" bestFit="1" customWidth="1"/>
    <col min="11" max="11" width="28.54296875" style="5" bestFit="1" customWidth="1"/>
    <col min="12" max="12" width="27.1796875" style="5" bestFit="1" customWidth="1"/>
    <col min="13" max="13" width="14.7265625" style="5" bestFit="1" customWidth="1"/>
    <col min="14" max="14" width="11.81640625" style="5" bestFit="1" customWidth="1"/>
    <col min="15" max="15" width="18.08984375" style="5" bestFit="1" customWidth="1"/>
    <col min="16" max="16" width="11.81640625" style="5" bestFit="1" customWidth="1"/>
    <col min="17" max="17" width="12.453125" style="5" bestFit="1" customWidth="1"/>
    <col min="18" max="18" width="11.1796875" style="5" bestFit="1" customWidth="1"/>
    <col min="19" max="19" width="11.81640625" style="5" bestFit="1" customWidth="1"/>
    <col min="20" max="21" width="8.7265625" style="5"/>
  </cols>
  <sheetData>
    <row r="1" spans="1:21">
      <c r="A1" s="5" t="s">
        <v>7</v>
      </c>
      <c r="B1" s="5" t="s">
        <v>0</v>
      </c>
      <c r="C1" s="5" t="s">
        <v>1</v>
      </c>
      <c r="E1" s="5" t="s">
        <v>3</v>
      </c>
      <c r="G1" s="5" t="s">
        <v>25</v>
      </c>
      <c r="I1" s="5" t="s">
        <v>26</v>
      </c>
      <c r="K1" s="5" t="s">
        <v>27</v>
      </c>
      <c r="M1" s="5" t="s">
        <v>35</v>
      </c>
      <c r="N1" s="5" t="s">
        <v>36</v>
      </c>
      <c r="O1" s="5" t="s">
        <v>10</v>
      </c>
      <c r="P1" s="5" t="s">
        <v>9</v>
      </c>
      <c r="S1" s="5" t="s">
        <v>12</v>
      </c>
    </row>
    <row r="2" spans="1:21">
      <c r="A2" s="5" t="s">
        <v>15</v>
      </c>
      <c r="B2" s="5">
        <v>2013</v>
      </c>
      <c r="C2" s="6">
        <v>2.387720471782822E-7</v>
      </c>
      <c r="D2" s="6"/>
      <c r="E2" s="6">
        <v>6.9785845476744391E-7</v>
      </c>
      <c r="F2" s="6"/>
      <c r="G2" s="6">
        <v>1.1460493125587504E-7</v>
      </c>
      <c r="H2" s="6"/>
      <c r="I2" s="6">
        <v>2.6461115618290003E-7</v>
      </c>
      <c r="J2" s="6"/>
      <c r="K2" s="6">
        <v>3.6792529990787769E-7</v>
      </c>
      <c r="L2" s="6"/>
      <c r="M2" s="6">
        <v>1.4191607331094789E-6</v>
      </c>
      <c r="N2" s="6">
        <v>2.6461115618290003E-7</v>
      </c>
      <c r="O2" s="6">
        <v>7.7444278371184874E-7</v>
      </c>
      <c r="P2" s="6">
        <v>9.9197738964664467E-7</v>
      </c>
      <c r="Q2" s="6"/>
      <c r="R2" s="6"/>
      <c r="S2" s="6"/>
      <c r="T2" s="6"/>
      <c r="U2" s="6"/>
    </row>
    <row r="3" spans="1:21">
      <c r="A3" s="5" t="s">
        <v>16</v>
      </c>
      <c r="B3" s="5">
        <v>2013</v>
      </c>
      <c r="C3" s="6">
        <v>2.0994544379146209E-7</v>
      </c>
      <c r="D3" s="6"/>
      <c r="E3" s="6">
        <v>6.9278876724265458E-7</v>
      </c>
      <c r="F3" s="6"/>
      <c r="G3" s="6">
        <v>1.0527251048806515E-7</v>
      </c>
      <c r="H3" s="6"/>
      <c r="I3" s="6">
        <v>2.4306354368233506E-7</v>
      </c>
      <c r="J3" s="6"/>
      <c r="K3" s="6">
        <v>3.3843807701591635E-7</v>
      </c>
      <c r="L3" s="6"/>
      <c r="M3" s="6">
        <v>1.3464447985380982E-6</v>
      </c>
      <c r="N3" s="6">
        <v>2.4306354368233506E-7</v>
      </c>
      <c r="O3" s="6">
        <v>7.1231507758756664E-7</v>
      </c>
      <c r="P3" s="6">
        <v>9.381937342414657E-7</v>
      </c>
      <c r="Q3" s="6"/>
      <c r="R3" s="6"/>
      <c r="S3" s="10">
        <v>8.0222461143621828</v>
      </c>
      <c r="T3" s="10">
        <v>5.4218630350372612</v>
      </c>
      <c r="U3" s="10">
        <v>19.166146504345445</v>
      </c>
    </row>
    <row r="4" spans="1:21">
      <c r="A4" s="5" t="s">
        <v>17</v>
      </c>
      <c r="B4" s="5">
        <v>2013</v>
      </c>
      <c r="C4" s="6">
        <v>1.7920955874409053E-7</v>
      </c>
      <c r="D4" s="6"/>
      <c r="E4" s="6">
        <v>6.7566777871611495E-7</v>
      </c>
      <c r="F4" s="6"/>
      <c r="G4" s="6">
        <v>9.709667153638377E-8</v>
      </c>
      <c r="H4" s="6"/>
      <c r="I4" s="6">
        <v>2.2418636122550519E-7</v>
      </c>
      <c r="J4" s="6"/>
      <c r="K4" s="6">
        <v>3.1260525276858184E-7</v>
      </c>
      <c r="L4" s="6"/>
      <c r="M4" s="6">
        <v>1.2645792617651712E-6</v>
      </c>
      <c r="N4" s="6">
        <v>2.2418636122550519E-7</v>
      </c>
      <c r="O4" s="6">
        <v>6.6679759691942894E-7</v>
      </c>
      <c r="P4" s="6">
        <v>8.7963388856549478E-7</v>
      </c>
      <c r="Q4" s="6"/>
      <c r="R4" s="6"/>
      <c r="S4" s="10">
        <v>13.899695246236803</v>
      </c>
      <c r="T4" s="10">
        <v>11.325207837768168</v>
      </c>
      <c r="U4" s="10">
        <v>24.72632570344518</v>
      </c>
    </row>
    <row r="5" spans="1:21">
      <c r="A5" s="5" t="s">
        <v>15</v>
      </c>
      <c r="B5" s="5" t="s">
        <v>8</v>
      </c>
      <c r="C5" s="6">
        <v>1.8955936918938603E-7</v>
      </c>
      <c r="D5" s="6"/>
      <c r="E5" s="6">
        <v>7.5212922672575466E-7</v>
      </c>
      <c r="F5" s="6"/>
      <c r="G5" s="6">
        <v>1.1163063550000519E-7</v>
      </c>
      <c r="H5" s="6"/>
      <c r="I5" s="6">
        <v>2.5774380911357164E-7</v>
      </c>
      <c r="J5" s="6"/>
      <c r="K5" s="6">
        <v>3.5852755369797006E-7</v>
      </c>
      <c r="L5" s="6"/>
      <c r="M5" s="6">
        <v>1.4118467851131159E-6</v>
      </c>
      <c r="N5" s="6">
        <v>2.5774380911357164E-7</v>
      </c>
      <c r="O5" s="6">
        <v>7.6737822442917216E-7</v>
      </c>
      <c r="P5" s="6">
        <v>9.8482868399328467E-7</v>
      </c>
      <c r="Q5" s="6"/>
      <c r="R5" s="6"/>
      <c r="S5" s="10"/>
      <c r="T5" s="10"/>
      <c r="U5" s="10"/>
    </row>
    <row r="6" spans="1:21">
      <c r="A6" s="5" t="s">
        <v>16</v>
      </c>
      <c r="B6" s="5" t="s">
        <v>8</v>
      </c>
      <c r="C6" s="6">
        <v>1.686271412940833E-7</v>
      </c>
      <c r="D6" s="6"/>
      <c r="E6" s="6">
        <v>7.2929901486981503E-7</v>
      </c>
      <c r="F6" s="6"/>
      <c r="G6" s="6">
        <v>1.0382379877453942E-7</v>
      </c>
      <c r="H6" s="6"/>
      <c r="I6" s="6">
        <v>2.3971861535079698E-7</v>
      </c>
      <c r="J6" s="6"/>
      <c r="K6" s="6">
        <v>3.3386064890098648E-7</v>
      </c>
      <c r="L6" s="6"/>
      <c r="M6" s="6">
        <v>1.3356106038394243E-6</v>
      </c>
      <c r="N6" s="6">
        <v>2.3971861535079698E-7</v>
      </c>
      <c r="O6" s="6">
        <v>7.0578507635838996E-7</v>
      </c>
      <c r="P6" s="6">
        <v>9.3013056809863204E-7</v>
      </c>
      <c r="Q6" s="6"/>
      <c r="R6" s="6"/>
      <c r="S6" s="10">
        <v>8.0264393893375523</v>
      </c>
      <c r="T6" s="10">
        <v>5.554074204344114</v>
      </c>
      <c r="U6" s="10">
        <v>19.494231105364573</v>
      </c>
    </row>
    <row r="7" spans="1:21">
      <c r="A7" s="5" t="s">
        <v>17</v>
      </c>
      <c r="B7" s="5" t="s">
        <v>8</v>
      </c>
      <c r="C7" s="6">
        <v>1.5158780598865882E-7</v>
      </c>
      <c r="D7" s="6"/>
      <c r="E7" s="6">
        <v>7.1989665288487331E-7</v>
      </c>
      <c r="F7" s="6"/>
      <c r="G7" s="6">
        <v>9.6245872857080187E-8</v>
      </c>
      <c r="H7" s="6"/>
      <c r="I7" s="6">
        <v>2.2222195341388352E-7</v>
      </c>
      <c r="J7" s="6"/>
      <c r="K7" s="6">
        <v>3.0991702311016935E-7</v>
      </c>
      <c r="L7" s="6"/>
      <c r="M7" s="6">
        <v>1.2776473548407817E-6</v>
      </c>
      <c r="N7" s="6">
        <v>2.2222195341388352E-7</v>
      </c>
      <c r="O7" s="6">
        <v>6.7122842093783667E-7</v>
      </c>
      <c r="P7" s="6">
        <v>8.8713995631282942E-7</v>
      </c>
      <c r="Q7" s="6"/>
      <c r="R7" s="6"/>
      <c r="S7" s="10">
        <v>12.529649712546668</v>
      </c>
      <c r="T7" s="10">
        <v>9.9193625519056638</v>
      </c>
      <c r="U7" s="10">
        <v>24.600795043166688</v>
      </c>
    </row>
    <row r="8" spans="1:21">
      <c r="C8" s="6" t="s">
        <v>22</v>
      </c>
      <c r="D8" s="6" t="s">
        <v>19</v>
      </c>
      <c r="E8" s="6" t="s">
        <v>20</v>
      </c>
      <c r="F8" s="6" t="s">
        <v>21</v>
      </c>
      <c r="G8" s="6" t="s">
        <v>23</v>
      </c>
      <c r="H8" s="6" t="s">
        <v>24</v>
      </c>
      <c r="I8" s="6" t="s">
        <v>15</v>
      </c>
      <c r="J8" s="6" t="s">
        <v>15</v>
      </c>
      <c r="K8" s="6" t="s">
        <v>16</v>
      </c>
      <c r="L8" s="6" t="s">
        <v>16</v>
      </c>
      <c r="M8" s="6" t="s">
        <v>17</v>
      </c>
      <c r="N8" s="6" t="s">
        <v>17</v>
      </c>
      <c r="R8" s="6"/>
      <c r="S8" s="6"/>
      <c r="T8" s="6"/>
      <c r="U8" s="6"/>
    </row>
    <row r="9" spans="1:21">
      <c r="B9" s="5">
        <v>2007</v>
      </c>
      <c r="C9" s="6">
        <v>1.4284738260366334E-6</v>
      </c>
      <c r="D9" s="6">
        <v>2.5009667461863454E-7</v>
      </c>
      <c r="E9" s="6">
        <v>1.3321551291712801E-6</v>
      </c>
      <c r="F9" s="6">
        <v>2.3393053616578882E-7</v>
      </c>
      <c r="G9" s="6">
        <v>1.2960547569437056E-6</v>
      </c>
      <c r="H9" s="6">
        <v>2.1808740904703321E-7</v>
      </c>
      <c r="I9" s="6">
        <v>2067.2760138785811</v>
      </c>
      <c r="J9" s="6">
        <v>41.454623777838442</v>
      </c>
      <c r="K9" s="6">
        <v>1229.1720495908173</v>
      </c>
      <c r="L9" s="6">
        <v>40.800451825792102</v>
      </c>
      <c r="M9" s="6">
        <v>719.70568647520815</v>
      </c>
      <c r="N9" s="6">
        <v>38.302306701040735</v>
      </c>
      <c r="O9" s="6" t="s">
        <v>30</v>
      </c>
      <c r="P9" s="6" t="s">
        <v>31</v>
      </c>
      <c r="Q9" s="6" t="s">
        <v>32</v>
      </c>
      <c r="R9" s="6"/>
      <c r="S9" s="6"/>
      <c r="T9" s="6"/>
      <c r="U9" s="6"/>
    </row>
    <row r="10" spans="1:21">
      <c r="B10" s="5">
        <v>2008</v>
      </c>
      <c r="C10" s="6">
        <v>1.2744173091253569E-6</v>
      </c>
      <c r="D10" s="6">
        <v>2.4286187075536969E-7</v>
      </c>
      <c r="E10" s="6">
        <v>1.2159602516494886E-6</v>
      </c>
      <c r="F10" s="6">
        <v>2.2869639370403075E-7</v>
      </c>
      <c r="G10" s="6">
        <v>1.1625041761681396E-6</v>
      </c>
      <c r="H10" s="6">
        <v>2.1433246644836274E-7</v>
      </c>
      <c r="I10" s="6">
        <v>1176.0952346733582</v>
      </c>
      <c r="J10" s="6">
        <v>19.78805994018148</v>
      </c>
      <c r="K10" s="6">
        <v>584.43208901975879</v>
      </c>
      <c r="L10" s="6">
        <v>19.533693391798014</v>
      </c>
      <c r="M10" s="6">
        <v>257.17308238551686</v>
      </c>
      <c r="N10" s="6">
        <v>16.452095171280252</v>
      </c>
      <c r="O10" s="6">
        <v>0.61008935875601988</v>
      </c>
      <c r="P10" s="6">
        <v>0.57056411831192066</v>
      </c>
      <c r="Q10" s="6">
        <v>0.55434789906448689</v>
      </c>
      <c r="R10" s="6"/>
      <c r="S10" s="6"/>
      <c r="T10" s="6"/>
      <c r="U10" s="6"/>
    </row>
    <row r="11" spans="1:21">
      <c r="B11" s="5">
        <v>2009</v>
      </c>
      <c r="C11" s="6">
        <v>1.3562118204902814E-6</v>
      </c>
      <c r="D11" s="6">
        <v>2.6566391729920002E-7</v>
      </c>
      <c r="E11" s="6">
        <v>1.2992676613955545E-6</v>
      </c>
      <c r="F11" s="6">
        <v>2.456949419482347E-7</v>
      </c>
      <c r="G11" s="6">
        <v>1.2422013953600324E-6</v>
      </c>
      <c r="H11" s="6">
        <v>2.2544188505311505E-7</v>
      </c>
      <c r="I11" s="6">
        <v>3984.8438877756716</v>
      </c>
      <c r="J11" s="6">
        <v>74.035289470635504</v>
      </c>
      <c r="K11" s="6">
        <v>2678.3077152196838</v>
      </c>
      <c r="L11" s="6">
        <v>68.930972284688664</v>
      </c>
      <c r="M11" s="6">
        <v>1625.6276411843494</v>
      </c>
      <c r="N11" s="6">
        <v>62.741941108645676</v>
      </c>
      <c r="O11" s="6">
        <v>0.78296918152575756</v>
      </c>
      <c r="P11" s="6">
        <v>0.75192738594075714</v>
      </c>
      <c r="Q11" s="6">
        <v>0.73266291417020091</v>
      </c>
      <c r="R11" s="6"/>
      <c r="S11" s="6"/>
      <c r="T11" s="6"/>
      <c r="U11" s="6"/>
    </row>
    <row r="12" spans="1:21">
      <c r="B12" s="5">
        <v>2010</v>
      </c>
      <c r="C12" s="6">
        <v>1.3896438596920727E-6</v>
      </c>
      <c r="D12" s="6">
        <v>2.6019881349388945E-7</v>
      </c>
      <c r="E12" s="6">
        <v>1.3352737069262048E-6</v>
      </c>
      <c r="F12" s="6">
        <v>2.4402598897338136E-7</v>
      </c>
      <c r="G12" s="6">
        <v>1.2795498452641092E-6</v>
      </c>
      <c r="H12" s="6">
        <v>2.2537179825153427E-7</v>
      </c>
      <c r="I12" s="6">
        <v>3311.654184267074</v>
      </c>
      <c r="J12" s="6">
        <v>35.043095672378335</v>
      </c>
      <c r="K12" s="6">
        <v>2472.7266323462736</v>
      </c>
      <c r="L12" s="6">
        <v>33.565752688745135</v>
      </c>
      <c r="M12" s="6">
        <v>1616.9943718345212</v>
      </c>
      <c r="N12" s="6">
        <v>33.334693976151001</v>
      </c>
      <c r="O12" s="6"/>
      <c r="P12" s="6"/>
      <c r="Q12" s="6"/>
      <c r="R12" s="6"/>
      <c r="S12" s="6"/>
      <c r="T12" s="6"/>
      <c r="U12" s="6"/>
    </row>
    <row r="13" spans="1:21">
      <c r="B13" s="5">
        <v>2011</v>
      </c>
      <c r="C13" s="6">
        <v>1.3833459732984501E-6</v>
      </c>
      <c r="D13" s="6">
        <v>2.5779646306121139E-7</v>
      </c>
      <c r="E13" s="6">
        <v>1.3182269901235857E-6</v>
      </c>
      <c r="F13" s="6">
        <v>2.4052201634612031E-7</v>
      </c>
      <c r="G13" s="6">
        <v>1.2523998450338814E-6</v>
      </c>
      <c r="H13" s="6">
        <v>2.2203072684333191E-7</v>
      </c>
      <c r="I13" s="6">
        <v>3015.7334418418691</v>
      </c>
      <c r="J13" s="6">
        <v>48.01383611946504</v>
      </c>
      <c r="K13" s="6">
        <v>2041.1084274448469</v>
      </c>
      <c r="L13" s="6">
        <v>49.156264288455432</v>
      </c>
      <c r="M13" s="6">
        <v>1205.4422859430822</v>
      </c>
      <c r="N13" s="6">
        <v>42.659095720106251</v>
      </c>
      <c r="O13" s="6"/>
      <c r="P13" s="6">
        <v>6.4785985654120726</v>
      </c>
      <c r="Q13" s="6">
        <v>9.1366057925007169</v>
      </c>
      <c r="R13" s="6"/>
      <c r="S13" s="6"/>
      <c r="T13" s="6"/>
      <c r="U13" s="6"/>
    </row>
    <row r="14" spans="1:21">
      <c r="B14" s="5">
        <v>2012</v>
      </c>
      <c r="C14" s="6">
        <v>1.3566934640295137E-6</v>
      </c>
      <c r="D14" s="6">
        <v>2.637440405275975E-7</v>
      </c>
      <c r="E14" s="6">
        <v>1.2899407291998667E-6</v>
      </c>
      <c r="F14" s="6">
        <v>2.4550866928894408E-7</v>
      </c>
      <c r="G14" s="6">
        <v>1.2049949757607609E-6</v>
      </c>
      <c r="H14" s="6">
        <v>2.2521196641683979E-7</v>
      </c>
      <c r="I14" s="6">
        <v>3748.3540934935804</v>
      </c>
      <c r="J14" s="6">
        <v>60.75868599216431</v>
      </c>
      <c r="K14" s="6">
        <v>2655.3627098278776</v>
      </c>
      <c r="L14" s="6">
        <v>70.470692080202042</v>
      </c>
      <c r="M14" s="6">
        <v>1597.3063385889941</v>
      </c>
      <c r="N14" s="6">
        <v>50.558174995519849</v>
      </c>
      <c r="O14" s="6" t="s">
        <v>34</v>
      </c>
      <c r="P14" s="6">
        <v>3.9646254689756559</v>
      </c>
      <c r="Q14" s="6">
        <v>6.4250635328360906</v>
      </c>
      <c r="R14" s="6"/>
      <c r="S14" s="6"/>
      <c r="T14" s="6"/>
      <c r="U14" s="6"/>
    </row>
    <row r="15" spans="1:21">
      <c r="B15" s="5">
        <v>2013</v>
      </c>
      <c r="C15" s="6">
        <v>1.4191607331094789E-6</v>
      </c>
      <c r="D15" s="6">
        <v>2.6461115618290003E-7</v>
      </c>
      <c r="E15" s="6">
        <v>1.3464447985380982E-6</v>
      </c>
      <c r="F15" s="6">
        <v>2.4306354368233506E-7</v>
      </c>
      <c r="G15" s="6">
        <v>1.2645792617651712E-6</v>
      </c>
      <c r="H15" s="6">
        <v>2.2418636122550519E-7</v>
      </c>
      <c r="I15" s="6">
        <v>3855.1651169792772</v>
      </c>
      <c r="J15" s="6">
        <v>82.005288720403684</v>
      </c>
      <c r="K15" s="6">
        <v>2354.1729354351373</v>
      </c>
      <c r="L15" s="6">
        <v>50.969390063789341</v>
      </c>
      <c r="M15" s="6">
        <v>1470.9726257690249</v>
      </c>
      <c r="N15" s="6">
        <v>41.571626576378286</v>
      </c>
      <c r="O15" s="6"/>
      <c r="P15" s="6"/>
      <c r="Q15" s="6"/>
      <c r="R15" s="6"/>
      <c r="S15" s="6"/>
      <c r="T15" s="6"/>
      <c r="U15" s="6"/>
    </row>
    <row r="16" spans="1:21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>
      <c r="C17" s="6">
        <v>1.3725638551116841E-6</v>
      </c>
      <c r="D17" s="6">
        <v>2.5785327656268607E-7</v>
      </c>
      <c r="E17" s="6">
        <v>1.3053241810005827E-6</v>
      </c>
      <c r="F17" s="6">
        <v>2.4020601287269073E-7</v>
      </c>
      <c r="G17" s="6">
        <v>1.2431834651851145E-6</v>
      </c>
      <c r="H17" s="6">
        <v>2.2209465904081744E-7</v>
      </c>
      <c r="I17" s="6">
        <v>3022.7317104156305</v>
      </c>
      <c r="J17" s="6">
        <v>51.585554241866689</v>
      </c>
      <c r="K17" s="6">
        <v>2002.1832226977708</v>
      </c>
      <c r="L17" s="6">
        <v>47.632459517638672</v>
      </c>
      <c r="M17" s="6">
        <v>1213.3174331686712</v>
      </c>
      <c r="N17" s="6">
        <v>40.802847749874573</v>
      </c>
      <c r="O17" s="6"/>
      <c r="P17" s="6"/>
      <c r="Q17" s="6"/>
      <c r="R17" s="6"/>
      <c r="S17" s="6"/>
      <c r="T17" s="6"/>
      <c r="U17" s="6"/>
    </row>
    <row r="18" spans="1:21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>
      <c r="A19" s="5" t="s">
        <v>37</v>
      </c>
      <c r="C19" s="6"/>
      <c r="D19" s="6"/>
      <c r="E19" s="6">
        <v>4.8988375921956768</v>
      </c>
      <c r="F19" s="6">
        <v>6.8439167906812148</v>
      </c>
      <c r="G19" s="6">
        <v>9.4261836667731647</v>
      </c>
      <c r="H19" s="6">
        <v>13.867815836412472</v>
      </c>
      <c r="I19" s="6"/>
      <c r="J19" s="6"/>
      <c r="K19" s="6"/>
      <c r="L19" s="6"/>
      <c r="M19" s="6">
        <v>33.762456793677288</v>
      </c>
      <c r="N19" s="6">
        <v>59.860234072780543</v>
      </c>
      <c r="O19" s="6"/>
      <c r="P19" s="6"/>
      <c r="Q19" s="6"/>
      <c r="R19" s="6"/>
      <c r="S19" s="6"/>
      <c r="T19" s="6"/>
      <c r="U19" s="6"/>
    </row>
    <row r="20" spans="1:21">
      <c r="C20" s="6"/>
      <c r="D20" s="6"/>
      <c r="E20" s="6"/>
      <c r="F20" s="6"/>
      <c r="G20" s="6"/>
      <c r="H20" s="6"/>
      <c r="I20" s="6"/>
      <c r="J20" s="6"/>
      <c r="K20" s="6"/>
      <c r="L20" s="6"/>
      <c r="M20" s="6">
        <v>7.6631816451817736</v>
      </c>
      <c r="N20" s="6">
        <v>20.902569819131465</v>
      </c>
      <c r="O20" s="6"/>
      <c r="P20" s="6"/>
      <c r="Q20" s="6"/>
      <c r="R20" s="6"/>
      <c r="S20" s="6"/>
      <c r="T20" s="6"/>
      <c r="U20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SHJ</cp:lastModifiedBy>
  <dcterms:created xsi:type="dcterms:W3CDTF">2022-07-23T16:01:38Z</dcterms:created>
  <dcterms:modified xsi:type="dcterms:W3CDTF">2022-09-07T15:46:50Z</dcterms:modified>
</cp:coreProperties>
</file>