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实验数据\论文资料\"/>
    </mc:Choice>
  </mc:AlternateContent>
  <xr:revisionPtr revIDLastSave="0" documentId="13_ncr:1_{E3B776EB-ACE3-43A4-B6C7-7CD7887B2A17}" xr6:coauthVersionLast="47" xr6:coauthVersionMax="47" xr10:uidLastSave="{00000000-0000-0000-0000-000000000000}"/>
  <bookViews>
    <workbookView xWindow="-110" yWindow="-110" windowWidth="19420" windowHeight="10300" activeTab="1" xr2:uid="{342E5C72-EBE6-4218-9892-F23B843D2267}"/>
  </bookViews>
  <sheets>
    <sheet name="Spectrophotometer" sheetId="2" r:id="rId1"/>
    <sheet name="pigment contents" sheetId="1" r:id="rId2"/>
    <sheet name="Fluorescence" sheetId="3" r:id="rId3"/>
    <sheet name="correlation analys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6" i="1"/>
  <c r="X12" i="1"/>
  <c r="X11" i="1"/>
  <c r="X17" i="1"/>
  <c r="X16" i="1"/>
  <c r="X22" i="1"/>
  <c r="X21" i="1"/>
  <c r="X27" i="1"/>
  <c r="X26" i="1"/>
  <c r="W27" i="1"/>
  <c r="W26" i="1"/>
  <c r="W22" i="1"/>
  <c r="W21" i="1"/>
  <c r="W17" i="1"/>
  <c r="W16" i="1"/>
  <c r="W12" i="1"/>
  <c r="W11" i="1"/>
  <c r="W7" i="1"/>
  <c r="W6" i="1"/>
  <c r="V27" i="1"/>
  <c r="V26" i="1"/>
  <c r="V22" i="1"/>
  <c r="V21" i="1"/>
  <c r="V17" i="1"/>
  <c r="V16" i="1"/>
  <c r="V12" i="1"/>
  <c r="V11" i="1"/>
  <c r="V7" i="1"/>
  <c r="V6" i="1"/>
  <c r="U24" i="1"/>
  <c r="U26" i="1" s="1"/>
  <c r="S26" i="1"/>
  <c r="T26" i="1"/>
  <c r="S27" i="1"/>
  <c r="T27" i="1"/>
  <c r="U27" i="1"/>
  <c r="S21" i="1"/>
  <c r="T21" i="1"/>
  <c r="U21" i="1"/>
  <c r="S22" i="1"/>
  <c r="T22" i="1"/>
  <c r="U22" i="1"/>
  <c r="S17" i="1"/>
  <c r="T17" i="1"/>
  <c r="U17" i="1"/>
  <c r="S16" i="1"/>
  <c r="T16" i="1"/>
  <c r="U16" i="1"/>
  <c r="S11" i="1"/>
  <c r="T11" i="1"/>
  <c r="U11" i="1"/>
  <c r="S12" i="1"/>
  <c r="T12" i="1"/>
  <c r="U12" i="1"/>
  <c r="S7" i="1"/>
  <c r="T7" i="1"/>
  <c r="U7" i="1"/>
  <c r="S6" i="1"/>
  <c r="T6" i="1"/>
  <c r="U6" i="1"/>
  <c r="P27" i="1"/>
  <c r="P26" i="1"/>
  <c r="P12" i="1"/>
  <c r="P11" i="1"/>
  <c r="P7" i="1"/>
  <c r="P6" i="1"/>
  <c r="H25" i="1"/>
  <c r="H24" i="1"/>
  <c r="H23" i="1"/>
  <c r="H22" i="1"/>
  <c r="H21" i="1"/>
  <c r="H17" i="1"/>
  <c r="H16" i="1"/>
  <c r="H12" i="1"/>
  <c r="H11" i="1"/>
  <c r="H7" i="1"/>
  <c r="H6" i="1"/>
  <c r="P22" i="1"/>
  <c r="P21" i="1"/>
  <c r="O22" i="1"/>
  <c r="O26" i="1"/>
  <c r="O27" i="1"/>
  <c r="P17" i="1"/>
  <c r="P16" i="1"/>
  <c r="O21" i="1"/>
  <c r="O17" i="1"/>
  <c r="O16" i="1"/>
  <c r="O12" i="1"/>
  <c r="O11" i="1"/>
  <c r="O7" i="1"/>
  <c r="O6" i="1"/>
  <c r="N27" i="1"/>
  <c r="N26" i="1"/>
  <c r="N22" i="1"/>
  <c r="N21" i="1"/>
  <c r="N17" i="1"/>
  <c r="N16" i="1"/>
  <c r="N12" i="1"/>
  <c r="N11" i="1"/>
  <c r="N7" i="1"/>
  <c r="N6" i="1"/>
  <c r="K27" i="1"/>
  <c r="L27" i="1"/>
  <c r="M27" i="1"/>
  <c r="K26" i="1"/>
  <c r="L26" i="1"/>
  <c r="M26" i="1"/>
  <c r="K22" i="1"/>
  <c r="L22" i="1"/>
  <c r="M22" i="1"/>
  <c r="K21" i="1"/>
  <c r="L21" i="1"/>
  <c r="M21" i="1"/>
  <c r="K17" i="1"/>
  <c r="L17" i="1"/>
  <c r="M17" i="1"/>
  <c r="K16" i="1"/>
  <c r="L16" i="1"/>
  <c r="M16" i="1"/>
  <c r="K12" i="1"/>
  <c r="L12" i="1"/>
  <c r="M12" i="1"/>
  <c r="K11" i="1"/>
  <c r="L11" i="1"/>
  <c r="M11" i="1"/>
  <c r="K7" i="1"/>
  <c r="L7" i="1"/>
  <c r="M7" i="1"/>
  <c r="L6" i="1"/>
  <c r="M6" i="1"/>
  <c r="K6" i="1"/>
  <c r="H27" i="1" l="1"/>
  <c r="H26" i="1"/>
  <c r="G27" i="1"/>
  <c r="G26" i="1"/>
  <c r="G22" i="1"/>
  <c r="G21" i="1"/>
  <c r="G17" i="1"/>
  <c r="G16" i="1"/>
  <c r="G12" i="1"/>
  <c r="G11" i="1"/>
  <c r="G7" i="1"/>
  <c r="G6" i="1"/>
  <c r="D27" i="1" l="1"/>
  <c r="E27" i="1"/>
  <c r="F27" i="1"/>
  <c r="C27" i="1"/>
  <c r="D26" i="1"/>
  <c r="E26" i="1"/>
  <c r="F26" i="1"/>
  <c r="C26" i="1"/>
  <c r="D22" i="1"/>
  <c r="E22" i="1"/>
  <c r="F22" i="1"/>
  <c r="C22" i="1"/>
  <c r="D21" i="1"/>
  <c r="E21" i="1"/>
  <c r="F21" i="1"/>
  <c r="C21" i="1"/>
  <c r="D17" i="1"/>
  <c r="E17" i="1"/>
  <c r="F17" i="1"/>
  <c r="C17" i="1"/>
  <c r="D16" i="1"/>
  <c r="E16" i="1"/>
  <c r="F16" i="1"/>
  <c r="C16" i="1"/>
  <c r="D12" i="1"/>
  <c r="E12" i="1"/>
  <c r="F12" i="1"/>
  <c r="C12" i="1"/>
  <c r="D11" i="1"/>
  <c r="E11" i="1"/>
  <c r="F11" i="1"/>
  <c r="C11" i="1"/>
  <c r="D7" i="1"/>
  <c r="F7" i="1"/>
  <c r="C7" i="1"/>
  <c r="D6" i="1"/>
  <c r="F6" i="1"/>
  <c r="C6" i="1"/>
  <c r="E3" i="1"/>
  <c r="E7" i="1" s="1"/>
  <c r="E6" i="1" l="1"/>
  <c r="L37" i="2" l="1"/>
  <c r="K37" i="2"/>
  <c r="J37" i="2"/>
  <c r="H37" i="2"/>
  <c r="G37" i="2"/>
  <c r="F37" i="2"/>
  <c r="D37" i="2"/>
  <c r="C37" i="2"/>
  <c r="B37" i="2"/>
  <c r="L36" i="2"/>
  <c r="K36" i="2"/>
  <c r="J36" i="2"/>
  <c r="H36" i="2"/>
  <c r="G36" i="2"/>
  <c r="F36" i="2"/>
  <c r="D36" i="2"/>
  <c r="C36" i="2"/>
  <c r="B36" i="2"/>
  <c r="L30" i="2"/>
  <c r="K30" i="2"/>
  <c r="J30" i="2"/>
  <c r="H30" i="2"/>
  <c r="G30" i="2"/>
  <c r="F30" i="2"/>
  <c r="D30" i="2"/>
  <c r="C30" i="2"/>
  <c r="B30" i="2"/>
  <c r="L29" i="2"/>
  <c r="K29" i="2"/>
  <c r="J29" i="2"/>
  <c r="H29" i="2"/>
  <c r="G29" i="2"/>
  <c r="F29" i="2"/>
  <c r="D29" i="2"/>
  <c r="C29" i="2"/>
  <c r="B29" i="2"/>
  <c r="L23" i="2"/>
  <c r="K23" i="2"/>
  <c r="J23" i="2"/>
  <c r="H23" i="2"/>
  <c r="G23" i="2"/>
  <c r="F23" i="2"/>
  <c r="D23" i="2"/>
  <c r="C23" i="2"/>
  <c r="B23" i="2"/>
  <c r="L22" i="2"/>
  <c r="K22" i="2"/>
  <c r="J22" i="2"/>
  <c r="H22" i="2"/>
  <c r="G22" i="2"/>
  <c r="F22" i="2"/>
  <c r="D22" i="2"/>
  <c r="C22" i="2"/>
  <c r="B22" i="2"/>
  <c r="L16" i="2"/>
  <c r="K16" i="2"/>
  <c r="J16" i="2"/>
  <c r="H16" i="2"/>
  <c r="G16" i="2"/>
  <c r="F16" i="2"/>
  <c r="D16" i="2"/>
  <c r="C16" i="2"/>
  <c r="B16" i="2"/>
  <c r="L15" i="2"/>
  <c r="K15" i="2"/>
  <c r="J15" i="2"/>
  <c r="H15" i="2"/>
  <c r="G15" i="2"/>
  <c r="F15" i="2"/>
  <c r="D15" i="2"/>
  <c r="C15" i="2"/>
  <c r="B15" i="2"/>
  <c r="L9" i="2"/>
  <c r="K9" i="2"/>
  <c r="J9" i="2"/>
  <c r="H9" i="2"/>
  <c r="G9" i="2"/>
  <c r="F9" i="2"/>
  <c r="D9" i="2"/>
  <c r="C9" i="2"/>
  <c r="B9" i="2"/>
  <c r="L8" i="2"/>
  <c r="K8" i="2"/>
  <c r="J8" i="2"/>
  <c r="H8" i="2"/>
  <c r="G8" i="2"/>
  <c r="F8" i="2"/>
  <c r="D8" i="2"/>
  <c r="C8" i="2"/>
  <c r="B8" i="2"/>
</calcChain>
</file>

<file path=xl/sharedStrings.xml><?xml version="1.0" encoding="utf-8"?>
<sst xmlns="http://schemas.openxmlformats.org/spreadsheetml/2006/main" count="156" uniqueCount="58">
  <si>
    <t>hzz</t>
  </si>
  <si>
    <t>xnfd</t>
  </si>
  <si>
    <t>xnxy</t>
  </si>
  <si>
    <t>chla</t>
    <phoneticPr fontId="1" type="noConversion"/>
  </si>
  <si>
    <t>hzz</t>
    <phoneticPr fontId="1" type="noConversion"/>
  </si>
  <si>
    <t>xnfd</t>
    <phoneticPr fontId="1" type="noConversion"/>
  </si>
  <si>
    <t>xnxy</t>
    <phoneticPr fontId="1" type="noConversion"/>
  </si>
  <si>
    <t>chlb</t>
    <phoneticPr fontId="1" type="noConversion"/>
  </si>
  <si>
    <t>chla/b</t>
    <phoneticPr fontId="1" type="noConversion"/>
  </si>
  <si>
    <t>car</t>
    <phoneticPr fontId="1" type="noConversion"/>
  </si>
  <si>
    <t>ant</t>
    <phoneticPr fontId="1" type="noConversion"/>
  </si>
  <si>
    <t>flav</t>
    <phoneticPr fontId="1" type="noConversion"/>
  </si>
  <si>
    <t>L*</t>
    <phoneticPr fontId="1" type="noConversion"/>
  </si>
  <si>
    <t>a*</t>
    <phoneticPr fontId="1" type="noConversion"/>
  </si>
  <si>
    <t>b*</t>
    <phoneticPr fontId="1" type="noConversion"/>
  </si>
  <si>
    <t>Cultivar</t>
  </si>
  <si>
    <t>Parameters</t>
  </si>
  <si>
    <t>Fo</t>
  </si>
  <si>
    <t>Fm</t>
  </si>
  <si>
    <t>Fv/Fm</t>
  </si>
  <si>
    <t>NPQ</t>
  </si>
  <si>
    <t>qP</t>
  </si>
  <si>
    <t>Chla</t>
  </si>
  <si>
    <t>Chlb</t>
  </si>
  <si>
    <t>Car.</t>
  </si>
  <si>
    <t>Ant.</t>
  </si>
  <si>
    <t>Flav.</t>
  </si>
  <si>
    <t>0.933*</t>
  </si>
  <si>
    <t>0.915*</t>
  </si>
  <si>
    <t>H</t>
  </si>
  <si>
    <t>Ant</t>
  </si>
  <si>
    <t>F</t>
  </si>
  <si>
    <t>X</t>
  </si>
  <si>
    <t>t0</t>
    <phoneticPr fontId="1" type="noConversion"/>
  </si>
  <si>
    <t>t1</t>
    <phoneticPr fontId="1" type="noConversion"/>
  </si>
  <si>
    <t>t3</t>
    <phoneticPr fontId="1" type="noConversion"/>
  </si>
  <si>
    <t>t5</t>
    <phoneticPr fontId="1" type="noConversion"/>
  </si>
  <si>
    <t>t7</t>
    <phoneticPr fontId="1" type="noConversion"/>
  </si>
  <si>
    <t>t0</t>
  </si>
  <si>
    <t>t1</t>
  </si>
  <si>
    <t>t3</t>
  </si>
  <si>
    <t>t5</t>
  </si>
  <si>
    <t>t7</t>
  </si>
  <si>
    <t>NPQ</t>
    <phoneticPr fontId="1" type="noConversion"/>
  </si>
  <si>
    <t>QP</t>
    <phoneticPr fontId="1" type="noConversion"/>
  </si>
  <si>
    <t>H</t>
    <phoneticPr fontId="1" type="noConversion"/>
  </si>
  <si>
    <t>T0</t>
  </si>
  <si>
    <t>T0</t>
    <phoneticPr fontId="1" type="noConversion"/>
  </si>
  <si>
    <t>T1</t>
  </si>
  <si>
    <t>T1</t>
    <phoneticPr fontId="1" type="noConversion"/>
  </si>
  <si>
    <t>T3</t>
  </si>
  <si>
    <t>T3</t>
    <phoneticPr fontId="1" type="noConversion"/>
  </si>
  <si>
    <t>T5</t>
  </si>
  <si>
    <t>T5</t>
    <phoneticPr fontId="1" type="noConversion"/>
  </si>
  <si>
    <t>T7</t>
  </si>
  <si>
    <t>T7</t>
    <phoneticPr fontId="1" type="noConversion"/>
  </si>
  <si>
    <t>F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</si>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</sst>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70CC-E68F-4780-97E7-CCF2BDBA50A8}">
  <dimension ref="A1:L37"/>
  <sheetViews>
    <sheetView topLeftCell="A19" workbookViewId="0">
      <selection activeCell="J31" sqref="J31:L35"/>
    </sheetView>
  </sheetViews>
  <sheetFormatPr defaultRowHeight="14" x14ac:dyDescent="0.3"/>
  <sheetData>
    <row r="1" spans="1:12" x14ac:dyDescent="0.3">
      <c r="B1" t="s">
        <v>12</v>
      </c>
      <c r="C1" t="s">
        <v>13</v>
      </c>
      <c r="D1" t="s">
        <v>14</v>
      </c>
      <c r="F1" t="s">
        <v>12</v>
      </c>
      <c r="G1" t="s">
        <v>13</v>
      </c>
      <c r="H1" t="s">
        <v>14</v>
      </c>
      <c r="J1" t="s">
        <v>12</v>
      </c>
      <c r="K1" t="s">
        <v>13</v>
      </c>
      <c r="L1" t="s">
        <v>14</v>
      </c>
    </row>
    <row r="2" spans="1:12" x14ac:dyDescent="0.3">
      <c r="A2" t="s">
        <v>45</v>
      </c>
      <c r="E2" t="s">
        <v>56</v>
      </c>
      <c r="I2" t="s">
        <v>57</v>
      </c>
    </row>
    <row r="3" spans="1:12" x14ac:dyDescent="0.3">
      <c r="A3" t="s">
        <v>47</v>
      </c>
      <c r="B3">
        <v>24.73</v>
      </c>
      <c r="C3">
        <v>2.37</v>
      </c>
      <c r="D3">
        <v>-1.96</v>
      </c>
      <c r="E3" t="s">
        <v>47</v>
      </c>
      <c r="F3">
        <v>28.3</v>
      </c>
      <c r="G3">
        <v>6.65</v>
      </c>
      <c r="H3">
        <v>5.4</v>
      </c>
      <c r="I3" t="s">
        <v>47</v>
      </c>
      <c r="J3">
        <v>29.02</v>
      </c>
      <c r="K3">
        <v>-8.5299999999999994</v>
      </c>
      <c r="L3">
        <v>7.86</v>
      </c>
    </row>
    <row r="4" spans="1:12" x14ac:dyDescent="0.3">
      <c r="B4">
        <v>26.83</v>
      </c>
      <c r="C4">
        <v>3.35</v>
      </c>
      <c r="D4">
        <v>-1.87</v>
      </c>
      <c r="F4">
        <v>30.68</v>
      </c>
      <c r="G4">
        <v>6.47</v>
      </c>
      <c r="H4">
        <v>6.39</v>
      </c>
      <c r="J4">
        <v>35.35</v>
      </c>
      <c r="K4">
        <v>-13.65</v>
      </c>
      <c r="L4">
        <v>18.5</v>
      </c>
    </row>
    <row r="5" spans="1:12" x14ac:dyDescent="0.3">
      <c r="B5">
        <v>25.62</v>
      </c>
      <c r="C5">
        <v>2.02</v>
      </c>
      <c r="D5">
        <v>-1.9</v>
      </c>
      <c r="F5">
        <v>28.65</v>
      </c>
      <c r="G5">
        <v>11.97</v>
      </c>
      <c r="H5">
        <v>3.61</v>
      </c>
      <c r="J5">
        <v>28.7</v>
      </c>
      <c r="K5">
        <v>-6.65</v>
      </c>
      <c r="L5">
        <v>6.38</v>
      </c>
    </row>
    <row r="6" spans="1:12" x14ac:dyDescent="0.3">
      <c r="B6">
        <v>26.11</v>
      </c>
      <c r="C6">
        <v>1.77</v>
      </c>
      <c r="D6">
        <v>-0.99</v>
      </c>
      <c r="F6">
        <v>31.69</v>
      </c>
      <c r="G6">
        <v>7.27</v>
      </c>
      <c r="H6">
        <v>7.21</v>
      </c>
      <c r="J6">
        <v>29.21</v>
      </c>
      <c r="K6">
        <v>-9.43</v>
      </c>
      <c r="L6">
        <v>8.24</v>
      </c>
    </row>
    <row r="7" spans="1:12" x14ac:dyDescent="0.3">
      <c r="B7">
        <v>27.9</v>
      </c>
      <c r="C7">
        <v>2.2200000000000002</v>
      </c>
      <c r="D7">
        <v>-1.76</v>
      </c>
      <c r="F7">
        <v>29.13</v>
      </c>
      <c r="G7">
        <v>7.43</v>
      </c>
      <c r="H7">
        <v>5.2</v>
      </c>
      <c r="J7">
        <v>37.549999999999997</v>
      </c>
      <c r="K7">
        <v>-15.67</v>
      </c>
      <c r="L7">
        <v>23.73</v>
      </c>
    </row>
    <row r="8" spans="1:12" x14ac:dyDescent="0.3">
      <c r="B8">
        <f>AVERAGE(B3:B7)</f>
        <v>26.238</v>
      </c>
      <c r="C8">
        <f t="shared" ref="C8:D8" si="0">AVERAGE(C3:C7)</f>
        <v>2.3460000000000001</v>
      </c>
      <c r="D8">
        <f t="shared" si="0"/>
        <v>-1.6960000000000002</v>
      </c>
      <c r="F8">
        <f>AVERAGE(F3:F7)</f>
        <v>29.689999999999998</v>
      </c>
      <c r="G8">
        <f t="shared" ref="G8" si="1">AVERAGE(G3:G7)</f>
        <v>7.9580000000000002</v>
      </c>
      <c r="H8">
        <f t="shared" ref="H8" si="2">AVERAGE(H3:H7)</f>
        <v>5.5619999999999994</v>
      </c>
      <c r="J8">
        <f t="shared" ref="J8" si="3">AVERAGE(J3:J7)</f>
        <v>31.965999999999998</v>
      </c>
      <c r="K8">
        <f t="shared" ref="K8" si="4">AVERAGE(K3:K7)</f>
        <v>-10.786</v>
      </c>
      <c r="L8">
        <f t="shared" ref="L8" si="5">AVERAGE(L3:L7)</f>
        <v>12.942000000000002</v>
      </c>
    </row>
    <row r="9" spans="1:12" x14ac:dyDescent="0.3">
      <c r="B9">
        <f>_xlfn.STDEV.S(B3,B4,B6,B5,B7)</f>
        <v>1.2026096623593201</v>
      </c>
      <c r="C9">
        <f t="shared" ref="C9:D9" si="6">_xlfn.STDEV.S(C3,C4,C6,C5,C7)</f>
        <v>0.60467346559940882</v>
      </c>
      <c r="D9">
        <f t="shared" si="6"/>
        <v>0.40128543457244914</v>
      </c>
      <c r="F9">
        <f t="shared" ref="F9:H9" si="7">_xlfn.STDEV.S(F3,F4,F6,F5,F7)</f>
        <v>1.4411280303984104</v>
      </c>
      <c r="G9">
        <f t="shared" si="7"/>
        <v>2.2788856926138266</v>
      </c>
      <c r="H9">
        <f t="shared" si="7"/>
        <v>1.3573024718168014</v>
      </c>
      <c r="J9">
        <f t="shared" ref="J9:L9" si="8">_xlfn.STDEV.S(J3,J4,J6,J5,J7)</f>
        <v>4.1705431300970686</v>
      </c>
      <c r="K9">
        <f t="shared" si="8"/>
        <v>3.7446869027997534</v>
      </c>
      <c r="L9">
        <f t="shared" si="8"/>
        <v>7.7179608705926954</v>
      </c>
    </row>
    <row r="10" spans="1:12" x14ac:dyDescent="0.3">
      <c r="A10" t="s">
        <v>49</v>
      </c>
      <c r="B10">
        <v>25.85</v>
      </c>
      <c r="C10">
        <v>2.4700000000000002</v>
      </c>
      <c r="D10">
        <v>-0.97</v>
      </c>
      <c r="E10" t="s">
        <v>49</v>
      </c>
      <c r="F10">
        <v>27.67</v>
      </c>
      <c r="G10">
        <v>6.71</v>
      </c>
      <c r="H10">
        <v>3.7</v>
      </c>
      <c r="I10" t="s">
        <v>49</v>
      </c>
      <c r="J10">
        <v>32.229999999999997</v>
      </c>
      <c r="K10">
        <v>-12.98</v>
      </c>
      <c r="L10">
        <v>15.34</v>
      </c>
    </row>
    <row r="11" spans="1:12" x14ac:dyDescent="0.3">
      <c r="B11">
        <v>26.2</v>
      </c>
      <c r="C11">
        <v>1.86</v>
      </c>
      <c r="D11">
        <v>0.75</v>
      </c>
      <c r="F11">
        <v>30.52</v>
      </c>
      <c r="G11">
        <v>5.34</v>
      </c>
      <c r="H11">
        <v>3.14</v>
      </c>
      <c r="J11">
        <v>30.3</v>
      </c>
      <c r="K11">
        <v>-10.26</v>
      </c>
      <c r="L11">
        <v>11.43</v>
      </c>
    </row>
    <row r="12" spans="1:12" x14ac:dyDescent="0.3">
      <c r="B12">
        <v>26.49</v>
      </c>
      <c r="C12">
        <v>3.76</v>
      </c>
      <c r="D12">
        <v>-0.55000000000000004</v>
      </c>
      <c r="F12">
        <v>27.67</v>
      </c>
      <c r="G12">
        <v>6.44</v>
      </c>
      <c r="H12">
        <v>3.19</v>
      </c>
      <c r="J12">
        <v>27.88</v>
      </c>
      <c r="K12">
        <v>-8.58</v>
      </c>
      <c r="L12">
        <v>8.2799999999999994</v>
      </c>
    </row>
    <row r="13" spans="1:12" x14ac:dyDescent="0.3">
      <c r="B13">
        <v>24</v>
      </c>
      <c r="C13">
        <v>1.35</v>
      </c>
      <c r="D13">
        <v>-0.76</v>
      </c>
      <c r="F13">
        <v>29.08</v>
      </c>
      <c r="G13">
        <v>10.01</v>
      </c>
      <c r="H13">
        <v>5.68</v>
      </c>
      <c r="J13">
        <v>27.85</v>
      </c>
      <c r="K13">
        <v>-8.26</v>
      </c>
      <c r="L13">
        <v>7.27</v>
      </c>
    </row>
    <row r="14" spans="1:12" x14ac:dyDescent="0.3">
      <c r="B14">
        <v>24.94</v>
      </c>
      <c r="C14">
        <v>2.74</v>
      </c>
      <c r="D14">
        <v>-0.89</v>
      </c>
      <c r="F14">
        <v>28.73</v>
      </c>
      <c r="G14">
        <v>2.02</v>
      </c>
      <c r="H14">
        <v>6.23</v>
      </c>
      <c r="J14">
        <v>29.18</v>
      </c>
      <c r="K14">
        <v>-8.2899999999999991</v>
      </c>
      <c r="L14">
        <v>9.33</v>
      </c>
    </row>
    <row r="15" spans="1:12" x14ac:dyDescent="0.3">
      <c r="B15">
        <f>AVERAGE(B10:B14)</f>
        <v>25.495999999999999</v>
      </c>
      <c r="C15">
        <f>AVERAGE(C10:C14)</f>
        <v>2.4359999999999999</v>
      </c>
      <c r="D15">
        <f>AVERAGE(D10:D14)</f>
        <v>-0.48399999999999999</v>
      </c>
      <c r="F15">
        <f>AVERAGE(F10:F14)</f>
        <v>28.733999999999998</v>
      </c>
      <c r="G15">
        <f t="shared" ref="G15" si="9">AVERAGE(G10:G14)</f>
        <v>6.1040000000000001</v>
      </c>
      <c r="H15">
        <f t="shared" ref="H15" si="10">AVERAGE(H10:H14)</f>
        <v>4.3879999999999999</v>
      </c>
      <c r="J15">
        <f t="shared" ref="J15" si="11">AVERAGE(J10:J14)</f>
        <v>29.488</v>
      </c>
      <c r="K15">
        <f t="shared" ref="K15" si="12">AVERAGE(K10:K14)</f>
        <v>-9.6739999999999995</v>
      </c>
      <c r="L15">
        <f t="shared" ref="L15" si="13">AVERAGE(L10:L14)</f>
        <v>10.329999999999998</v>
      </c>
    </row>
    <row r="16" spans="1:12" x14ac:dyDescent="0.3">
      <c r="B16">
        <f>_xlfn.STDEV.S(B10:B14)</f>
        <v>1.0193282101462702</v>
      </c>
      <c r="C16">
        <f t="shared" ref="C16:D16" si="14">_xlfn.STDEV.S(C10:C14)</f>
        <v>0.91620412572745047</v>
      </c>
      <c r="D16">
        <f t="shared" si="14"/>
        <v>0.70787004457032932</v>
      </c>
      <c r="F16">
        <f t="shared" ref="F16:H16" si="15">_xlfn.STDEV.S(F10:F14)</f>
        <v>1.1804363599957421</v>
      </c>
      <c r="G16">
        <f t="shared" si="15"/>
        <v>2.8722691378072494</v>
      </c>
      <c r="H16">
        <f t="shared" si="15"/>
        <v>1.4601609500325672</v>
      </c>
      <c r="J16">
        <f t="shared" ref="J16:L16" si="16">_xlfn.STDEV.S(J10:J14)</f>
        <v>1.8399374989384818</v>
      </c>
      <c r="K16">
        <f t="shared" si="16"/>
        <v>2.0239021715488139</v>
      </c>
      <c r="L16">
        <f t="shared" si="16"/>
        <v>3.1967248865049469</v>
      </c>
    </row>
    <row r="17" spans="1:12" x14ac:dyDescent="0.3">
      <c r="A17" t="s">
        <v>51</v>
      </c>
      <c r="B17">
        <v>26.06</v>
      </c>
      <c r="C17">
        <v>1.2</v>
      </c>
      <c r="D17">
        <v>0.27</v>
      </c>
      <c r="E17" t="s">
        <v>51</v>
      </c>
      <c r="F17">
        <v>26.55</v>
      </c>
      <c r="G17">
        <v>7.77</v>
      </c>
      <c r="H17">
        <v>2.0099999999999998</v>
      </c>
      <c r="I17" t="s">
        <v>51</v>
      </c>
      <c r="J17">
        <v>28.99</v>
      </c>
      <c r="K17">
        <v>-8.07</v>
      </c>
      <c r="L17">
        <v>8.27</v>
      </c>
    </row>
    <row r="18" spans="1:12" x14ac:dyDescent="0.3">
      <c r="B18">
        <v>27.4</v>
      </c>
      <c r="C18">
        <v>2.1</v>
      </c>
      <c r="D18">
        <v>2.87</v>
      </c>
      <c r="F18">
        <v>31.66</v>
      </c>
      <c r="G18">
        <v>7.92</v>
      </c>
      <c r="H18">
        <v>5.41</v>
      </c>
      <c r="J18">
        <v>32.1</v>
      </c>
      <c r="K18">
        <v>-11.15</v>
      </c>
      <c r="L18">
        <v>13.49</v>
      </c>
    </row>
    <row r="19" spans="1:12" x14ac:dyDescent="0.3">
      <c r="B19">
        <v>26.39</v>
      </c>
      <c r="C19">
        <v>4.5599999999999996</v>
      </c>
      <c r="D19">
        <v>1.1000000000000001</v>
      </c>
      <c r="F19">
        <v>28.38</v>
      </c>
      <c r="G19">
        <v>8.69</v>
      </c>
      <c r="H19">
        <v>3.78</v>
      </c>
      <c r="J19">
        <v>28.91</v>
      </c>
      <c r="K19">
        <v>-8.73</v>
      </c>
      <c r="L19">
        <v>8.66</v>
      </c>
    </row>
    <row r="20" spans="1:12" x14ac:dyDescent="0.3">
      <c r="B20">
        <v>27.68</v>
      </c>
      <c r="C20">
        <v>2.2200000000000002</v>
      </c>
      <c r="D20">
        <v>2.31</v>
      </c>
      <c r="F20">
        <v>29.46</v>
      </c>
      <c r="G20">
        <v>6.68</v>
      </c>
      <c r="H20">
        <v>2.67</v>
      </c>
      <c r="J20">
        <v>29.52</v>
      </c>
      <c r="K20">
        <v>-9.06</v>
      </c>
      <c r="L20">
        <v>8.66</v>
      </c>
    </row>
    <row r="21" spans="1:12" x14ac:dyDescent="0.3">
      <c r="B21">
        <v>26.64</v>
      </c>
      <c r="C21">
        <v>2.92</v>
      </c>
      <c r="D21">
        <v>-1.31</v>
      </c>
      <c r="F21">
        <v>29.8</v>
      </c>
      <c r="G21">
        <v>7.74</v>
      </c>
      <c r="H21">
        <v>4.62</v>
      </c>
      <c r="J21">
        <v>27.96</v>
      </c>
      <c r="K21">
        <v>-7.07</v>
      </c>
      <c r="L21">
        <v>6.69</v>
      </c>
    </row>
    <row r="22" spans="1:12" x14ac:dyDescent="0.3">
      <c r="B22">
        <f>AVERAGE(B17:B21)</f>
        <v>26.834000000000003</v>
      </c>
      <c r="C22">
        <f t="shared" ref="C22" si="17">AVERAGE(C17:C21)</f>
        <v>2.6</v>
      </c>
      <c r="D22">
        <f t="shared" ref="D22" si="18">AVERAGE(D17:D21)</f>
        <v>1.048</v>
      </c>
      <c r="F22">
        <f>AVERAGE(F17:F21)</f>
        <v>29.170000000000005</v>
      </c>
      <c r="G22">
        <f t="shared" ref="G22" si="19">AVERAGE(G17:G21)</f>
        <v>7.76</v>
      </c>
      <c r="H22">
        <f t="shared" ref="H22" si="20">AVERAGE(H17:H21)</f>
        <v>3.6979999999999995</v>
      </c>
      <c r="J22">
        <f t="shared" ref="J22" si="21">AVERAGE(J17:J21)</f>
        <v>29.495999999999999</v>
      </c>
      <c r="K22">
        <f t="shared" ref="K22" si="22">AVERAGE(K17:K21)</f>
        <v>-8.8159999999999989</v>
      </c>
      <c r="L22">
        <f t="shared" ref="L22" si="23">AVERAGE(L17:L21)</f>
        <v>9.1539999999999999</v>
      </c>
    </row>
    <row r="23" spans="1:12" x14ac:dyDescent="0.3">
      <c r="B23">
        <f>_xlfn.STDEV.S(B17:B21)</f>
        <v>0.68372509095395928</v>
      </c>
      <c r="C23">
        <f>_xlfn.STDEV.S(C17:C21)</f>
        <v>1.2548306658669131</v>
      </c>
      <c r="D23">
        <f>_xlfn.STDEV.S(D17:D21)</f>
        <v>1.6643677478249812</v>
      </c>
      <c r="F23">
        <f t="shared" ref="F23:H23" si="24">_xlfn.STDEV.S(F17:F21)</f>
        <v>1.8821264569629745</v>
      </c>
      <c r="G23">
        <f t="shared" si="24"/>
        <v>0.7171819852729151</v>
      </c>
      <c r="H23">
        <f t="shared" si="24"/>
        <v>1.3868922092217544</v>
      </c>
      <c r="J23">
        <f t="shared" ref="J23:L23" si="25">_xlfn.STDEV.S(J17:J21)</f>
        <v>1.5604582660231581</v>
      </c>
      <c r="K23">
        <f t="shared" si="25"/>
        <v>1.5099271505605796</v>
      </c>
      <c r="L23">
        <f t="shared" si="25"/>
        <v>2.556448708658166</v>
      </c>
    </row>
    <row r="24" spans="1:12" x14ac:dyDescent="0.3">
      <c r="A24" t="s">
        <v>53</v>
      </c>
      <c r="B24">
        <v>27.2</v>
      </c>
      <c r="C24">
        <v>0.5</v>
      </c>
      <c r="D24">
        <v>-1.05</v>
      </c>
      <c r="E24" t="s">
        <v>53</v>
      </c>
      <c r="F24">
        <v>33.590000000000003</v>
      </c>
      <c r="G24">
        <v>-1.1100000000000001</v>
      </c>
      <c r="H24">
        <v>8.64</v>
      </c>
      <c r="I24" t="s">
        <v>53</v>
      </c>
      <c r="J24">
        <v>30.71</v>
      </c>
      <c r="K24">
        <v>-6</v>
      </c>
      <c r="L24">
        <v>8.0500000000000007</v>
      </c>
    </row>
    <row r="25" spans="1:12" x14ac:dyDescent="0.3">
      <c r="B25">
        <v>23.75</v>
      </c>
      <c r="C25">
        <v>1.42</v>
      </c>
      <c r="D25">
        <v>-1</v>
      </c>
      <c r="F25">
        <v>28.16</v>
      </c>
      <c r="G25">
        <v>3.78</v>
      </c>
      <c r="H25">
        <v>4.54</v>
      </c>
      <c r="J25">
        <v>34.520000000000003</v>
      </c>
      <c r="K25">
        <v>-13.62</v>
      </c>
      <c r="L25">
        <v>15.34</v>
      </c>
    </row>
    <row r="26" spans="1:12" x14ac:dyDescent="0.3">
      <c r="B26">
        <v>27.51</v>
      </c>
      <c r="C26">
        <v>0.73</v>
      </c>
      <c r="D26">
        <v>0.46</v>
      </c>
      <c r="F26">
        <v>32.71</v>
      </c>
      <c r="G26">
        <v>0.87</v>
      </c>
      <c r="H26">
        <v>9.92</v>
      </c>
      <c r="J26">
        <v>28.75</v>
      </c>
      <c r="K26">
        <v>-8.8800000000000008</v>
      </c>
      <c r="L26">
        <v>8.67</v>
      </c>
    </row>
    <row r="27" spans="1:12" x14ac:dyDescent="0.3">
      <c r="B27">
        <v>24.88</v>
      </c>
      <c r="C27">
        <v>1.1399999999999999</v>
      </c>
      <c r="D27">
        <v>-1.78</v>
      </c>
      <c r="F27">
        <v>29.46</v>
      </c>
      <c r="G27">
        <v>2.2599999999999998</v>
      </c>
      <c r="H27">
        <v>4.72</v>
      </c>
      <c r="J27">
        <v>30.12</v>
      </c>
      <c r="K27">
        <v>-8.24</v>
      </c>
      <c r="L27">
        <v>7.93</v>
      </c>
    </row>
    <row r="28" spans="1:12" x14ac:dyDescent="0.3">
      <c r="B28">
        <v>24.71</v>
      </c>
      <c r="C28">
        <v>2.06</v>
      </c>
      <c r="D28">
        <v>-0.81</v>
      </c>
      <c r="F28">
        <v>28.94</v>
      </c>
      <c r="G28">
        <v>3.14</v>
      </c>
      <c r="H28">
        <v>5.98</v>
      </c>
      <c r="J28">
        <v>29.33</v>
      </c>
      <c r="K28">
        <v>-7.88</v>
      </c>
      <c r="L28">
        <v>5.56</v>
      </c>
    </row>
    <row r="29" spans="1:12" x14ac:dyDescent="0.3">
      <c r="B29">
        <f>AVERAGE(B24:B28)</f>
        <v>25.610000000000003</v>
      </c>
      <c r="C29">
        <f>AVERAGE(C24:C28)</f>
        <v>1.17</v>
      </c>
      <c r="D29">
        <f>AVERAGE(D24:D28)</f>
        <v>-0.83599999999999997</v>
      </c>
      <c r="F29">
        <f>AVERAGE(F24:F28)</f>
        <v>30.572000000000003</v>
      </c>
      <c r="G29">
        <f t="shared" ref="G29" si="26">AVERAGE(G24:G28)</f>
        <v>1.7879999999999998</v>
      </c>
      <c r="H29">
        <f t="shared" ref="H29" si="27">AVERAGE(H24:H28)</f>
        <v>6.76</v>
      </c>
      <c r="J29">
        <f t="shared" ref="J29" si="28">AVERAGE(J24:J28)</f>
        <v>30.686</v>
      </c>
      <c r="K29">
        <f t="shared" ref="K29" si="29">AVERAGE(K24:K28)</f>
        <v>-8.9240000000000013</v>
      </c>
      <c r="L29">
        <f t="shared" ref="L29" si="30">AVERAGE(L24:L28)</f>
        <v>9.1100000000000012</v>
      </c>
    </row>
    <row r="30" spans="1:12" x14ac:dyDescent="0.3">
      <c r="B30">
        <f>_xlfn.STDEV.S(B24:B28)</f>
        <v>1.6538288907864684</v>
      </c>
      <c r="C30">
        <f t="shared" ref="C30:D30" si="31">_xlfn.STDEV.S(C24:C28)</f>
        <v>0.61196405123176967</v>
      </c>
      <c r="D30">
        <f t="shared" si="31"/>
        <v>0.81303751450963213</v>
      </c>
      <c r="F30">
        <f t="shared" ref="F30:H30" si="32">_xlfn.STDEV.S(F24:F28)</f>
        <v>2.4185264108543461</v>
      </c>
      <c r="G30">
        <f t="shared" si="32"/>
        <v>1.9531948187520876</v>
      </c>
      <c r="H30">
        <f t="shared" si="32"/>
        <v>2.4092737494938197</v>
      </c>
      <c r="J30">
        <f t="shared" ref="J30:L30" si="33">_xlfn.STDEV.S(J24:J28)</f>
        <v>2.2697643049444598</v>
      </c>
      <c r="K30">
        <f t="shared" si="33"/>
        <v>2.835574015962198</v>
      </c>
      <c r="L30">
        <f t="shared" si="33"/>
        <v>3.6784847423905402</v>
      </c>
    </row>
    <row r="31" spans="1:12" x14ac:dyDescent="0.3">
      <c r="A31" t="s">
        <v>55</v>
      </c>
      <c r="B31">
        <v>25.92</v>
      </c>
      <c r="C31">
        <v>1.5</v>
      </c>
      <c r="D31">
        <v>-0.39</v>
      </c>
      <c r="E31" t="s">
        <v>55</v>
      </c>
      <c r="F31">
        <v>33.28</v>
      </c>
      <c r="G31">
        <v>-4.62</v>
      </c>
      <c r="H31">
        <v>10.6</v>
      </c>
      <c r="I31" t="s">
        <v>55</v>
      </c>
      <c r="J31">
        <v>29.03</v>
      </c>
      <c r="K31">
        <v>-5.46</v>
      </c>
      <c r="L31">
        <v>6.92</v>
      </c>
    </row>
    <row r="32" spans="1:12" x14ac:dyDescent="0.3">
      <c r="B32">
        <v>28.02</v>
      </c>
      <c r="C32">
        <v>0.08</v>
      </c>
      <c r="D32">
        <v>-0.83</v>
      </c>
      <c r="F32">
        <v>31.51</v>
      </c>
      <c r="G32">
        <v>-2.62</v>
      </c>
      <c r="H32">
        <v>7.4</v>
      </c>
      <c r="J32">
        <v>30.35</v>
      </c>
      <c r="K32">
        <v>-5.63</v>
      </c>
      <c r="L32">
        <v>8.14</v>
      </c>
    </row>
    <row r="33" spans="2:12" x14ac:dyDescent="0.3">
      <c r="B33">
        <v>27.63</v>
      </c>
      <c r="C33">
        <v>7.0000000000000007E-2</v>
      </c>
      <c r="D33">
        <v>-0.28999999999999998</v>
      </c>
      <c r="F33">
        <v>32.64</v>
      </c>
      <c r="G33">
        <v>-1.3</v>
      </c>
      <c r="H33">
        <v>9.18</v>
      </c>
      <c r="J33">
        <v>29.94</v>
      </c>
      <c r="K33">
        <v>-6.43</v>
      </c>
      <c r="L33">
        <v>9.16</v>
      </c>
    </row>
    <row r="34" spans="2:12" x14ac:dyDescent="0.3">
      <c r="B34">
        <v>26.39</v>
      </c>
      <c r="C34">
        <v>1.1399999999999999</v>
      </c>
      <c r="D34">
        <v>-0.41</v>
      </c>
      <c r="F34">
        <v>31.14</v>
      </c>
      <c r="G34">
        <v>-1.35</v>
      </c>
      <c r="H34">
        <v>6.6</v>
      </c>
      <c r="J34">
        <v>30.79</v>
      </c>
      <c r="K34">
        <v>-6.76</v>
      </c>
      <c r="L34">
        <v>9.8699999999999992</v>
      </c>
    </row>
    <row r="35" spans="2:12" x14ac:dyDescent="0.3">
      <c r="B35">
        <v>28.65</v>
      </c>
      <c r="C35">
        <v>0.85</v>
      </c>
      <c r="D35">
        <v>-0.99</v>
      </c>
      <c r="F35">
        <v>31.33</v>
      </c>
      <c r="G35">
        <v>-3.84</v>
      </c>
      <c r="H35">
        <v>9.57</v>
      </c>
      <c r="J35">
        <v>34.340000000000003</v>
      </c>
      <c r="K35">
        <v>-4.97</v>
      </c>
      <c r="L35">
        <v>9.7899999999999991</v>
      </c>
    </row>
    <row r="36" spans="2:12" x14ac:dyDescent="0.3">
      <c r="B36">
        <f>AVERAGE(B31:B35)</f>
        <v>27.321999999999996</v>
      </c>
      <c r="C36">
        <f>AVERAGE(C31:C35)</f>
        <v>0.72799999999999998</v>
      </c>
      <c r="D36">
        <f>AVERAGE(D31:D35)</f>
        <v>-0.58200000000000007</v>
      </c>
      <c r="F36">
        <f>AVERAGE(F31:F35)</f>
        <v>31.979999999999997</v>
      </c>
      <c r="G36">
        <f t="shared" ref="G36" si="34">AVERAGE(G31:G35)</f>
        <v>-2.746</v>
      </c>
      <c r="H36">
        <f t="shared" ref="H36" si="35">AVERAGE(H31:H35)</f>
        <v>8.67</v>
      </c>
      <c r="J36">
        <f t="shared" ref="J36" si="36">AVERAGE(J31:J35)</f>
        <v>30.890000000000004</v>
      </c>
      <c r="K36">
        <f t="shared" ref="K36" si="37">AVERAGE(K31:K35)</f>
        <v>-5.85</v>
      </c>
      <c r="L36">
        <f t="shared" ref="L36" si="38">AVERAGE(L31:L35)</f>
        <v>8.7759999999999998</v>
      </c>
    </row>
    <row r="37" spans="2:12" x14ac:dyDescent="0.3">
      <c r="B37">
        <f>_xlfn.STDEV.S(B31:B35)</f>
        <v>1.137967486354508</v>
      </c>
      <c r="C37">
        <f t="shared" ref="C37:D37" si="39">_xlfn.STDEV.S(C31:C35)</f>
        <v>0.63903834000785897</v>
      </c>
      <c r="D37">
        <f t="shared" si="39"/>
        <v>0.3080908956785316</v>
      </c>
      <c r="F37">
        <f t="shared" ref="F37:H37" si="40">_xlfn.STDEV.S(F31:F35)</f>
        <v>0.93201394839347806</v>
      </c>
      <c r="G37">
        <f t="shared" si="40"/>
        <v>1.4802297119028522</v>
      </c>
      <c r="H37">
        <f t="shared" si="40"/>
        <v>1.6349923547221847</v>
      </c>
      <c r="J37">
        <f t="shared" ref="J37:L37" si="41">_xlfn.STDEV.S(J31:J35)</f>
        <v>2.0350798510132235</v>
      </c>
      <c r="K37">
        <f t="shared" si="41"/>
        <v>0.7313343968390873</v>
      </c>
      <c r="L37">
        <f t="shared" si="41"/>
        <v>1.24716879370838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E473-22C4-48C8-B4F7-41FAEE2898CA}">
  <dimension ref="B1:X27"/>
  <sheetViews>
    <sheetView tabSelected="1" topLeftCell="A10" workbookViewId="0">
      <selection activeCell="G22" sqref="G22"/>
    </sheetView>
  </sheetViews>
  <sheetFormatPr defaultRowHeight="14" x14ac:dyDescent="0.3"/>
  <sheetData>
    <row r="1" spans="2:24" x14ac:dyDescent="0.3">
      <c r="B1" t="s">
        <v>45</v>
      </c>
      <c r="J1" t="s">
        <v>56</v>
      </c>
      <c r="R1" t="s">
        <v>57</v>
      </c>
    </row>
    <row r="2" spans="2:24" x14ac:dyDescent="0.3">
      <c r="C2" t="s">
        <v>3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K2" t="s">
        <v>3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S2" t="s">
        <v>3</v>
      </c>
      <c r="T2" t="s">
        <v>7</v>
      </c>
      <c r="U2" t="s">
        <v>8</v>
      </c>
      <c r="V2" t="s">
        <v>9</v>
      </c>
      <c r="W2" t="s">
        <v>10</v>
      </c>
      <c r="X2" t="s">
        <v>11</v>
      </c>
    </row>
    <row r="3" spans="2:24" x14ac:dyDescent="0.3">
      <c r="B3" t="s">
        <v>47</v>
      </c>
      <c r="C3">
        <v>0.94228749999999994</v>
      </c>
      <c r="D3">
        <v>0.55988099999999996</v>
      </c>
      <c r="E3">
        <f>C3/D3</f>
        <v>1.6830138904517209</v>
      </c>
      <c r="F3">
        <v>0.27384754606854839</v>
      </c>
      <c r="G3">
        <v>1.1697568773234202</v>
      </c>
      <c r="H3">
        <v>0.31930646672914714</v>
      </c>
      <c r="J3" t="s">
        <v>46</v>
      </c>
      <c r="K3">
        <v>0.73425550000000006</v>
      </c>
      <c r="L3">
        <v>0.44575380000000026</v>
      </c>
      <c r="M3">
        <v>1.6472220764018157</v>
      </c>
      <c r="N3">
        <v>0.14711851683467739</v>
      </c>
      <c r="O3">
        <v>0.37875359798417835</v>
      </c>
      <c r="P3">
        <v>0.30712277413308336</v>
      </c>
      <c r="R3" t="s">
        <v>46</v>
      </c>
      <c r="S3">
        <v>0.95014750000000037</v>
      </c>
      <c r="T3">
        <v>0.74582999999999988</v>
      </c>
      <c r="U3">
        <v>1.2739464757384398</v>
      </c>
      <c r="V3">
        <v>0.19013300272177419</v>
      </c>
      <c r="W3">
        <v>7.5144981412638544E-3</v>
      </c>
      <c r="X3">
        <v>0.5873477038425492</v>
      </c>
    </row>
    <row r="4" spans="2:24" x14ac:dyDescent="0.3">
      <c r="C4">
        <v>0.9144150000000002</v>
      </c>
      <c r="D4">
        <v>0.55825199999999986</v>
      </c>
      <c r="E4">
        <v>1.6379968186410445</v>
      </c>
      <c r="F4">
        <v>0.26225048245967747</v>
      </c>
      <c r="G4">
        <v>1.1768540000000001</v>
      </c>
      <c r="H4">
        <v>0.31930646672914714</v>
      </c>
      <c r="K4">
        <v>0.77108350000000014</v>
      </c>
      <c r="L4">
        <v>0.47168339999999986</v>
      </c>
      <c r="M4">
        <v>1.6347480110599617</v>
      </c>
      <c r="N4">
        <v>0.156034503125</v>
      </c>
      <c r="O4">
        <v>0.35678311869469137</v>
      </c>
      <c r="P4">
        <v>0.30243673851921271</v>
      </c>
      <c r="S4">
        <v>0.95015750000000021</v>
      </c>
      <c r="T4">
        <v>0.75434999999999997</v>
      </c>
      <c r="U4">
        <v>1.2595711539736201</v>
      </c>
      <c r="V4">
        <v>0.20536658719758072</v>
      </c>
      <c r="W4">
        <v>5.0096654275092987E-3</v>
      </c>
      <c r="X4">
        <v>0.58172446110590437</v>
      </c>
    </row>
    <row r="5" spans="2:24" x14ac:dyDescent="0.3">
      <c r="C5">
        <v>0.89763750000000009</v>
      </c>
      <c r="D5">
        <v>0.51929399999999992</v>
      </c>
      <c r="E5">
        <v>1.7285728315751776</v>
      </c>
      <c r="F5">
        <v>0.25522133840725814</v>
      </c>
      <c r="G5">
        <v>1.1839509293680297</v>
      </c>
      <c r="H5">
        <v>0.3108716026241799</v>
      </c>
      <c r="K5">
        <v>0.78009800000000018</v>
      </c>
      <c r="L5">
        <v>0.47143919999999995</v>
      </c>
      <c r="M5">
        <v>1.6547160270083614</v>
      </c>
      <c r="N5">
        <v>0.16046666814516128</v>
      </c>
      <c r="O5">
        <v>0.33481263940520434</v>
      </c>
      <c r="P5">
        <v>0.32024367385192115</v>
      </c>
      <c r="S5">
        <v>0.95011750000000006</v>
      </c>
      <c r="T5">
        <v>0.72026999999999974</v>
      </c>
      <c r="U5">
        <v>1.3191129715245677</v>
      </c>
      <c r="V5">
        <v>0.20666450453629034</v>
      </c>
      <c r="W5">
        <v>5.9698513011152511E-2</v>
      </c>
      <c r="X5">
        <v>0.62108716026241806</v>
      </c>
    </row>
    <row r="6" spans="2:24" x14ac:dyDescent="0.3">
      <c r="C6">
        <f>AVERAGE(C3:C5)</f>
        <v>0.91811333333333334</v>
      </c>
      <c r="D6">
        <f t="shared" ref="D6:F6" si="0">AVERAGE(D3:D5)</f>
        <v>0.54580899999999988</v>
      </c>
      <c r="E6">
        <f t="shared" si="0"/>
        <v>1.6831945135559809</v>
      </c>
      <c r="F6">
        <f t="shared" si="0"/>
        <v>0.26377312231182798</v>
      </c>
      <c r="G6">
        <f>AVERAGE(G3:G5)</f>
        <v>1.1768539355638168</v>
      </c>
      <c r="H6">
        <f>AVERAGE(H3:H5)</f>
        <v>0.31649484536082473</v>
      </c>
      <c r="K6">
        <f>AVERAGE(K3:K5)</f>
        <v>0.76181233333333342</v>
      </c>
      <c r="L6">
        <f t="shared" ref="L6:P6" si="1">AVERAGE(L3:L5)</f>
        <v>0.4629588</v>
      </c>
      <c r="M6">
        <f t="shared" si="1"/>
        <v>1.6455620381567131</v>
      </c>
      <c r="N6">
        <f t="shared" si="1"/>
        <v>0.15453989603494622</v>
      </c>
      <c r="O6">
        <f t="shared" si="1"/>
        <v>0.35678311869469131</v>
      </c>
      <c r="P6">
        <f t="shared" si="1"/>
        <v>0.30993439550140578</v>
      </c>
      <c r="S6">
        <f t="shared" ref="S6" si="2">AVERAGE(S3:S5)</f>
        <v>0.95014083333333355</v>
      </c>
      <c r="T6">
        <f t="shared" ref="T6" si="3">AVERAGE(T3:T5)</f>
        <v>0.74014999999999986</v>
      </c>
      <c r="U6">
        <f t="shared" ref="U6:X6" si="4">AVERAGE(U3:U5)</f>
        <v>1.2842102004122093</v>
      </c>
      <c r="V6">
        <f t="shared" si="4"/>
        <v>0.20072136481854841</v>
      </c>
      <c r="W6">
        <f t="shared" si="4"/>
        <v>2.4074225526641888E-2</v>
      </c>
      <c r="X6">
        <f t="shared" si="4"/>
        <v>0.5967197750702905</v>
      </c>
    </row>
    <row r="7" spans="2:24" x14ac:dyDescent="0.3">
      <c r="C7">
        <f>_xlfn.STDEV.P(C3:C5)</f>
        <v>1.8414919260992871E-2</v>
      </c>
      <c r="D7">
        <f t="shared" ref="D7:X7" si="5">_xlfn.STDEV.P(D3:D5)</f>
        <v>1.8760727224710661E-2</v>
      </c>
      <c r="E7">
        <f t="shared" si="5"/>
        <v>3.6977723008052708E-2</v>
      </c>
      <c r="F7">
        <f t="shared" si="5"/>
        <v>7.6799621114471061E-3</v>
      </c>
      <c r="G7">
        <f t="shared" si="5"/>
        <v>5.7946974821460788E-3</v>
      </c>
      <c r="H7">
        <f t="shared" si="5"/>
        <v>3.9762330713395575E-3</v>
      </c>
      <c r="K7">
        <f t="shared" si="5"/>
        <v>1.9830105060796428E-2</v>
      </c>
      <c r="L7">
        <f t="shared" si="5"/>
        <v>1.2166180643077595E-2</v>
      </c>
      <c r="M7">
        <f t="shared" si="5"/>
        <v>8.2359865007291481E-3</v>
      </c>
      <c r="N7">
        <f t="shared" si="5"/>
        <v>5.5508962409760148E-3</v>
      </c>
      <c r="O7">
        <f t="shared" si="5"/>
        <v>1.7938821221209555E-2</v>
      </c>
      <c r="P7">
        <f t="shared" si="5"/>
        <v>7.536606111724309E-3</v>
      </c>
      <c r="S7">
        <f t="shared" si="5"/>
        <v>1.6996731712065526E-5</v>
      </c>
      <c r="T7">
        <f t="shared" si="5"/>
        <v>1.4481215418603598E-2</v>
      </c>
      <c r="U7">
        <f t="shared" si="5"/>
        <v>2.5368156449267817E-2</v>
      </c>
      <c r="V7">
        <f t="shared" si="5"/>
        <v>7.5058291247018846E-3</v>
      </c>
      <c r="W7">
        <f t="shared" si="5"/>
        <v>2.5210922775856088E-2</v>
      </c>
      <c r="X7">
        <f t="shared" si="5"/>
        <v>1.7382602615737069E-2</v>
      </c>
    </row>
    <row r="8" spans="2:24" x14ac:dyDescent="0.3">
      <c r="B8" t="s">
        <v>49</v>
      </c>
      <c r="C8">
        <v>0.92636250000000009</v>
      </c>
      <c r="D8">
        <v>0.84597</v>
      </c>
      <c r="E8">
        <v>1.0950299656016171</v>
      </c>
      <c r="F8">
        <v>0.15517580997983871</v>
      </c>
      <c r="G8">
        <v>1.3567843866171001</v>
      </c>
      <c r="H8">
        <v>0.24339268978444231</v>
      </c>
      <c r="J8" t="s">
        <v>48</v>
      </c>
      <c r="K8">
        <v>0.79215703402499993</v>
      </c>
      <c r="L8">
        <v>0.68415959999999976</v>
      </c>
      <c r="M8">
        <v>1.157854152781018</v>
      </c>
      <c r="N8">
        <v>0.16498916471774197</v>
      </c>
      <c r="O8">
        <v>0.34065724907063194</v>
      </c>
      <c r="P8">
        <v>0.70168697282099346</v>
      </c>
      <c r="R8" t="s">
        <v>48</v>
      </c>
      <c r="S8">
        <v>0.92292249999999987</v>
      </c>
      <c r="T8">
        <v>0.53344200000000008</v>
      </c>
      <c r="U8">
        <v>1.7301271740882791</v>
      </c>
      <c r="V8">
        <v>0.2571325293346774</v>
      </c>
      <c r="W8">
        <v>5.0096654275092987E-3</v>
      </c>
      <c r="X8">
        <v>0.50018744142455485</v>
      </c>
    </row>
    <row r="9" spans="2:24" x14ac:dyDescent="0.3">
      <c r="C9">
        <v>0.93410250000000028</v>
      </c>
      <c r="D9">
        <v>0.74910600000000005</v>
      </c>
      <c r="E9">
        <v>1.2469563719954189</v>
      </c>
      <c r="F9">
        <v>0.18503113336693544</v>
      </c>
      <c r="G9">
        <v>1.3851724907063196</v>
      </c>
      <c r="H9">
        <v>0.25370196813495782</v>
      </c>
      <c r="K9">
        <v>0.77123854633</v>
      </c>
      <c r="L9">
        <v>0.64548720000000004</v>
      </c>
      <c r="M9">
        <v>1.194816173473308</v>
      </c>
      <c r="N9">
        <v>0.16267107943548384</v>
      </c>
      <c r="O9">
        <v>0.33856988847583641</v>
      </c>
      <c r="P9">
        <v>0.69512652296157451</v>
      </c>
      <c r="S9">
        <v>0.91367000000000009</v>
      </c>
      <c r="T9">
        <v>0.50536800000000004</v>
      </c>
      <c r="U9">
        <v>1.807930062845293</v>
      </c>
      <c r="V9">
        <v>0.25629326653225798</v>
      </c>
      <c r="W9">
        <v>7.9319702602231486E-3</v>
      </c>
      <c r="X9">
        <v>0.51424554826616686</v>
      </c>
    </row>
    <row r="10" spans="2:24" x14ac:dyDescent="0.3">
      <c r="C10">
        <v>0.93168749999999989</v>
      </c>
      <c r="D10">
        <v>0.72802199999999984</v>
      </c>
      <c r="E10">
        <v>1.2797518481584349</v>
      </c>
      <c r="F10">
        <v>0.19077868961693559</v>
      </c>
      <c r="G10">
        <v>1.3801628252788105</v>
      </c>
      <c r="H10">
        <v>0.25463917525773194</v>
      </c>
      <c r="K10">
        <v>0.82932326216249996</v>
      </c>
      <c r="L10">
        <v>0.7117542</v>
      </c>
      <c r="M10">
        <v>1.1651821122551858</v>
      </c>
      <c r="N10">
        <v>0.18433998518145162</v>
      </c>
      <c r="O10">
        <v>0.33648252788104088</v>
      </c>
      <c r="P10">
        <v>0.68669165885660721</v>
      </c>
      <c r="S10">
        <v>0.93662250000000002</v>
      </c>
      <c r="T10">
        <v>0.56872199999999984</v>
      </c>
      <c r="U10">
        <v>1.6468898688638742</v>
      </c>
      <c r="V10">
        <v>0.26488160594758076</v>
      </c>
      <c r="W10">
        <v>1.1271747211895921E-2</v>
      </c>
      <c r="X10">
        <v>0.5072164948453608</v>
      </c>
    </row>
    <row r="11" spans="2:24" x14ac:dyDescent="0.3">
      <c r="C11">
        <f>AVERAGE(C8:C10)</f>
        <v>0.93071750000000009</v>
      </c>
      <c r="D11">
        <f t="shared" ref="D11:H11" si="6">AVERAGE(D8:D10)</f>
        <v>0.774366</v>
      </c>
      <c r="E11">
        <f t="shared" si="6"/>
        <v>1.2072460619184904</v>
      </c>
      <c r="F11">
        <f t="shared" si="6"/>
        <v>0.17699521098790325</v>
      </c>
      <c r="G11">
        <f t="shared" si="6"/>
        <v>1.37403990086741</v>
      </c>
      <c r="H11">
        <f t="shared" si="6"/>
        <v>0.25057794439237735</v>
      </c>
      <c r="K11">
        <f t="shared" ref="K11" si="7">AVERAGE(K8:K10)</f>
        <v>0.79757294750583319</v>
      </c>
      <c r="L11">
        <f t="shared" ref="L11" si="8">AVERAGE(L8:L10)</f>
        <v>0.68046700000000004</v>
      </c>
      <c r="M11">
        <f t="shared" ref="M11:P11" si="9">AVERAGE(M8:M10)</f>
        <v>1.1726174795031705</v>
      </c>
      <c r="N11">
        <f t="shared" si="9"/>
        <v>0.17066674311155916</v>
      </c>
      <c r="O11">
        <f t="shared" si="9"/>
        <v>0.33856988847583641</v>
      </c>
      <c r="P11">
        <f t="shared" si="9"/>
        <v>0.69450171821305828</v>
      </c>
      <c r="S11">
        <f t="shared" ref="S11" si="10">AVERAGE(S8:S10)</f>
        <v>0.92440500000000003</v>
      </c>
      <c r="T11">
        <f t="shared" ref="T11" si="11">AVERAGE(T8:T10)</f>
        <v>0.53584399999999999</v>
      </c>
      <c r="U11">
        <f t="shared" ref="U11:X11" si="12">AVERAGE(U8:U10)</f>
        <v>1.7283157019324822</v>
      </c>
      <c r="V11">
        <f t="shared" si="12"/>
        <v>0.25943580060483873</v>
      </c>
      <c r="W11">
        <f t="shared" si="12"/>
        <v>8.0711276332094562E-3</v>
      </c>
      <c r="X11">
        <f t="shared" si="12"/>
        <v>0.5072164948453608</v>
      </c>
    </row>
    <row r="12" spans="2:24" x14ac:dyDescent="0.3">
      <c r="C12">
        <f>_xlfn.STDEV.P(C8:C10)</f>
        <v>3.2334269745890819E-3</v>
      </c>
      <c r="D12">
        <f t="shared" ref="D12:X12" si="13">_xlfn.STDEV.P(D8:D10)</f>
        <v>5.1358111180221613E-2</v>
      </c>
      <c r="E12">
        <f t="shared" si="13"/>
        <v>8.0470388005518548E-2</v>
      </c>
      <c r="F12">
        <f t="shared" si="13"/>
        <v>1.5606052158799904E-2</v>
      </c>
      <c r="G12">
        <f t="shared" si="13"/>
        <v>1.2371708746326119E-2</v>
      </c>
      <c r="H12">
        <f t="shared" si="13"/>
        <v>5.095128531802608E-3</v>
      </c>
      <c r="K12">
        <f t="shared" si="13"/>
        <v>2.4020236502575246E-2</v>
      </c>
      <c r="L12">
        <f t="shared" si="13"/>
        <v>2.7179100957905111E-2</v>
      </c>
      <c r="M12">
        <f t="shared" si="13"/>
        <v>1.5979387931511928E-2</v>
      </c>
      <c r="N12">
        <f t="shared" si="13"/>
        <v>9.7146467209865972E-3</v>
      </c>
      <c r="O12">
        <f t="shared" si="13"/>
        <v>1.7043227888138138E-3</v>
      </c>
      <c r="P12">
        <f t="shared" si="13"/>
        <v>6.1377328036203247E-3</v>
      </c>
      <c r="S12">
        <f t="shared" si="13"/>
        <v>9.4287740012509759E-3</v>
      </c>
      <c r="T12">
        <f t="shared" si="13"/>
        <v>2.5919870524367894E-2</v>
      </c>
      <c r="U12">
        <f t="shared" si="13"/>
        <v>6.5756860696161934E-2</v>
      </c>
      <c r="V12">
        <f t="shared" si="13"/>
        <v>3.8659787364615774E-3</v>
      </c>
      <c r="W12">
        <f t="shared" si="13"/>
        <v>2.5583771743599528E-3</v>
      </c>
      <c r="X12">
        <f t="shared" si="13"/>
        <v>5.7391980852464428E-3</v>
      </c>
    </row>
    <row r="13" spans="2:24" x14ac:dyDescent="0.3">
      <c r="B13" t="s">
        <v>51</v>
      </c>
      <c r="C13">
        <v>0.91638750000000002</v>
      </c>
      <c r="D13">
        <v>0.78418200000000005</v>
      </c>
      <c r="E13">
        <v>1.1685903272454607</v>
      </c>
      <c r="F13">
        <v>0.19313432268145153</v>
      </c>
      <c r="G13">
        <v>1.1647472118959108</v>
      </c>
      <c r="H13">
        <v>0.15529522024367387</v>
      </c>
      <c r="J13" t="s">
        <v>50</v>
      </c>
      <c r="K13">
        <v>0.78245299999999995</v>
      </c>
      <c r="L13">
        <v>0.81522619667999974</v>
      </c>
      <c r="M13">
        <v>0.9597986462978394</v>
      </c>
      <c r="N13">
        <v>0.17040383729838715</v>
      </c>
      <c r="O13">
        <v>0.21416319702602235</v>
      </c>
      <c r="P13">
        <v>0.8600749765698219</v>
      </c>
      <c r="R13" t="s">
        <v>50</v>
      </c>
      <c r="S13">
        <v>0.93606250000000002</v>
      </c>
      <c r="T13">
        <v>0.67345799999999989</v>
      </c>
      <c r="U13">
        <v>1.3899344873770898</v>
      </c>
      <c r="V13">
        <v>0.20874231239919361</v>
      </c>
      <c r="W13">
        <v>1.586394052044611E-2</v>
      </c>
      <c r="X13">
        <v>0.29868791002811618</v>
      </c>
    </row>
    <row r="14" spans="2:24" x14ac:dyDescent="0.3">
      <c r="C14">
        <v>0.9122699999999998</v>
      </c>
      <c r="D14">
        <v>0.76720800000000011</v>
      </c>
      <c r="E14">
        <v>1.1890777989801979</v>
      </c>
      <c r="F14">
        <v>0.19578374233870963</v>
      </c>
      <c r="G14">
        <v>1.1639122676579925</v>
      </c>
      <c r="H14">
        <v>0.18059981255857541</v>
      </c>
      <c r="K14">
        <v>0.7987280000000001</v>
      </c>
      <c r="L14">
        <v>0.86313366720000007</v>
      </c>
      <c r="M14">
        <v>0.92538158381779789</v>
      </c>
      <c r="N14">
        <v>0.17076568548387094</v>
      </c>
      <c r="O14">
        <v>0.19746431226765795</v>
      </c>
      <c r="P14">
        <v>0.86757263355201519</v>
      </c>
      <c r="S14">
        <v>0.93157999999999985</v>
      </c>
      <c r="T14">
        <v>0.63643200000000022</v>
      </c>
      <c r="U14">
        <v>1.4637541795509961</v>
      </c>
      <c r="V14">
        <v>0.21886236854838706</v>
      </c>
      <c r="W14">
        <v>0.13860074349442372</v>
      </c>
      <c r="X14">
        <v>0.28650421743205245</v>
      </c>
    </row>
    <row r="15" spans="2:24" x14ac:dyDescent="0.3">
      <c r="C15">
        <v>0.91916750000000003</v>
      </c>
      <c r="D15">
        <v>0.82531800000000022</v>
      </c>
      <c r="E15">
        <v>1.1137131384508756</v>
      </c>
      <c r="F15">
        <v>0.18576290413306445</v>
      </c>
      <c r="G15">
        <v>1.1914654275092935</v>
      </c>
      <c r="H15">
        <v>0.17778819119025305</v>
      </c>
      <c r="K15">
        <v>0.77336000000000016</v>
      </c>
      <c r="L15">
        <v>0.79262665775999996</v>
      </c>
      <c r="M15">
        <v>0.9756926447383838</v>
      </c>
      <c r="N15">
        <v>0.1668333258064516</v>
      </c>
      <c r="O15">
        <v>0.19537695167286243</v>
      </c>
      <c r="P15">
        <v>0.86382380506091871</v>
      </c>
      <c r="S15">
        <v>0.93640249999999992</v>
      </c>
      <c r="T15">
        <v>0.67221000000000009</v>
      </c>
      <c r="U15">
        <v>1.3930207821960396</v>
      </c>
      <c r="V15">
        <v>0.21294623739919352</v>
      </c>
      <c r="W15">
        <v>2.7553159851301138E-2</v>
      </c>
      <c r="X15">
        <v>0.30243673851921271</v>
      </c>
    </row>
    <row r="16" spans="2:24" x14ac:dyDescent="0.3">
      <c r="C16">
        <f>AVERAGE(C13:C15)</f>
        <v>0.91594166666666654</v>
      </c>
      <c r="D16">
        <f t="shared" ref="D16:H16" si="14">AVERAGE(D13:D15)</f>
        <v>0.79223600000000005</v>
      </c>
      <c r="E16">
        <f t="shared" si="14"/>
        <v>1.1571270882255114</v>
      </c>
      <c r="F16">
        <f t="shared" si="14"/>
        <v>0.19156032305107518</v>
      </c>
      <c r="G16">
        <f t="shared" si="14"/>
        <v>1.1733749690210658</v>
      </c>
      <c r="H16">
        <f t="shared" si="14"/>
        <v>0.1712277413308341</v>
      </c>
      <c r="K16">
        <f t="shared" ref="K16" si="15">AVERAGE(K13:K15)</f>
        <v>0.78484700000000007</v>
      </c>
      <c r="L16">
        <f t="shared" ref="L16" si="16">AVERAGE(L13:L15)</f>
        <v>0.82366217387999996</v>
      </c>
      <c r="M16">
        <f t="shared" ref="M16:P16" si="17">AVERAGE(M13:M15)</f>
        <v>0.95362429161800699</v>
      </c>
      <c r="N16">
        <f t="shared" si="17"/>
        <v>0.16933428286290322</v>
      </c>
      <c r="O16">
        <f t="shared" si="17"/>
        <v>0.20233482032218089</v>
      </c>
      <c r="P16">
        <f t="shared" si="17"/>
        <v>0.86382380506091871</v>
      </c>
      <c r="S16">
        <f t="shared" ref="S16" si="18">AVERAGE(S13:S15)</f>
        <v>0.93468166666666663</v>
      </c>
      <c r="T16">
        <f t="shared" ref="T16" si="19">AVERAGE(T13:T15)</f>
        <v>0.66070000000000018</v>
      </c>
      <c r="U16">
        <f t="shared" ref="U16:X16" si="20">AVERAGE(U13:U15)</f>
        <v>1.4155698163747086</v>
      </c>
      <c r="V16">
        <f t="shared" si="20"/>
        <v>0.21351697278225804</v>
      </c>
      <c r="W16">
        <f t="shared" si="20"/>
        <v>6.0672614622056996E-2</v>
      </c>
      <c r="X16">
        <f t="shared" si="20"/>
        <v>0.29587628865979376</v>
      </c>
    </row>
    <row r="17" spans="2:24" x14ac:dyDescent="0.3">
      <c r="C17">
        <f>_xlfn.STDEV.P(C13:C15)</f>
        <v>2.8334845547881085E-3</v>
      </c>
      <c r="D17">
        <f t="shared" ref="D17:X17" si="21">_xlfn.STDEV.P(D13:D15)</f>
        <v>2.4397311491227935E-2</v>
      </c>
      <c r="E17">
        <f t="shared" si="21"/>
        <v>3.1817316048512172E-2</v>
      </c>
      <c r="F17">
        <f t="shared" si="21"/>
        <v>4.2396859721169685E-3</v>
      </c>
      <c r="G17">
        <f t="shared" si="21"/>
        <v>1.2796426563845375E-2</v>
      </c>
      <c r="H17">
        <f t="shared" si="21"/>
        <v>1.1324316751260123E-2</v>
      </c>
      <c r="K17">
        <f t="shared" si="21"/>
        <v>1.049388021658337E-2</v>
      </c>
      <c r="L17">
        <f t="shared" si="21"/>
        <v>2.9395962064340947E-2</v>
      </c>
      <c r="M17">
        <f t="shared" si="21"/>
        <v>2.0998296828123979E-2</v>
      </c>
      <c r="N17">
        <f t="shared" si="21"/>
        <v>1.7746028994295923E-3</v>
      </c>
      <c r="O17">
        <f t="shared" si="21"/>
        <v>8.4072246767947726E-3</v>
      </c>
      <c r="P17">
        <f t="shared" si="21"/>
        <v>3.060905645464857E-3</v>
      </c>
      <c r="S17">
        <f t="shared" si="21"/>
        <v>2.1975974886731301E-3</v>
      </c>
      <c r="T17">
        <f t="shared" si="21"/>
        <v>1.7167629306342684E-2</v>
      </c>
      <c r="U17">
        <f t="shared" si="21"/>
        <v>3.4094779120911869E-2</v>
      </c>
      <c r="V17">
        <f t="shared" si="21"/>
        <v>4.1511595387167368E-3</v>
      </c>
      <c r="W17">
        <f t="shared" si="21"/>
        <v>5.5309760526826582E-2</v>
      </c>
      <c r="X17">
        <f t="shared" si="21"/>
        <v>6.8014811174874198E-3</v>
      </c>
    </row>
    <row r="18" spans="2:24" x14ac:dyDescent="0.3">
      <c r="B18" t="s">
        <v>53</v>
      </c>
      <c r="C18">
        <v>0.91045500000000001</v>
      </c>
      <c r="D18">
        <v>0.67546800000000018</v>
      </c>
      <c r="E18">
        <v>1.3478876867594021</v>
      </c>
      <c r="F18">
        <v>0.27637032600806449</v>
      </c>
      <c r="G18">
        <v>1.1889605947955393</v>
      </c>
      <c r="H18">
        <v>0.10562324273664478</v>
      </c>
      <c r="J18" t="s">
        <v>52</v>
      </c>
      <c r="K18">
        <v>0.84652125</v>
      </c>
      <c r="L18">
        <v>0.78075180000000011</v>
      </c>
      <c r="M18">
        <v>1.0842386146275935</v>
      </c>
      <c r="N18">
        <v>0.16902693719758061</v>
      </c>
      <c r="O18">
        <v>0.13651338289962819</v>
      </c>
      <c r="P18">
        <v>0.62202436738519218</v>
      </c>
      <c r="R18" t="s">
        <v>52</v>
      </c>
      <c r="S18">
        <v>0.92942749999999985</v>
      </c>
      <c r="T18">
        <v>0.54806999999999995</v>
      </c>
      <c r="U18">
        <v>1.6958189647307824</v>
      </c>
      <c r="V18">
        <v>0.24002515171370967</v>
      </c>
      <c r="W18">
        <v>8.3494423791820697E-3</v>
      </c>
      <c r="X18">
        <v>0.28650421743205245</v>
      </c>
    </row>
    <row r="19" spans="2:24" x14ac:dyDescent="0.3">
      <c r="C19">
        <v>0.90155500000000011</v>
      </c>
      <c r="D19">
        <v>0.65679600000000016</v>
      </c>
      <c r="E19">
        <v>1.3726560454083154</v>
      </c>
      <c r="F19">
        <v>0.27036948165322572</v>
      </c>
      <c r="G19">
        <v>1.1647472118959106</v>
      </c>
      <c r="H19">
        <v>0.12343017806935332</v>
      </c>
      <c r="K19">
        <v>0.79018500000000014</v>
      </c>
      <c r="L19">
        <v>0.79218480000000013</v>
      </c>
      <c r="M19">
        <v>0.99747558902922651</v>
      </c>
      <c r="N19">
        <v>0.18081024717741931</v>
      </c>
      <c r="O19">
        <v>0.13484349442379176</v>
      </c>
      <c r="P19">
        <v>0.6360824742268042</v>
      </c>
      <c r="S19">
        <v>0.94691500000000006</v>
      </c>
      <c r="T19">
        <v>0.61009199999999986</v>
      </c>
      <c r="U19">
        <v>1.5520855870917833</v>
      </c>
      <c r="V19">
        <v>0.21983976875000005</v>
      </c>
      <c r="W19">
        <v>4.5921933085502362E-3</v>
      </c>
      <c r="X19">
        <v>0.27713214620431109</v>
      </c>
    </row>
    <row r="20" spans="2:24" x14ac:dyDescent="0.3">
      <c r="C20">
        <v>0.89610000000000001</v>
      </c>
      <c r="D20">
        <v>0.66398400000000002</v>
      </c>
      <c r="E20">
        <v>1.34958071278826</v>
      </c>
      <c r="F20">
        <v>0.26063561209677416</v>
      </c>
      <c r="G20">
        <v>1.176434</v>
      </c>
      <c r="H20">
        <v>0.11499531396438611</v>
      </c>
      <c r="K20">
        <v>0.85934624999999998</v>
      </c>
      <c r="L20">
        <v>0.82293179999999999</v>
      </c>
      <c r="M20">
        <v>1.0442496571404822</v>
      </c>
      <c r="N20">
        <v>0.18404206824596775</v>
      </c>
      <c r="O20">
        <v>9.7271003717472146E-2</v>
      </c>
      <c r="P20">
        <v>0.61265229615745076</v>
      </c>
      <c r="S20">
        <v>0.95008749999999997</v>
      </c>
      <c r="T20">
        <v>0.69470999999999983</v>
      </c>
      <c r="U20">
        <v>1.630201</v>
      </c>
      <c r="V20">
        <v>0.21048230897177422</v>
      </c>
      <c r="W20">
        <v>6.8047955390334633E-2</v>
      </c>
      <c r="X20">
        <v>0.29025304592314893</v>
      </c>
    </row>
    <row r="21" spans="2:24" x14ac:dyDescent="0.3">
      <c r="C21">
        <f>AVERAGE(C18:C20)</f>
        <v>0.9027033333333333</v>
      </c>
      <c r="D21">
        <f t="shared" ref="D21:H21" si="22">AVERAGE(D18:D20)</f>
        <v>0.66541600000000012</v>
      </c>
      <c r="E21">
        <f t="shared" si="22"/>
        <v>1.3567081483186592</v>
      </c>
      <c r="F21">
        <f t="shared" si="22"/>
        <v>0.26912513991935477</v>
      </c>
      <c r="G21">
        <f t="shared" si="22"/>
        <v>1.1767139355638165</v>
      </c>
      <c r="H21">
        <f t="shared" si="22"/>
        <v>0.11468291159012807</v>
      </c>
      <c r="K21">
        <f t="shared" ref="K21" si="23">AVERAGE(K18:K20)</f>
        <v>0.83201750000000008</v>
      </c>
      <c r="L21">
        <f t="shared" ref="L21" si="24">AVERAGE(L18:L20)</f>
        <v>0.79862280000000008</v>
      </c>
      <c r="M21">
        <f t="shared" ref="M21:P21" si="25">AVERAGE(M18:M20)</f>
        <v>1.0419879535991008</v>
      </c>
      <c r="N21">
        <f t="shared" si="25"/>
        <v>0.1779597508736559</v>
      </c>
      <c r="O21">
        <f t="shared" si="25"/>
        <v>0.12287596034696403</v>
      </c>
      <c r="P21">
        <f t="shared" si="25"/>
        <v>0.6235863792564823</v>
      </c>
      <c r="S21">
        <f t="shared" ref="S21" si="26">AVERAGE(S18:S20)</f>
        <v>0.94214333333333322</v>
      </c>
      <c r="T21">
        <f t="shared" ref="T21" si="27">AVERAGE(T18:T20)</f>
        <v>0.61762399999999984</v>
      </c>
      <c r="U21">
        <f t="shared" ref="U21:X21" si="28">AVERAGE(U18:U20)</f>
        <v>1.6260351839408553</v>
      </c>
      <c r="V21">
        <f t="shared" si="28"/>
        <v>0.22344907647849466</v>
      </c>
      <c r="W21">
        <f t="shared" si="28"/>
        <v>2.6996530359355647E-2</v>
      </c>
      <c r="X21">
        <f t="shared" si="28"/>
        <v>0.28462980318650416</v>
      </c>
    </row>
    <row r="22" spans="2:24" x14ac:dyDescent="0.3">
      <c r="C22">
        <f>_xlfn.STDEV.P(C18:C20)</f>
        <v>5.916390134382804E-3</v>
      </c>
      <c r="D22">
        <f t="shared" ref="D22:X22" si="29">_xlfn.STDEV.P(D18:D20)</f>
        <v>7.6897708678477722E-3</v>
      </c>
      <c r="E22">
        <f t="shared" si="29"/>
        <v>1.1298027865378328E-2</v>
      </c>
      <c r="F22">
        <f t="shared" si="29"/>
        <v>6.4836509895031657E-3</v>
      </c>
      <c r="G22">
        <f t="shared" si="29"/>
        <v>9.8870538517438714E-3</v>
      </c>
      <c r="H22">
        <f t="shared" si="29"/>
        <v>7.2730063897674608E-3</v>
      </c>
      <c r="K22">
        <f t="shared" si="29"/>
        <v>3.0039847962747678E-2</v>
      </c>
      <c r="L22">
        <f t="shared" si="29"/>
        <v>1.7811494097913237E-2</v>
      </c>
      <c r="M22">
        <f t="shared" si="29"/>
        <v>3.5456942243868556E-2</v>
      </c>
      <c r="N22">
        <f t="shared" si="29"/>
        <v>6.4527790903551301E-3</v>
      </c>
      <c r="O22">
        <f t="shared" si="29"/>
        <v>1.8118268586872089E-2</v>
      </c>
      <c r="P22">
        <f t="shared" si="29"/>
        <v>9.6288878521852608E-3</v>
      </c>
      <c r="S22">
        <f t="shared" si="29"/>
        <v>9.0842538524392238E-3</v>
      </c>
      <c r="T22">
        <f t="shared" si="29"/>
        <v>6.0101972613217904E-2</v>
      </c>
      <c r="U22">
        <f t="shared" si="29"/>
        <v>5.8752795561617041E-2</v>
      </c>
      <c r="V22">
        <f t="shared" si="29"/>
        <v>1.2327887519168617E-2</v>
      </c>
      <c r="W22">
        <f t="shared" si="29"/>
        <v>2.9068239861290271E-2</v>
      </c>
      <c r="X22">
        <f t="shared" si="29"/>
        <v>5.5181261270402003E-3</v>
      </c>
    </row>
    <row r="23" spans="2:24" x14ac:dyDescent="0.3">
      <c r="B23" t="s">
        <v>55</v>
      </c>
      <c r="C23">
        <v>0.93147750000000007</v>
      </c>
      <c r="D23">
        <v>0.84002999999999994</v>
      </c>
      <c r="E23">
        <v>1.1088621834934469</v>
      </c>
      <c r="F23">
        <v>0.22784285131048387</v>
      </c>
      <c r="G23">
        <v>0.80154646840148702</v>
      </c>
      <c r="H23">
        <f t="shared" ref="H23:H25" si="30">G23*0.001/0.1</f>
        <v>8.0154646840148707E-3</v>
      </c>
      <c r="J23" t="s">
        <v>54</v>
      </c>
      <c r="K23">
        <v>0.77721999999999991</v>
      </c>
      <c r="L23">
        <v>1.2078762470399993</v>
      </c>
      <c r="M23">
        <v>0.64345995867096639</v>
      </c>
      <c r="N23">
        <v>0.21570623790322588</v>
      </c>
      <c r="O23">
        <v>5.6358736059479525E-2</v>
      </c>
      <c r="P23">
        <v>0.59484536082474226</v>
      </c>
      <c r="R23" t="s">
        <v>54</v>
      </c>
      <c r="S23">
        <v>0.90510750000000006</v>
      </c>
      <c r="T23">
        <v>1.0651739999999998</v>
      </c>
      <c r="U23">
        <v>0.84972736848627561</v>
      </c>
      <c r="V23">
        <v>0.16496997752016132</v>
      </c>
      <c r="W23">
        <v>3.0475464684014852E-2</v>
      </c>
      <c r="X23">
        <v>0.38116213683223993</v>
      </c>
    </row>
    <row r="24" spans="2:24" x14ac:dyDescent="0.3">
      <c r="C24">
        <v>0.92608250000000003</v>
      </c>
      <c r="D24">
        <v>0.89833799999999997</v>
      </c>
      <c r="E24">
        <v>1.0308842551467265</v>
      </c>
      <c r="F24">
        <v>0.21259003417338707</v>
      </c>
      <c r="G24">
        <v>0.79565300000000005</v>
      </c>
      <c r="H24">
        <f t="shared" si="30"/>
        <v>7.9565299999999999E-3</v>
      </c>
      <c r="K24">
        <v>0.8120750000000001</v>
      </c>
      <c r="L24">
        <v>1.2876259251240003</v>
      </c>
      <c r="M24">
        <v>0.63067618021266236</v>
      </c>
      <c r="N24">
        <v>0.21258304455645161</v>
      </c>
      <c r="O24">
        <v>3.2980297397769517E-2</v>
      </c>
      <c r="P24">
        <v>0.61733833177132158</v>
      </c>
      <c r="S24">
        <v>0.93413000000000002</v>
      </c>
      <c r="T24">
        <v>1.075423</v>
      </c>
      <c r="U24">
        <f>S24/T24</f>
        <v>0.86861634910170227</v>
      </c>
      <c r="V24">
        <v>0.133821</v>
      </c>
      <c r="W24">
        <v>2.1291078066914517E-2</v>
      </c>
      <c r="X24">
        <v>0.40646672914714149</v>
      </c>
    </row>
    <row r="25" spans="2:24" x14ac:dyDescent="0.3">
      <c r="C25">
        <v>0.92336249999999986</v>
      </c>
      <c r="D25">
        <v>0.90832200000000007</v>
      </c>
      <c r="E25">
        <v>1.0165585552260099</v>
      </c>
      <c r="F25">
        <v>0.20799089223790318</v>
      </c>
      <c r="G25">
        <v>0.79570185873605936</v>
      </c>
      <c r="H25">
        <f t="shared" si="30"/>
        <v>7.9570185873605939E-3</v>
      </c>
      <c r="K25">
        <v>0.80387999999999993</v>
      </c>
      <c r="L25">
        <v>1.2881087244960001</v>
      </c>
      <c r="M25">
        <v>0.62407775423967804</v>
      </c>
      <c r="N25">
        <v>0.21823484354838704</v>
      </c>
      <c r="O25">
        <v>5.34364312267658E-2</v>
      </c>
      <c r="P25">
        <v>0.59390815370196814</v>
      </c>
      <c r="S25">
        <v>0.90172000000000008</v>
      </c>
      <c r="T25">
        <v>1.0883039999999999</v>
      </c>
      <c r="U25">
        <v>0.82855525661947405</v>
      </c>
      <c r="V25">
        <v>0.1028797370967742</v>
      </c>
      <c r="W25">
        <v>2.9223048327137527E-2</v>
      </c>
      <c r="X25">
        <v>0.37647610121836916</v>
      </c>
    </row>
    <row r="26" spans="2:24" x14ac:dyDescent="0.3">
      <c r="C26">
        <f>AVERAGE(C23:C25)</f>
        <v>0.92697416666666665</v>
      </c>
      <c r="D26">
        <f t="shared" ref="D26:H26" si="31">AVERAGE(D23:D25)</f>
        <v>0.88222999999999996</v>
      </c>
      <c r="E26">
        <f t="shared" si="31"/>
        <v>1.0521016646220611</v>
      </c>
      <c r="F26">
        <f t="shared" si="31"/>
        <v>0.21614125924059135</v>
      </c>
      <c r="G26">
        <f t="shared" si="31"/>
        <v>0.79763377571251548</v>
      </c>
      <c r="H26">
        <f t="shared" si="31"/>
        <v>7.9763377571251542E-3</v>
      </c>
      <c r="K26">
        <f t="shared" ref="K26" si="32">AVERAGE(K23:K25)</f>
        <v>0.79772499999999991</v>
      </c>
      <c r="L26">
        <f t="shared" ref="L26" si="33">AVERAGE(L23:L25)</f>
        <v>1.26120363222</v>
      </c>
      <c r="M26">
        <f t="shared" ref="M26:P26" si="34">AVERAGE(M23:M25)</f>
        <v>0.63273796437443564</v>
      </c>
      <c r="N26">
        <f t="shared" si="34"/>
        <v>0.21550804200268817</v>
      </c>
      <c r="O26">
        <f t="shared" si="34"/>
        <v>4.7591821561338281E-2</v>
      </c>
      <c r="P26">
        <f t="shared" si="34"/>
        <v>0.60203061543267733</v>
      </c>
      <c r="S26">
        <f t="shared" ref="S26" si="35">AVERAGE(S23:S25)</f>
        <v>0.91365250000000009</v>
      </c>
      <c r="T26">
        <f t="shared" ref="T26" si="36">AVERAGE(T23:T25)</f>
        <v>1.0763003333333332</v>
      </c>
      <c r="U26">
        <f t="shared" ref="U26" si="37">AVERAGE(U23:U25)</f>
        <v>0.84896632473581735</v>
      </c>
      <c r="V26">
        <f t="shared" ref="V26:X26" si="38">AVERAGE(V23:V25)</f>
        <v>0.13389023820564516</v>
      </c>
      <c r="W26">
        <f t="shared" si="38"/>
        <v>2.6996530359355633E-2</v>
      </c>
      <c r="X26">
        <f t="shared" si="38"/>
        <v>0.38803498906591688</v>
      </c>
    </row>
    <row r="27" spans="2:24" x14ac:dyDescent="0.3">
      <c r="C27">
        <f>_xlfn.STDEV.P(C23:C25)</f>
        <v>3.3723985859062892E-3</v>
      </c>
      <c r="D27">
        <f t="shared" ref="D27:X27" si="39">_xlfn.STDEV.P(D23:D25)</f>
        <v>3.011699480359889E-2</v>
      </c>
      <c r="E27">
        <f t="shared" si="39"/>
        <v>4.0559616997421714E-2</v>
      </c>
      <c r="F27">
        <f t="shared" si="39"/>
        <v>8.4846319646487874E-3</v>
      </c>
      <c r="G27">
        <f t="shared" si="39"/>
        <v>2.7667634343845207E-3</v>
      </c>
      <c r="H27">
        <f t="shared" si="39"/>
        <v>2.7667634343845539E-5</v>
      </c>
      <c r="K27">
        <f t="shared" si="39"/>
        <v>1.4880205531734721E-2</v>
      </c>
      <c r="L27">
        <f t="shared" si="39"/>
        <v>3.7708670810221813E-2</v>
      </c>
      <c r="M27">
        <f t="shared" si="39"/>
        <v>8.0459380062806712E-3</v>
      </c>
      <c r="N27">
        <f t="shared" si="39"/>
        <v>2.3115895213111208E-3</v>
      </c>
      <c r="O27">
        <f t="shared" si="39"/>
        <v>1.0400559125058013E-2</v>
      </c>
      <c r="P27">
        <f t="shared" si="39"/>
        <v>1.0830950217656858E-2</v>
      </c>
      <c r="S27">
        <f t="shared" si="39"/>
        <v>1.4545670461228864E-2</v>
      </c>
      <c r="T27">
        <f t="shared" si="39"/>
        <v>9.4631393780758386E-3</v>
      </c>
      <c r="U27">
        <f t="shared" si="39"/>
        <v>1.6363723565863495E-2</v>
      </c>
      <c r="V27">
        <f t="shared" si="39"/>
        <v>2.534828178799433E-2</v>
      </c>
      <c r="W27">
        <f t="shared" si="39"/>
        <v>4.0666346511363787E-3</v>
      </c>
      <c r="X27">
        <f t="shared" si="39"/>
        <v>1.3172863881479563E-2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F7E8-F4D4-4440-9C46-7AB5A08833FD}">
  <dimension ref="A1:X22"/>
  <sheetViews>
    <sheetView workbookViewId="0">
      <selection activeCell="A9" sqref="A9:G36"/>
    </sheetView>
  </sheetViews>
  <sheetFormatPr defaultRowHeight="14" x14ac:dyDescent="0.3"/>
  <sheetData>
    <row r="1" spans="1:24" x14ac:dyDescent="0.3">
      <c r="A1" t="s">
        <v>17</v>
      </c>
      <c r="B1" t="s">
        <v>4</v>
      </c>
      <c r="C1" t="s">
        <v>5</v>
      </c>
      <c r="D1" t="s">
        <v>6</v>
      </c>
      <c r="F1" t="s">
        <v>18</v>
      </c>
      <c r="G1" t="s">
        <v>0</v>
      </c>
      <c r="H1" t="s">
        <v>1</v>
      </c>
      <c r="I1" t="s">
        <v>2</v>
      </c>
      <c r="K1" t="s">
        <v>19</v>
      </c>
      <c r="L1" t="s">
        <v>0</v>
      </c>
      <c r="M1" t="s">
        <v>1</v>
      </c>
      <c r="N1" t="s">
        <v>2</v>
      </c>
      <c r="P1" t="s">
        <v>43</v>
      </c>
      <c r="Q1" t="s">
        <v>4</v>
      </c>
      <c r="R1" t="s">
        <v>5</v>
      </c>
      <c r="S1" t="s">
        <v>6</v>
      </c>
      <c r="U1" t="s">
        <v>44</v>
      </c>
      <c r="V1" t="s">
        <v>4</v>
      </c>
      <c r="W1" t="s">
        <v>5</v>
      </c>
      <c r="X1" t="s">
        <v>6</v>
      </c>
    </row>
    <row r="2" spans="1:24" x14ac:dyDescent="0.3">
      <c r="A2" t="s">
        <v>33</v>
      </c>
      <c r="B2">
        <v>5323</v>
      </c>
      <c r="C2">
        <v>8396</v>
      </c>
      <c r="D2">
        <v>5404</v>
      </c>
      <c r="F2" t="s">
        <v>38</v>
      </c>
      <c r="G2">
        <v>26395.666666666668</v>
      </c>
      <c r="H2">
        <v>39801.5</v>
      </c>
      <c r="I2">
        <v>27074</v>
      </c>
      <c r="K2" t="s">
        <v>38</v>
      </c>
      <c r="L2">
        <v>0.80033333333333323</v>
      </c>
      <c r="M2">
        <v>0.78775000000000006</v>
      </c>
      <c r="N2">
        <v>0.8</v>
      </c>
      <c r="P2" t="s">
        <v>38</v>
      </c>
      <c r="Q2">
        <v>2.27</v>
      </c>
      <c r="R2">
        <v>4.4260000000000002</v>
      </c>
      <c r="S2">
        <v>2.2200000000000002</v>
      </c>
      <c r="U2" t="s">
        <v>38</v>
      </c>
      <c r="V2">
        <v>0.18333333333333335</v>
      </c>
      <c r="W2">
        <v>0.34199999999999997</v>
      </c>
      <c r="X2">
        <v>9.3333333333333338E-2</v>
      </c>
    </row>
    <row r="3" spans="1:24" x14ac:dyDescent="0.3">
      <c r="A3" t="s">
        <v>34</v>
      </c>
      <c r="B3">
        <v>6112</v>
      </c>
      <c r="C3">
        <v>8641.6</v>
      </c>
      <c r="D3">
        <v>4732.6666666666697</v>
      </c>
      <c r="F3" t="s">
        <v>39</v>
      </c>
      <c r="G3">
        <v>32186</v>
      </c>
      <c r="H3">
        <v>36509.800000000003</v>
      </c>
      <c r="I3">
        <v>22017.333333333299</v>
      </c>
      <c r="K3" t="s">
        <v>39</v>
      </c>
      <c r="L3">
        <v>0.81</v>
      </c>
      <c r="M3">
        <v>0.76240000000000008</v>
      </c>
      <c r="N3">
        <v>0.78400000000000014</v>
      </c>
      <c r="P3" t="s">
        <v>39</v>
      </c>
      <c r="Q3">
        <v>2.4</v>
      </c>
      <c r="R3">
        <v>2.7349999999999999</v>
      </c>
      <c r="S3">
        <v>2.2366666666666668</v>
      </c>
      <c r="U3" t="s">
        <v>39</v>
      </c>
      <c r="V3">
        <v>0.30666666666666664</v>
      </c>
      <c r="W3">
        <v>0.42</v>
      </c>
      <c r="X3">
        <v>0.17</v>
      </c>
    </row>
    <row r="4" spans="1:24" x14ac:dyDescent="0.3">
      <c r="A4" t="s">
        <v>35</v>
      </c>
      <c r="B4">
        <v>6038</v>
      </c>
      <c r="C4">
        <v>8984.3333333333339</v>
      </c>
      <c r="D4">
        <v>4792.3333333333303</v>
      </c>
      <c r="F4" t="s">
        <v>40</v>
      </c>
      <c r="G4">
        <v>29717.8</v>
      </c>
      <c r="H4">
        <v>40509</v>
      </c>
      <c r="I4">
        <v>23137.333333333299</v>
      </c>
      <c r="K4" t="s">
        <v>40</v>
      </c>
      <c r="L4">
        <v>0.80339999999999989</v>
      </c>
      <c r="M4">
        <v>0.77800000000000002</v>
      </c>
      <c r="N4">
        <v>0.79300000000000004</v>
      </c>
      <c r="P4" t="s">
        <v>40</v>
      </c>
      <c r="Q4">
        <v>2.6139999999999999</v>
      </c>
      <c r="R4">
        <v>2.46</v>
      </c>
      <c r="S4">
        <v>2.3000000000000003</v>
      </c>
      <c r="U4" t="s">
        <v>40</v>
      </c>
      <c r="V4">
        <v>0.29799999999999999</v>
      </c>
      <c r="W4">
        <v>0.37333333333333335</v>
      </c>
      <c r="X4">
        <v>0.15000000000000002</v>
      </c>
    </row>
    <row r="5" spans="1:24" x14ac:dyDescent="0.3">
      <c r="A5" t="s">
        <v>36</v>
      </c>
      <c r="B5">
        <v>6034.75</v>
      </c>
      <c r="C5">
        <v>8257.6666666666661</v>
      </c>
      <c r="D5">
        <v>4440.3333333333303</v>
      </c>
      <c r="F5" t="s">
        <v>41</v>
      </c>
      <c r="G5">
        <v>28194.2</v>
      </c>
      <c r="H5">
        <v>37766.833333333336</v>
      </c>
      <c r="I5">
        <v>21535.666666666701</v>
      </c>
      <c r="K5" t="s">
        <v>41</v>
      </c>
      <c r="L5">
        <v>0.8085</v>
      </c>
      <c r="M5">
        <v>0.77950000000000008</v>
      </c>
      <c r="N5">
        <v>0.79400000000000004</v>
      </c>
      <c r="P5" t="s">
        <v>41</v>
      </c>
      <c r="Q5">
        <v>2.7333333333333329</v>
      </c>
      <c r="R5">
        <v>2.306</v>
      </c>
      <c r="S5">
        <v>1.3699999999999999</v>
      </c>
      <c r="U5" t="s">
        <v>41</v>
      </c>
      <c r="V5">
        <v>0.28999999999999998</v>
      </c>
      <c r="W5">
        <v>0.32599999999999996</v>
      </c>
      <c r="X5">
        <v>0.11333333333333333</v>
      </c>
    </row>
    <row r="6" spans="1:24" x14ac:dyDescent="0.3">
      <c r="A6" t="s">
        <v>37</v>
      </c>
      <c r="B6">
        <v>6119.4</v>
      </c>
      <c r="C6">
        <v>7745.5</v>
      </c>
      <c r="D6">
        <v>4713.3999999999996</v>
      </c>
      <c r="F6" t="s">
        <v>42</v>
      </c>
      <c r="G6">
        <v>32277.4</v>
      </c>
      <c r="H6">
        <v>38086.25</v>
      </c>
      <c r="I6">
        <v>21030.2</v>
      </c>
      <c r="K6" t="s">
        <v>42</v>
      </c>
      <c r="L6">
        <v>0.81060000000000021</v>
      </c>
      <c r="M6">
        <v>0.79500000000000004</v>
      </c>
      <c r="N6">
        <v>0.79374999999999996</v>
      </c>
      <c r="P6" t="s">
        <v>42</v>
      </c>
      <c r="Q6">
        <v>2.7849999999999997</v>
      </c>
      <c r="R6">
        <v>2.3233333333333337</v>
      </c>
      <c r="S6">
        <v>1.002</v>
      </c>
      <c r="U6" t="s">
        <v>42</v>
      </c>
      <c r="V6">
        <v>0.26500000000000001</v>
      </c>
      <c r="W6">
        <v>0.31666666666666665</v>
      </c>
      <c r="X6">
        <v>0.10800000000000001</v>
      </c>
    </row>
    <row r="11" spans="1:24" x14ac:dyDescent="0.3">
      <c r="C11" s="1"/>
    </row>
    <row r="12" spans="1:24" x14ac:dyDescent="0.3">
      <c r="C12" s="1"/>
    </row>
    <row r="13" spans="1:24" x14ac:dyDescent="0.3">
      <c r="C13" s="1"/>
    </row>
    <row r="21" spans="3:3" x14ac:dyDescent="0.3">
      <c r="C21" s="1"/>
    </row>
    <row r="22" spans="3:3" x14ac:dyDescent="0.3">
      <c r="C22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EB7F-C594-4340-9CC2-71894F3E6228}">
  <dimension ref="A1:L31"/>
  <sheetViews>
    <sheetView topLeftCell="B16" workbookViewId="0">
      <selection activeCell="N11" sqref="N11"/>
    </sheetView>
  </sheetViews>
  <sheetFormatPr defaultRowHeight="14" x14ac:dyDescent="0.3"/>
  <sheetData>
    <row r="1" spans="1:12" x14ac:dyDescent="0.3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</row>
    <row r="2" spans="1:12" x14ac:dyDescent="0.3">
      <c r="B2" t="s">
        <v>17</v>
      </c>
      <c r="C2">
        <v>1</v>
      </c>
      <c r="D2">
        <v>0.80700000000000005</v>
      </c>
      <c r="E2">
        <v>0.82599999999999996</v>
      </c>
      <c r="F2">
        <v>0.71599999999999997</v>
      </c>
      <c r="G2" t="s">
        <v>27</v>
      </c>
      <c r="H2">
        <v>0.56200000000000006</v>
      </c>
      <c r="I2">
        <v>0.85399999999999998</v>
      </c>
      <c r="J2">
        <v>-0.60099999999999998</v>
      </c>
      <c r="K2">
        <v>-0.13</v>
      </c>
      <c r="L2">
        <v>-0.76600000000000001</v>
      </c>
    </row>
    <row r="3" spans="1:12" x14ac:dyDescent="0.3">
      <c r="B3" t="s">
        <v>18</v>
      </c>
      <c r="D3">
        <v>1</v>
      </c>
      <c r="E3">
        <v>0.79800000000000004</v>
      </c>
      <c r="F3">
        <v>0.39300000000000002</v>
      </c>
      <c r="G3">
        <v>0.65600000000000003</v>
      </c>
      <c r="H3" t="s">
        <v>27</v>
      </c>
      <c r="I3" t="s">
        <v>28</v>
      </c>
      <c r="J3">
        <v>-0.80100000000000005</v>
      </c>
      <c r="K3">
        <v>-0.222</v>
      </c>
      <c r="L3">
        <v>-0.38</v>
      </c>
    </row>
    <row r="4" spans="1:12" x14ac:dyDescent="0.3">
      <c r="B4" t="s">
        <v>19</v>
      </c>
      <c r="E4">
        <v>1</v>
      </c>
      <c r="F4">
        <v>0.59</v>
      </c>
      <c r="G4">
        <v>0.66200000000000003</v>
      </c>
      <c r="H4">
        <v>0.59099999999999997</v>
      </c>
      <c r="I4">
        <v>0.69</v>
      </c>
      <c r="J4">
        <v>-0.35099999999999998</v>
      </c>
      <c r="K4">
        <v>-0.223</v>
      </c>
      <c r="L4">
        <v>-0.61299999999999999</v>
      </c>
    </row>
    <row r="5" spans="1:12" x14ac:dyDescent="0.3">
      <c r="B5" t="s">
        <v>20</v>
      </c>
      <c r="F5">
        <v>1</v>
      </c>
      <c r="G5">
        <v>0.52500000000000002</v>
      </c>
      <c r="H5">
        <v>6.4000000000000001E-2</v>
      </c>
      <c r="I5">
        <v>0.64400000000000002</v>
      </c>
      <c r="J5">
        <v>-1.0999999999999999E-2</v>
      </c>
      <c r="K5">
        <v>-0.63500000000000001</v>
      </c>
      <c r="L5">
        <v>-0.98599999999999999</v>
      </c>
    </row>
    <row r="6" spans="1:12" x14ac:dyDescent="0.3">
      <c r="B6" t="s">
        <v>21</v>
      </c>
      <c r="G6">
        <v>1</v>
      </c>
      <c r="H6">
        <v>0.437</v>
      </c>
      <c r="I6">
        <v>0.67600000000000005</v>
      </c>
      <c r="J6">
        <v>-0.63100000000000001</v>
      </c>
      <c r="K6">
        <v>0.20899999999999999</v>
      </c>
      <c r="L6">
        <v>-0.623</v>
      </c>
    </row>
    <row r="7" spans="1:12" x14ac:dyDescent="0.3">
      <c r="B7" t="s">
        <v>22</v>
      </c>
      <c r="H7">
        <v>1</v>
      </c>
      <c r="I7">
        <v>0.77800000000000002</v>
      </c>
      <c r="J7">
        <v>-0.85899999999999999</v>
      </c>
      <c r="K7">
        <v>-0.112</v>
      </c>
      <c r="L7">
        <v>-3.3000000000000002E-2</v>
      </c>
    </row>
    <row r="8" spans="1:12" x14ac:dyDescent="0.3">
      <c r="A8" t="s">
        <v>29</v>
      </c>
      <c r="B8" t="s">
        <v>23</v>
      </c>
      <c r="I8">
        <v>1</v>
      </c>
      <c r="J8">
        <v>-0.73</v>
      </c>
      <c r="K8">
        <v>-0.443</v>
      </c>
      <c r="L8">
        <v>-0.61399999999999999</v>
      </c>
    </row>
    <row r="9" spans="1:12" x14ac:dyDescent="0.3">
      <c r="B9" t="s">
        <v>24</v>
      </c>
      <c r="J9">
        <v>1</v>
      </c>
      <c r="K9">
        <v>-0.17499999999999999</v>
      </c>
      <c r="L9">
        <v>0.03</v>
      </c>
    </row>
    <row r="10" spans="1:12" x14ac:dyDescent="0.3">
      <c r="B10" t="s">
        <v>30</v>
      </c>
      <c r="K10">
        <v>1</v>
      </c>
      <c r="L10">
        <v>0.499</v>
      </c>
    </row>
    <row r="11" spans="1:12" x14ac:dyDescent="0.3">
      <c r="B11" t="s">
        <v>26</v>
      </c>
      <c r="L11">
        <v>1</v>
      </c>
    </row>
    <row r="12" spans="1:12" x14ac:dyDescent="0.3">
      <c r="B12" t="s">
        <v>17</v>
      </c>
      <c r="C12">
        <v>1</v>
      </c>
      <c r="D12">
        <v>0.35799999999999998</v>
      </c>
      <c r="E12">
        <v>-0.67600000000000005</v>
      </c>
      <c r="F12">
        <v>9.7000000000000003E-2</v>
      </c>
      <c r="G12">
        <v>0.72</v>
      </c>
      <c r="H12">
        <v>-0.26100000000000001</v>
      </c>
      <c r="I12">
        <v>-0.59299999999999997</v>
      </c>
      <c r="J12">
        <v>-0.74399999999999999</v>
      </c>
      <c r="K12">
        <v>0.58399999999999996</v>
      </c>
      <c r="L12">
        <v>0.505</v>
      </c>
    </row>
    <row r="13" spans="1:12" x14ac:dyDescent="0.3">
      <c r="B13" t="s">
        <v>18</v>
      </c>
      <c r="D13">
        <v>1</v>
      </c>
      <c r="E13">
        <v>0.44600000000000001</v>
      </c>
      <c r="F13">
        <v>0.36499999999999999</v>
      </c>
      <c r="G13">
        <v>-0.26800000000000002</v>
      </c>
      <c r="H13">
        <v>-0.183</v>
      </c>
      <c r="I13">
        <v>-0.33100000000000002</v>
      </c>
      <c r="J13">
        <v>3.4000000000000002E-2</v>
      </c>
      <c r="K13">
        <v>-3.4000000000000002E-2</v>
      </c>
      <c r="L13">
        <v>0.35799999999999998</v>
      </c>
    </row>
    <row r="14" spans="1:12" x14ac:dyDescent="0.3">
      <c r="B14" t="s">
        <v>19</v>
      </c>
      <c r="E14">
        <v>1</v>
      </c>
      <c r="F14">
        <v>0.16800000000000001</v>
      </c>
      <c r="G14">
        <v>-0.89900000000000002</v>
      </c>
      <c r="H14">
        <v>-0.20799999999999999</v>
      </c>
      <c r="I14">
        <v>0.45100000000000001</v>
      </c>
      <c r="J14">
        <v>0.47299999999999998</v>
      </c>
      <c r="K14">
        <v>-0.55400000000000005</v>
      </c>
      <c r="L14">
        <v>-0.48399999999999999</v>
      </c>
    </row>
    <row r="15" spans="1:12" x14ac:dyDescent="0.3">
      <c r="B15" t="s">
        <v>20</v>
      </c>
      <c r="F15">
        <v>1</v>
      </c>
      <c r="G15">
        <v>6.0000000000000001E-3</v>
      </c>
      <c r="H15">
        <v>-0.76900000000000002</v>
      </c>
      <c r="I15">
        <v>-0.72699999999999998</v>
      </c>
      <c r="J15">
        <v>-0.64</v>
      </c>
      <c r="K15">
        <v>0.71699999999999997</v>
      </c>
      <c r="L15">
        <v>-0.78500000000000003</v>
      </c>
    </row>
    <row r="16" spans="1:12" x14ac:dyDescent="0.3">
      <c r="B16" t="s">
        <v>21</v>
      </c>
      <c r="G16">
        <v>1</v>
      </c>
      <c r="H16">
        <v>-0.17899999999999999</v>
      </c>
      <c r="I16">
        <v>-0.42399999999999999</v>
      </c>
      <c r="J16">
        <v>-0.46100000000000002</v>
      </c>
      <c r="K16">
        <v>0.68200000000000005</v>
      </c>
      <c r="L16">
        <v>0.44900000000000001</v>
      </c>
    </row>
    <row r="17" spans="1:12" x14ac:dyDescent="0.3">
      <c r="B17" t="s">
        <v>22</v>
      </c>
      <c r="H17">
        <v>1</v>
      </c>
      <c r="I17">
        <v>0.39300000000000002</v>
      </c>
      <c r="J17">
        <v>0.40799999999999997</v>
      </c>
      <c r="K17">
        <v>-0.57899999999999996</v>
      </c>
      <c r="L17">
        <v>0.36899999999999999</v>
      </c>
    </row>
    <row r="18" spans="1:12" x14ac:dyDescent="0.3">
      <c r="A18" t="s">
        <v>31</v>
      </c>
      <c r="B18" t="s">
        <v>23</v>
      </c>
      <c r="I18">
        <v>1</v>
      </c>
      <c r="J18">
        <v>0.97299999999999998</v>
      </c>
      <c r="K18">
        <v>-0.88600000000000001</v>
      </c>
      <c r="L18">
        <v>0.35</v>
      </c>
    </row>
    <row r="19" spans="1:12" x14ac:dyDescent="0.3">
      <c r="B19" t="s">
        <v>24</v>
      </c>
      <c r="J19">
        <v>1</v>
      </c>
      <c r="K19">
        <v>-0.84199999999999997</v>
      </c>
      <c r="L19">
        <v>0.17499999999999999</v>
      </c>
    </row>
    <row r="20" spans="1:12" x14ac:dyDescent="0.3">
      <c r="B20" t="s">
        <v>30</v>
      </c>
      <c r="K20">
        <v>1</v>
      </c>
      <c r="L20">
        <v>-0.27200000000000002</v>
      </c>
    </row>
    <row r="21" spans="1:12" x14ac:dyDescent="0.3">
      <c r="B21" t="s">
        <v>26</v>
      </c>
      <c r="L21">
        <v>1</v>
      </c>
    </row>
    <row r="22" spans="1:12" x14ac:dyDescent="0.3">
      <c r="B22" t="s">
        <v>17</v>
      </c>
      <c r="C22">
        <v>1</v>
      </c>
      <c r="D22">
        <v>0.93500000000000005</v>
      </c>
      <c r="E22">
        <v>0.54200000000000004</v>
      </c>
      <c r="F22">
        <v>0.51900000000000002</v>
      </c>
      <c r="G22">
        <v>-0.372</v>
      </c>
      <c r="H22">
        <v>0.61499999999999999</v>
      </c>
      <c r="I22">
        <v>-9.2999999999999999E-2</v>
      </c>
      <c r="J22">
        <v>-0.46100000000000002</v>
      </c>
      <c r="K22">
        <v>0.54100000000000004</v>
      </c>
      <c r="L22">
        <v>0.79400000000000004</v>
      </c>
    </row>
    <row r="23" spans="1:12" x14ac:dyDescent="0.3">
      <c r="B23" t="s">
        <v>18</v>
      </c>
      <c r="D23">
        <v>1</v>
      </c>
      <c r="E23">
        <v>0.26700000000000002</v>
      </c>
      <c r="F23">
        <v>0.27300000000000002</v>
      </c>
      <c r="G23">
        <v>0.52300000000000002</v>
      </c>
      <c r="H23">
        <v>0.26900000000000002</v>
      </c>
      <c r="I23">
        <v>0.88200000000000001</v>
      </c>
      <c r="J23">
        <v>0.434</v>
      </c>
      <c r="K23">
        <v>0.34699999999999998</v>
      </c>
      <c r="L23">
        <v>0.66900000000000004</v>
      </c>
    </row>
    <row r="24" spans="1:12" x14ac:dyDescent="0.3">
      <c r="B24" t="s">
        <v>19</v>
      </c>
      <c r="E24">
        <v>1</v>
      </c>
      <c r="F24">
        <v>-0.14599999999999999</v>
      </c>
      <c r="G24">
        <v>-0.89</v>
      </c>
      <c r="H24">
        <v>0.27100000000000002</v>
      </c>
      <c r="I24">
        <v>0.44600000000000001</v>
      </c>
      <c r="J24">
        <v>-0.94399999999999995</v>
      </c>
      <c r="K24">
        <v>0.67100000000000004</v>
      </c>
      <c r="L24">
        <v>9.5000000000000001E-2</v>
      </c>
    </row>
    <row r="25" spans="1:12" x14ac:dyDescent="0.3">
      <c r="B25" t="s">
        <v>20</v>
      </c>
      <c r="F25">
        <v>1</v>
      </c>
      <c r="G25">
        <v>0.48699999999999999</v>
      </c>
      <c r="H25">
        <v>0.64100000000000001</v>
      </c>
      <c r="I25">
        <v>-0.66100000000000003</v>
      </c>
      <c r="J25">
        <v>0.20200000000000001</v>
      </c>
      <c r="K25">
        <v>0.33100000000000002</v>
      </c>
      <c r="L25">
        <v>0.41699999999999998</v>
      </c>
    </row>
    <row r="26" spans="1:12" x14ac:dyDescent="0.3">
      <c r="B26" t="s">
        <v>21</v>
      </c>
      <c r="G26">
        <v>1</v>
      </c>
      <c r="H26">
        <v>-1.7999999999999999E-2</v>
      </c>
      <c r="I26">
        <v>-0.60599999999999998</v>
      </c>
      <c r="J26">
        <v>0.78400000000000003</v>
      </c>
      <c r="K26">
        <v>-0.27600000000000002</v>
      </c>
      <c r="L26">
        <v>-0.153</v>
      </c>
    </row>
    <row r="27" spans="1:12" x14ac:dyDescent="0.3">
      <c r="B27" t="s">
        <v>22</v>
      </c>
      <c r="H27">
        <v>1</v>
      </c>
      <c r="I27">
        <v>-0.73799999999999999</v>
      </c>
      <c r="J27">
        <v>-0.08</v>
      </c>
      <c r="K27">
        <v>0.36299999999999999</v>
      </c>
      <c r="L27">
        <v>0.151</v>
      </c>
    </row>
    <row r="28" spans="1:12" x14ac:dyDescent="0.3">
      <c r="A28" t="s">
        <v>32</v>
      </c>
      <c r="B28" t="s">
        <v>23</v>
      </c>
      <c r="I28">
        <v>1</v>
      </c>
      <c r="J28">
        <v>-0.57199999999999995</v>
      </c>
      <c r="K28">
        <v>0.11799999999999999</v>
      </c>
      <c r="L28">
        <v>3.0000000000000001E-3</v>
      </c>
    </row>
    <row r="29" spans="1:12" x14ac:dyDescent="0.3">
      <c r="B29" t="s">
        <v>24</v>
      </c>
      <c r="J29">
        <v>1</v>
      </c>
      <c r="K29">
        <v>-0.78900000000000003</v>
      </c>
      <c r="L29">
        <v>0.111</v>
      </c>
    </row>
    <row r="30" spans="1:12" x14ac:dyDescent="0.3">
      <c r="B30" t="s">
        <v>30</v>
      </c>
      <c r="K30">
        <v>1</v>
      </c>
      <c r="L30">
        <v>-0.19400000000000001</v>
      </c>
    </row>
    <row r="31" spans="1:12" x14ac:dyDescent="0.3">
      <c r="B31" t="s">
        <v>26</v>
      </c>
      <c r="L31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Spectrophotometer</vt:lpstr>
      <vt:lpstr>pigment contents</vt:lpstr>
      <vt:lpstr>Fluorescence</vt:lpstr>
      <vt:lpstr>correlation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2022-11-12T03:24:42Z</dcterms:created>
  <dcterms:modified xsi:type="dcterms:W3CDTF">2022-12-09T05:40:37Z</dcterms:modified>
</cp:coreProperties>
</file>