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1716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54" i="1" l="1"/>
  <c r="E53" i="1"/>
  <c r="L42" i="1"/>
  <c r="K42" i="1"/>
  <c r="K89" i="1" l="1"/>
  <c r="L89" i="1" s="1"/>
  <c r="H89" i="1"/>
  <c r="G89" i="1"/>
  <c r="E89" i="1"/>
  <c r="K88" i="1"/>
  <c r="L88" i="1" s="1"/>
  <c r="H88" i="1"/>
  <c r="G88" i="1"/>
  <c r="E88" i="1"/>
  <c r="K87" i="1"/>
  <c r="L87" i="1" s="1"/>
  <c r="H87" i="1"/>
  <c r="G87" i="1"/>
  <c r="E87" i="1"/>
  <c r="K86" i="1"/>
  <c r="L86" i="1" s="1"/>
  <c r="H86" i="1"/>
  <c r="G86" i="1"/>
  <c r="E86" i="1"/>
  <c r="K85" i="1"/>
  <c r="L85" i="1" s="1"/>
  <c r="H85" i="1"/>
  <c r="G85" i="1"/>
  <c r="E85" i="1"/>
  <c r="K84" i="1"/>
  <c r="L84" i="1" s="1"/>
  <c r="H84" i="1"/>
  <c r="G84" i="1"/>
  <c r="E84" i="1"/>
  <c r="K83" i="1"/>
  <c r="L83" i="1" s="1"/>
  <c r="H83" i="1"/>
  <c r="G83" i="1"/>
  <c r="E83" i="1"/>
  <c r="K82" i="1"/>
  <c r="L82" i="1" s="1"/>
  <c r="H82" i="1"/>
  <c r="G82" i="1"/>
  <c r="E82" i="1"/>
  <c r="K81" i="1"/>
  <c r="L81" i="1" s="1"/>
  <c r="H81" i="1"/>
  <c r="G81" i="1"/>
  <c r="E81" i="1"/>
  <c r="K80" i="1"/>
  <c r="L80" i="1" s="1"/>
  <c r="H80" i="1"/>
  <c r="G80" i="1"/>
  <c r="E80" i="1"/>
  <c r="K79" i="1"/>
  <c r="L79" i="1" s="1"/>
  <c r="H79" i="1"/>
  <c r="G79" i="1"/>
  <c r="E79" i="1"/>
  <c r="K78" i="1"/>
  <c r="L78" i="1" s="1"/>
  <c r="H78" i="1"/>
  <c r="G78" i="1"/>
  <c r="E78" i="1"/>
  <c r="K77" i="1"/>
  <c r="L77" i="1" s="1"/>
  <c r="H77" i="1"/>
  <c r="G77" i="1"/>
  <c r="E77" i="1"/>
  <c r="K76" i="1"/>
  <c r="L76" i="1" s="1"/>
  <c r="H76" i="1"/>
  <c r="G76" i="1"/>
  <c r="E76" i="1"/>
  <c r="K75" i="1"/>
  <c r="L75" i="1" s="1"/>
  <c r="H75" i="1"/>
  <c r="G75" i="1"/>
  <c r="E75" i="1"/>
  <c r="K74" i="1"/>
  <c r="L74" i="1" s="1"/>
  <c r="H74" i="1"/>
  <c r="G74" i="1"/>
  <c r="E74" i="1"/>
  <c r="K73" i="1"/>
  <c r="L73" i="1" s="1"/>
  <c r="H73" i="1"/>
  <c r="G73" i="1"/>
  <c r="E73" i="1"/>
  <c r="K72" i="1"/>
  <c r="L72" i="1" s="1"/>
  <c r="H72" i="1"/>
  <c r="G72" i="1"/>
  <c r="E72" i="1"/>
  <c r="K71" i="1"/>
  <c r="L71" i="1" s="1"/>
  <c r="H71" i="1"/>
  <c r="G71" i="1"/>
  <c r="E71" i="1"/>
  <c r="K70" i="1"/>
  <c r="L70" i="1" s="1"/>
  <c r="H70" i="1"/>
  <c r="G70" i="1"/>
  <c r="E70" i="1"/>
  <c r="K69" i="1"/>
  <c r="L69" i="1" s="1"/>
  <c r="H69" i="1"/>
  <c r="G69" i="1"/>
  <c r="E69" i="1"/>
  <c r="K68" i="1"/>
  <c r="L68" i="1" s="1"/>
  <c r="H68" i="1"/>
  <c r="G68" i="1"/>
  <c r="E68" i="1"/>
  <c r="L67" i="1"/>
  <c r="K67" i="1"/>
  <c r="H67" i="1"/>
  <c r="G67" i="1"/>
  <c r="E67" i="1"/>
  <c r="K66" i="1"/>
  <c r="L66" i="1" s="1"/>
  <c r="H66" i="1"/>
  <c r="G66" i="1"/>
  <c r="E66" i="1"/>
  <c r="K65" i="1"/>
  <c r="L65" i="1" s="1"/>
  <c r="H65" i="1"/>
  <c r="G65" i="1"/>
  <c r="E65" i="1"/>
  <c r="L64" i="1"/>
  <c r="H64" i="1"/>
  <c r="G64" i="1"/>
  <c r="E64" i="1"/>
  <c r="K63" i="1"/>
  <c r="L63" i="1" s="1"/>
  <c r="H63" i="1"/>
  <c r="G63" i="1"/>
  <c r="E63" i="1"/>
  <c r="K62" i="1"/>
  <c r="L62" i="1" s="1"/>
  <c r="H62" i="1"/>
  <c r="G62" i="1"/>
  <c r="E62" i="1"/>
  <c r="K61" i="1"/>
  <c r="L61" i="1" s="1"/>
  <c r="H61" i="1"/>
  <c r="G61" i="1"/>
  <c r="E61" i="1"/>
  <c r="K60" i="1"/>
  <c r="L60" i="1" s="1"/>
  <c r="H60" i="1"/>
  <c r="G60" i="1"/>
  <c r="E60" i="1"/>
  <c r="K59" i="1"/>
  <c r="L59" i="1" s="1"/>
  <c r="H59" i="1"/>
  <c r="G59" i="1"/>
  <c r="E59" i="1"/>
  <c r="K58" i="1"/>
  <c r="L58" i="1" s="1"/>
  <c r="H58" i="1"/>
  <c r="G58" i="1"/>
  <c r="E58" i="1"/>
  <c r="K57" i="1"/>
  <c r="L57" i="1" s="1"/>
  <c r="H57" i="1"/>
  <c r="G57" i="1"/>
  <c r="E57" i="1"/>
  <c r="K56" i="1"/>
  <c r="L56" i="1" s="1"/>
  <c r="H56" i="1"/>
  <c r="G56" i="1"/>
  <c r="E56" i="1"/>
  <c r="L55" i="1"/>
  <c r="H55" i="1"/>
  <c r="G55" i="1"/>
  <c r="E55" i="1"/>
  <c r="K54" i="1"/>
  <c r="L54" i="1" s="1"/>
  <c r="H54" i="1"/>
  <c r="G54" i="1"/>
  <c r="K53" i="1"/>
  <c r="L53" i="1" s="1"/>
  <c r="H53" i="1"/>
  <c r="G53" i="1"/>
  <c r="K52" i="1"/>
  <c r="L52" i="1" s="1"/>
  <c r="H52" i="1"/>
  <c r="G52" i="1"/>
  <c r="E52" i="1"/>
  <c r="K51" i="1"/>
  <c r="L51" i="1" s="1"/>
  <c r="H51" i="1"/>
  <c r="G51" i="1"/>
  <c r="E51" i="1"/>
  <c r="K50" i="1"/>
  <c r="L50" i="1" s="1"/>
  <c r="H50" i="1"/>
  <c r="G50" i="1"/>
  <c r="E50" i="1"/>
  <c r="K49" i="1"/>
  <c r="L49" i="1" s="1"/>
  <c r="H49" i="1"/>
  <c r="G49" i="1"/>
  <c r="E49" i="1"/>
  <c r="K48" i="1"/>
  <c r="L48" i="1" s="1"/>
  <c r="H48" i="1"/>
  <c r="G48" i="1"/>
  <c r="E48" i="1"/>
  <c r="K47" i="1"/>
  <c r="L47" i="1" s="1"/>
  <c r="H47" i="1"/>
  <c r="G47" i="1"/>
  <c r="E47" i="1"/>
  <c r="L46" i="1"/>
  <c r="H46" i="1"/>
  <c r="G46" i="1"/>
  <c r="E46" i="1"/>
  <c r="K45" i="1"/>
  <c r="L45" i="1" s="1"/>
  <c r="H45" i="1"/>
  <c r="G45" i="1"/>
  <c r="E45" i="1"/>
  <c r="K44" i="1"/>
  <c r="L44" i="1" s="1"/>
  <c r="H44" i="1"/>
  <c r="G44" i="1"/>
  <c r="E44" i="1"/>
  <c r="K43" i="1"/>
  <c r="L43" i="1" s="1"/>
  <c r="H43" i="1"/>
  <c r="G43" i="1"/>
  <c r="E43" i="1"/>
  <c r="H42" i="1"/>
  <c r="G42" i="1"/>
  <c r="E42" i="1"/>
  <c r="K41" i="1"/>
  <c r="L41" i="1" s="1"/>
  <c r="H41" i="1"/>
  <c r="G41" i="1"/>
  <c r="E41" i="1"/>
  <c r="K40" i="1"/>
  <c r="L40" i="1" s="1"/>
  <c r="H40" i="1"/>
  <c r="G40" i="1"/>
  <c r="E40" i="1"/>
  <c r="K39" i="1"/>
  <c r="L39" i="1" s="1"/>
  <c r="H39" i="1"/>
  <c r="G39" i="1"/>
  <c r="E39" i="1"/>
  <c r="K38" i="1"/>
  <c r="L38" i="1" s="1"/>
  <c r="H38" i="1"/>
  <c r="G38" i="1"/>
  <c r="E38" i="1"/>
  <c r="K37" i="1"/>
  <c r="L37" i="1" s="1"/>
  <c r="H37" i="1"/>
  <c r="G37" i="1"/>
  <c r="E37" i="1"/>
  <c r="K36" i="1"/>
  <c r="L36" i="1" s="1"/>
  <c r="H36" i="1"/>
  <c r="G36" i="1"/>
  <c r="E36" i="1"/>
  <c r="K35" i="1"/>
  <c r="L35" i="1" s="1"/>
  <c r="H35" i="1"/>
  <c r="G35" i="1"/>
  <c r="E35" i="1"/>
  <c r="K34" i="1"/>
  <c r="L34" i="1" s="1"/>
  <c r="H34" i="1"/>
  <c r="G34" i="1"/>
  <c r="E34" i="1"/>
  <c r="K33" i="1"/>
  <c r="L33" i="1" s="1"/>
  <c r="H33" i="1"/>
  <c r="G33" i="1"/>
  <c r="E33" i="1"/>
  <c r="K32" i="1"/>
  <c r="L32" i="1" s="1"/>
  <c r="H32" i="1"/>
  <c r="G32" i="1"/>
  <c r="E32" i="1"/>
  <c r="K31" i="1"/>
  <c r="L31" i="1" s="1"/>
  <c r="H31" i="1"/>
  <c r="G31" i="1"/>
  <c r="E31" i="1"/>
  <c r="K30" i="1"/>
  <c r="L30" i="1" s="1"/>
  <c r="H30" i="1"/>
  <c r="G30" i="1"/>
  <c r="E30" i="1"/>
  <c r="K29" i="1"/>
  <c r="L29" i="1" s="1"/>
  <c r="H29" i="1"/>
  <c r="G29" i="1"/>
  <c r="E29" i="1"/>
  <c r="K28" i="1"/>
  <c r="L28" i="1" s="1"/>
  <c r="H28" i="1"/>
  <c r="G28" i="1"/>
  <c r="E28" i="1"/>
  <c r="K27" i="1"/>
  <c r="L27" i="1" s="1"/>
  <c r="H27" i="1"/>
  <c r="G27" i="1"/>
  <c r="E27" i="1"/>
  <c r="K26" i="1"/>
  <c r="L26" i="1" s="1"/>
  <c r="H26" i="1"/>
  <c r="G26" i="1"/>
  <c r="E26" i="1"/>
  <c r="K25" i="1"/>
  <c r="L25" i="1" s="1"/>
  <c r="H25" i="1"/>
  <c r="G25" i="1"/>
  <c r="E25" i="1"/>
  <c r="K24" i="1"/>
  <c r="L24" i="1" s="1"/>
  <c r="H24" i="1"/>
  <c r="G24" i="1"/>
  <c r="E24" i="1"/>
  <c r="K23" i="1"/>
  <c r="L23" i="1" s="1"/>
  <c r="H23" i="1"/>
  <c r="G23" i="1"/>
  <c r="E23" i="1"/>
  <c r="K22" i="1"/>
  <c r="L22" i="1" s="1"/>
  <c r="H22" i="1"/>
  <c r="G22" i="1"/>
  <c r="E22" i="1"/>
  <c r="K21" i="1"/>
  <c r="L21" i="1" s="1"/>
  <c r="H21" i="1"/>
  <c r="G21" i="1"/>
  <c r="E21" i="1"/>
  <c r="K20" i="1"/>
  <c r="L20" i="1" s="1"/>
  <c r="H20" i="1"/>
  <c r="G20" i="1"/>
  <c r="E20" i="1"/>
  <c r="K19" i="1"/>
  <c r="L19" i="1" s="1"/>
  <c r="H19" i="1"/>
  <c r="G19" i="1"/>
  <c r="E19" i="1"/>
  <c r="K18" i="1"/>
  <c r="L18" i="1" s="1"/>
  <c r="H18" i="1"/>
  <c r="G18" i="1"/>
  <c r="E18" i="1"/>
  <c r="L17" i="1"/>
  <c r="H17" i="1"/>
  <c r="G17" i="1"/>
  <c r="E17" i="1"/>
  <c r="K16" i="1"/>
  <c r="L16" i="1" s="1"/>
  <c r="H16" i="1"/>
  <c r="G16" i="1"/>
  <c r="E16" i="1"/>
  <c r="K15" i="1"/>
  <c r="L15" i="1" s="1"/>
  <c r="H15" i="1"/>
  <c r="G15" i="1"/>
  <c r="E15" i="1"/>
  <c r="K14" i="1"/>
  <c r="L14" i="1" s="1"/>
  <c r="H14" i="1"/>
  <c r="G14" i="1"/>
  <c r="E14" i="1"/>
  <c r="K13" i="1"/>
  <c r="L13" i="1" s="1"/>
  <c r="H13" i="1"/>
  <c r="G13" i="1"/>
  <c r="E13" i="1"/>
  <c r="K12" i="1"/>
  <c r="L12" i="1" s="1"/>
  <c r="H12" i="1"/>
  <c r="G12" i="1"/>
  <c r="E12" i="1"/>
  <c r="K11" i="1"/>
  <c r="L11" i="1" s="1"/>
  <c r="H11" i="1"/>
  <c r="G11" i="1"/>
  <c r="E11" i="1"/>
  <c r="K10" i="1"/>
  <c r="L10" i="1" s="1"/>
  <c r="H10" i="1"/>
  <c r="G10" i="1"/>
  <c r="E10" i="1"/>
  <c r="K9" i="1"/>
  <c r="L9" i="1" s="1"/>
  <c r="H9" i="1"/>
  <c r="G9" i="1"/>
  <c r="E9" i="1"/>
  <c r="K8" i="1"/>
  <c r="L8" i="1" s="1"/>
  <c r="H8" i="1"/>
  <c r="G8" i="1"/>
  <c r="E8" i="1"/>
  <c r="K7" i="1"/>
  <c r="L7" i="1" s="1"/>
  <c r="H7" i="1"/>
  <c r="G7" i="1"/>
  <c r="E7" i="1"/>
  <c r="K6" i="1"/>
  <c r="L6" i="1" s="1"/>
  <c r="H6" i="1"/>
  <c r="G6" i="1"/>
  <c r="E6" i="1"/>
  <c r="K5" i="1"/>
  <c r="L5" i="1" s="1"/>
  <c r="H5" i="1"/>
  <c r="G5" i="1"/>
  <c r="E5" i="1"/>
  <c r="K4" i="1"/>
  <c r="L4" i="1" s="1"/>
  <c r="H4" i="1"/>
  <c r="G4" i="1"/>
  <c r="E4" i="1"/>
  <c r="K3" i="1"/>
  <c r="L3" i="1" s="1"/>
  <c r="H3" i="1"/>
  <c r="G3" i="1"/>
  <c r="E3" i="1"/>
</calcChain>
</file>

<file path=xl/sharedStrings.xml><?xml version="1.0" encoding="utf-8"?>
<sst xmlns="http://schemas.openxmlformats.org/spreadsheetml/2006/main" count="101" uniqueCount="99">
  <si>
    <t xml:space="preserve">Number of sequences </t>
  </si>
  <si>
    <t>Transcriptome size [bp]</t>
  </si>
  <si>
    <t>Species</t>
  </si>
  <si>
    <t>after assembly</t>
  </si>
  <si>
    <t>after local VecScreen*</t>
  </si>
  <si>
    <t>after cross-cont. screen</t>
  </si>
  <si>
    <t>Cross-cont. [in %]</t>
  </si>
  <si>
    <t>filtered out by NCBI</t>
  </si>
  <si>
    <t>NCBI filter [in %]</t>
  </si>
  <si>
    <t>published</t>
  </si>
  <si>
    <t>removed [bp]</t>
  </si>
  <si>
    <t>removed [in %]</t>
  </si>
  <si>
    <t>Achanius piceus</t>
  </si>
  <si>
    <t>Akis trilineata</t>
  </si>
  <si>
    <t>Allecula morio</t>
  </si>
  <si>
    <t>Alleculinae gen. n.</t>
  </si>
  <si>
    <t>Alphasida marseuli</t>
  </si>
  <si>
    <t>Alphitobius diaperinus</t>
  </si>
  <si>
    <t>Ammobius rufus</t>
  </si>
  <si>
    <t>Ammophorus cf. peruvianus</t>
  </si>
  <si>
    <t>Antofagapraocis brevipilis</t>
  </si>
  <si>
    <t>Arthroconus sp.</t>
  </si>
  <si>
    <t>Aryenis unicolor</t>
  </si>
  <si>
    <t>Aspidolobus penai</t>
  </si>
  <si>
    <t>Auladera rugicollis</t>
  </si>
  <si>
    <t>Blaps gibba</t>
  </si>
  <si>
    <t>Blapstinus holosericeus</t>
  </si>
  <si>
    <t>Bolitophagus reticulatus</t>
  </si>
  <si>
    <t>Caenocrypticoides sp.</t>
  </si>
  <si>
    <t>Callyntra unicosta</t>
  </si>
  <si>
    <t>Cis sp.</t>
  </si>
  <si>
    <t>Colydium elongatum</t>
  </si>
  <si>
    <t>Cordibates chilensis</t>
  </si>
  <si>
    <t>Corticeus unicolor</t>
  </si>
  <si>
    <t>Cossyphus hoffmannseggi</t>
  </si>
  <si>
    <t>Crypticus quisquilius</t>
  </si>
  <si>
    <t>Cuphotes mercurius</t>
  </si>
  <si>
    <t>Diaperis boleti</t>
  </si>
  <si>
    <t>Diastoleus costalenis</t>
  </si>
  <si>
    <t>Dichillus subcostatus</t>
  </si>
  <si>
    <t>Discopleurus sp.</t>
  </si>
  <si>
    <t xml:space="preserve">Eledona agricola </t>
  </si>
  <si>
    <t>Entomochilus rugosus</t>
  </si>
  <si>
    <t>Eremoecus sp.</t>
  </si>
  <si>
    <t>Erodius goryi obtusus</t>
  </si>
  <si>
    <t>Eurychora sp.</t>
  </si>
  <si>
    <t>Evaniosomus sp.</t>
  </si>
  <si>
    <t>Falsopraocis australis</t>
  </si>
  <si>
    <t>Geoborus rugipennis</t>
  </si>
  <si>
    <t>Gonopus sp.</t>
  </si>
  <si>
    <t>Gyrasida camilae</t>
  </si>
  <si>
    <t>Gyriosomus curtisi</t>
  </si>
  <si>
    <t>Heliofugus sp.</t>
  </si>
  <si>
    <t>Heliotaurus ruficollis</t>
  </si>
  <si>
    <t>Hexagonochilus tuberculatus</t>
  </si>
  <si>
    <t>Hylithus cf. tentyroides</t>
  </si>
  <si>
    <t>Imatismus sp.</t>
  </si>
  <si>
    <t>Isomira semiflava</t>
  </si>
  <si>
    <t>Lagria sp.</t>
  </si>
  <si>
    <t>Leptoderis collaris</t>
  </si>
  <si>
    <t>Melaphorus elegans</t>
  </si>
  <si>
    <t>Meloe proscarabaeus</t>
  </si>
  <si>
    <t>Melyris sp.</t>
  </si>
  <si>
    <t>Misolampus gibbulus</t>
  </si>
  <si>
    <t>Mycetophagus quadripustulatus</t>
  </si>
  <si>
    <t xml:space="preserve">Nalassus laevioctostriatus </t>
  </si>
  <si>
    <t>Neoisocerus ferrugineus</t>
  </si>
  <si>
    <t>Nestorinus sp.</t>
  </si>
  <si>
    <t>Nyctelia varipes</t>
  </si>
  <si>
    <t>Nycterinus atacamensis</t>
  </si>
  <si>
    <t>Nyctopetus tenebrioides</t>
  </si>
  <si>
    <t>Omophlus lepturoides</t>
  </si>
  <si>
    <t>Onymacris rugatipennis</t>
  </si>
  <si>
    <t>Oochrotus unicolor</t>
  </si>
  <si>
    <t>Opatrum sabulosum</t>
  </si>
  <si>
    <t>Pedinus sp.</t>
  </si>
  <si>
    <t>Phaleria gayi</t>
  </si>
  <si>
    <t>Philorea sp.</t>
  </si>
  <si>
    <t>Physogaster sp.</t>
  </si>
  <si>
    <t>Pilobalia sp.</t>
  </si>
  <si>
    <t>Pimelia rugulosa</t>
  </si>
  <si>
    <t>Praocis sp.</t>
  </si>
  <si>
    <t>Prionychus melanarius</t>
  </si>
  <si>
    <t>Psammetichus pilipes</t>
  </si>
  <si>
    <t>Psectrascelis confinis</t>
  </si>
  <si>
    <t>Pyrochroa serraticornis</t>
  </si>
  <si>
    <t>Salax lacordairei</t>
  </si>
  <si>
    <t>Scaurus uncinus</t>
  </si>
  <si>
    <t>Scotobius brevipes</t>
  </si>
  <si>
    <t>Sepidium bidentatum</t>
  </si>
  <si>
    <t>Synchita undata</t>
  </si>
  <si>
    <t>Tentyria cf. laevigata</t>
  </si>
  <si>
    <t>Thinobatis calderana</t>
  </si>
  <si>
    <t>Valdivium sp.</t>
  </si>
  <si>
    <t>Vincenzellus ruficollis</t>
  </si>
  <si>
    <t>Zophosis sp.</t>
  </si>
  <si>
    <t>Melanimon tibiale</t>
  </si>
  <si>
    <t>Platydema violacea</t>
  </si>
  <si>
    <t>Trilobocara ciliata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</si>
</sst>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Arial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0"/>
      <color rgb="FF000000"/>
      <name val="Times New Roman"/>
      <family val="1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/>
    <xf numFmtId="0" fontId="0" fillId="0" borderId="0" xfId="0" applyBorder="1" applyAlignment="1"/>
    <xf numFmtId="0" fontId="1" fillId="2" borderId="1" xfId="0" applyFont="1" applyFill="1" applyBorder="1" applyAlignment="1">
      <alignment wrapText="1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top"/>
    </xf>
    <xf numFmtId="0" fontId="2" fillId="2" borderId="1" xfId="1" applyFont="1" applyFill="1" applyBorder="1" applyAlignment="1">
      <alignment vertical="top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10" fontId="2" fillId="2" borderId="5" xfId="1" applyNumberFormat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0" xfId="0" applyNumberFormat="1" applyFont="1" applyFill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47" zoomScale="80" zoomScaleNormal="80" workbookViewId="0">
      <selection sqref="A1:L89"/>
    </sheetView>
  </sheetViews>
  <sheetFormatPr defaultRowHeight="13.2" x14ac:dyDescent="0.25"/>
  <cols>
    <col min="1" max="1" width="29" style="1" customWidth="1"/>
    <col min="2" max="2" width="14.109375" style="2" customWidth="1"/>
    <col min="3" max="3" width="20.77734375" style="2" customWidth="1"/>
    <col min="4" max="4" width="22.44140625" style="3" customWidth="1"/>
    <col min="5" max="5" width="17.33203125" style="4" customWidth="1"/>
    <col min="6" max="6" width="18.5546875" style="5" customWidth="1"/>
    <col min="7" max="7" width="15.77734375" customWidth="1"/>
    <col min="8" max="8" width="9.88671875" style="6" customWidth="1"/>
    <col min="9" max="9" width="18.109375" style="7" customWidth="1"/>
    <col min="10" max="10" width="13.77734375" style="6" customWidth="1"/>
    <col min="11" max="11" width="12.88671875" style="8" customWidth="1"/>
    <col min="12" max="12" width="14.6640625" style="9" customWidth="1"/>
    <col min="13" max="13" width="8.6640625" style="8" customWidth="1"/>
    <col min="14" max="1023" width="8.6640625" customWidth="1"/>
    <col min="1024" max="1025" width="11.5546875"/>
  </cols>
  <sheetData>
    <row r="1" spans="1:13" x14ac:dyDescent="0.25">
      <c r="A1" s="10"/>
      <c r="B1" s="11" t="s">
        <v>0</v>
      </c>
      <c r="C1" s="11"/>
      <c r="D1" s="11"/>
      <c r="E1" s="12"/>
      <c r="F1" s="13"/>
      <c r="G1" s="14"/>
      <c r="H1" s="10"/>
      <c r="I1" s="15" t="s">
        <v>1</v>
      </c>
      <c r="J1" s="11"/>
      <c r="K1" s="16"/>
      <c r="L1" s="17"/>
      <c r="M1"/>
    </row>
    <row r="2" spans="1:13" x14ac:dyDescent="0.25">
      <c r="A2" s="23" t="s">
        <v>2</v>
      </c>
      <c r="B2" s="18" t="s">
        <v>3</v>
      </c>
      <c r="C2" s="18" t="s">
        <v>4</v>
      </c>
      <c r="D2" s="19" t="s">
        <v>5</v>
      </c>
      <c r="E2" s="20" t="s">
        <v>6</v>
      </c>
      <c r="F2" s="21" t="s">
        <v>7</v>
      </c>
      <c r="G2" s="22" t="s">
        <v>8</v>
      </c>
      <c r="H2" s="23" t="s">
        <v>9</v>
      </c>
      <c r="I2" s="24" t="s">
        <v>3</v>
      </c>
      <c r="J2" s="23" t="s">
        <v>9</v>
      </c>
      <c r="K2" s="24" t="s">
        <v>10</v>
      </c>
      <c r="L2" s="23" t="s">
        <v>11</v>
      </c>
      <c r="M2"/>
    </row>
    <row r="3" spans="1:13" x14ac:dyDescent="0.25">
      <c r="A3" s="25" t="s">
        <v>12</v>
      </c>
      <c r="B3" s="26">
        <v>48329</v>
      </c>
      <c r="C3" s="26">
        <v>48329</v>
      </c>
      <c r="D3" s="27">
        <v>46957</v>
      </c>
      <c r="E3" s="28">
        <f t="shared" ref="E3:E34" si="0">1-(D3/C3)</f>
        <v>2.8388752095015457E-2</v>
      </c>
      <c r="F3" s="29">
        <v>5</v>
      </c>
      <c r="G3" s="30">
        <f t="shared" ref="G3:G43" si="1">(F3/D3)</f>
        <v>1.0648039695891986E-4</v>
      </c>
      <c r="H3" s="31">
        <f>D3-5</f>
        <v>46952</v>
      </c>
      <c r="I3" s="32">
        <v>80260443</v>
      </c>
      <c r="J3" s="27">
        <v>80255406</v>
      </c>
      <c r="K3" s="33">
        <f t="shared" ref="K3:K16" si="2">I3-J3</f>
        <v>5037</v>
      </c>
      <c r="L3" s="34">
        <f t="shared" ref="L3:L34" si="3">(K3/J3)</f>
        <v>6.2762127201748883E-5</v>
      </c>
      <c r="M3"/>
    </row>
    <row r="4" spans="1:13" x14ac:dyDescent="0.25">
      <c r="A4" s="25" t="s">
        <v>13</v>
      </c>
      <c r="B4" s="26">
        <v>53903</v>
      </c>
      <c r="C4" s="26">
        <v>53903</v>
      </c>
      <c r="D4" s="27">
        <v>53062</v>
      </c>
      <c r="E4" s="28">
        <f t="shared" si="0"/>
        <v>1.5602100068641822E-2</v>
      </c>
      <c r="F4" s="29">
        <v>5</v>
      </c>
      <c r="G4" s="30">
        <f t="shared" si="1"/>
        <v>9.4229392031962606E-5</v>
      </c>
      <c r="H4" s="27">
        <f>D4-5</f>
        <v>53057</v>
      </c>
      <c r="I4" s="32">
        <v>75174369</v>
      </c>
      <c r="J4" s="27">
        <v>75173018</v>
      </c>
      <c r="K4" s="33">
        <f t="shared" si="2"/>
        <v>1351</v>
      </c>
      <c r="L4" s="34">
        <f t="shared" si="3"/>
        <v>1.7971873897626407E-5</v>
      </c>
      <c r="M4"/>
    </row>
    <row r="5" spans="1:13" x14ac:dyDescent="0.25">
      <c r="A5" s="25" t="s">
        <v>14</v>
      </c>
      <c r="B5" s="26">
        <v>52328</v>
      </c>
      <c r="C5" s="26">
        <v>52328</v>
      </c>
      <c r="D5" s="27">
        <v>52328</v>
      </c>
      <c r="E5" s="28">
        <f t="shared" si="0"/>
        <v>0</v>
      </c>
      <c r="F5" s="29">
        <v>184</v>
      </c>
      <c r="G5" s="30">
        <f t="shared" si="1"/>
        <v>3.516281914080416E-3</v>
      </c>
      <c r="H5" s="27">
        <f>D5-184</f>
        <v>52144</v>
      </c>
      <c r="I5" s="32">
        <v>70646767</v>
      </c>
      <c r="J5" s="27">
        <v>70589023</v>
      </c>
      <c r="K5" s="33">
        <f t="shared" si="2"/>
        <v>57744</v>
      </c>
      <c r="L5" s="34">
        <f t="shared" si="3"/>
        <v>8.1803087145716693E-4</v>
      </c>
      <c r="M5"/>
    </row>
    <row r="6" spans="1:13" x14ac:dyDescent="0.25">
      <c r="A6" s="10" t="s">
        <v>15</v>
      </c>
      <c r="B6" s="26">
        <v>42135</v>
      </c>
      <c r="C6" s="26">
        <v>42135</v>
      </c>
      <c r="D6" s="27">
        <v>41690</v>
      </c>
      <c r="E6" s="28">
        <f t="shared" si="0"/>
        <v>1.0561291088168945E-2</v>
      </c>
      <c r="F6" s="29">
        <v>1</v>
      </c>
      <c r="G6" s="30">
        <f t="shared" si="1"/>
        <v>2.3986567522187573E-5</v>
      </c>
      <c r="H6" s="27">
        <f>D6-1</f>
        <v>41689</v>
      </c>
      <c r="I6" s="32">
        <v>48130909</v>
      </c>
      <c r="J6" s="27">
        <v>48130696</v>
      </c>
      <c r="K6" s="33">
        <f t="shared" si="2"/>
        <v>213</v>
      </c>
      <c r="L6" s="34">
        <f t="shared" si="3"/>
        <v>4.4254502365808297E-6</v>
      </c>
      <c r="M6"/>
    </row>
    <row r="7" spans="1:13" x14ac:dyDescent="0.25">
      <c r="A7" s="25" t="s">
        <v>16</v>
      </c>
      <c r="B7" s="26">
        <v>80644</v>
      </c>
      <c r="C7" s="26">
        <v>80643</v>
      </c>
      <c r="D7" s="27">
        <v>79657</v>
      </c>
      <c r="E7" s="28">
        <f t="shared" si="0"/>
        <v>1.222672767630173E-2</v>
      </c>
      <c r="F7" s="26">
        <v>0</v>
      </c>
      <c r="G7" s="30">
        <f t="shared" si="1"/>
        <v>0</v>
      </c>
      <c r="H7" s="27">
        <f>D7-F7</f>
        <v>79657</v>
      </c>
      <c r="I7" s="32">
        <v>82242069</v>
      </c>
      <c r="J7" s="27">
        <v>82241992</v>
      </c>
      <c r="K7" s="33">
        <f t="shared" si="2"/>
        <v>77</v>
      </c>
      <c r="L7" s="34">
        <f t="shared" si="3"/>
        <v>9.3626136876645691E-7</v>
      </c>
      <c r="M7"/>
    </row>
    <row r="8" spans="1:13" x14ac:dyDescent="0.25">
      <c r="A8" s="25" t="s">
        <v>17</v>
      </c>
      <c r="B8" s="26">
        <v>73493</v>
      </c>
      <c r="C8" s="26">
        <v>73492</v>
      </c>
      <c r="D8" s="27">
        <v>73492</v>
      </c>
      <c r="E8" s="28">
        <f t="shared" si="0"/>
        <v>0</v>
      </c>
      <c r="F8" s="29">
        <v>16</v>
      </c>
      <c r="G8" s="30">
        <f t="shared" si="1"/>
        <v>2.1771077124040712E-4</v>
      </c>
      <c r="H8" s="27">
        <f>D8-16</f>
        <v>73476</v>
      </c>
      <c r="I8" s="32">
        <v>75912574</v>
      </c>
      <c r="J8" s="27">
        <v>75900608</v>
      </c>
      <c r="K8" s="33">
        <f t="shared" si="2"/>
        <v>11966</v>
      </c>
      <c r="L8" s="34">
        <f t="shared" si="3"/>
        <v>1.5765354606909077E-4</v>
      </c>
      <c r="M8"/>
    </row>
    <row r="9" spans="1:13" x14ac:dyDescent="0.25">
      <c r="A9" s="25" t="s">
        <v>18</v>
      </c>
      <c r="B9" s="26">
        <v>67513</v>
      </c>
      <c r="C9" s="26">
        <v>67512</v>
      </c>
      <c r="D9" s="27">
        <v>66838</v>
      </c>
      <c r="E9" s="28">
        <f t="shared" si="0"/>
        <v>9.9834103566773802E-3</v>
      </c>
      <c r="F9" s="29">
        <v>8</v>
      </c>
      <c r="G9" s="30">
        <f t="shared" si="1"/>
        <v>1.1969239055627038E-4</v>
      </c>
      <c r="H9" s="27">
        <f>D9-8</f>
        <v>66830</v>
      </c>
      <c r="I9" s="32">
        <v>68638153</v>
      </c>
      <c r="J9" s="27">
        <v>68635597</v>
      </c>
      <c r="K9" s="33">
        <f t="shared" si="2"/>
        <v>2556</v>
      </c>
      <c r="L9" s="34">
        <f t="shared" si="3"/>
        <v>3.7240151054561379E-5</v>
      </c>
      <c r="M9"/>
    </row>
    <row r="10" spans="1:13" x14ac:dyDescent="0.25">
      <c r="A10" s="25" t="s">
        <v>19</v>
      </c>
      <c r="B10" s="26">
        <v>66828</v>
      </c>
      <c r="C10" s="26">
        <v>66828</v>
      </c>
      <c r="D10" s="27">
        <v>66160</v>
      </c>
      <c r="E10" s="28">
        <f t="shared" si="0"/>
        <v>9.995810139462491E-3</v>
      </c>
      <c r="F10" s="29">
        <v>1</v>
      </c>
      <c r="G10" s="30">
        <f t="shared" si="1"/>
        <v>1.5114873035066506E-5</v>
      </c>
      <c r="H10" s="27">
        <f>D10-1</f>
        <v>66159</v>
      </c>
      <c r="I10" s="32">
        <v>73743742</v>
      </c>
      <c r="J10" s="27">
        <v>73743516</v>
      </c>
      <c r="K10" s="33">
        <f t="shared" si="2"/>
        <v>226</v>
      </c>
      <c r="L10" s="34">
        <f t="shared" si="3"/>
        <v>3.0646762218389477E-6</v>
      </c>
      <c r="M10"/>
    </row>
    <row r="11" spans="1:13" x14ac:dyDescent="0.25">
      <c r="A11" s="25" t="s">
        <v>20</v>
      </c>
      <c r="B11" s="26">
        <v>68227</v>
      </c>
      <c r="C11" s="26">
        <v>68227</v>
      </c>
      <c r="D11" s="27">
        <v>59585</v>
      </c>
      <c r="E11" s="28">
        <f t="shared" si="0"/>
        <v>0.12666539639732066</v>
      </c>
      <c r="F11" s="29">
        <v>3</v>
      </c>
      <c r="G11" s="30">
        <f t="shared" si="1"/>
        <v>5.034824200721658E-5</v>
      </c>
      <c r="H11" s="27">
        <f>D11-3</f>
        <v>59582</v>
      </c>
      <c r="I11" s="32">
        <v>58492296</v>
      </c>
      <c r="J11" s="27">
        <v>58491386</v>
      </c>
      <c r="K11" s="33">
        <f t="shared" si="2"/>
        <v>910</v>
      </c>
      <c r="L11" s="34">
        <f t="shared" si="3"/>
        <v>1.5557846415196931E-5</v>
      </c>
      <c r="M11"/>
    </row>
    <row r="12" spans="1:13" x14ac:dyDescent="0.25">
      <c r="A12" s="25" t="s">
        <v>21</v>
      </c>
      <c r="B12" s="26">
        <v>39042</v>
      </c>
      <c r="C12" s="26">
        <v>39042</v>
      </c>
      <c r="D12" s="27">
        <v>38080</v>
      </c>
      <c r="E12" s="28">
        <f t="shared" si="0"/>
        <v>2.4640131140822752E-2</v>
      </c>
      <c r="F12" s="29">
        <v>11</v>
      </c>
      <c r="G12" s="30">
        <f t="shared" si="1"/>
        <v>2.888655462184874E-4</v>
      </c>
      <c r="H12" s="27">
        <f>D12-11</f>
        <v>38069</v>
      </c>
      <c r="I12" s="32">
        <v>34147820</v>
      </c>
      <c r="J12" s="27">
        <v>34144510</v>
      </c>
      <c r="K12" s="33">
        <f t="shared" si="2"/>
        <v>3310</v>
      </c>
      <c r="L12" s="34">
        <f t="shared" si="3"/>
        <v>9.6940913780868427E-5</v>
      </c>
      <c r="M12"/>
    </row>
    <row r="13" spans="1:13" x14ac:dyDescent="0.25">
      <c r="A13" s="25" t="s">
        <v>22</v>
      </c>
      <c r="B13" s="26">
        <v>42567</v>
      </c>
      <c r="C13" s="26">
        <v>42565</v>
      </c>
      <c r="D13" s="27">
        <v>41601</v>
      </c>
      <c r="E13" s="28">
        <f t="shared" si="0"/>
        <v>2.2647715259015655E-2</v>
      </c>
      <c r="F13" s="29">
        <v>14</v>
      </c>
      <c r="G13" s="30">
        <f t="shared" si="1"/>
        <v>3.3653037186606093E-4</v>
      </c>
      <c r="H13" s="27">
        <f>D13-14</f>
        <v>41587</v>
      </c>
      <c r="I13" s="32">
        <v>47562894</v>
      </c>
      <c r="J13" s="27">
        <v>47559513</v>
      </c>
      <c r="K13" s="33">
        <f t="shared" si="2"/>
        <v>3381</v>
      </c>
      <c r="L13" s="34">
        <f t="shared" si="3"/>
        <v>7.1089878485509309E-5</v>
      </c>
      <c r="M13"/>
    </row>
    <row r="14" spans="1:13" x14ac:dyDescent="0.25">
      <c r="A14" s="25" t="s">
        <v>23</v>
      </c>
      <c r="B14" s="26">
        <v>32008</v>
      </c>
      <c r="C14" s="26">
        <v>32007</v>
      </c>
      <c r="D14" s="27">
        <v>31271</v>
      </c>
      <c r="E14" s="28">
        <f t="shared" si="0"/>
        <v>2.2994969850345215E-2</v>
      </c>
      <c r="F14" s="26">
        <v>175</v>
      </c>
      <c r="G14" s="30">
        <f t="shared" si="1"/>
        <v>5.5962393271721403E-3</v>
      </c>
      <c r="H14" s="27">
        <f t="shared" ref="H14:H45" si="4">D14-F14</f>
        <v>31096</v>
      </c>
      <c r="I14" s="32">
        <v>35282529</v>
      </c>
      <c r="J14" s="27">
        <v>35221382</v>
      </c>
      <c r="K14" s="33">
        <f t="shared" si="2"/>
        <v>61147</v>
      </c>
      <c r="L14" s="34">
        <f t="shared" si="3"/>
        <v>1.7360761142194818E-3</v>
      </c>
      <c r="M14"/>
    </row>
    <row r="15" spans="1:13" x14ac:dyDescent="0.25">
      <c r="A15" s="25" t="s">
        <v>24</v>
      </c>
      <c r="B15" s="26">
        <v>71895</v>
      </c>
      <c r="C15" s="26">
        <v>71894</v>
      </c>
      <c r="D15" s="27">
        <v>63131</v>
      </c>
      <c r="E15" s="28">
        <f t="shared" si="0"/>
        <v>0.12188777923053384</v>
      </c>
      <c r="F15" s="26">
        <v>1</v>
      </c>
      <c r="G15" s="30">
        <f t="shared" si="1"/>
        <v>1.5840078566789692E-5</v>
      </c>
      <c r="H15" s="27">
        <f t="shared" si="4"/>
        <v>63130</v>
      </c>
      <c r="I15" s="32">
        <v>57354656</v>
      </c>
      <c r="J15" s="27">
        <v>57354354</v>
      </c>
      <c r="K15" s="33">
        <f t="shared" si="2"/>
        <v>302</v>
      </c>
      <c r="L15" s="34">
        <f t="shared" si="3"/>
        <v>5.2655113158453494E-6</v>
      </c>
      <c r="M15"/>
    </row>
    <row r="16" spans="1:13" x14ac:dyDescent="0.25">
      <c r="A16" s="25" t="s">
        <v>25</v>
      </c>
      <c r="B16" s="26">
        <v>49910</v>
      </c>
      <c r="C16" s="26">
        <v>49910</v>
      </c>
      <c r="D16" s="27">
        <v>49303</v>
      </c>
      <c r="E16" s="28">
        <f t="shared" si="0"/>
        <v>1.2161891404528169E-2</v>
      </c>
      <c r="F16" s="26">
        <v>2</v>
      </c>
      <c r="G16" s="30">
        <f t="shared" si="1"/>
        <v>4.0565482830659394E-5</v>
      </c>
      <c r="H16" s="27">
        <f t="shared" si="4"/>
        <v>49301</v>
      </c>
      <c r="I16" s="32">
        <v>64578067</v>
      </c>
      <c r="J16" s="27">
        <v>64577431</v>
      </c>
      <c r="K16" s="33">
        <f t="shared" si="2"/>
        <v>636</v>
      </c>
      <c r="L16" s="34">
        <f t="shared" si="3"/>
        <v>9.8486420124083287E-6</v>
      </c>
      <c r="M16"/>
    </row>
    <row r="17" spans="1:13" x14ac:dyDescent="0.25">
      <c r="A17" s="25" t="s">
        <v>26</v>
      </c>
      <c r="B17" s="26">
        <v>61786</v>
      </c>
      <c r="C17" s="26">
        <v>61786</v>
      </c>
      <c r="D17" s="27">
        <v>56705</v>
      </c>
      <c r="E17" s="28">
        <f t="shared" si="0"/>
        <v>8.2235457870715067E-2</v>
      </c>
      <c r="F17" s="26">
        <v>0</v>
      </c>
      <c r="G17" s="30">
        <f t="shared" si="1"/>
        <v>0</v>
      </c>
      <c r="H17" s="27">
        <f t="shared" si="4"/>
        <v>56705</v>
      </c>
      <c r="I17" s="32">
        <v>66244942</v>
      </c>
      <c r="J17" s="27">
        <v>66244942</v>
      </c>
      <c r="K17" s="33">
        <v>0</v>
      </c>
      <c r="L17" s="34">
        <f t="shared" si="3"/>
        <v>0</v>
      </c>
      <c r="M17"/>
    </row>
    <row r="18" spans="1:13" x14ac:dyDescent="0.25">
      <c r="A18" s="25" t="s">
        <v>27</v>
      </c>
      <c r="B18" s="26">
        <v>46803</v>
      </c>
      <c r="C18" s="26">
        <v>46803</v>
      </c>
      <c r="D18" s="27">
        <v>46400</v>
      </c>
      <c r="E18" s="28">
        <f t="shared" si="0"/>
        <v>8.6105591521911107E-3</v>
      </c>
      <c r="F18" s="26">
        <v>2</v>
      </c>
      <c r="G18" s="30">
        <f t="shared" si="1"/>
        <v>4.3103448275862066E-5</v>
      </c>
      <c r="H18" s="27">
        <f t="shared" si="4"/>
        <v>46398</v>
      </c>
      <c r="I18" s="32">
        <v>69916314</v>
      </c>
      <c r="J18" s="27">
        <v>69915834</v>
      </c>
      <c r="K18" s="33">
        <f t="shared" ref="K18:K45" si="5">I18-J18</f>
        <v>480</v>
      </c>
      <c r="L18" s="34">
        <f t="shared" si="3"/>
        <v>6.8653976150810126E-6</v>
      </c>
      <c r="M18"/>
    </row>
    <row r="19" spans="1:13" x14ac:dyDescent="0.25">
      <c r="A19" s="25" t="s">
        <v>28</v>
      </c>
      <c r="B19" s="26">
        <v>78691</v>
      </c>
      <c r="C19" s="26">
        <v>78691</v>
      </c>
      <c r="D19" s="27">
        <v>76636</v>
      </c>
      <c r="E19" s="28">
        <f t="shared" si="0"/>
        <v>2.6114803471807502E-2</v>
      </c>
      <c r="F19" s="26">
        <v>31</v>
      </c>
      <c r="G19" s="30">
        <f t="shared" si="1"/>
        <v>4.0450962993893207E-4</v>
      </c>
      <c r="H19" s="27">
        <f t="shared" si="4"/>
        <v>76605</v>
      </c>
      <c r="I19" s="32">
        <v>90301254</v>
      </c>
      <c r="J19" s="27">
        <v>90289071</v>
      </c>
      <c r="K19" s="33">
        <f t="shared" si="5"/>
        <v>12183</v>
      </c>
      <c r="L19" s="34">
        <f t="shared" si="3"/>
        <v>1.349332744823568E-4</v>
      </c>
      <c r="M19"/>
    </row>
    <row r="20" spans="1:13" x14ac:dyDescent="0.25">
      <c r="A20" s="25" t="s">
        <v>29</v>
      </c>
      <c r="B20" s="26">
        <v>61510</v>
      </c>
      <c r="C20" s="26">
        <v>61510</v>
      </c>
      <c r="D20" s="27">
        <v>53729</v>
      </c>
      <c r="E20" s="28">
        <f t="shared" si="0"/>
        <v>0.12649975613721343</v>
      </c>
      <c r="F20" s="26">
        <v>8</v>
      </c>
      <c r="G20" s="30">
        <f t="shared" si="1"/>
        <v>1.4889538238195389E-4</v>
      </c>
      <c r="H20" s="27">
        <f t="shared" si="4"/>
        <v>53721</v>
      </c>
      <c r="I20" s="32">
        <v>49983249</v>
      </c>
      <c r="J20" s="27">
        <v>49981059</v>
      </c>
      <c r="K20" s="33">
        <f t="shared" si="5"/>
        <v>2190</v>
      </c>
      <c r="L20" s="34">
        <f t="shared" si="3"/>
        <v>4.3816598603883125E-5</v>
      </c>
      <c r="M20"/>
    </row>
    <row r="21" spans="1:13" ht="13.8" x14ac:dyDescent="0.3">
      <c r="A21" s="35" t="s">
        <v>30</v>
      </c>
      <c r="B21" s="26">
        <v>51964</v>
      </c>
      <c r="C21" s="26">
        <v>51964</v>
      </c>
      <c r="D21" s="27">
        <v>51908</v>
      </c>
      <c r="E21" s="28">
        <f t="shared" si="0"/>
        <v>1.077669155569283E-3</v>
      </c>
      <c r="F21" s="26">
        <v>15</v>
      </c>
      <c r="G21" s="30">
        <f t="shared" si="1"/>
        <v>2.8897279802727905E-4</v>
      </c>
      <c r="H21" s="27">
        <f t="shared" si="4"/>
        <v>51893</v>
      </c>
      <c r="I21" s="32">
        <v>61816815</v>
      </c>
      <c r="J21" s="27">
        <v>61812744</v>
      </c>
      <c r="K21" s="33">
        <f t="shared" si="5"/>
        <v>4071</v>
      </c>
      <c r="L21" s="34">
        <f t="shared" si="3"/>
        <v>6.586020513828022E-5</v>
      </c>
      <c r="M21"/>
    </row>
    <row r="22" spans="1:13" ht="13.8" x14ac:dyDescent="0.3">
      <c r="A22" s="35" t="s">
        <v>31</v>
      </c>
      <c r="B22" s="26">
        <v>52211</v>
      </c>
      <c r="C22" s="26">
        <v>52210</v>
      </c>
      <c r="D22" s="27">
        <v>52072</v>
      </c>
      <c r="E22" s="28">
        <f t="shared" si="0"/>
        <v>2.6431718061673548E-3</v>
      </c>
      <c r="F22" s="26">
        <v>2</v>
      </c>
      <c r="G22" s="30">
        <f t="shared" si="1"/>
        <v>3.840835765862652E-5</v>
      </c>
      <c r="H22" s="27">
        <f t="shared" si="4"/>
        <v>52070</v>
      </c>
      <c r="I22" s="32">
        <v>52813778</v>
      </c>
      <c r="J22" s="27">
        <v>52812663</v>
      </c>
      <c r="K22" s="33">
        <f t="shared" si="5"/>
        <v>1115</v>
      </c>
      <c r="L22" s="34">
        <f t="shared" si="3"/>
        <v>2.1112360874512236E-5</v>
      </c>
      <c r="M22"/>
    </row>
    <row r="23" spans="1:13" x14ac:dyDescent="0.25">
      <c r="A23" s="25" t="s">
        <v>32</v>
      </c>
      <c r="B23" s="26">
        <v>37933</v>
      </c>
      <c r="C23" s="26">
        <v>37933</v>
      </c>
      <c r="D23" s="27">
        <v>36753</v>
      </c>
      <c r="E23" s="28">
        <f t="shared" si="0"/>
        <v>3.1107478976089453E-2</v>
      </c>
      <c r="F23" s="26">
        <v>17</v>
      </c>
      <c r="G23" s="30">
        <f t="shared" si="1"/>
        <v>4.6254727505237666E-4</v>
      </c>
      <c r="H23" s="27">
        <f t="shared" si="4"/>
        <v>36736</v>
      </c>
      <c r="I23" s="32">
        <v>47790697</v>
      </c>
      <c r="J23" s="27">
        <v>47784820</v>
      </c>
      <c r="K23" s="33">
        <f t="shared" si="5"/>
        <v>5877</v>
      </c>
      <c r="L23" s="34">
        <f t="shared" si="3"/>
        <v>1.2298884875991999E-4</v>
      </c>
      <c r="M23"/>
    </row>
    <row r="24" spans="1:13" x14ac:dyDescent="0.25">
      <c r="A24" s="25" t="s">
        <v>33</v>
      </c>
      <c r="B24" s="26">
        <v>68580</v>
      </c>
      <c r="C24" s="26">
        <v>68579</v>
      </c>
      <c r="D24" s="27">
        <v>68418</v>
      </c>
      <c r="E24" s="28">
        <f t="shared" si="0"/>
        <v>2.3476574461569477E-3</v>
      </c>
      <c r="F24" s="26">
        <v>1</v>
      </c>
      <c r="G24" s="30">
        <f t="shared" si="1"/>
        <v>1.461603671548423E-5</v>
      </c>
      <c r="H24" s="27">
        <f t="shared" si="4"/>
        <v>68417</v>
      </c>
      <c r="I24" s="32">
        <v>76987882</v>
      </c>
      <c r="J24" s="27">
        <v>76987595</v>
      </c>
      <c r="K24" s="33">
        <f t="shared" si="5"/>
        <v>287</v>
      </c>
      <c r="L24" s="34">
        <f t="shared" si="3"/>
        <v>3.727873302185891E-6</v>
      </c>
      <c r="M24"/>
    </row>
    <row r="25" spans="1:13" x14ac:dyDescent="0.25">
      <c r="A25" s="25" t="s">
        <v>34</v>
      </c>
      <c r="B25" s="26">
        <v>72906</v>
      </c>
      <c r="C25" s="26">
        <v>72905</v>
      </c>
      <c r="D25" s="27">
        <v>72580</v>
      </c>
      <c r="E25" s="28">
        <f t="shared" si="0"/>
        <v>4.4578561141210837E-3</v>
      </c>
      <c r="F25" s="26">
        <v>22</v>
      </c>
      <c r="G25" s="30">
        <f t="shared" si="1"/>
        <v>3.0311380545604852E-4</v>
      </c>
      <c r="H25" s="27">
        <f t="shared" si="4"/>
        <v>72558</v>
      </c>
      <c r="I25" s="32">
        <v>71059550</v>
      </c>
      <c r="J25" s="27">
        <v>71034020</v>
      </c>
      <c r="K25" s="33">
        <f t="shared" si="5"/>
        <v>25530</v>
      </c>
      <c r="L25" s="34">
        <f t="shared" si="3"/>
        <v>3.5940525398956726E-4</v>
      </c>
      <c r="M25"/>
    </row>
    <row r="26" spans="1:13" x14ac:dyDescent="0.25">
      <c r="A26" s="25" t="s">
        <v>35</v>
      </c>
      <c r="B26" s="26">
        <v>66402</v>
      </c>
      <c r="C26" s="26">
        <v>66400</v>
      </c>
      <c r="D26" s="27">
        <v>66052</v>
      </c>
      <c r="E26" s="28">
        <f t="shared" si="0"/>
        <v>5.2409638554217208E-3</v>
      </c>
      <c r="F26" s="26">
        <v>4</v>
      </c>
      <c r="G26" s="30">
        <f t="shared" si="1"/>
        <v>6.0558347968267426E-5</v>
      </c>
      <c r="H26" s="27">
        <f t="shared" si="4"/>
        <v>66048</v>
      </c>
      <c r="I26" s="32">
        <v>71158824</v>
      </c>
      <c r="J26" s="27">
        <v>71157509</v>
      </c>
      <c r="K26" s="33">
        <f t="shared" si="5"/>
        <v>1315</v>
      </c>
      <c r="L26" s="34">
        <f t="shared" si="3"/>
        <v>1.8480129763957869E-5</v>
      </c>
      <c r="M26"/>
    </row>
    <row r="27" spans="1:13" x14ac:dyDescent="0.25">
      <c r="A27" s="25" t="s">
        <v>36</v>
      </c>
      <c r="B27" s="26">
        <v>34514</v>
      </c>
      <c r="C27" s="26">
        <v>34513</v>
      </c>
      <c r="D27" s="27">
        <v>33086</v>
      </c>
      <c r="E27" s="28">
        <f t="shared" si="0"/>
        <v>4.1346738909975977E-2</v>
      </c>
      <c r="F27" s="26">
        <v>16</v>
      </c>
      <c r="G27" s="30">
        <f t="shared" si="1"/>
        <v>4.8358822462673032E-4</v>
      </c>
      <c r="H27" s="27">
        <f t="shared" si="4"/>
        <v>33070</v>
      </c>
      <c r="I27" s="32">
        <v>37639429</v>
      </c>
      <c r="J27" s="27">
        <v>37626906</v>
      </c>
      <c r="K27" s="33">
        <f t="shared" si="5"/>
        <v>12523</v>
      </c>
      <c r="L27" s="34">
        <f t="shared" si="3"/>
        <v>3.3282034935319953E-4</v>
      </c>
      <c r="M27"/>
    </row>
    <row r="28" spans="1:13" x14ac:dyDescent="0.25">
      <c r="A28" s="25" t="s">
        <v>37</v>
      </c>
      <c r="B28" s="26">
        <v>46043</v>
      </c>
      <c r="C28" s="26">
        <v>46043</v>
      </c>
      <c r="D28" s="27">
        <v>45916</v>
      </c>
      <c r="E28" s="28">
        <f t="shared" si="0"/>
        <v>2.7582911626088391E-3</v>
      </c>
      <c r="F28" s="26">
        <v>4</v>
      </c>
      <c r="G28" s="30">
        <f t="shared" si="1"/>
        <v>8.7115602404390621E-5</v>
      </c>
      <c r="H28" s="27">
        <f t="shared" si="4"/>
        <v>45912</v>
      </c>
      <c r="I28" s="32">
        <v>53516098</v>
      </c>
      <c r="J28" s="27">
        <v>53514884</v>
      </c>
      <c r="K28" s="33">
        <f t="shared" si="5"/>
        <v>1214</v>
      </c>
      <c r="L28" s="34">
        <f t="shared" si="3"/>
        <v>2.268527761360746E-5</v>
      </c>
      <c r="M28"/>
    </row>
    <row r="29" spans="1:13" x14ac:dyDescent="0.25">
      <c r="A29" s="25" t="s">
        <v>38</v>
      </c>
      <c r="B29" s="26">
        <v>40586</v>
      </c>
      <c r="C29" s="26">
        <v>40586</v>
      </c>
      <c r="D29" s="27">
        <v>40237</v>
      </c>
      <c r="E29" s="28">
        <f t="shared" si="0"/>
        <v>8.5990242940915396E-3</v>
      </c>
      <c r="F29" s="26">
        <v>3</v>
      </c>
      <c r="G29" s="30">
        <f t="shared" si="1"/>
        <v>7.4558242413698828E-5</v>
      </c>
      <c r="H29" s="27">
        <f t="shared" si="4"/>
        <v>40234</v>
      </c>
      <c r="I29" s="32">
        <v>47349325</v>
      </c>
      <c r="J29" s="27">
        <v>47348525</v>
      </c>
      <c r="K29" s="33">
        <f t="shared" si="5"/>
        <v>800</v>
      </c>
      <c r="L29" s="34">
        <f t="shared" si="3"/>
        <v>1.6895985672204149E-5</v>
      </c>
      <c r="M29"/>
    </row>
    <row r="30" spans="1:13" x14ac:dyDescent="0.25">
      <c r="A30" s="25" t="s">
        <v>39</v>
      </c>
      <c r="B30" s="26">
        <v>67439</v>
      </c>
      <c r="C30" s="26">
        <v>67438</v>
      </c>
      <c r="D30" s="27">
        <v>66740</v>
      </c>
      <c r="E30" s="28">
        <f t="shared" si="0"/>
        <v>1.0350247634864584E-2</v>
      </c>
      <c r="F30" s="26">
        <v>2</v>
      </c>
      <c r="G30" s="30">
        <f t="shared" si="1"/>
        <v>2.9967036260113875E-5</v>
      </c>
      <c r="H30" s="27">
        <f t="shared" si="4"/>
        <v>66738</v>
      </c>
      <c r="I30" s="32">
        <v>68149734</v>
      </c>
      <c r="J30" s="27">
        <v>68149136</v>
      </c>
      <c r="K30" s="33">
        <f t="shared" si="5"/>
        <v>598</v>
      </c>
      <c r="L30" s="34">
        <f t="shared" si="3"/>
        <v>8.7748728024959851E-6</v>
      </c>
      <c r="M30"/>
    </row>
    <row r="31" spans="1:13" x14ac:dyDescent="0.25">
      <c r="A31" s="25" t="s">
        <v>40</v>
      </c>
      <c r="B31" s="26">
        <v>65571</v>
      </c>
      <c r="C31" s="26">
        <v>65567</v>
      </c>
      <c r="D31" s="27">
        <v>65337</v>
      </c>
      <c r="E31" s="28">
        <f t="shared" si="0"/>
        <v>3.5078621867707938E-3</v>
      </c>
      <c r="F31" s="26">
        <v>45</v>
      </c>
      <c r="G31" s="30">
        <f t="shared" si="1"/>
        <v>6.887368566049865E-4</v>
      </c>
      <c r="H31" s="27">
        <f t="shared" si="4"/>
        <v>65292</v>
      </c>
      <c r="I31" s="32">
        <v>55616115</v>
      </c>
      <c r="J31" s="27">
        <v>55598269</v>
      </c>
      <c r="K31" s="33">
        <f t="shared" si="5"/>
        <v>17846</v>
      </c>
      <c r="L31" s="34">
        <f t="shared" si="3"/>
        <v>3.2098121615980525E-4</v>
      </c>
      <c r="M31"/>
    </row>
    <row r="32" spans="1:13" x14ac:dyDescent="0.25">
      <c r="A32" s="25" t="s">
        <v>41</v>
      </c>
      <c r="B32" s="26">
        <v>44430</v>
      </c>
      <c r="C32" s="26">
        <v>44428</v>
      </c>
      <c r="D32" s="27">
        <v>43489</v>
      </c>
      <c r="E32" s="28">
        <f t="shared" si="0"/>
        <v>2.1135320068425334E-2</v>
      </c>
      <c r="F32" s="26">
        <v>18</v>
      </c>
      <c r="G32" s="30">
        <f t="shared" si="1"/>
        <v>4.1389776725148889E-4</v>
      </c>
      <c r="H32" s="27">
        <f t="shared" si="4"/>
        <v>43471</v>
      </c>
      <c r="I32" s="32">
        <v>59921248</v>
      </c>
      <c r="J32" s="27">
        <v>59916250</v>
      </c>
      <c r="K32" s="33">
        <f t="shared" si="5"/>
        <v>4998</v>
      </c>
      <c r="L32" s="34">
        <f t="shared" si="3"/>
        <v>8.3416435441136587E-5</v>
      </c>
      <c r="M32"/>
    </row>
    <row r="33" spans="1:13" x14ac:dyDescent="0.25">
      <c r="A33" s="25" t="s">
        <v>42</v>
      </c>
      <c r="B33" s="26">
        <v>55803</v>
      </c>
      <c r="C33" s="26">
        <v>55803</v>
      </c>
      <c r="D33" s="27">
        <v>48800</v>
      </c>
      <c r="E33" s="28">
        <f t="shared" si="0"/>
        <v>0.12549504506926146</v>
      </c>
      <c r="F33" s="26">
        <v>7</v>
      </c>
      <c r="G33" s="30">
        <f t="shared" si="1"/>
        <v>1.4344262295081967E-4</v>
      </c>
      <c r="H33" s="27">
        <f t="shared" si="4"/>
        <v>48793</v>
      </c>
      <c r="I33" s="32">
        <v>54409869</v>
      </c>
      <c r="J33" s="27">
        <v>54406276</v>
      </c>
      <c r="K33" s="33">
        <f t="shared" si="5"/>
        <v>3593</v>
      </c>
      <c r="L33" s="34">
        <f t="shared" si="3"/>
        <v>6.6040175218020809E-5</v>
      </c>
      <c r="M33"/>
    </row>
    <row r="34" spans="1:13" x14ac:dyDescent="0.25">
      <c r="A34" s="25" t="s">
        <v>43</v>
      </c>
      <c r="B34" s="26">
        <v>43597</v>
      </c>
      <c r="C34" s="26">
        <v>43597</v>
      </c>
      <c r="D34" s="27">
        <v>42489</v>
      </c>
      <c r="E34" s="28">
        <f t="shared" si="0"/>
        <v>2.5414592747207365E-2</v>
      </c>
      <c r="F34" s="26">
        <v>8</v>
      </c>
      <c r="G34" s="30">
        <f t="shared" si="1"/>
        <v>1.882840264539057E-4</v>
      </c>
      <c r="H34" s="27">
        <f t="shared" si="4"/>
        <v>42481</v>
      </c>
      <c r="I34" s="32">
        <v>50758715</v>
      </c>
      <c r="J34" s="27">
        <v>50756212</v>
      </c>
      <c r="K34" s="33">
        <f t="shared" si="5"/>
        <v>2503</v>
      </c>
      <c r="L34" s="34">
        <f t="shared" si="3"/>
        <v>4.931416079671194E-5</v>
      </c>
      <c r="M34"/>
    </row>
    <row r="35" spans="1:13" x14ac:dyDescent="0.25">
      <c r="A35" s="25" t="s">
        <v>44</v>
      </c>
      <c r="B35" s="26">
        <v>80667</v>
      </c>
      <c r="C35" s="26">
        <v>80666</v>
      </c>
      <c r="D35" s="27">
        <v>80235</v>
      </c>
      <c r="E35" s="28">
        <f t="shared" ref="E35:E52" si="6">1-(D35/C35)</f>
        <v>5.3430193637964418E-3</v>
      </c>
      <c r="F35" s="26">
        <v>2</v>
      </c>
      <c r="G35" s="30">
        <f t="shared" si="1"/>
        <v>2.4926777590826945E-5</v>
      </c>
      <c r="H35" s="27">
        <f t="shared" si="4"/>
        <v>80233</v>
      </c>
      <c r="I35" s="32">
        <v>85820054</v>
      </c>
      <c r="J35" s="27">
        <v>85819554</v>
      </c>
      <c r="K35" s="33">
        <f t="shared" si="5"/>
        <v>500</v>
      </c>
      <c r="L35" s="34">
        <f t="shared" ref="L35:L66" si="7">(K35/J35)</f>
        <v>5.8261780293101962E-6</v>
      </c>
      <c r="M35"/>
    </row>
    <row r="36" spans="1:13" x14ac:dyDescent="0.25">
      <c r="A36" s="25" t="s">
        <v>45</v>
      </c>
      <c r="B36" s="26">
        <v>39961</v>
      </c>
      <c r="C36" s="26">
        <v>39961</v>
      </c>
      <c r="D36" s="27">
        <v>39489</v>
      </c>
      <c r="E36" s="28">
        <f t="shared" si="6"/>
        <v>1.181151622832266E-2</v>
      </c>
      <c r="F36" s="26">
        <v>2</v>
      </c>
      <c r="G36" s="30">
        <f t="shared" si="1"/>
        <v>5.0647015624604317E-5</v>
      </c>
      <c r="H36" s="27">
        <f t="shared" si="4"/>
        <v>39487</v>
      </c>
      <c r="I36" s="32">
        <v>38166826</v>
      </c>
      <c r="J36" s="27">
        <v>38166294</v>
      </c>
      <c r="K36" s="33">
        <f t="shared" si="5"/>
        <v>532</v>
      </c>
      <c r="L36" s="34">
        <f t="shared" si="7"/>
        <v>1.3939000731902343E-5</v>
      </c>
      <c r="M36"/>
    </row>
    <row r="37" spans="1:13" x14ac:dyDescent="0.25">
      <c r="A37" s="25" t="s">
        <v>46</v>
      </c>
      <c r="B37" s="26">
        <v>36738</v>
      </c>
      <c r="C37" s="26">
        <v>36737</v>
      </c>
      <c r="D37" s="27">
        <v>36388</v>
      </c>
      <c r="E37" s="28">
        <f t="shared" si="6"/>
        <v>9.4999591692299656E-3</v>
      </c>
      <c r="F37" s="26">
        <v>29</v>
      </c>
      <c r="G37" s="30">
        <f t="shared" si="1"/>
        <v>7.969660327580521E-4</v>
      </c>
      <c r="H37" s="27">
        <f t="shared" si="4"/>
        <v>36359</v>
      </c>
      <c r="I37" s="32">
        <v>35068295</v>
      </c>
      <c r="J37" s="27">
        <v>35060215</v>
      </c>
      <c r="K37" s="33">
        <f t="shared" si="5"/>
        <v>8080</v>
      </c>
      <c r="L37" s="34">
        <f t="shared" si="7"/>
        <v>2.3046065176725243E-4</v>
      </c>
      <c r="M37"/>
    </row>
    <row r="38" spans="1:13" x14ac:dyDescent="0.25">
      <c r="A38" s="25" t="s">
        <v>47</v>
      </c>
      <c r="B38" s="26">
        <v>82237</v>
      </c>
      <c r="C38" s="26">
        <v>82237</v>
      </c>
      <c r="D38" s="27">
        <v>79789</v>
      </c>
      <c r="E38" s="28">
        <f t="shared" si="6"/>
        <v>2.9767622846164188E-2</v>
      </c>
      <c r="F38" s="26">
        <v>2</v>
      </c>
      <c r="G38" s="30">
        <f t="shared" si="1"/>
        <v>2.5066111870057275E-5</v>
      </c>
      <c r="H38" s="27">
        <f t="shared" si="4"/>
        <v>79787</v>
      </c>
      <c r="I38" s="32">
        <v>87862783</v>
      </c>
      <c r="J38" s="27">
        <v>87862089</v>
      </c>
      <c r="K38" s="33">
        <f t="shared" si="5"/>
        <v>694</v>
      </c>
      <c r="L38" s="34">
        <f t="shared" si="7"/>
        <v>7.8987423119429807E-6</v>
      </c>
      <c r="M38"/>
    </row>
    <row r="39" spans="1:13" x14ac:dyDescent="0.25">
      <c r="A39" s="25" t="s">
        <v>48</v>
      </c>
      <c r="B39" s="26">
        <v>35176</v>
      </c>
      <c r="C39" s="26">
        <v>34884</v>
      </c>
      <c r="D39" s="27">
        <v>33294</v>
      </c>
      <c r="E39" s="28">
        <f t="shared" si="6"/>
        <v>4.5579635362917093E-2</v>
      </c>
      <c r="F39" s="26">
        <v>0</v>
      </c>
      <c r="G39" s="30">
        <f t="shared" si="1"/>
        <v>0</v>
      </c>
      <c r="H39" s="27">
        <f t="shared" si="4"/>
        <v>33294</v>
      </c>
      <c r="I39" s="32">
        <v>47403519</v>
      </c>
      <c r="J39" s="27">
        <v>47403381</v>
      </c>
      <c r="K39" s="33">
        <f t="shared" si="5"/>
        <v>138</v>
      </c>
      <c r="L39" s="34">
        <f t="shared" si="7"/>
        <v>2.9111847528344023E-6</v>
      </c>
      <c r="M39"/>
    </row>
    <row r="40" spans="1:13" x14ac:dyDescent="0.25">
      <c r="A40" s="25" t="s">
        <v>49</v>
      </c>
      <c r="B40" s="26">
        <v>39300</v>
      </c>
      <c r="C40" s="26">
        <v>39300</v>
      </c>
      <c r="D40" s="27">
        <v>38808</v>
      </c>
      <c r="E40" s="28">
        <f t="shared" si="6"/>
        <v>1.2519083969465661E-2</v>
      </c>
      <c r="F40" s="26">
        <v>2</v>
      </c>
      <c r="G40" s="30">
        <f t="shared" si="1"/>
        <v>5.1535765821480104E-5</v>
      </c>
      <c r="H40" s="27">
        <f t="shared" si="4"/>
        <v>38806</v>
      </c>
      <c r="I40" s="32">
        <v>42399818</v>
      </c>
      <c r="J40" s="27">
        <v>42399394</v>
      </c>
      <c r="K40" s="33">
        <f t="shared" si="5"/>
        <v>424</v>
      </c>
      <c r="L40" s="34">
        <f t="shared" si="7"/>
        <v>1.0000142926571073E-5</v>
      </c>
      <c r="M40"/>
    </row>
    <row r="41" spans="1:13" x14ac:dyDescent="0.25">
      <c r="A41" s="25" t="s">
        <v>50</v>
      </c>
      <c r="B41" s="26">
        <v>52956</v>
      </c>
      <c r="C41" s="26">
        <v>52956</v>
      </c>
      <c r="D41" s="27">
        <v>51617</v>
      </c>
      <c r="E41" s="28">
        <f t="shared" si="6"/>
        <v>2.528514238235513E-2</v>
      </c>
      <c r="F41" s="26">
        <v>10</v>
      </c>
      <c r="G41" s="30">
        <f t="shared" si="1"/>
        <v>1.9373462231435379E-4</v>
      </c>
      <c r="H41" s="27">
        <f t="shared" si="4"/>
        <v>51607</v>
      </c>
      <c r="I41" s="32">
        <v>56896747</v>
      </c>
      <c r="J41" s="27">
        <v>56892453</v>
      </c>
      <c r="K41" s="33">
        <f t="shared" si="5"/>
        <v>4294</v>
      </c>
      <c r="L41" s="34">
        <f>(K41/J41)</f>
        <v>7.5475740165395925E-5</v>
      </c>
      <c r="M41"/>
    </row>
    <row r="42" spans="1:13" x14ac:dyDescent="0.25">
      <c r="A42" s="25" t="s">
        <v>51</v>
      </c>
      <c r="B42" s="26">
        <v>49476</v>
      </c>
      <c r="C42" s="26">
        <v>49476</v>
      </c>
      <c r="D42" s="27">
        <v>46846</v>
      </c>
      <c r="E42" s="28">
        <f t="shared" si="6"/>
        <v>5.3157086264047249E-2</v>
      </c>
      <c r="F42" s="26">
        <v>1</v>
      </c>
      <c r="G42" s="30">
        <f t="shared" si="1"/>
        <v>2.134653972591043E-5</v>
      </c>
      <c r="H42" s="27">
        <f t="shared" si="4"/>
        <v>46845</v>
      </c>
      <c r="I42" s="32">
        <v>53920185</v>
      </c>
      <c r="J42" s="27">
        <v>53919831</v>
      </c>
      <c r="K42" s="33">
        <f t="shared" si="5"/>
        <v>354</v>
      </c>
      <c r="L42" s="34">
        <f>(K42/J42)</f>
        <v>6.5653024765600621E-6</v>
      </c>
      <c r="M42"/>
    </row>
    <row r="43" spans="1:13" x14ac:dyDescent="0.25">
      <c r="A43" s="25" t="s">
        <v>52</v>
      </c>
      <c r="B43" s="26">
        <v>69238</v>
      </c>
      <c r="C43" s="26">
        <v>69238</v>
      </c>
      <c r="D43" s="27">
        <v>68929</v>
      </c>
      <c r="E43" s="28">
        <f t="shared" si="6"/>
        <v>4.4628672116467927E-3</v>
      </c>
      <c r="F43" s="26">
        <v>0</v>
      </c>
      <c r="G43" s="30">
        <f t="shared" si="1"/>
        <v>0</v>
      </c>
      <c r="H43" s="27">
        <f t="shared" si="4"/>
        <v>68929</v>
      </c>
      <c r="I43" s="32">
        <v>69105042</v>
      </c>
      <c r="J43" s="27">
        <v>69104870</v>
      </c>
      <c r="K43" s="33">
        <f t="shared" si="5"/>
        <v>172</v>
      </c>
      <c r="L43" s="34">
        <f t="shared" si="7"/>
        <v>2.4889707483712799E-6</v>
      </c>
      <c r="M43"/>
    </row>
    <row r="44" spans="1:13" x14ac:dyDescent="0.25">
      <c r="A44" s="25" t="s">
        <v>53</v>
      </c>
      <c r="B44" s="26">
        <v>51778</v>
      </c>
      <c r="C44" s="26">
        <v>51778</v>
      </c>
      <c r="D44" s="27">
        <v>49121</v>
      </c>
      <c r="E44" s="28">
        <f t="shared" si="6"/>
        <v>5.1315230406736467E-2</v>
      </c>
      <c r="F44" s="26">
        <v>6</v>
      </c>
      <c r="G44" s="30">
        <f>F44/D44</f>
        <v>1.2214735042039045E-4</v>
      </c>
      <c r="H44" s="27">
        <f t="shared" si="4"/>
        <v>49115</v>
      </c>
      <c r="I44" s="32">
        <v>50248395</v>
      </c>
      <c r="J44" s="27">
        <v>50246837</v>
      </c>
      <c r="K44" s="33">
        <f t="shared" si="5"/>
        <v>1558</v>
      </c>
      <c r="L44" s="34">
        <f t="shared" si="7"/>
        <v>3.1006926863874036E-5</v>
      </c>
      <c r="M44"/>
    </row>
    <row r="45" spans="1:13" x14ac:dyDescent="0.25">
      <c r="A45" s="25" t="s">
        <v>54</v>
      </c>
      <c r="B45" s="26">
        <v>60519</v>
      </c>
      <c r="C45" s="26">
        <v>60519</v>
      </c>
      <c r="D45" s="27">
        <v>59697</v>
      </c>
      <c r="E45" s="28">
        <f t="shared" si="6"/>
        <v>1.3582511277450027E-2</v>
      </c>
      <c r="F45" s="26">
        <v>5</v>
      </c>
      <c r="G45" s="30">
        <f t="shared" ref="G45:G89" si="8">(F45/D45)</f>
        <v>8.3756302661775297E-5</v>
      </c>
      <c r="H45" s="27">
        <f t="shared" si="4"/>
        <v>59692</v>
      </c>
      <c r="I45" s="32">
        <v>64235757</v>
      </c>
      <c r="J45" s="27">
        <v>64234295</v>
      </c>
      <c r="K45" s="33">
        <f t="shared" si="5"/>
        <v>1462</v>
      </c>
      <c r="L45" s="34">
        <f t="shared" si="7"/>
        <v>2.2760427276426089E-5</v>
      </c>
      <c r="M45"/>
    </row>
    <row r="46" spans="1:13" x14ac:dyDescent="0.25">
      <c r="A46" s="25" t="s">
        <v>55</v>
      </c>
      <c r="B46" s="26">
        <v>56051</v>
      </c>
      <c r="C46" s="26">
        <v>56049</v>
      </c>
      <c r="D46" s="27">
        <v>51991</v>
      </c>
      <c r="E46" s="28">
        <f t="shared" si="6"/>
        <v>7.2400934896251545E-2</v>
      </c>
      <c r="F46" s="26">
        <v>0</v>
      </c>
      <c r="G46" s="30">
        <f t="shared" si="8"/>
        <v>0</v>
      </c>
      <c r="H46" s="27">
        <f t="shared" ref="H46:H77" si="9">D46-F46</f>
        <v>51991</v>
      </c>
      <c r="I46" s="32">
        <v>56738557</v>
      </c>
      <c r="J46" s="27">
        <v>56738557</v>
      </c>
      <c r="K46" s="33">
        <v>0</v>
      </c>
      <c r="L46" s="34">
        <f t="shared" si="7"/>
        <v>0</v>
      </c>
      <c r="M46"/>
    </row>
    <row r="47" spans="1:13" x14ac:dyDescent="0.25">
      <c r="A47" s="25" t="s">
        <v>56</v>
      </c>
      <c r="B47" s="26">
        <v>34895</v>
      </c>
      <c r="C47" s="26">
        <v>34891</v>
      </c>
      <c r="D47" s="27">
        <v>33546</v>
      </c>
      <c r="E47" s="28">
        <f t="shared" si="6"/>
        <v>3.8548622854031156E-2</v>
      </c>
      <c r="F47" s="26">
        <v>27</v>
      </c>
      <c r="G47" s="30">
        <f t="shared" si="8"/>
        <v>8.0486496154534072E-4</v>
      </c>
      <c r="H47" s="27">
        <f t="shared" si="9"/>
        <v>33519</v>
      </c>
      <c r="I47" s="32">
        <v>26800732</v>
      </c>
      <c r="J47" s="27">
        <v>26789754</v>
      </c>
      <c r="K47" s="33">
        <f t="shared" ref="K47:K54" si="10">I47-J47</f>
        <v>10978</v>
      </c>
      <c r="L47" s="34">
        <f t="shared" si="7"/>
        <v>4.0978353142025865E-4</v>
      </c>
      <c r="M47"/>
    </row>
    <row r="48" spans="1:13" x14ac:dyDescent="0.25">
      <c r="A48" s="25" t="s">
        <v>57</v>
      </c>
      <c r="B48" s="26">
        <v>49294</v>
      </c>
      <c r="C48" s="26">
        <v>49281</v>
      </c>
      <c r="D48" s="27">
        <v>47769</v>
      </c>
      <c r="E48" s="28">
        <f t="shared" si="6"/>
        <v>3.0681195592621946E-2</v>
      </c>
      <c r="F48" s="26">
        <v>6</v>
      </c>
      <c r="G48" s="30">
        <f t="shared" si="8"/>
        <v>1.2560447151918608E-4</v>
      </c>
      <c r="H48" s="27">
        <f t="shared" si="9"/>
        <v>47763</v>
      </c>
      <c r="I48" s="32">
        <v>56983749</v>
      </c>
      <c r="J48" s="27">
        <v>56978398</v>
      </c>
      <c r="K48" s="33">
        <f t="shared" si="10"/>
        <v>5351</v>
      </c>
      <c r="L48" s="34">
        <f t="shared" si="7"/>
        <v>9.3912784280105599E-5</v>
      </c>
      <c r="M48"/>
    </row>
    <row r="49" spans="1:13" x14ac:dyDescent="0.25">
      <c r="A49" s="25" t="s">
        <v>58</v>
      </c>
      <c r="B49" s="26">
        <v>37953</v>
      </c>
      <c r="C49" s="26">
        <v>37953</v>
      </c>
      <c r="D49" s="27">
        <v>37922</v>
      </c>
      <c r="E49" s="28">
        <f t="shared" si="6"/>
        <v>8.1679972597681338E-4</v>
      </c>
      <c r="F49" s="26">
        <v>17</v>
      </c>
      <c r="G49" s="30">
        <f t="shared" si="8"/>
        <v>4.4828859237381995E-4</v>
      </c>
      <c r="H49" s="27">
        <f t="shared" si="9"/>
        <v>37905</v>
      </c>
      <c r="I49" s="32">
        <v>42643537</v>
      </c>
      <c r="J49" s="27">
        <v>42638298</v>
      </c>
      <c r="K49" s="33">
        <f t="shared" si="10"/>
        <v>5239</v>
      </c>
      <c r="L49" s="34">
        <f t="shared" si="7"/>
        <v>1.2287075811515742E-4</v>
      </c>
      <c r="M49"/>
    </row>
    <row r="50" spans="1:13" x14ac:dyDescent="0.25">
      <c r="A50" s="25" t="s">
        <v>59</v>
      </c>
      <c r="B50" s="26">
        <v>48911</v>
      </c>
      <c r="C50" s="26">
        <v>48910</v>
      </c>
      <c r="D50" s="27">
        <v>47959</v>
      </c>
      <c r="E50" s="28">
        <f t="shared" si="6"/>
        <v>1.9443876507871605E-2</v>
      </c>
      <c r="F50" s="26">
        <v>9</v>
      </c>
      <c r="G50" s="30">
        <f t="shared" si="8"/>
        <v>1.8766029316708021E-4</v>
      </c>
      <c r="H50" s="27">
        <f t="shared" si="9"/>
        <v>47950</v>
      </c>
      <c r="I50" s="32">
        <v>71476404</v>
      </c>
      <c r="J50" s="27">
        <v>71473732</v>
      </c>
      <c r="K50" s="33">
        <f t="shared" si="10"/>
        <v>2672</v>
      </c>
      <c r="L50" s="34">
        <f t="shared" si="7"/>
        <v>3.7384363810749382E-5</v>
      </c>
      <c r="M50"/>
    </row>
    <row r="51" spans="1:13" x14ac:dyDescent="0.25">
      <c r="A51" s="25" t="s">
        <v>96</v>
      </c>
      <c r="B51" s="26">
        <v>61105</v>
      </c>
      <c r="C51" s="26">
        <v>61104</v>
      </c>
      <c r="D51" s="27">
        <v>60457</v>
      </c>
      <c r="E51" s="28">
        <f t="shared" si="6"/>
        <v>1.0588504844200042E-2</v>
      </c>
      <c r="F51" s="26">
        <v>6</v>
      </c>
      <c r="G51" s="30">
        <f t="shared" si="8"/>
        <v>9.9244090841424485E-5</v>
      </c>
      <c r="H51" s="27">
        <f t="shared" si="9"/>
        <v>60451</v>
      </c>
      <c r="I51" s="32">
        <v>77554113</v>
      </c>
      <c r="J51" s="27">
        <v>77551485</v>
      </c>
      <c r="K51" s="33">
        <f t="shared" si="10"/>
        <v>2628</v>
      </c>
      <c r="L51" s="34">
        <f t="shared" si="7"/>
        <v>3.3887165410178802E-5</v>
      </c>
      <c r="M51"/>
    </row>
    <row r="52" spans="1:13" x14ac:dyDescent="0.25">
      <c r="A52" s="25" t="s">
        <v>60</v>
      </c>
      <c r="B52" s="26">
        <v>38492</v>
      </c>
      <c r="C52" s="26">
        <v>38492</v>
      </c>
      <c r="D52" s="27">
        <v>38001</v>
      </c>
      <c r="E52" s="28">
        <f t="shared" si="6"/>
        <v>1.2755897329315147E-2</v>
      </c>
      <c r="F52" s="26">
        <v>6</v>
      </c>
      <c r="G52" s="30">
        <f t="shared" si="8"/>
        <v>1.5789058182679404E-4</v>
      </c>
      <c r="H52" s="27">
        <f t="shared" si="9"/>
        <v>37995</v>
      </c>
      <c r="I52" s="32">
        <v>30013825</v>
      </c>
      <c r="J52" s="27">
        <v>30012304</v>
      </c>
      <c r="K52" s="33">
        <f t="shared" si="10"/>
        <v>1521</v>
      </c>
      <c r="L52" s="34">
        <f t="shared" si="7"/>
        <v>5.0679214764717831E-5</v>
      </c>
      <c r="M52"/>
    </row>
    <row r="53" spans="1:13" ht="13.8" x14ac:dyDescent="0.3">
      <c r="A53" s="35" t="s">
        <v>61</v>
      </c>
      <c r="B53" s="26">
        <v>40482</v>
      </c>
      <c r="C53" s="26">
        <v>40482</v>
      </c>
      <c r="D53" s="27">
        <v>40458</v>
      </c>
      <c r="E53" s="28">
        <f>1-(D53/C53)</f>
        <v>5.9285608418557789E-4</v>
      </c>
      <c r="F53" s="26">
        <v>1</v>
      </c>
      <c r="G53" s="30">
        <f t="shared" si="8"/>
        <v>2.4716990459241684E-5</v>
      </c>
      <c r="H53" s="27">
        <f t="shared" si="9"/>
        <v>40457</v>
      </c>
      <c r="I53" s="32">
        <v>46718469</v>
      </c>
      <c r="J53" s="27">
        <v>46718258</v>
      </c>
      <c r="K53" s="33">
        <f t="shared" si="10"/>
        <v>211</v>
      </c>
      <c r="L53" s="34">
        <f t="shared" si="7"/>
        <v>4.516435522916972E-6</v>
      </c>
      <c r="M53"/>
    </row>
    <row r="54" spans="1:13" ht="13.8" x14ac:dyDescent="0.3">
      <c r="A54" s="35" t="s">
        <v>62</v>
      </c>
      <c r="B54" s="26">
        <v>42076</v>
      </c>
      <c r="C54" s="26">
        <v>42076</v>
      </c>
      <c r="D54" s="27">
        <v>42054</v>
      </c>
      <c r="E54" s="28">
        <f>1-(D54/C54)</f>
        <v>5.2286339005613858E-4</v>
      </c>
      <c r="F54" s="26">
        <v>6</v>
      </c>
      <c r="G54" s="30">
        <f t="shared" si="8"/>
        <v>1.4267370523612499E-4</v>
      </c>
      <c r="H54" s="27">
        <f t="shared" si="9"/>
        <v>42048</v>
      </c>
      <c r="I54" s="32">
        <v>33277943</v>
      </c>
      <c r="J54" s="27">
        <v>33275633</v>
      </c>
      <c r="K54" s="33">
        <f t="shared" si="10"/>
        <v>2310</v>
      </c>
      <c r="L54" s="34">
        <f t="shared" si="7"/>
        <v>6.9420167003284353E-5</v>
      </c>
      <c r="M54"/>
    </row>
    <row r="55" spans="1:13" x14ac:dyDescent="0.25">
      <c r="A55" s="25" t="s">
        <v>63</v>
      </c>
      <c r="B55" s="26">
        <v>63571</v>
      </c>
      <c r="C55" s="26">
        <v>63570</v>
      </c>
      <c r="D55" s="27">
        <v>62787</v>
      </c>
      <c r="E55" s="28">
        <f t="shared" ref="E55:E89" si="11">1-(D55/C55)</f>
        <v>1.2317130722038661E-2</v>
      </c>
      <c r="F55" s="26">
        <v>0</v>
      </c>
      <c r="G55" s="30">
        <f t="shared" si="8"/>
        <v>0</v>
      </c>
      <c r="H55" s="27">
        <f t="shared" si="9"/>
        <v>62787</v>
      </c>
      <c r="I55" s="32">
        <v>70890176</v>
      </c>
      <c r="J55" s="27">
        <v>70890176</v>
      </c>
      <c r="K55" s="33">
        <v>0</v>
      </c>
      <c r="L55" s="34">
        <f t="shared" si="7"/>
        <v>0</v>
      </c>
      <c r="M55"/>
    </row>
    <row r="56" spans="1:13" ht="13.8" x14ac:dyDescent="0.3">
      <c r="A56" s="35" t="s">
        <v>64</v>
      </c>
      <c r="B56" s="26">
        <v>60676</v>
      </c>
      <c r="C56" s="26">
        <v>60676</v>
      </c>
      <c r="D56" s="27">
        <v>60417</v>
      </c>
      <c r="E56" s="28">
        <f t="shared" si="11"/>
        <v>4.2685740655283855E-3</v>
      </c>
      <c r="F56" s="26">
        <v>3</v>
      </c>
      <c r="G56" s="30">
        <f t="shared" si="8"/>
        <v>4.9654898455732659E-5</v>
      </c>
      <c r="H56" s="27">
        <f t="shared" si="9"/>
        <v>60414</v>
      </c>
      <c r="I56" s="32">
        <v>74249810</v>
      </c>
      <c r="J56" s="27">
        <v>74248939</v>
      </c>
      <c r="K56" s="33">
        <f t="shared" ref="K56:K63" si="12">I56-J56</f>
        <v>871</v>
      </c>
      <c r="L56" s="34">
        <f t="shared" si="7"/>
        <v>1.1730807358742191E-5</v>
      </c>
      <c r="M56"/>
    </row>
    <row r="57" spans="1:13" x14ac:dyDescent="0.25">
      <c r="A57" s="25" t="s">
        <v>65</v>
      </c>
      <c r="B57" s="26">
        <v>57895</v>
      </c>
      <c r="C57" s="26">
        <v>57895</v>
      </c>
      <c r="D57" s="27">
        <v>57713</v>
      </c>
      <c r="E57" s="28">
        <f t="shared" si="11"/>
        <v>3.1436220744450738E-3</v>
      </c>
      <c r="F57" s="26">
        <v>1</v>
      </c>
      <c r="G57" s="30">
        <f t="shared" si="8"/>
        <v>1.7327118673435796E-5</v>
      </c>
      <c r="H57" s="27">
        <f t="shared" si="9"/>
        <v>57712</v>
      </c>
      <c r="I57" s="32">
        <v>58992443</v>
      </c>
      <c r="J57" s="27">
        <v>58992182</v>
      </c>
      <c r="K57" s="33">
        <f t="shared" si="12"/>
        <v>261</v>
      </c>
      <c r="L57" s="34">
        <f t="shared" si="7"/>
        <v>4.4243150728006636E-6</v>
      </c>
      <c r="M57"/>
    </row>
    <row r="58" spans="1:13" x14ac:dyDescent="0.25">
      <c r="A58" s="25" t="s">
        <v>66</v>
      </c>
      <c r="B58" s="26">
        <v>50065</v>
      </c>
      <c r="C58" s="26">
        <v>50064</v>
      </c>
      <c r="D58" s="27">
        <v>43971</v>
      </c>
      <c r="E58" s="28">
        <f t="shared" si="11"/>
        <v>0.12170421860019176</v>
      </c>
      <c r="F58" s="26">
        <v>5</v>
      </c>
      <c r="G58" s="30">
        <f t="shared" si="8"/>
        <v>1.1371130972686543E-4</v>
      </c>
      <c r="H58" s="27">
        <f t="shared" si="9"/>
        <v>43966</v>
      </c>
      <c r="I58" s="32">
        <v>47042203</v>
      </c>
      <c r="J58" s="27">
        <v>47040849</v>
      </c>
      <c r="K58" s="33">
        <f t="shared" si="12"/>
        <v>1354</v>
      </c>
      <c r="L58" s="34">
        <f t="shared" si="7"/>
        <v>2.8783494107429907E-5</v>
      </c>
      <c r="M58"/>
    </row>
    <row r="59" spans="1:13" x14ac:dyDescent="0.25">
      <c r="A59" s="25" t="s">
        <v>67</v>
      </c>
      <c r="B59" s="26">
        <v>41471</v>
      </c>
      <c r="C59" s="26">
        <v>41470</v>
      </c>
      <c r="D59" s="27">
        <v>39998</v>
      </c>
      <c r="E59" s="28">
        <f t="shared" si="11"/>
        <v>3.5495538943814853E-2</v>
      </c>
      <c r="F59" s="26">
        <v>9</v>
      </c>
      <c r="G59" s="30">
        <f t="shared" si="8"/>
        <v>2.2501125056252811E-4</v>
      </c>
      <c r="H59" s="27">
        <f t="shared" si="9"/>
        <v>39989</v>
      </c>
      <c r="I59" s="32">
        <v>46566840</v>
      </c>
      <c r="J59" s="27">
        <v>46564647</v>
      </c>
      <c r="K59" s="33">
        <f t="shared" si="12"/>
        <v>2193</v>
      </c>
      <c r="L59" s="34">
        <f t="shared" si="7"/>
        <v>4.7095814985991408E-5</v>
      </c>
      <c r="M59"/>
    </row>
    <row r="60" spans="1:13" x14ac:dyDescent="0.25">
      <c r="A60" s="25" t="s">
        <v>68</v>
      </c>
      <c r="B60" s="26">
        <v>71345</v>
      </c>
      <c r="C60" s="26">
        <v>71345</v>
      </c>
      <c r="D60" s="27">
        <v>64446</v>
      </c>
      <c r="E60" s="28">
        <f t="shared" si="11"/>
        <v>9.6699137991450024E-2</v>
      </c>
      <c r="F60" s="26">
        <v>10</v>
      </c>
      <c r="G60" s="30">
        <f t="shared" si="8"/>
        <v>1.5516866834248827E-4</v>
      </c>
      <c r="H60" s="27">
        <f t="shared" si="9"/>
        <v>64436</v>
      </c>
      <c r="I60" s="32">
        <v>54543311</v>
      </c>
      <c r="J60" s="27">
        <v>54540324</v>
      </c>
      <c r="K60" s="33">
        <f t="shared" si="12"/>
        <v>2987</v>
      </c>
      <c r="L60" s="34">
        <f t="shared" si="7"/>
        <v>5.4766818033570905E-5</v>
      </c>
      <c r="M60"/>
    </row>
    <row r="61" spans="1:13" x14ac:dyDescent="0.25">
      <c r="A61" s="25" t="s">
        <v>69</v>
      </c>
      <c r="B61" s="26">
        <v>70910</v>
      </c>
      <c r="C61" s="26">
        <v>70910</v>
      </c>
      <c r="D61" s="27">
        <v>63403</v>
      </c>
      <c r="E61" s="28">
        <f t="shared" si="11"/>
        <v>0.10586659145395572</v>
      </c>
      <c r="F61" s="26">
        <v>0</v>
      </c>
      <c r="G61" s="30">
        <f t="shared" si="8"/>
        <v>0</v>
      </c>
      <c r="H61" s="13">
        <f t="shared" si="9"/>
        <v>63403</v>
      </c>
      <c r="I61" s="32">
        <v>65920555</v>
      </c>
      <c r="J61" s="27">
        <v>65916677</v>
      </c>
      <c r="K61" s="33">
        <f t="shared" si="12"/>
        <v>3878</v>
      </c>
      <c r="L61" s="34">
        <f t="shared" si="7"/>
        <v>5.8831849184387738E-5</v>
      </c>
      <c r="M61"/>
    </row>
    <row r="62" spans="1:13" x14ac:dyDescent="0.25">
      <c r="A62" s="25" t="s">
        <v>70</v>
      </c>
      <c r="B62" s="26">
        <v>49110</v>
      </c>
      <c r="C62" s="26">
        <v>49110</v>
      </c>
      <c r="D62" s="27">
        <v>48427</v>
      </c>
      <c r="E62" s="28">
        <f t="shared" si="11"/>
        <v>1.3907554469558159E-2</v>
      </c>
      <c r="F62" s="26">
        <v>6</v>
      </c>
      <c r="G62" s="30">
        <f t="shared" si="8"/>
        <v>1.2389782559316085E-4</v>
      </c>
      <c r="H62" s="27">
        <f t="shared" si="9"/>
        <v>48421</v>
      </c>
      <c r="I62" s="32">
        <v>64754689</v>
      </c>
      <c r="J62" s="27">
        <v>64752550</v>
      </c>
      <c r="K62" s="33">
        <f t="shared" si="12"/>
        <v>2139</v>
      </c>
      <c r="L62" s="34">
        <f t="shared" si="7"/>
        <v>3.3033448103588198E-5</v>
      </c>
      <c r="M62"/>
    </row>
    <row r="63" spans="1:13" x14ac:dyDescent="0.25">
      <c r="A63" s="25" t="s">
        <v>71</v>
      </c>
      <c r="B63" s="26">
        <v>77405</v>
      </c>
      <c r="C63" s="26">
        <v>77404</v>
      </c>
      <c r="D63" s="27">
        <v>76148</v>
      </c>
      <c r="E63" s="28">
        <f t="shared" si="11"/>
        <v>1.6226551599400563E-2</v>
      </c>
      <c r="F63" s="26">
        <v>4</v>
      </c>
      <c r="G63" s="30">
        <f t="shared" si="8"/>
        <v>5.2529285076430111E-5</v>
      </c>
      <c r="H63" s="27">
        <f t="shared" si="9"/>
        <v>76144</v>
      </c>
      <c r="I63" s="32">
        <v>105981684</v>
      </c>
      <c r="J63" s="27">
        <v>105980533</v>
      </c>
      <c r="K63" s="33">
        <f t="shared" si="12"/>
        <v>1151</v>
      </c>
      <c r="L63" s="34">
        <f t="shared" si="7"/>
        <v>1.0860485104372895E-5</v>
      </c>
      <c r="M63"/>
    </row>
    <row r="64" spans="1:13" x14ac:dyDescent="0.25">
      <c r="A64" s="25" t="s">
        <v>72</v>
      </c>
      <c r="B64" s="26">
        <v>52283</v>
      </c>
      <c r="C64" s="26">
        <v>52283</v>
      </c>
      <c r="D64" s="27">
        <v>51234</v>
      </c>
      <c r="E64" s="28">
        <f t="shared" si="11"/>
        <v>2.0063883097756419E-2</v>
      </c>
      <c r="F64" s="26">
        <v>0</v>
      </c>
      <c r="G64" s="30">
        <f t="shared" si="8"/>
        <v>0</v>
      </c>
      <c r="H64" s="27">
        <f t="shared" si="9"/>
        <v>51234</v>
      </c>
      <c r="I64" s="32">
        <v>58772688</v>
      </c>
      <c r="J64" s="36">
        <v>58772688</v>
      </c>
      <c r="K64" s="33">
        <v>0</v>
      </c>
      <c r="L64" s="34">
        <f t="shared" si="7"/>
        <v>0</v>
      </c>
      <c r="M64"/>
    </row>
    <row r="65" spans="1:13" x14ac:dyDescent="0.25">
      <c r="A65" s="25" t="s">
        <v>73</v>
      </c>
      <c r="B65" s="26">
        <v>54928</v>
      </c>
      <c r="C65" s="26">
        <v>54926</v>
      </c>
      <c r="D65" s="27">
        <v>54314</v>
      </c>
      <c r="E65" s="28">
        <f t="shared" si="11"/>
        <v>1.1142264137202762E-2</v>
      </c>
      <c r="F65" s="26">
        <v>8</v>
      </c>
      <c r="G65" s="30">
        <f t="shared" si="8"/>
        <v>1.4729167433810803E-4</v>
      </c>
      <c r="H65" s="27">
        <f t="shared" si="9"/>
        <v>54306</v>
      </c>
      <c r="I65" s="32">
        <v>57406056</v>
      </c>
      <c r="J65" s="27">
        <v>57403761</v>
      </c>
      <c r="K65" s="33">
        <f t="shared" ref="K65:K89" si="13">I65-J65</f>
        <v>2295</v>
      </c>
      <c r="L65" s="34">
        <f t="shared" si="7"/>
        <v>3.9979958804441405E-5</v>
      </c>
      <c r="M65"/>
    </row>
    <row r="66" spans="1:13" x14ac:dyDescent="0.25">
      <c r="A66" s="25" t="s">
        <v>74</v>
      </c>
      <c r="B66" s="26">
        <v>59093</v>
      </c>
      <c r="C66" s="26">
        <v>59092</v>
      </c>
      <c r="D66" s="27">
        <v>58674</v>
      </c>
      <c r="E66" s="28">
        <f t="shared" si="11"/>
        <v>7.0737155621742875E-3</v>
      </c>
      <c r="F66" s="26">
        <v>2</v>
      </c>
      <c r="G66" s="30">
        <f t="shared" si="8"/>
        <v>3.4086648259876604E-5</v>
      </c>
      <c r="H66" s="27">
        <f t="shared" si="9"/>
        <v>58672</v>
      </c>
      <c r="I66" s="32">
        <v>61141453</v>
      </c>
      <c r="J66" s="27">
        <v>61141011</v>
      </c>
      <c r="K66" s="33">
        <f t="shared" si="13"/>
        <v>442</v>
      </c>
      <c r="L66" s="34">
        <f t="shared" si="7"/>
        <v>7.2291902402464361E-6</v>
      </c>
      <c r="M66"/>
    </row>
    <row r="67" spans="1:13" x14ac:dyDescent="0.25">
      <c r="A67" s="25" t="s">
        <v>75</v>
      </c>
      <c r="B67" s="26">
        <v>64681</v>
      </c>
      <c r="C67" s="26">
        <v>64680</v>
      </c>
      <c r="D67" s="27">
        <v>61637</v>
      </c>
      <c r="E67" s="28">
        <f t="shared" si="11"/>
        <v>4.7047000618429147E-2</v>
      </c>
      <c r="F67" s="26">
        <v>3</v>
      </c>
      <c r="G67" s="30">
        <f t="shared" si="8"/>
        <v>4.8672063857747782E-5</v>
      </c>
      <c r="H67" s="27">
        <f t="shared" si="9"/>
        <v>61634</v>
      </c>
      <c r="I67" s="32">
        <v>66730810</v>
      </c>
      <c r="J67" s="27">
        <v>66730127</v>
      </c>
      <c r="K67" s="33">
        <f t="shared" si="13"/>
        <v>683</v>
      </c>
      <c r="L67" s="34">
        <f t="shared" ref="L67:L89" si="14">(K67/J67)</f>
        <v>1.0235257007678105E-5</v>
      </c>
      <c r="M67"/>
    </row>
    <row r="68" spans="1:13" x14ac:dyDescent="0.25">
      <c r="A68" s="25" t="s">
        <v>76</v>
      </c>
      <c r="B68" s="26">
        <v>63136</v>
      </c>
      <c r="C68" s="26">
        <v>63136</v>
      </c>
      <c r="D68" s="27">
        <v>62741</v>
      </c>
      <c r="E68" s="28">
        <f t="shared" si="11"/>
        <v>6.2563355296503254E-3</v>
      </c>
      <c r="F68" s="26">
        <v>11</v>
      </c>
      <c r="G68" s="30">
        <f t="shared" si="8"/>
        <v>1.7532395084553961E-4</v>
      </c>
      <c r="H68" s="27">
        <f t="shared" si="9"/>
        <v>62730</v>
      </c>
      <c r="I68" s="32">
        <v>69331442</v>
      </c>
      <c r="J68" s="27">
        <v>69326529</v>
      </c>
      <c r="K68" s="33">
        <f t="shared" si="13"/>
        <v>4913</v>
      </c>
      <c r="L68" s="34">
        <f t="shared" si="14"/>
        <v>7.0867531821764792E-5</v>
      </c>
      <c r="M68"/>
    </row>
    <row r="69" spans="1:13" x14ac:dyDescent="0.25">
      <c r="A69" s="25" t="s">
        <v>77</v>
      </c>
      <c r="B69" s="26">
        <v>74792</v>
      </c>
      <c r="C69" s="26">
        <v>74792</v>
      </c>
      <c r="D69" s="27">
        <v>68267</v>
      </c>
      <c r="E69" s="28">
        <f t="shared" si="11"/>
        <v>8.7241951010803342E-2</v>
      </c>
      <c r="F69" s="26">
        <v>6</v>
      </c>
      <c r="G69" s="30">
        <f t="shared" si="8"/>
        <v>8.7890195848653078E-5</v>
      </c>
      <c r="H69" s="27">
        <f t="shared" si="9"/>
        <v>68261</v>
      </c>
      <c r="I69" s="32">
        <v>71935292</v>
      </c>
      <c r="J69" s="27">
        <v>71932961</v>
      </c>
      <c r="K69" s="33">
        <f t="shared" si="13"/>
        <v>2331</v>
      </c>
      <c r="L69" s="34">
        <f t="shared" si="14"/>
        <v>3.240517236597559E-5</v>
      </c>
      <c r="M69"/>
    </row>
    <row r="70" spans="1:13" x14ac:dyDescent="0.25">
      <c r="A70" s="25" t="s">
        <v>78</v>
      </c>
      <c r="B70" s="26">
        <v>55046</v>
      </c>
      <c r="C70" s="26">
        <v>55046</v>
      </c>
      <c r="D70" s="27">
        <v>51375</v>
      </c>
      <c r="E70" s="28">
        <f t="shared" si="11"/>
        <v>6.6689677724085294E-2</v>
      </c>
      <c r="F70" s="26">
        <v>20</v>
      </c>
      <c r="G70" s="30">
        <f t="shared" si="8"/>
        <v>3.8929440389294404E-4</v>
      </c>
      <c r="H70" s="27">
        <f t="shared" si="9"/>
        <v>51355</v>
      </c>
      <c r="I70" s="32">
        <v>61817959</v>
      </c>
      <c r="J70" s="27">
        <v>61813011</v>
      </c>
      <c r="K70" s="33">
        <f t="shared" si="13"/>
        <v>4948</v>
      </c>
      <c r="L70" s="34">
        <f t="shared" si="14"/>
        <v>8.0047872121938863E-5</v>
      </c>
      <c r="M70"/>
    </row>
    <row r="71" spans="1:13" x14ac:dyDescent="0.25">
      <c r="A71" s="25" t="s">
        <v>79</v>
      </c>
      <c r="B71" s="26">
        <v>68174</v>
      </c>
      <c r="C71" s="26">
        <v>68174</v>
      </c>
      <c r="D71" s="27">
        <v>67368</v>
      </c>
      <c r="E71" s="28">
        <f t="shared" si="11"/>
        <v>1.182268900167216E-2</v>
      </c>
      <c r="F71" s="26">
        <v>6</v>
      </c>
      <c r="G71" s="30">
        <f t="shared" si="8"/>
        <v>8.9063056644104023E-5</v>
      </c>
      <c r="H71" s="27">
        <f t="shared" si="9"/>
        <v>67362</v>
      </c>
      <c r="I71" s="32">
        <v>72559072</v>
      </c>
      <c r="J71" s="27">
        <v>72557402</v>
      </c>
      <c r="K71" s="33">
        <f t="shared" si="13"/>
        <v>1670</v>
      </c>
      <c r="L71" s="34">
        <f t="shared" si="14"/>
        <v>2.3016259595402823E-5</v>
      </c>
      <c r="M71"/>
    </row>
    <row r="72" spans="1:13" x14ac:dyDescent="0.25">
      <c r="A72" s="25" t="s">
        <v>80</v>
      </c>
      <c r="B72" s="26">
        <v>52688</v>
      </c>
      <c r="C72" s="26">
        <v>52688</v>
      </c>
      <c r="D72" s="27">
        <v>52311</v>
      </c>
      <c r="E72" s="28">
        <f t="shared" si="11"/>
        <v>7.1553294867902073E-3</v>
      </c>
      <c r="F72" s="26">
        <v>1</v>
      </c>
      <c r="G72" s="30">
        <f t="shared" si="8"/>
        <v>1.9116438225229875E-5</v>
      </c>
      <c r="H72" s="27">
        <f t="shared" si="9"/>
        <v>52310</v>
      </c>
      <c r="I72" s="32">
        <v>44910405</v>
      </c>
      <c r="J72" s="27">
        <v>44910199</v>
      </c>
      <c r="K72" s="33">
        <f t="shared" si="13"/>
        <v>206</v>
      </c>
      <c r="L72" s="34">
        <f t="shared" si="14"/>
        <v>4.5869313560601231E-6</v>
      </c>
      <c r="M72"/>
    </row>
    <row r="73" spans="1:13" x14ac:dyDescent="0.25">
      <c r="A73" s="25" t="s">
        <v>97</v>
      </c>
      <c r="B73" s="26">
        <v>47890</v>
      </c>
      <c r="C73" s="26">
        <v>47889</v>
      </c>
      <c r="D73" s="27">
        <v>47557</v>
      </c>
      <c r="E73" s="28">
        <f t="shared" si="11"/>
        <v>6.9326985320219414E-3</v>
      </c>
      <c r="F73" s="26">
        <v>1</v>
      </c>
      <c r="G73" s="30">
        <f t="shared" si="8"/>
        <v>2.102739870050676E-5</v>
      </c>
      <c r="H73" s="27">
        <f t="shared" si="9"/>
        <v>47556</v>
      </c>
      <c r="I73" s="32">
        <v>60677177</v>
      </c>
      <c r="J73" s="27">
        <v>60676870</v>
      </c>
      <c r="K73" s="33">
        <f t="shared" si="13"/>
        <v>307</v>
      </c>
      <c r="L73" s="34">
        <f t="shared" si="14"/>
        <v>5.0595886043561574E-6</v>
      </c>
      <c r="M73"/>
    </row>
    <row r="74" spans="1:13" x14ac:dyDescent="0.25">
      <c r="A74" s="25" t="s">
        <v>81</v>
      </c>
      <c r="B74" s="26">
        <v>50307</v>
      </c>
      <c r="C74" s="26">
        <v>50307</v>
      </c>
      <c r="D74" s="27">
        <v>46490</v>
      </c>
      <c r="E74" s="28">
        <f t="shared" si="11"/>
        <v>7.5874132824457874E-2</v>
      </c>
      <c r="F74" s="26">
        <v>4</v>
      </c>
      <c r="G74" s="30">
        <f t="shared" si="8"/>
        <v>8.6040008604000863E-5</v>
      </c>
      <c r="H74" s="27">
        <f t="shared" si="9"/>
        <v>46486</v>
      </c>
      <c r="I74" s="32">
        <v>54476547</v>
      </c>
      <c r="J74" s="27">
        <v>54475275</v>
      </c>
      <c r="K74" s="33">
        <f t="shared" si="13"/>
        <v>1272</v>
      </c>
      <c r="L74" s="34">
        <f t="shared" si="14"/>
        <v>2.3350042748751613E-5</v>
      </c>
      <c r="M74"/>
    </row>
    <row r="75" spans="1:13" x14ac:dyDescent="0.25">
      <c r="A75" s="25" t="s">
        <v>82</v>
      </c>
      <c r="B75" s="26">
        <v>57493</v>
      </c>
      <c r="C75" s="26">
        <v>57492</v>
      </c>
      <c r="D75" s="27">
        <v>57082</v>
      </c>
      <c r="E75" s="28">
        <f t="shared" si="11"/>
        <v>7.1314269811452169E-3</v>
      </c>
      <c r="F75" s="26">
        <v>13</v>
      </c>
      <c r="G75" s="30">
        <f t="shared" si="8"/>
        <v>2.2774254581128903E-4</v>
      </c>
      <c r="H75" s="27">
        <f t="shared" si="9"/>
        <v>57069</v>
      </c>
      <c r="I75" s="32">
        <v>65658181</v>
      </c>
      <c r="J75" s="27">
        <v>65652214</v>
      </c>
      <c r="K75" s="33">
        <f t="shared" si="13"/>
        <v>5967</v>
      </c>
      <c r="L75" s="34">
        <f t="shared" si="14"/>
        <v>9.0888023974332381E-5</v>
      </c>
      <c r="M75"/>
    </row>
    <row r="76" spans="1:13" x14ac:dyDescent="0.25">
      <c r="A76" s="25" t="s">
        <v>83</v>
      </c>
      <c r="B76" s="26">
        <v>35424</v>
      </c>
      <c r="C76" s="26">
        <v>35424</v>
      </c>
      <c r="D76" s="27">
        <v>34857</v>
      </c>
      <c r="E76" s="28">
        <f t="shared" si="11"/>
        <v>1.6006097560975596E-2</v>
      </c>
      <c r="F76" s="26">
        <v>5</v>
      </c>
      <c r="G76" s="30">
        <f t="shared" si="8"/>
        <v>1.4344321083283127E-4</v>
      </c>
      <c r="H76" s="27">
        <f t="shared" si="9"/>
        <v>34852</v>
      </c>
      <c r="I76" s="32">
        <v>40623084</v>
      </c>
      <c r="J76" s="27">
        <v>40621932</v>
      </c>
      <c r="K76" s="33">
        <f t="shared" si="13"/>
        <v>1152</v>
      </c>
      <c r="L76" s="34">
        <f t="shared" si="14"/>
        <v>2.8359064753493262E-5</v>
      </c>
      <c r="M76"/>
    </row>
    <row r="77" spans="1:13" x14ac:dyDescent="0.25">
      <c r="A77" s="25" t="s">
        <v>84</v>
      </c>
      <c r="B77" s="26">
        <v>80013</v>
      </c>
      <c r="C77" s="26">
        <v>80013</v>
      </c>
      <c r="D77" s="27">
        <v>79781</v>
      </c>
      <c r="E77" s="28">
        <f t="shared" si="11"/>
        <v>2.8995288265656338E-3</v>
      </c>
      <c r="F77" s="26">
        <v>2</v>
      </c>
      <c r="G77" s="30">
        <f t="shared" si="8"/>
        <v>2.5068625361928279E-5</v>
      </c>
      <c r="H77" s="27">
        <f t="shared" si="9"/>
        <v>79779</v>
      </c>
      <c r="I77" s="32">
        <v>89809273</v>
      </c>
      <c r="J77" s="27">
        <v>89808607</v>
      </c>
      <c r="K77" s="33">
        <f t="shared" si="13"/>
        <v>666</v>
      </c>
      <c r="L77" s="34">
        <f t="shared" si="14"/>
        <v>7.4157702947112851E-6</v>
      </c>
      <c r="M77"/>
    </row>
    <row r="78" spans="1:13" ht="13.8" x14ac:dyDescent="0.3">
      <c r="A78" s="35" t="s">
        <v>85</v>
      </c>
      <c r="B78" s="26">
        <v>44740</v>
      </c>
      <c r="C78" s="26">
        <v>44740</v>
      </c>
      <c r="D78" s="27">
        <v>44693</v>
      </c>
      <c r="E78" s="28">
        <f t="shared" si="11"/>
        <v>1.050514081358922E-3</v>
      </c>
      <c r="F78" s="26">
        <v>1</v>
      </c>
      <c r="G78" s="30">
        <f t="shared" si="8"/>
        <v>2.2374868547647282E-5</v>
      </c>
      <c r="H78" s="27">
        <f t="shared" ref="H78:H89" si="15">D78-F78</f>
        <v>44692</v>
      </c>
      <c r="I78" s="32">
        <v>62089869</v>
      </c>
      <c r="J78" s="27">
        <v>62087909</v>
      </c>
      <c r="K78" s="33">
        <f t="shared" si="13"/>
        <v>1960</v>
      </c>
      <c r="L78" s="34">
        <f t="shared" si="14"/>
        <v>3.1568143162946592E-5</v>
      </c>
      <c r="M78"/>
    </row>
    <row r="79" spans="1:13" x14ac:dyDescent="0.25">
      <c r="A79" s="25" t="s">
        <v>86</v>
      </c>
      <c r="B79" s="26">
        <v>34650</v>
      </c>
      <c r="C79" s="26">
        <v>34650</v>
      </c>
      <c r="D79" s="27">
        <v>33596</v>
      </c>
      <c r="E79" s="28">
        <f t="shared" si="11"/>
        <v>3.0418470418470456E-2</v>
      </c>
      <c r="F79" s="26">
        <v>2</v>
      </c>
      <c r="G79" s="30">
        <f t="shared" si="8"/>
        <v>5.9530896535301823E-5</v>
      </c>
      <c r="H79" s="27">
        <f t="shared" si="15"/>
        <v>33594</v>
      </c>
      <c r="I79" s="32">
        <v>41859193</v>
      </c>
      <c r="J79" s="27">
        <v>41858725</v>
      </c>
      <c r="K79" s="33">
        <f t="shared" si="13"/>
        <v>468</v>
      </c>
      <c r="L79" s="34">
        <f t="shared" si="14"/>
        <v>1.1180464765708942E-5</v>
      </c>
      <c r="M79"/>
    </row>
    <row r="80" spans="1:13" x14ac:dyDescent="0.25">
      <c r="A80" s="25" t="s">
        <v>87</v>
      </c>
      <c r="B80" s="26">
        <v>52510</v>
      </c>
      <c r="C80" s="26">
        <v>52509</v>
      </c>
      <c r="D80" s="27">
        <v>52102</v>
      </c>
      <c r="E80" s="28">
        <f t="shared" si="11"/>
        <v>7.7510522005751481E-3</v>
      </c>
      <c r="F80" s="26">
        <v>6</v>
      </c>
      <c r="G80" s="30">
        <f t="shared" si="8"/>
        <v>1.1515872711220299E-4</v>
      </c>
      <c r="H80" s="27">
        <f t="shared" si="15"/>
        <v>52096</v>
      </c>
      <c r="I80" s="32">
        <v>58067146</v>
      </c>
      <c r="J80" s="27">
        <v>58065655</v>
      </c>
      <c r="K80" s="33">
        <f t="shared" si="13"/>
        <v>1491</v>
      </c>
      <c r="L80" s="34">
        <f t="shared" si="14"/>
        <v>2.5677829691234863E-5</v>
      </c>
      <c r="M80"/>
    </row>
    <row r="81" spans="1:13" x14ac:dyDescent="0.25">
      <c r="A81" s="25" t="s">
        <v>88</v>
      </c>
      <c r="B81" s="26">
        <v>49926</v>
      </c>
      <c r="C81" s="26">
        <v>49925</v>
      </c>
      <c r="D81" s="27">
        <v>44802</v>
      </c>
      <c r="E81" s="28">
        <f t="shared" si="11"/>
        <v>0.10261392088132193</v>
      </c>
      <c r="F81" s="26">
        <v>2</v>
      </c>
      <c r="G81" s="30">
        <f t="shared" si="8"/>
        <v>4.4640864247131826E-5</v>
      </c>
      <c r="H81" s="27">
        <f t="shared" si="15"/>
        <v>44800</v>
      </c>
      <c r="I81" s="32">
        <v>51144209</v>
      </c>
      <c r="J81" s="27">
        <v>51143764</v>
      </c>
      <c r="K81" s="33">
        <f t="shared" si="13"/>
        <v>445</v>
      </c>
      <c r="L81" s="34">
        <f t="shared" si="14"/>
        <v>8.7009630343202748E-6</v>
      </c>
      <c r="M81"/>
    </row>
    <row r="82" spans="1:13" x14ac:dyDescent="0.25">
      <c r="A82" s="25" t="s">
        <v>89</v>
      </c>
      <c r="B82" s="26">
        <v>60510</v>
      </c>
      <c r="C82" s="26">
        <v>60509</v>
      </c>
      <c r="D82" s="27">
        <v>59462</v>
      </c>
      <c r="E82" s="28">
        <f t="shared" si="11"/>
        <v>1.7303211092564719E-2</v>
      </c>
      <c r="F82" s="26">
        <v>3</v>
      </c>
      <c r="G82" s="30">
        <f t="shared" si="8"/>
        <v>5.0452389761528368E-5</v>
      </c>
      <c r="H82" s="27">
        <f t="shared" si="15"/>
        <v>59459</v>
      </c>
      <c r="I82" s="32">
        <v>60514416</v>
      </c>
      <c r="J82" s="27">
        <v>60513473</v>
      </c>
      <c r="K82" s="33">
        <f t="shared" si="13"/>
        <v>943</v>
      </c>
      <c r="L82" s="34">
        <f t="shared" si="14"/>
        <v>1.5583306547287411E-5</v>
      </c>
      <c r="M82"/>
    </row>
    <row r="83" spans="1:13" ht="13.8" x14ac:dyDescent="0.3">
      <c r="A83" s="35" t="s">
        <v>90</v>
      </c>
      <c r="B83" s="26">
        <v>56788</v>
      </c>
      <c r="C83" s="26">
        <v>56787</v>
      </c>
      <c r="D83" s="27">
        <v>56666</v>
      </c>
      <c r="E83" s="28">
        <f t="shared" si="11"/>
        <v>2.1307693662281357E-3</v>
      </c>
      <c r="F83" s="26">
        <v>10</v>
      </c>
      <c r="G83" s="30">
        <f t="shared" si="8"/>
        <v>1.7647266438428687E-4</v>
      </c>
      <c r="H83" s="27">
        <f t="shared" si="15"/>
        <v>56656</v>
      </c>
      <c r="I83" s="32">
        <v>70451290</v>
      </c>
      <c r="J83" s="27">
        <v>70446915</v>
      </c>
      <c r="K83" s="33">
        <f t="shared" si="13"/>
        <v>4375</v>
      </c>
      <c r="L83" s="34">
        <f t="shared" si="14"/>
        <v>6.2103500202954237E-5</v>
      </c>
      <c r="M83"/>
    </row>
    <row r="84" spans="1:13" x14ac:dyDescent="0.25">
      <c r="A84" s="25" t="s">
        <v>91</v>
      </c>
      <c r="B84" s="26">
        <v>61582</v>
      </c>
      <c r="C84" s="26">
        <v>61582</v>
      </c>
      <c r="D84" s="27">
        <v>60983</v>
      </c>
      <c r="E84" s="28">
        <f t="shared" si="11"/>
        <v>9.726868240719666E-3</v>
      </c>
      <c r="F84" s="26">
        <v>1</v>
      </c>
      <c r="G84" s="30">
        <f t="shared" si="8"/>
        <v>1.6398012560877622E-5</v>
      </c>
      <c r="H84" s="27">
        <f t="shared" si="15"/>
        <v>60982</v>
      </c>
      <c r="I84" s="32">
        <v>70938453</v>
      </c>
      <c r="J84" s="27">
        <v>70938250</v>
      </c>
      <c r="K84" s="33">
        <f t="shared" si="13"/>
        <v>203</v>
      </c>
      <c r="L84" s="34">
        <f t="shared" si="14"/>
        <v>2.8616437535462181E-6</v>
      </c>
      <c r="M84"/>
    </row>
    <row r="85" spans="1:13" x14ac:dyDescent="0.25">
      <c r="A85" s="25" t="s">
        <v>92</v>
      </c>
      <c r="B85" s="26">
        <v>63336</v>
      </c>
      <c r="C85" s="26">
        <v>62714</v>
      </c>
      <c r="D85" s="27">
        <v>60688</v>
      </c>
      <c r="E85" s="28">
        <f t="shared" si="11"/>
        <v>3.2305386357113219E-2</v>
      </c>
      <c r="F85" s="26">
        <v>4</v>
      </c>
      <c r="G85" s="30">
        <f t="shared" si="8"/>
        <v>6.59108884787767E-5</v>
      </c>
      <c r="H85" s="27">
        <f t="shared" si="15"/>
        <v>60684</v>
      </c>
      <c r="I85" s="32">
        <v>78135745</v>
      </c>
      <c r="J85" s="27">
        <v>78134862</v>
      </c>
      <c r="K85" s="33">
        <f t="shared" si="13"/>
        <v>883</v>
      </c>
      <c r="L85" s="34">
        <f t="shared" si="14"/>
        <v>1.1300973437439488E-5</v>
      </c>
      <c r="M85"/>
    </row>
    <row r="86" spans="1:13" x14ac:dyDescent="0.25">
      <c r="A86" s="25" t="s">
        <v>98</v>
      </c>
      <c r="B86" s="26">
        <v>40728</v>
      </c>
      <c r="C86" s="26">
        <v>40726</v>
      </c>
      <c r="D86" s="27">
        <v>38626</v>
      </c>
      <c r="E86" s="28">
        <f t="shared" si="11"/>
        <v>5.1564111378480604E-2</v>
      </c>
      <c r="F86" s="26">
        <v>16</v>
      </c>
      <c r="G86" s="30">
        <f t="shared" si="8"/>
        <v>4.1422875783151243E-4</v>
      </c>
      <c r="H86" s="27">
        <f t="shared" si="15"/>
        <v>38610</v>
      </c>
      <c r="I86" s="32">
        <v>42176023</v>
      </c>
      <c r="J86" s="27">
        <v>42171374</v>
      </c>
      <c r="K86" s="33">
        <f t="shared" si="13"/>
        <v>4649</v>
      </c>
      <c r="L86" s="34">
        <f t="shared" si="14"/>
        <v>1.1024065756074251E-4</v>
      </c>
      <c r="M86"/>
    </row>
    <row r="87" spans="1:13" x14ac:dyDescent="0.25">
      <c r="A87" s="25" t="s">
        <v>93</v>
      </c>
      <c r="B87" s="26">
        <v>59266</v>
      </c>
      <c r="C87" s="26">
        <v>59266</v>
      </c>
      <c r="D87" s="27">
        <v>59266</v>
      </c>
      <c r="E87" s="28">
        <f t="shared" si="11"/>
        <v>0</v>
      </c>
      <c r="F87" s="26">
        <v>36</v>
      </c>
      <c r="G87" s="30">
        <f t="shared" si="8"/>
        <v>6.0743090473458646E-4</v>
      </c>
      <c r="H87" s="27">
        <f t="shared" si="15"/>
        <v>59230</v>
      </c>
      <c r="I87" s="32">
        <v>51211455</v>
      </c>
      <c r="J87" s="27">
        <v>51186322</v>
      </c>
      <c r="K87" s="33">
        <f t="shared" si="13"/>
        <v>25133</v>
      </c>
      <c r="L87" s="34">
        <f t="shared" si="14"/>
        <v>4.9101007882535494E-4</v>
      </c>
      <c r="M87"/>
    </row>
    <row r="88" spans="1:13" ht="13.8" x14ac:dyDescent="0.3">
      <c r="A88" s="35" t="s">
        <v>94</v>
      </c>
      <c r="B88" s="26">
        <v>61131</v>
      </c>
      <c r="C88" s="26">
        <v>61130</v>
      </c>
      <c r="D88" s="27">
        <v>60945</v>
      </c>
      <c r="E88" s="28">
        <f t="shared" si="11"/>
        <v>3.0263373139211014E-3</v>
      </c>
      <c r="F88" s="26">
        <v>0</v>
      </c>
      <c r="G88" s="30">
        <f t="shared" si="8"/>
        <v>0</v>
      </c>
      <c r="H88" s="13">
        <f t="shared" si="15"/>
        <v>60945</v>
      </c>
      <c r="I88" s="32">
        <v>86348670</v>
      </c>
      <c r="J88" s="13">
        <v>86348670</v>
      </c>
      <c r="K88" s="33">
        <f t="shared" si="13"/>
        <v>0</v>
      </c>
      <c r="L88" s="34">
        <f t="shared" si="14"/>
        <v>0</v>
      </c>
      <c r="M88"/>
    </row>
    <row r="89" spans="1:13" x14ac:dyDescent="0.25">
      <c r="A89" s="25" t="s">
        <v>95</v>
      </c>
      <c r="B89" s="26">
        <v>37313</v>
      </c>
      <c r="C89" s="26">
        <v>37313</v>
      </c>
      <c r="D89" s="27">
        <v>36764</v>
      </c>
      <c r="E89" s="28">
        <f t="shared" si="11"/>
        <v>1.4713370675099813E-2</v>
      </c>
      <c r="F89" s="26">
        <v>0</v>
      </c>
      <c r="G89" s="30">
        <f t="shared" si="8"/>
        <v>0</v>
      </c>
      <c r="H89" s="13">
        <f t="shared" si="15"/>
        <v>36764</v>
      </c>
      <c r="I89" s="32">
        <v>37862345</v>
      </c>
      <c r="J89" s="13">
        <v>37862345</v>
      </c>
      <c r="K89" s="33">
        <f t="shared" si="13"/>
        <v>0</v>
      </c>
      <c r="L89" s="34">
        <f t="shared" si="14"/>
        <v>0</v>
      </c>
      <c r="M89"/>
    </row>
  </sheetData>
  <mergeCells count="2">
    <mergeCell ref="B1:D1"/>
    <mergeCell ref="I1:J1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  <ignoredErrors>
    <ignoredError sqref="G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</dc:creator>
  <cp:lastModifiedBy>Lapo</cp:lastModifiedBy>
  <cp:revision>75</cp:revision>
  <cp:lastPrinted>2022-04-29T16:31:58Z</cp:lastPrinted>
  <dcterms:created xsi:type="dcterms:W3CDTF">2022-03-14T18:41:58Z</dcterms:created>
  <dcterms:modified xsi:type="dcterms:W3CDTF">2023-02-13T08:43:34Z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