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erje2\Desktop\Revisions\submitted files\"/>
    </mc:Choice>
  </mc:AlternateContent>
  <bookViews>
    <workbookView xWindow="6100" yWindow="460" windowWidth="26920" windowHeight="16260" activeTab="11"/>
  </bookViews>
  <sheets>
    <sheet name="Fig1B" sheetId="1" r:id="rId1"/>
    <sheet name="Fig1C" sheetId="9" r:id="rId2"/>
    <sheet name="Fig2" sheetId="2" r:id="rId3"/>
    <sheet name="Fig3A" sheetId="3" r:id="rId4"/>
    <sheet name="Fig3B" sheetId="4" r:id="rId5"/>
    <sheet name="Fig4" sheetId="5" r:id="rId6"/>
    <sheet name="Fig5" sheetId="7" r:id="rId7"/>
    <sheet name="FigS1" sheetId="8" r:id="rId8"/>
    <sheet name="FigS2A" sheetId="11" r:id="rId9"/>
    <sheet name="FigS2B" sheetId="12" r:id="rId10"/>
    <sheet name="FigSC" sheetId="13" r:id="rId11"/>
    <sheet name="FigS3" sheetId="14" r:id="rId12"/>
  </sheets>
  <definedNames>
    <definedName name="_xlchart.v2.0" hidden="1">FigS2A!$I$1</definedName>
    <definedName name="_xlchart.v2.1" hidden="1">FigS2A!$I$2:$I$7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2" l="1"/>
  <c r="K7" i="11" l="1"/>
  <c r="K6" i="11"/>
  <c r="K5" i="11"/>
  <c r="K4" i="11"/>
  <c r="K3" i="11"/>
  <c r="L7" i="12"/>
  <c r="L6" i="12"/>
  <c r="L5" i="12"/>
  <c r="L3" i="12"/>
  <c r="I7" i="8" l="1"/>
  <c r="I5" i="8"/>
  <c r="I6" i="8"/>
  <c r="I4" i="8"/>
  <c r="D13" i="8"/>
  <c r="E12" i="8"/>
  <c r="E11" i="8"/>
  <c r="F11" i="8"/>
  <c r="D12" i="8"/>
  <c r="D11" i="8"/>
  <c r="H5" i="8" l="1"/>
  <c r="H6" i="8"/>
  <c r="H7" i="8"/>
  <c r="H4" i="8"/>
  <c r="J3" i="11" l="1"/>
  <c r="J4" i="11"/>
  <c r="J5" i="11"/>
  <c r="J6" i="11"/>
  <c r="J7" i="11"/>
  <c r="J2" i="11"/>
  <c r="I3" i="11"/>
  <c r="I4" i="11"/>
  <c r="I5" i="11"/>
  <c r="I6" i="11"/>
  <c r="I7" i="11"/>
  <c r="I2" i="11"/>
  <c r="K3" i="12"/>
  <c r="K4" i="12"/>
  <c r="K5" i="12"/>
  <c r="K6" i="12"/>
  <c r="K7" i="12"/>
  <c r="J3" i="12"/>
  <c r="J4" i="12"/>
  <c r="J5" i="12"/>
  <c r="J6" i="12"/>
  <c r="J7" i="12"/>
  <c r="K2" i="12"/>
  <c r="J2" i="12"/>
  <c r="G11" i="9"/>
  <c r="F29" i="9"/>
  <c r="E18" i="9"/>
  <c r="E17" i="9"/>
  <c r="E16" i="9"/>
  <c r="F16" i="9" s="1"/>
  <c r="E15" i="9"/>
  <c r="E14" i="9"/>
  <c r="E28" i="9" s="1"/>
  <c r="E37" i="9" s="1"/>
  <c r="E13" i="9"/>
  <c r="F13" i="9" s="1"/>
  <c r="E12" i="9"/>
  <c r="E26" i="9" s="1"/>
  <c r="E35" i="9" s="1"/>
  <c r="E11" i="9"/>
  <c r="E25" i="9" s="1"/>
  <c r="E34" i="9" s="1"/>
  <c r="B10" i="9"/>
  <c r="E10" i="9" s="1"/>
  <c r="B9" i="9"/>
  <c r="E9" i="9" s="1"/>
  <c r="E8" i="9"/>
  <c r="F22" i="9" s="1"/>
  <c r="B8" i="9"/>
  <c r="B7" i="9"/>
  <c r="E7" i="9" s="1"/>
  <c r="E6" i="9"/>
  <c r="F6" i="9" s="1"/>
  <c r="E5" i="9"/>
  <c r="F5" i="9" s="1"/>
  <c r="E4" i="9"/>
  <c r="E22" i="9" s="1"/>
  <c r="E31" i="9" s="1"/>
  <c r="E3" i="9"/>
  <c r="F3" i="9" s="1"/>
  <c r="F25" i="9" l="1"/>
  <c r="F9" i="9"/>
  <c r="H3" i="9"/>
  <c r="G3" i="9"/>
  <c r="F7" i="9"/>
  <c r="F10" i="9"/>
  <c r="F24" i="9"/>
  <c r="F28" i="9"/>
  <c r="E21" i="9"/>
  <c r="E30" i="9" s="1"/>
  <c r="E24" i="9"/>
  <c r="E33" i="9" s="1"/>
  <c r="E27" i="9"/>
  <c r="E36" i="9" s="1"/>
  <c r="F34" i="9" s="1"/>
  <c r="F4" i="9"/>
  <c r="F8" i="9"/>
  <c r="F11" i="9"/>
  <c r="F14" i="9"/>
  <c r="E23" i="9"/>
  <c r="E32" i="9" s="1"/>
  <c r="F26" i="9"/>
  <c r="F12" i="9"/>
  <c r="F17" i="9"/>
  <c r="F15" i="9"/>
  <c r="F18" i="9"/>
  <c r="F27" i="9" l="1"/>
  <c r="G26" i="9" s="1"/>
  <c r="H11" i="9"/>
  <c r="G25" i="9"/>
  <c r="F38" i="9"/>
  <c r="F31" i="9"/>
  <c r="F30" i="9"/>
  <c r="H7" i="9"/>
  <c r="G7" i="9"/>
  <c r="F35" i="9"/>
  <c r="H15" i="9"/>
  <c r="G15" i="9"/>
  <c r="F21" i="9"/>
  <c r="F23" i="9"/>
  <c r="G21" i="9" l="1"/>
  <c r="G22" i="9"/>
  <c r="A8" i="7" l="1"/>
  <c r="B8" i="7"/>
  <c r="C8" i="7"/>
  <c r="D8" i="7"/>
  <c r="E8" i="7"/>
  <c r="F8" i="7"/>
  <c r="G8" i="7"/>
  <c r="H8" i="7"/>
  <c r="A9" i="7"/>
  <c r="B9" i="7"/>
  <c r="C9" i="7"/>
  <c r="D9" i="7"/>
  <c r="E9" i="7"/>
  <c r="F9" i="7"/>
  <c r="G9" i="7"/>
  <c r="H9" i="7"/>
  <c r="B17" i="13" l="1"/>
  <c r="B18" i="13"/>
  <c r="B19" i="13"/>
  <c r="B20" i="13"/>
  <c r="B16" i="13"/>
  <c r="G3" i="13"/>
  <c r="G4" i="13"/>
  <c r="G5" i="13"/>
  <c r="G6" i="13"/>
  <c r="G7" i="13"/>
  <c r="G8" i="13"/>
  <c r="G9" i="13"/>
  <c r="G10" i="13"/>
  <c r="G11" i="13"/>
  <c r="G12" i="13"/>
  <c r="G13" i="13"/>
  <c r="G2" i="13"/>
  <c r="F13" i="13"/>
  <c r="F12" i="13"/>
  <c r="F11" i="13"/>
  <c r="F10" i="13"/>
  <c r="F9" i="13"/>
  <c r="F8" i="13"/>
  <c r="F7" i="13"/>
  <c r="F6" i="13"/>
  <c r="F5" i="13"/>
  <c r="F4" i="13"/>
  <c r="F3" i="13"/>
  <c r="F2" i="13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3" i="14"/>
  <c r="B14" i="14"/>
  <c r="B12" i="14"/>
  <c r="B11" i="14"/>
  <c r="B27" i="4" l="1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22" i="3"/>
  <c r="B21" i="3"/>
  <c r="B20" i="3"/>
  <c r="B19" i="3"/>
  <c r="B18" i="3"/>
  <c r="B17" i="3"/>
  <c r="B16" i="3"/>
  <c r="B15" i="3"/>
  <c r="B14" i="3"/>
  <c r="B13" i="3"/>
  <c r="B13" i="2" l="1"/>
  <c r="B12" i="2"/>
  <c r="B11" i="2"/>
  <c r="B10" i="2"/>
  <c r="B9" i="2"/>
  <c r="B8" i="2"/>
  <c r="H3" i="2"/>
  <c r="H4" i="2"/>
  <c r="H5" i="2"/>
  <c r="H2" i="2"/>
  <c r="G3" i="2"/>
  <c r="G4" i="2"/>
  <c r="G5" i="2"/>
  <c r="G2" i="2"/>
  <c r="B15" i="1"/>
  <c r="B14" i="1"/>
  <c r="B13" i="1"/>
  <c r="B12" i="1"/>
  <c r="I4" i="1"/>
  <c r="I5" i="1"/>
  <c r="I6" i="1"/>
  <c r="I3" i="1"/>
  <c r="B11" i="1"/>
  <c r="B10" i="1"/>
  <c r="J4" i="1"/>
  <c r="J5" i="1"/>
  <c r="J6" i="1"/>
  <c r="J3" i="1"/>
</calcChain>
</file>

<file path=xl/sharedStrings.xml><?xml version="1.0" encoding="utf-8"?>
<sst xmlns="http://schemas.openxmlformats.org/spreadsheetml/2006/main" count="241" uniqueCount="143">
  <si>
    <t>avg</t>
  </si>
  <si>
    <t>A562</t>
  </si>
  <si>
    <t>MM</t>
  </si>
  <si>
    <t>MM+F</t>
  </si>
  <si>
    <t>MM+F+Ex</t>
  </si>
  <si>
    <t>MM+Ex</t>
  </si>
  <si>
    <t>No bact</t>
  </si>
  <si>
    <t>avg-no bact control</t>
  </si>
  <si>
    <t>SE</t>
  </si>
  <si>
    <t>t-test</t>
  </si>
  <si>
    <t>MM vs. MMF</t>
  </si>
  <si>
    <t>MM vs. MMFE</t>
  </si>
  <si>
    <t>MM vs. MME</t>
  </si>
  <si>
    <t>MMF vs. MMFE</t>
  </si>
  <si>
    <t>MMF vs. MME</t>
  </si>
  <si>
    <t>MMFE vs. MME</t>
  </si>
  <si>
    <t>w</t>
  </si>
  <si>
    <t>m</t>
  </si>
  <si>
    <t>mm6</t>
  </si>
  <si>
    <t>no_ex</t>
  </si>
  <si>
    <t>no vs w</t>
  </si>
  <si>
    <t>w vs m</t>
  </si>
  <si>
    <t>no vs m</t>
  </si>
  <si>
    <t>no vs mm6</t>
  </si>
  <si>
    <t>w vs mm6</t>
  </si>
  <si>
    <t>m vs mm6</t>
  </si>
  <si>
    <t>MMF(50)</t>
  </si>
  <si>
    <t>MMFA</t>
  </si>
  <si>
    <t>MMFC</t>
  </si>
  <si>
    <t>MMFG</t>
  </si>
  <si>
    <t>t.test</t>
  </si>
  <si>
    <t>M vs F</t>
  </si>
  <si>
    <t>M vs FA</t>
  </si>
  <si>
    <t>M vs FC</t>
  </si>
  <si>
    <t>M vs FG</t>
  </si>
  <si>
    <t>F vs FA</t>
  </si>
  <si>
    <t>F vs FC</t>
  </si>
  <si>
    <t>F vs FG</t>
  </si>
  <si>
    <t>FA vs FC</t>
  </si>
  <si>
    <t>FA vs FG</t>
  </si>
  <si>
    <t>FC vs FG</t>
  </si>
  <si>
    <t>fru</t>
  </si>
  <si>
    <t>CIT</t>
  </si>
  <si>
    <t>HBA</t>
  </si>
  <si>
    <t>GLYC</t>
  </si>
  <si>
    <t>VAL</t>
  </si>
  <si>
    <t>THR</t>
  </si>
  <si>
    <t>F v C</t>
  </si>
  <si>
    <t>F v HB</t>
  </si>
  <si>
    <t>F v G</t>
  </si>
  <si>
    <t>F v V</t>
  </si>
  <si>
    <t>F v T</t>
  </si>
  <si>
    <t>C v HB</t>
  </si>
  <si>
    <t>C v G</t>
  </si>
  <si>
    <t>C v V</t>
  </si>
  <si>
    <t>C v T</t>
  </si>
  <si>
    <t>HB v G</t>
  </si>
  <si>
    <t>HB v V</t>
  </si>
  <si>
    <t>HB v T</t>
  </si>
  <si>
    <t>G v V</t>
  </si>
  <si>
    <t>G v T</t>
  </si>
  <si>
    <t>V v T</t>
  </si>
  <si>
    <t>WT hrpL</t>
  </si>
  <si>
    <t>hrpL EV</t>
  </si>
  <si>
    <t>hrpL hrpL</t>
  </si>
  <si>
    <t>WT EV</t>
  </si>
  <si>
    <t>Wc</t>
  </si>
  <si>
    <t>Mc</t>
  </si>
  <si>
    <t>Waq</t>
  </si>
  <si>
    <t>Maq</t>
  </si>
  <si>
    <t>Wo</t>
  </si>
  <si>
    <t>Mo</t>
  </si>
  <si>
    <t>MM v Wc</t>
  </si>
  <si>
    <t>MM c Mc</t>
  </si>
  <si>
    <t>MM v Waq</t>
  </si>
  <si>
    <t>MM v Maq</t>
  </si>
  <si>
    <t>MM v Wo</t>
  </si>
  <si>
    <t>MM v Mo</t>
  </si>
  <si>
    <t>Wc v MC</t>
  </si>
  <si>
    <t>Wc v Waq</t>
  </si>
  <si>
    <t>Wc v Maq</t>
  </si>
  <si>
    <t>Wc v Mo</t>
  </si>
  <si>
    <t>Wc v Wo</t>
  </si>
  <si>
    <t>Mc v Waq</t>
  </si>
  <si>
    <t>Mc v Wo</t>
  </si>
  <si>
    <t>Mc v Mo</t>
  </si>
  <si>
    <t>Waq v Maq</t>
  </si>
  <si>
    <t>Waq v Wo</t>
  </si>
  <si>
    <t>Waq v Mo</t>
  </si>
  <si>
    <t>Maq v Wo</t>
  </si>
  <si>
    <t>Maq v Mo</t>
  </si>
  <si>
    <t>Wo v Mo</t>
  </si>
  <si>
    <t>Ex0F</t>
  </si>
  <si>
    <t>Ex50F</t>
  </si>
  <si>
    <t>Ex100F</t>
  </si>
  <si>
    <t>Ex150F</t>
  </si>
  <si>
    <t>Ex200F</t>
  </si>
  <si>
    <t>Ex250F</t>
  </si>
  <si>
    <t>0F</t>
  </si>
  <si>
    <t>100F</t>
  </si>
  <si>
    <t>150F</t>
  </si>
  <si>
    <t>50F</t>
  </si>
  <si>
    <t>200F</t>
  </si>
  <si>
    <t>250F</t>
  </si>
  <si>
    <t>t.test Ex v. no Ex</t>
  </si>
  <si>
    <t>Wevmm</t>
  </si>
  <si>
    <t>Wgmm</t>
  </si>
  <si>
    <t>Aevmm</t>
  </si>
  <si>
    <t>Agmm</t>
  </si>
  <si>
    <t>Wevfc</t>
  </si>
  <si>
    <t>Wgfc</t>
  </si>
  <si>
    <t>Aevfc</t>
  </si>
  <si>
    <t>Agfc</t>
  </si>
  <si>
    <t>MM-plank</t>
  </si>
  <si>
    <t>MM-att</t>
  </si>
  <si>
    <t>Fex-plank</t>
  </si>
  <si>
    <t>Fex-att</t>
  </si>
  <si>
    <t>total(MM)</t>
  </si>
  <si>
    <t>S2A: percent att</t>
  </si>
  <si>
    <t>S2B: total bact</t>
  </si>
  <si>
    <t>cfu</t>
  </si>
  <si>
    <t>dil factor</t>
  </si>
  <si>
    <t>Fex</t>
  </si>
  <si>
    <t>total(Fex)</t>
  </si>
  <si>
    <t>- exudate</t>
  </si>
  <si>
    <t>-</t>
  </si>
  <si>
    <t>+fructose</t>
  </si>
  <si>
    <t>+glucose</t>
  </si>
  <si>
    <t>+galactose</t>
  </si>
  <si>
    <t>+sucrose</t>
  </si>
  <si>
    <t>+mannitol</t>
  </si>
  <si>
    <t>se</t>
  </si>
  <si>
    <t>+ exudate</t>
  </si>
  <si>
    <t>DC3000</t>
  </si>
  <si>
    <t>-fructose</t>
  </si>
  <si>
    <t>-tom exudate</t>
  </si>
  <si>
    <t>+tom exudate</t>
  </si>
  <si>
    <t>Replicate 1</t>
  </si>
  <si>
    <t>Replicate 2</t>
  </si>
  <si>
    <t>Replicate 3</t>
  </si>
  <si>
    <t xml:space="preserve"> Replicate 4</t>
  </si>
  <si>
    <t>ttest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</si>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</sst>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workbookViewId="0">
      <selection activeCell="A2" sqref="A2"/>
    </sheetView>
  </sheetViews>
  <sheetFormatPr defaultColWidth="10.77734375" defaultRowHeight="15.7" x14ac:dyDescent="0.55000000000000004"/>
  <cols>
    <col min="1" max="1" width="12.83203125" customWidth="1"/>
    <col min="2" max="2" width="12.1640625" bestFit="1" customWidth="1"/>
  </cols>
  <sheetData>
    <row r="2" spans="1:10" x14ac:dyDescent="0.55000000000000004">
      <c r="A2" t="s">
        <v>1</v>
      </c>
      <c r="H2" t="s">
        <v>0</v>
      </c>
      <c r="I2" t="s">
        <v>7</v>
      </c>
      <c r="J2" t="s">
        <v>8</v>
      </c>
    </row>
    <row r="3" spans="1:10" x14ac:dyDescent="0.55000000000000004">
      <c r="A3" t="s">
        <v>2</v>
      </c>
      <c r="B3">
        <v>5.8999999999999997E-2</v>
      </c>
      <c r="C3">
        <v>6.3E-2</v>
      </c>
      <c r="D3">
        <v>6.5000000000000002E-2</v>
      </c>
      <c r="E3">
        <v>6.4000000000000001E-2</v>
      </c>
      <c r="F3">
        <v>6.9000000000000006E-2</v>
      </c>
      <c r="G3">
        <v>7.5999999999999998E-2</v>
      </c>
      <c r="H3">
        <v>6.6000000000000003E-2</v>
      </c>
      <c r="I3">
        <f>H3-0.0625</f>
        <v>3.5000000000000031E-3</v>
      </c>
      <c r="J3">
        <f>_xlfn.STDEV.S(B3:G3)/SQRT(6)</f>
        <v>2.3944379994757297E-3</v>
      </c>
    </row>
    <row r="4" spans="1:10" x14ac:dyDescent="0.55000000000000004">
      <c r="A4" t="s">
        <v>3</v>
      </c>
      <c r="B4">
        <v>0.23499999999999999</v>
      </c>
      <c r="C4">
        <v>0.189</v>
      </c>
      <c r="D4">
        <v>0.18</v>
      </c>
      <c r="E4">
        <v>0.219</v>
      </c>
      <c r="F4">
        <v>0.20899999999999999</v>
      </c>
      <c r="G4">
        <v>0.23899999999999999</v>
      </c>
      <c r="H4">
        <v>0.21183333333333332</v>
      </c>
      <c r="I4">
        <f t="shared" ref="I4:I6" si="0">H4-0.0625</f>
        <v>0.14933333333333332</v>
      </c>
      <c r="J4">
        <f t="shared" ref="J4:J6" si="1">_xlfn.STDEV.S(B4:G4)/SQRT(6)</f>
        <v>9.7789456373261023E-3</v>
      </c>
    </row>
    <row r="5" spans="1:10" x14ac:dyDescent="0.55000000000000004">
      <c r="A5" t="s">
        <v>4</v>
      </c>
      <c r="B5">
        <v>0.38100000000000001</v>
      </c>
      <c r="C5">
        <v>0.32400000000000001</v>
      </c>
      <c r="D5">
        <v>0.29499999999999998</v>
      </c>
      <c r="E5">
        <v>0.30599999999999999</v>
      </c>
      <c r="F5">
        <v>0.33400000000000002</v>
      </c>
      <c r="G5">
        <v>0.313</v>
      </c>
      <c r="H5">
        <v>0.32550000000000001</v>
      </c>
      <c r="I5">
        <f t="shared" si="0"/>
        <v>0.26300000000000001</v>
      </c>
      <c r="J5">
        <f t="shared" si="1"/>
        <v>1.2411688039908194E-2</v>
      </c>
    </row>
    <row r="6" spans="1:10" x14ac:dyDescent="0.55000000000000004">
      <c r="A6" t="s">
        <v>5</v>
      </c>
      <c r="B6">
        <v>6.5000000000000002E-2</v>
      </c>
      <c r="C6">
        <v>6.9000000000000006E-2</v>
      </c>
      <c r="D6">
        <v>7.1999999999999995E-2</v>
      </c>
      <c r="E6">
        <v>6.7000000000000004E-2</v>
      </c>
      <c r="F6">
        <v>6.2E-2</v>
      </c>
      <c r="G6">
        <v>6.3E-2</v>
      </c>
      <c r="H6">
        <v>6.6333333333333341E-2</v>
      </c>
      <c r="I6">
        <f t="shared" si="0"/>
        <v>3.8333333333333414E-3</v>
      </c>
      <c r="J6">
        <f t="shared" si="1"/>
        <v>1.5420044674960501E-3</v>
      </c>
    </row>
    <row r="7" spans="1:10" x14ac:dyDescent="0.55000000000000004">
      <c r="A7" t="s">
        <v>6</v>
      </c>
      <c r="B7">
        <v>6.25E-2</v>
      </c>
    </row>
    <row r="9" spans="1:10" x14ac:dyDescent="0.55000000000000004">
      <c r="B9" t="s">
        <v>9</v>
      </c>
    </row>
    <row r="10" spans="1:10" x14ac:dyDescent="0.55000000000000004">
      <c r="A10" t="s">
        <v>10</v>
      </c>
      <c r="B10">
        <f>_xlfn.T.TEST(B3:G3,B4:G4,2,2)</f>
        <v>4.8886177733033329E-8</v>
      </c>
    </row>
    <row r="11" spans="1:10" x14ac:dyDescent="0.55000000000000004">
      <c r="A11" t="s">
        <v>11</v>
      </c>
      <c r="B11">
        <f>_xlfn.T.TEST(B3:G3,B5:G5,2,2)</f>
        <v>1.6622599537510153E-9</v>
      </c>
    </row>
    <row r="12" spans="1:10" x14ac:dyDescent="0.55000000000000004">
      <c r="A12" t="s">
        <v>12</v>
      </c>
      <c r="B12">
        <f>_xlfn.T.TEST(B3:G3,B6:G6,2,2)</f>
        <v>0.90914475538839867</v>
      </c>
    </row>
    <row r="13" spans="1:10" x14ac:dyDescent="0.55000000000000004">
      <c r="A13" t="s">
        <v>13</v>
      </c>
      <c r="B13">
        <f>_xlfn.T.TEST(B4:G4,B5:G5,2,2)</f>
        <v>2.9485500884094187E-5</v>
      </c>
    </row>
    <row r="14" spans="1:10" x14ac:dyDescent="0.55000000000000004">
      <c r="A14" t="s">
        <v>14</v>
      </c>
      <c r="B14">
        <f>_xlfn.T.TEST(B4:G4,B6:G6,2,2)</f>
        <v>4.2522627290288071E-8</v>
      </c>
    </row>
    <row r="15" spans="1:10" x14ac:dyDescent="0.55000000000000004">
      <c r="A15" t="s">
        <v>15</v>
      </c>
      <c r="B15">
        <f>_xlfn.T.TEST(B5:G5,B6:G6,2,2)</f>
        <v>1.5172116549699413E-9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L3" sqref="L3"/>
    </sheetView>
  </sheetViews>
  <sheetFormatPr defaultColWidth="10.77734375" defaultRowHeight="15.7" x14ac:dyDescent="0.55000000000000004"/>
  <cols>
    <col min="1" max="7" width="12.1640625" bestFit="1" customWidth="1"/>
    <col min="12" max="12" width="12.1640625" bestFit="1" customWidth="1"/>
  </cols>
  <sheetData>
    <row r="1" spans="1:12" x14ac:dyDescent="0.55000000000000004">
      <c r="A1" t="s">
        <v>1</v>
      </c>
      <c r="J1" t="s">
        <v>0</v>
      </c>
      <c r="K1" t="s">
        <v>131</v>
      </c>
    </row>
    <row r="2" spans="1:12" x14ac:dyDescent="0.55000000000000004">
      <c r="A2" s="5" t="s">
        <v>124</v>
      </c>
      <c r="B2" t="s">
        <v>125</v>
      </c>
      <c r="C2">
        <v>7.2999999999999995E-2</v>
      </c>
      <c r="D2">
        <v>7.0999999999999994E-2</v>
      </c>
      <c r="E2">
        <v>7.1999999999999995E-2</v>
      </c>
      <c r="F2">
        <v>7.3999999999999996E-2</v>
      </c>
      <c r="G2">
        <v>6.7000000000000004E-2</v>
      </c>
      <c r="H2">
        <v>6.9000000000000006E-2</v>
      </c>
      <c r="J2">
        <f>AVERAGE(C2:H2)</f>
        <v>7.0999999999999994E-2</v>
      </c>
      <c r="K2">
        <f>_xlfn.STDEV.S(C2:H2)/SQRT(6)</f>
        <v>1.0645812948447526E-3</v>
      </c>
    </row>
    <row r="3" spans="1:12" x14ac:dyDescent="0.55000000000000004">
      <c r="A3" s="5" t="s">
        <v>124</v>
      </c>
      <c r="B3" s="5" t="s">
        <v>126</v>
      </c>
      <c r="C3">
        <v>0.11700000000000001</v>
      </c>
      <c r="D3">
        <v>0.112</v>
      </c>
      <c r="E3">
        <v>0.11600000000000001</v>
      </c>
      <c r="F3">
        <v>0.13</v>
      </c>
      <c r="G3">
        <v>0.122</v>
      </c>
      <c r="H3">
        <v>0.112</v>
      </c>
      <c r="J3">
        <f t="shared" ref="J3:J7" si="0">AVERAGE(C3:H3)</f>
        <v>0.11816666666666666</v>
      </c>
      <c r="K3">
        <f t="shared" ref="K3:K7" si="1">_xlfn.STDEV.S(C3:H3)/SQRT(6)</f>
        <v>2.8097054017182026E-3</v>
      </c>
      <c r="L3">
        <f>TTEST(C2:H2,C3:H3,2,2)</f>
        <v>2.2566032138926339E-8</v>
      </c>
    </row>
    <row r="4" spans="1:12" x14ac:dyDescent="0.55000000000000004">
      <c r="A4" s="5" t="s">
        <v>124</v>
      </c>
      <c r="B4" s="5" t="s">
        <v>127</v>
      </c>
      <c r="C4">
        <v>7.1999999999999995E-2</v>
      </c>
      <c r="D4">
        <v>7.2999999999999995E-2</v>
      </c>
      <c r="E4">
        <v>7.0000000000000007E-2</v>
      </c>
      <c r="F4">
        <v>7.0999999999999994E-2</v>
      </c>
      <c r="G4">
        <v>7.0999999999999994E-2</v>
      </c>
      <c r="H4">
        <v>7.9000000000000001E-2</v>
      </c>
      <c r="J4">
        <f t="shared" si="0"/>
        <v>7.2666666666666671E-2</v>
      </c>
      <c r="K4">
        <f t="shared" si="1"/>
        <v>1.3333333333333337E-3</v>
      </c>
      <c r="L4">
        <f>TTEST(C2:H2,C4:H4,2,2)</f>
        <v>0.35169154736888686</v>
      </c>
    </row>
    <row r="5" spans="1:12" x14ac:dyDescent="0.55000000000000004">
      <c r="A5" s="5" t="s">
        <v>124</v>
      </c>
      <c r="B5" s="5" t="s">
        <v>128</v>
      </c>
      <c r="C5">
        <v>0.161</v>
      </c>
      <c r="D5">
        <v>0.161</v>
      </c>
      <c r="E5">
        <v>0.18099999999999999</v>
      </c>
      <c r="F5">
        <v>0.16400000000000001</v>
      </c>
      <c r="G5">
        <v>0.189</v>
      </c>
      <c r="H5">
        <v>0.19700000000000001</v>
      </c>
      <c r="J5">
        <f t="shared" si="0"/>
        <v>0.17550000000000002</v>
      </c>
      <c r="K5">
        <f t="shared" si="1"/>
        <v>6.3966136874651618E-3</v>
      </c>
      <c r="L5">
        <f>TTEST(D2:I2,D5:I5,2,2)</f>
        <v>3.456372214838205E-7</v>
      </c>
    </row>
    <row r="6" spans="1:12" x14ac:dyDescent="0.55000000000000004">
      <c r="A6" s="5" t="s">
        <v>124</v>
      </c>
      <c r="B6" s="5" t="s">
        <v>129</v>
      </c>
      <c r="C6">
        <v>6.3E-2</v>
      </c>
      <c r="D6">
        <v>6.4000000000000001E-2</v>
      </c>
      <c r="E6">
        <v>6.3E-2</v>
      </c>
      <c r="F6">
        <v>6.5000000000000002E-2</v>
      </c>
      <c r="G6">
        <v>6.5000000000000002E-2</v>
      </c>
      <c r="H6">
        <v>6.8000000000000005E-2</v>
      </c>
      <c r="J6">
        <f t="shared" si="0"/>
        <v>6.4666666666666664E-2</v>
      </c>
      <c r="K6">
        <f t="shared" si="1"/>
        <v>7.6011695006609277E-4</v>
      </c>
      <c r="L6">
        <f>TTEST(D2:I2,D6:I6,2,2)</f>
        <v>5.1603025698491343E-3</v>
      </c>
    </row>
    <row r="7" spans="1:12" x14ac:dyDescent="0.55000000000000004">
      <c r="A7" s="5" t="s">
        <v>124</v>
      </c>
      <c r="B7" s="5" t="s">
        <v>130</v>
      </c>
      <c r="C7">
        <v>0.14699999999999999</v>
      </c>
      <c r="D7">
        <v>0.16600000000000001</v>
      </c>
      <c r="E7">
        <v>0.14499999999999999</v>
      </c>
      <c r="F7">
        <v>0.114</v>
      </c>
      <c r="G7">
        <v>0.13900000000000001</v>
      </c>
      <c r="H7">
        <v>0.105</v>
      </c>
      <c r="J7">
        <f t="shared" si="0"/>
        <v>0.13599999999999998</v>
      </c>
      <c r="K7">
        <f t="shared" si="1"/>
        <v>9.2303846073715171E-3</v>
      </c>
      <c r="L7">
        <f>TTEST(D2:I2,D7:I7,2,2)</f>
        <v>4.430852069841533E-4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F35" sqref="F35"/>
    </sheetView>
  </sheetViews>
  <sheetFormatPr defaultColWidth="10.77734375" defaultRowHeight="15.7" x14ac:dyDescent="0.55000000000000004"/>
  <sheetData>
    <row r="1" spans="1:7" x14ac:dyDescent="0.55000000000000004">
      <c r="A1" t="s">
        <v>1</v>
      </c>
      <c r="F1" t="s">
        <v>0</v>
      </c>
    </row>
    <row r="2" spans="1:7" x14ac:dyDescent="0.55000000000000004">
      <c r="A2" t="s">
        <v>92</v>
      </c>
      <c r="B2">
        <v>5.7000000000000002E-2</v>
      </c>
      <c r="C2">
        <v>5.5E-2</v>
      </c>
      <c r="D2">
        <v>5.2999999999999999E-2</v>
      </c>
      <c r="E2">
        <v>5.7000000000000002E-2</v>
      </c>
      <c r="F2">
        <f>AVERAGE(B2:E2)</f>
        <v>5.5500000000000001E-2</v>
      </c>
      <c r="G2">
        <f>_xlfn.STDEV.S(B2:E2)/SQRT(4)</f>
        <v>9.5742710775633896E-4</v>
      </c>
    </row>
    <row r="3" spans="1:7" x14ac:dyDescent="0.55000000000000004">
      <c r="A3" t="s">
        <v>93</v>
      </c>
      <c r="B3">
        <v>0.13100000000000001</v>
      </c>
      <c r="C3">
        <v>0.16500000000000001</v>
      </c>
      <c r="D3">
        <v>0.17899999999999999</v>
      </c>
      <c r="E3">
        <v>0.185</v>
      </c>
      <c r="F3">
        <f t="shared" ref="F3:F13" si="0">AVERAGE(B3:E3)</f>
        <v>0.16500000000000001</v>
      </c>
      <c r="G3">
        <f t="shared" ref="G3:G13" si="1">_xlfn.STDEV.S(B3:E3)/SQRT(4)</f>
        <v>1.2083045973594535E-2</v>
      </c>
    </row>
    <row r="4" spans="1:7" x14ac:dyDescent="0.55000000000000004">
      <c r="A4" t="s">
        <v>94</v>
      </c>
      <c r="B4">
        <v>0.14299999999999999</v>
      </c>
      <c r="C4">
        <v>0.186</v>
      </c>
      <c r="D4">
        <v>0.222</v>
      </c>
      <c r="E4">
        <v>0.24299999999999999</v>
      </c>
      <c r="F4">
        <f t="shared" si="0"/>
        <v>0.19849999999999998</v>
      </c>
      <c r="G4">
        <f t="shared" si="1"/>
        <v>2.1926011949280746E-2</v>
      </c>
    </row>
    <row r="5" spans="1:7" x14ac:dyDescent="0.55000000000000004">
      <c r="A5" t="s">
        <v>95</v>
      </c>
      <c r="B5">
        <v>0.222</v>
      </c>
      <c r="C5">
        <v>0.27600000000000002</v>
      </c>
      <c r="D5">
        <v>0.29099999999999998</v>
      </c>
      <c r="E5">
        <v>0.27100000000000002</v>
      </c>
      <c r="F5">
        <f t="shared" si="0"/>
        <v>0.26500000000000001</v>
      </c>
      <c r="G5">
        <f t="shared" si="1"/>
        <v>1.4949916387726052E-2</v>
      </c>
    </row>
    <row r="6" spans="1:7" x14ac:dyDescent="0.55000000000000004">
      <c r="A6" t="s">
        <v>96</v>
      </c>
      <c r="B6">
        <v>0.23400000000000001</v>
      </c>
      <c r="C6">
        <v>0.26400000000000001</v>
      </c>
      <c r="D6">
        <v>0.27800000000000002</v>
      </c>
      <c r="E6">
        <v>0.28000000000000003</v>
      </c>
      <c r="F6">
        <f t="shared" si="0"/>
        <v>0.26400000000000001</v>
      </c>
      <c r="G6">
        <f t="shared" si="1"/>
        <v>1.0614455552060441E-2</v>
      </c>
    </row>
    <row r="7" spans="1:7" x14ac:dyDescent="0.55000000000000004">
      <c r="A7" t="s">
        <v>97</v>
      </c>
      <c r="B7">
        <v>0.23200000000000001</v>
      </c>
      <c r="C7">
        <v>0.27800000000000002</v>
      </c>
      <c r="D7">
        <v>0.26100000000000001</v>
      </c>
      <c r="E7">
        <v>0.25800000000000001</v>
      </c>
      <c r="F7">
        <f t="shared" si="0"/>
        <v>0.25724999999999998</v>
      </c>
      <c r="G7">
        <f t="shared" si="1"/>
        <v>9.4989034454860486E-3</v>
      </c>
    </row>
    <row r="8" spans="1:7" x14ac:dyDescent="0.55000000000000004">
      <c r="A8" t="s">
        <v>98</v>
      </c>
      <c r="B8">
        <v>5.5E-2</v>
      </c>
      <c r="C8">
        <v>5.5E-2</v>
      </c>
      <c r="D8">
        <v>0.06</v>
      </c>
      <c r="E8">
        <v>5.5E-2</v>
      </c>
      <c r="F8">
        <f t="shared" si="0"/>
        <v>5.6249999999999994E-2</v>
      </c>
      <c r="G8">
        <f t="shared" si="1"/>
        <v>1.2499999999999994E-3</v>
      </c>
    </row>
    <row r="9" spans="1:7" x14ac:dyDescent="0.55000000000000004">
      <c r="A9" t="s">
        <v>101</v>
      </c>
      <c r="B9">
        <v>8.6999999999999994E-2</v>
      </c>
      <c r="C9">
        <v>8.5999999999999993E-2</v>
      </c>
      <c r="D9">
        <v>8.3000000000000004E-2</v>
      </c>
      <c r="E9">
        <v>8.5999999999999993E-2</v>
      </c>
      <c r="F9">
        <f t="shared" si="0"/>
        <v>8.5499999999999993E-2</v>
      </c>
      <c r="G9">
        <f t="shared" si="1"/>
        <v>8.660254037844362E-4</v>
      </c>
    </row>
    <row r="10" spans="1:7" x14ac:dyDescent="0.55000000000000004">
      <c r="A10" t="s">
        <v>99</v>
      </c>
      <c r="B10">
        <v>9.6000000000000002E-2</v>
      </c>
      <c r="C10">
        <v>9.5000000000000001E-2</v>
      </c>
      <c r="D10">
        <v>9.5000000000000001E-2</v>
      </c>
      <c r="E10">
        <v>9.4E-2</v>
      </c>
      <c r="F10">
        <f t="shared" si="0"/>
        <v>9.5000000000000001E-2</v>
      </c>
      <c r="G10">
        <f t="shared" si="1"/>
        <v>4.0824829046386341E-4</v>
      </c>
    </row>
    <row r="11" spans="1:7" x14ac:dyDescent="0.55000000000000004">
      <c r="A11" t="s">
        <v>100</v>
      </c>
      <c r="B11">
        <v>0.10299999999999999</v>
      </c>
      <c r="C11">
        <v>9.8000000000000004E-2</v>
      </c>
      <c r="D11">
        <v>9.9000000000000005E-2</v>
      </c>
      <c r="E11">
        <v>9.5000000000000001E-2</v>
      </c>
      <c r="F11">
        <f t="shared" si="0"/>
        <v>9.8750000000000004E-2</v>
      </c>
      <c r="G11">
        <f t="shared" si="1"/>
        <v>1.6520189667999161E-3</v>
      </c>
    </row>
    <row r="12" spans="1:7" x14ac:dyDescent="0.55000000000000004">
      <c r="A12" t="s">
        <v>102</v>
      </c>
      <c r="B12">
        <v>0.14399999999999999</v>
      </c>
      <c r="C12">
        <v>0.13900000000000001</v>
      </c>
      <c r="D12">
        <v>0.1</v>
      </c>
      <c r="E12">
        <v>0.121</v>
      </c>
      <c r="F12">
        <f t="shared" si="0"/>
        <v>0.126</v>
      </c>
      <c r="G12">
        <f t="shared" si="1"/>
        <v>9.9749686716300041E-3</v>
      </c>
    </row>
    <row r="13" spans="1:7" x14ac:dyDescent="0.55000000000000004">
      <c r="A13" t="s">
        <v>103</v>
      </c>
      <c r="B13">
        <v>0.17399999999999999</v>
      </c>
      <c r="C13">
        <v>0.111</v>
      </c>
      <c r="D13">
        <v>0.151</v>
      </c>
      <c r="E13">
        <v>0.12</v>
      </c>
      <c r="F13">
        <f t="shared" si="0"/>
        <v>0.13899999999999998</v>
      </c>
      <c r="G13">
        <f t="shared" si="1"/>
        <v>1.4474114826130174E-2</v>
      </c>
    </row>
    <row r="15" spans="1:7" x14ac:dyDescent="0.55000000000000004">
      <c r="A15" t="s">
        <v>104</v>
      </c>
    </row>
    <row r="16" spans="1:7" x14ac:dyDescent="0.55000000000000004">
      <c r="A16" t="s">
        <v>98</v>
      </c>
      <c r="B16">
        <f>_xlfn.T.TEST(B2:E2,B8:E8,2,2)</f>
        <v>0.65068895768516577</v>
      </c>
    </row>
    <row r="17" spans="1:2" x14ac:dyDescent="0.55000000000000004">
      <c r="A17" t="s">
        <v>99</v>
      </c>
      <c r="B17">
        <f t="shared" ref="B17:B20" si="2">_xlfn.T.TEST(B3:E3,B9:E9,2,2)</f>
        <v>5.9965465865991006E-4</v>
      </c>
    </row>
    <row r="18" spans="1:2" x14ac:dyDescent="0.55000000000000004">
      <c r="A18" t="s">
        <v>100</v>
      </c>
      <c r="B18">
        <f t="shared" si="2"/>
        <v>3.2593482514885262E-3</v>
      </c>
    </row>
    <row r="19" spans="1:2" x14ac:dyDescent="0.55000000000000004">
      <c r="A19" t="s">
        <v>102</v>
      </c>
      <c r="B19">
        <f t="shared" si="2"/>
        <v>3.2635535645416336E-5</v>
      </c>
    </row>
    <row r="20" spans="1:2" x14ac:dyDescent="0.55000000000000004">
      <c r="A20" t="s">
        <v>103</v>
      </c>
      <c r="B20">
        <f t="shared" si="2"/>
        <v>7.8747094062823458E-5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F22" sqref="F22"/>
    </sheetView>
  </sheetViews>
  <sheetFormatPr defaultColWidth="10.77734375" defaultRowHeight="15.7" x14ac:dyDescent="0.55000000000000004"/>
  <cols>
    <col min="2" max="2" width="12.1640625" bestFit="1" customWidth="1"/>
  </cols>
  <sheetData>
    <row r="1" spans="1:6" x14ac:dyDescent="0.55000000000000004">
      <c r="A1" t="s">
        <v>1</v>
      </c>
      <c r="E1" t="s">
        <v>0</v>
      </c>
      <c r="F1" t="s">
        <v>8</v>
      </c>
    </row>
    <row r="2" spans="1:6" x14ac:dyDescent="0.55000000000000004">
      <c r="A2" t="s">
        <v>2</v>
      </c>
      <c r="B2">
        <v>8.3000000000000004E-2</v>
      </c>
      <c r="C2">
        <v>0.08</v>
      </c>
      <c r="D2">
        <v>8.1000000000000003E-2</v>
      </c>
      <c r="E2">
        <v>8.1333333333333327E-2</v>
      </c>
      <c r="F2">
        <v>8.8191710368819764E-4</v>
      </c>
    </row>
    <row r="3" spans="1:6" x14ac:dyDescent="0.55000000000000004">
      <c r="A3" t="s">
        <v>66</v>
      </c>
      <c r="B3">
        <v>0.50600000000000001</v>
      </c>
      <c r="C3">
        <v>0.63800000000000001</v>
      </c>
      <c r="D3">
        <v>0.68100000000000005</v>
      </c>
      <c r="E3">
        <v>0.60833333333333339</v>
      </c>
      <c r="F3">
        <v>5.2650841504301583E-2</v>
      </c>
    </row>
    <row r="4" spans="1:6" x14ac:dyDescent="0.55000000000000004">
      <c r="A4" t="s">
        <v>67</v>
      </c>
      <c r="B4">
        <v>0.34699999999999998</v>
      </c>
      <c r="C4">
        <v>0.38600000000000001</v>
      </c>
      <c r="D4">
        <v>0.33700000000000002</v>
      </c>
      <c r="E4">
        <v>0.35666666666666669</v>
      </c>
      <c r="F4">
        <v>1.494805821651911E-2</v>
      </c>
    </row>
    <row r="5" spans="1:6" x14ac:dyDescent="0.55000000000000004">
      <c r="A5" t="s">
        <v>68</v>
      </c>
      <c r="B5">
        <v>0.40699999999999997</v>
      </c>
      <c r="C5">
        <v>0.51900000000000002</v>
      </c>
      <c r="D5">
        <v>0.55000000000000004</v>
      </c>
      <c r="E5">
        <v>0.49199999999999999</v>
      </c>
      <c r="F5">
        <v>4.3431939092485175E-2</v>
      </c>
    </row>
    <row r="6" spans="1:6" x14ac:dyDescent="0.55000000000000004">
      <c r="A6" t="s">
        <v>69</v>
      </c>
      <c r="B6">
        <v>0.33500000000000002</v>
      </c>
      <c r="C6">
        <v>0.34200000000000003</v>
      </c>
      <c r="D6">
        <v>0.26</v>
      </c>
      <c r="E6">
        <v>0.31233333333333335</v>
      </c>
      <c r="F6">
        <v>2.6244576159232959E-2</v>
      </c>
    </row>
    <row r="7" spans="1:6" x14ac:dyDescent="0.55000000000000004">
      <c r="A7" t="s">
        <v>70</v>
      </c>
      <c r="B7">
        <v>0.127</v>
      </c>
      <c r="C7">
        <v>0.13100000000000001</v>
      </c>
      <c r="D7">
        <v>0.14699999999999999</v>
      </c>
      <c r="E7">
        <v>0.13500000000000001</v>
      </c>
      <c r="F7">
        <v>6.1101009266077838E-3</v>
      </c>
    </row>
    <row r="8" spans="1:6" x14ac:dyDescent="0.55000000000000004">
      <c r="A8" t="s">
        <v>71</v>
      </c>
      <c r="B8">
        <v>0.122</v>
      </c>
      <c r="C8">
        <v>0.13800000000000001</v>
      </c>
      <c r="D8">
        <v>0.126</v>
      </c>
      <c r="E8">
        <v>0.12866666666666668</v>
      </c>
      <c r="F8">
        <v>4.8074017006186562E-3</v>
      </c>
    </row>
    <row r="10" spans="1:6" x14ac:dyDescent="0.55000000000000004">
      <c r="B10" t="s">
        <v>9</v>
      </c>
    </row>
    <row r="11" spans="1:6" x14ac:dyDescent="0.55000000000000004">
      <c r="A11" t="s">
        <v>72</v>
      </c>
      <c r="B11">
        <f>_xlfn.T.TEST(B2:D2,B3:D3,2,2)</f>
        <v>5.6028085059492698E-4</v>
      </c>
    </row>
    <row r="12" spans="1:6" x14ac:dyDescent="0.55000000000000004">
      <c r="A12" t="s">
        <v>73</v>
      </c>
      <c r="B12">
        <f>_xlfn.T.TEST(B2:D2,B4:D4,2,2)</f>
        <v>5.1470454575153696E-5</v>
      </c>
    </row>
    <row r="13" spans="1:6" x14ac:dyDescent="0.55000000000000004">
      <c r="A13" t="s">
        <v>74</v>
      </c>
      <c r="B13">
        <f>_xlfn.T.TEST(B2:D2,B5:D5,2,2)</f>
        <v>6.9833853839157596E-4</v>
      </c>
    </row>
    <row r="14" spans="1:6" x14ac:dyDescent="0.55000000000000004">
      <c r="A14" t="s">
        <v>75</v>
      </c>
      <c r="B14">
        <f>_xlfn.T.TEST(B2:D2,B6:D6,2,2)</f>
        <v>9.2113650776183976E-4</v>
      </c>
    </row>
    <row r="15" spans="1:6" x14ac:dyDescent="0.55000000000000004">
      <c r="A15" t="s">
        <v>76</v>
      </c>
      <c r="B15">
        <f>_xlfn.T.TEST(B2:D2,B7:D7,2,2)</f>
        <v>9.6396938847379281E-4</v>
      </c>
    </row>
    <row r="16" spans="1:6" x14ac:dyDescent="0.55000000000000004">
      <c r="A16" t="s">
        <v>77</v>
      </c>
      <c r="B16">
        <f>_xlfn.T.TEST(B2:D2,B8:D8,2,2)</f>
        <v>6.3623468469420634E-4</v>
      </c>
    </row>
    <row r="17" spans="1:2" x14ac:dyDescent="0.55000000000000004">
      <c r="A17" t="s">
        <v>78</v>
      </c>
      <c r="B17">
        <f>_xlfn.T.TEST(B3:D3,B4:D4,2,2)</f>
        <v>1.0044577728469357E-2</v>
      </c>
    </row>
    <row r="18" spans="1:2" x14ac:dyDescent="0.55000000000000004">
      <c r="A18" t="s">
        <v>79</v>
      </c>
      <c r="B18">
        <f>_xlfn.T.TEST(B3:D3,B5:D5,2,2)</f>
        <v>0.16350062260342332</v>
      </c>
    </row>
    <row r="19" spans="1:2" x14ac:dyDescent="0.55000000000000004">
      <c r="A19" t="s">
        <v>80</v>
      </c>
      <c r="B19">
        <f>_xlfn.T.TEST(B3:D3,B6:D6,2,2)</f>
        <v>7.3257252736471379E-3</v>
      </c>
    </row>
    <row r="20" spans="1:2" x14ac:dyDescent="0.55000000000000004">
      <c r="A20" t="s">
        <v>82</v>
      </c>
      <c r="B20">
        <f>_xlfn.T.TEST(B3:D3,B7:D7,2,2)</f>
        <v>8.6948621632921197E-4</v>
      </c>
    </row>
    <row r="21" spans="1:2" x14ac:dyDescent="0.55000000000000004">
      <c r="A21" t="s">
        <v>81</v>
      </c>
      <c r="B21">
        <f>_xlfn.T.TEST(B3:D3,B8:D8,2,2)</f>
        <v>8.1817274313847278E-4</v>
      </c>
    </row>
    <row r="22" spans="1:2" x14ac:dyDescent="0.55000000000000004">
      <c r="A22" t="s">
        <v>83</v>
      </c>
      <c r="B22">
        <f>_xlfn.T.TEST(B4:D4,B5:D5,2,2)</f>
        <v>4.2121419387778331E-2</v>
      </c>
    </row>
    <row r="23" spans="1:2" x14ac:dyDescent="0.55000000000000004">
      <c r="A23" t="s">
        <v>83</v>
      </c>
      <c r="B23">
        <f>_xlfn.T.TEST(B4:D4,B6:D6,2,2)</f>
        <v>0.2160566501524869</v>
      </c>
    </row>
    <row r="24" spans="1:2" x14ac:dyDescent="0.55000000000000004">
      <c r="A24" t="s">
        <v>84</v>
      </c>
      <c r="B24">
        <f>_xlfn.T.TEST(B4:D4,B7:D7,2,2)</f>
        <v>1.6318451582395327E-4</v>
      </c>
    </row>
    <row r="25" spans="1:2" x14ac:dyDescent="0.55000000000000004">
      <c r="A25" t="s">
        <v>85</v>
      </c>
      <c r="B25">
        <f>_xlfn.T.TEST(B4:D4,B8:D8,2,2)</f>
        <v>1.3080749103587706E-4</v>
      </c>
    </row>
    <row r="26" spans="1:2" x14ac:dyDescent="0.55000000000000004">
      <c r="A26" t="s">
        <v>86</v>
      </c>
      <c r="B26">
        <f>_xlfn.T.TEST(B5:D5,B6:D6,2,2)</f>
        <v>2.4001755339198395E-2</v>
      </c>
    </row>
    <row r="27" spans="1:2" x14ac:dyDescent="0.55000000000000004">
      <c r="A27" t="s">
        <v>87</v>
      </c>
      <c r="B27">
        <f>_xlfn.T.TEST(B5:D5,B7:D7,2,2)</f>
        <v>1.2395212054082992E-3</v>
      </c>
    </row>
    <row r="28" spans="1:2" x14ac:dyDescent="0.55000000000000004">
      <c r="A28" t="s">
        <v>88</v>
      </c>
      <c r="B28">
        <f>_xlfn.T.TEST(B5:D5,B8:D8,2,2)</f>
        <v>1.1428384559912723E-3</v>
      </c>
    </row>
    <row r="29" spans="1:2" x14ac:dyDescent="0.55000000000000004">
      <c r="A29" t="s">
        <v>89</v>
      </c>
      <c r="B29">
        <f>_xlfn.T.TEST(B6:D6,B7:D7,2,2)</f>
        <v>2.7601648350219677E-3</v>
      </c>
    </row>
    <row r="30" spans="1:2" x14ac:dyDescent="0.55000000000000004">
      <c r="A30" t="s">
        <v>90</v>
      </c>
      <c r="B30">
        <f>_xlfn.T.TEST(B6:D6,B8:D8,2,2)</f>
        <v>2.3339781145806635E-3</v>
      </c>
    </row>
    <row r="31" spans="1:2" x14ac:dyDescent="0.55000000000000004">
      <c r="A31" t="s">
        <v>91</v>
      </c>
      <c r="B31">
        <f>_xlfn.T.TEST(B7:D7,B8:D8,2,2)</f>
        <v>0.46100974765709313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zoomScale="91" workbookViewId="0">
      <selection activeCell="L27" sqref="L27"/>
    </sheetView>
  </sheetViews>
  <sheetFormatPr defaultColWidth="10.77734375" defaultRowHeight="15.7" x14ac:dyDescent="0.55000000000000004"/>
  <cols>
    <col min="6" max="6" width="12.1640625" bestFit="1" customWidth="1"/>
  </cols>
  <sheetData>
    <row r="2" spans="1:8" x14ac:dyDescent="0.55000000000000004">
      <c r="B2" t="s">
        <v>120</v>
      </c>
      <c r="C2" t="s">
        <v>121</v>
      </c>
    </row>
    <row r="3" spans="1:8" x14ac:dyDescent="0.55000000000000004">
      <c r="A3" t="s">
        <v>113</v>
      </c>
      <c r="B3">
        <v>199</v>
      </c>
      <c r="C3">
        <v>10000</v>
      </c>
      <c r="E3">
        <f>(B3*C3)/0.01</f>
        <v>199000000</v>
      </c>
      <c r="F3">
        <f>LOG(E3)</f>
        <v>8.2988530764097064</v>
      </c>
      <c r="G3">
        <f>AVERAGE(F3:F6)</f>
        <v>8.2816072767838911</v>
      </c>
      <c r="H3">
        <f>_xlfn.STDEV.S(F3:F6)/SQRT(4)</f>
        <v>2.8868294454451469E-2</v>
      </c>
    </row>
    <row r="4" spans="1:8" x14ac:dyDescent="0.55000000000000004">
      <c r="B4">
        <v>160</v>
      </c>
      <c r="C4">
        <v>10000</v>
      </c>
      <c r="E4">
        <f t="shared" ref="E4:E18" si="0">(B4*C4)/0.01</f>
        <v>160000000</v>
      </c>
      <c r="F4">
        <f t="shared" ref="F4:F18" si="1">LOG(E4)</f>
        <v>8.204119982655925</v>
      </c>
    </row>
    <row r="5" spans="1:8" x14ac:dyDescent="0.55000000000000004">
      <c r="B5">
        <v>191</v>
      </c>
      <c r="C5">
        <v>10000</v>
      </c>
      <c r="E5">
        <f t="shared" si="0"/>
        <v>191000000</v>
      </c>
      <c r="F5">
        <f t="shared" si="1"/>
        <v>8.2810333672477281</v>
      </c>
    </row>
    <row r="6" spans="1:8" x14ac:dyDescent="0.55000000000000004">
      <c r="B6">
        <v>220</v>
      </c>
      <c r="C6">
        <v>10000</v>
      </c>
      <c r="E6">
        <f t="shared" si="0"/>
        <v>220000000</v>
      </c>
      <c r="F6">
        <f t="shared" si="1"/>
        <v>8.3424226808222066</v>
      </c>
    </row>
    <row r="7" spans="1:8" x14ac:dyDescent="0.55000000000000004">
      <c r="A7" t="s">
        <v>114</v>
      </c>
      <c r="B7">
        <f>198*4</f>
        <v>792</v>
      </c>
      <c r="C7">
        <v>100</v>
      </c>
      <c r="E7">
        <f t="shared" si="0"/>
        <v>7920000</v>
      </c>
      <c r="F7">
        <f t="shared" si="1"/>
        <v>6.8987251815894934</v>
      </c>
      <c r="G7">
        <f>AVERAGE(F7:F10)</f>
        <v>6.8545585538162808</v>
      </c>
      <c r="H7">
        <f>_xlfn.STDEV.S(F7:F10)/SQRT(4)</f>
        <v>2.1289751580235626E-2</v>
      </c>
    </row>
    <row r="8" spans="1:8" x14ac:dyDescent="0.55000000000000004">
      <c r="B8">
        <f>163*4</f>
        <v>652</v>
      </c>
      <c r="C8">
        <v>100</v>
      </c>
      <c r="E8">
        <f t="shared" si="0"/>
        <v>6520000</v>
      </c>
      <c r="F8">
        <f t="shared" si="1"/>
        <v>6.8142475957319206</v>
      </c>
    </row>
    <row r="9" spans="1:8" x14ac:dyDescent="0.55000000000000004">
      <c r="B9">
        <f>191*4</f>
        <v>764</v>
      </c>
      <c r="C9">
        <v>100</v>
      </c>
      <c r="E9">
        <f t="shared" si="0"/>
        <v>7640000</v>
      </c>
      <c r="F9">
        <f t="shared" si="1"/>
        <v>6.8830933585756897</v>
      </c>
    </row>
    <row r="10" spans="1:8" x14ac:dyDescent="0.55000000000000004">
      <c r="B10">
        <f>166*4</f>
        <v>664</v>
      </c>
      <c r="C10">
        <v>100</v>
      </c>
      <c r="E10">
        <f t="shared" si="0"/>
        <v>6640000</v>
      </c>
      <c r="F10">
        <f t="shared" si="1"/>
        <v>6.8221680793680175</v>
      </c>
    </row>
    <row r="11" spans="1:8" x14ac:dyDescent="0.55000000000000004">
      <c r="A11" t="s">
        <v>115</v>
      </c>
      <c r="B11">
        <v>138</v>
      </c>
      <c r="C11">
        <v>10000</v>
      </c>
      <c r="E11">
        <f t="shared" si="0"/>
        <v>138000000</v>
      </c>
      <c r="F11">
        <f t="shared" si="1"/>
        <v>8.1398790864012369</v>
      </c>
      <c r="G11">
        <f>AVERAGE(F11:F14)</f>
        <v>8.157619393240978</v>
      </c>
      <c r="H11">
        <f>_xlfn.STDEV.S(F11:F14)/SQRT(4)</f>
        <v>3.5502437018570414E-2</v>
      </c>
    </row>
    <row r="12" spans="1:8" x14ac:dyDescent="0.55000000000000004">
      <c r="B12">
        <v>123</v>
      </c>
      <c r="C12">
        <v>10000</v>
      </c>
      <c r="E12">
        <f t="shared" si="0"/>
        <v>123000000</v>
      </c>
      <c r="F12">
        <f t="shared" si="1"/>
        <v>8.0899051114393981</v>
      </c>
    </row>
    <row r="13" spans="1:8" x14ac:dyDescent="0.55000000000000004">
      <c r="B13">
        <v>139</v>
      </c>
      <c r="C13">
        <v>10000</v>
      </c>
      <c r="E13">
        <f t="shared" si="0"/>
        <v>139000000</v>
      </c>
      <c r="F13">
        <f t="shared" si="1"/>
        <v>8.143014800254095</v>
      </c>
    </row>
    <row r="14" spans="1:8" x14ac:dyDescent="0.55000000000000004">
      <c r="B14">
        <v>181</v>
      </c>
      <c r="C14">
        <v>10000</v>
      </c>
      <c r="E14">
        <f t="shared" si="0"/>
        <v>181000000</v>
      </c>
      <c r="F14">
        <f t="shared" si="1"/>
        <v>8.2576785748691837</v>
      </c>
    </row>
    <row r="15" spans="1:8" x14ac:dyDescent="0.55000000000000004">
      <c r="A15" t="s">
        <v>116</v>
      </c>
      <c r="B15">
        <v>177</v>
      </c>
      <c r="C15">
        <v>10000</v>
      </c>
      <c r="E15">
        <f t="shared" si="0"/>
        <v>177000000</v>
      </c>
      <c r="F15">
        <f t="shared" si="1"/>
        <v>8.2479732663618073</v>
      </c>
      <c r="G15">
        <f>AVERAGE(F15:F18)</f>
        <v>8.2983580008586344</v>
      </c>
      <c r="H15">
        <f>_xlfn.STDEV.S(F15:F18)/SQRT(4)</f>
        <v>1.7541778080626087E-2</v>
      </c>
    </row>
    <row r="16" spans="1:8" x14ac:dyDescent="0.55000000000000004">
      <c r="B16">
        <v>211</v>
      </c>
      <c r="C16">
        <v>10000</v>
      </c>
      <c r="E16">
        <f t="shared" si="0"/>
        <v>211000000</v>
      </c>
      <c r="F16">
        <f t="shared" si="1"/>
        <v>8.3242824552976931</v>
      </c>
    </row>
    <row r="17" spans="2:7" x14ac:dyDescent="0.55000000000000004">
      <c r="B17">
        <v>209</v>
      </c>
      <c r="C17">
        <v>10000</v>
      </c>
      <c r="E17">
        <f t="shared" si="0"/>
        <v>209000000</v>
      </c>
      <c r="F17">
        <f t="shared" si="1"/>
        <v>8.3201462861110542</v>
      </c>
    </row>
    <row r="18" spans="2:7" x14ac:dyDescent="0.55000000000000004">
      <c r="B18">
        <v>200</v>
      </c>
      <c r="C18">
        <v>10000</v>
      </c>
      <c r="E18">
        <f t="shared" si="0"/>
        <v>200000000</v>
      </c>
      <c r="F18">
        <f t="shared" si="1"/>
        <v>8.3010299956639813</v>
      </c>
    </row>
    <row r="20" spans="2:7" x14ac:dyDescent="0.55000000000000004">
      <c r="C20" t="s">
        <v>118</v>
      </c>
    </row>
    <row r="21" spans="2:7" x14ac:dyDescent="0.55000000000000004">
      <c r="D21" t="s">
        <v>117</v>
      </c>
      <c r="E21">
        <f>E3+E7</f>
        <v>206920000</v>
      </c>
      <c r="F21">
        <f>(E7/E21)*100</f>
        <v>3.8275662091629616</v>
      </c>
      <c r="G21">
        <f>AVERAGE(F21:F24)</f>
        <v>3.6297305223430549</v>
      </c>
    </row>
    <row r="22" spans="2:7" x14ac:dyDescent="0.55000000000000004">
      <c r="E22">
        <f t="shared" ref="E22:E23" si="2">E4+E8</f>
        <v>166520000</v>
      </c>
      <c r="F22">
        <f t="shared" ref="F22:F24" si="3">(E8/E22)*100</f>
        <v>3.9154455921210669</v>
      </c>
      <c r="G22">
        <f>_xlfn.STDEV.S(F21:F24)/SQRT(4)</f>
        <v>0.23408951785073695</v>
      </c>
    </row>
    <row r="23" spans="2:7" x14ac:dyDescent="0.55000000000000004">
      <c r="E23">
        <f t="shared" si="2"/>
        <v>198640000</v>
      </c>
      <c r="F23">
        <f t="shared" si="3"/>
        <v>3.8461538461538463</v>
      </c>
    </row>
    <row r="24" spans="2:7" x14ac:dyDescent="0.55000000000000004">
      <c r="E24">
        <f>E6+E10</f>
        <v>226640000</v>
      </c>
      <c r="F24">
        <f t="shared" si="3"/>
        <v>2.9297564419343449</v>
      </c>
    </row>
    <row r="25" spans="2:7" x14ac:dyDescent="0.55000000000000004">
      <c r="D25" t="s">
        <v>123</v>
      </c>
      <c r="E25">
        <f>E11+E15</f>
        <v>315000000</v>
      </c>
      <c r="F25">
        <f>(E15/E25)*100</f>
        <v>56.19047619047619</v>
      </c>
      <c r="G25">
        <f>AVERAGE(F25:F28)</f>
        <v>57.978759617416188</v>
      </c>
    </row>
    <row r="26" spans="2:7" x14ac:dyDescent="0.55000000000000004">
      <c r="E26">
        <f t="shared" ref="E26:E28" si="4">E12+E16</f>
        <v>334000000</v>
      </c>
      <c r="F26">
        <f t="shared" ref="F26:F28" si="5">(E16/E26)*100</f>
        <v>63.17365269461078</v>
      </c>
      <c r="G26">
        <f>_xlfn.STDEV.S(F25:F28)/SQRT(4)</f>
        <v>2.3201053054999634</v>
      </c>
    </row>
    <row r="27" spans="2:7" x14ac:dyDescent="0.55000000000000004">
      <c r="E27">
        <f t="shared" si="4"/>
        <v>348000000</v>
      </c>
      <c r="F27">
        <f t="shared" si="5"/>
        <v>60.057471264367813</v>
      </c>
    </row>
    <row r="28" spans="2:7" x14ac:dyDescent="0.55000000000000004">
      <c r="E28">
        <f t="shared" si="4"/>
        <v>381000000</v>
      </c>
      <c r="F28">
        <f t="shared" si="5"/>
        <v>52.493438320209975</v>
      </c>
    </row>
    <row r="29" spans="2:7" x14ac:dyDescent="0.55000000000000004">
      <c r="E29" t="s">
        <v>30</v>
      </c>
      <c r="F29">
        <f>_xlfn.T.TEST(F21:F24,F25:F28,2,2)</f>
        <v>4.0913895109235362E-7</v>
      </c>
    </row>
    <row r="30" spans="2:7" x14ac:dyDescent="0.55000000000000004">
      <c r="C30" t="s">
        <v>119</v>
      </c>
      <c r="D30" t="s">
        <v>2</v>
      </c>
      <c r="E30">
        <f>LOG(E21)</f>
        <v>8.3158024697370454</v>
      </c>
      <c r="F30">
        <f>AVERAGE(E30:E33)</f>
        <v>8.297668035002669</v>
      </c>
    </row>
    <row r="31" spans="2:7" x14ac:dyDescent="0.55000000000000004">
      <c r="E31">
        <f t="shared" ref="E31:E37" si="6">LOG(E22)</f>
        <v>8.2214664022147392</v>
      </c>
      <c r="F31">
        <f>_xlfn.STDEV.S(E30:E33)/SQRT(4)</f>
        <v>2.8079299094236461E-2</v>
      </c>
    </row>
    <row r="32" spans="2:7" x14ac:dyDescent="0.55000000000000004">
      <c r="E32">
        <f t="shared" si="6"/>
        <v>8.298066706546507</v>
      </c>
    </row>
    <row r="33" spans="4:6" x14ac:dyDescent="0.55000000000000004">
      <c r="E33">
        <f t="shared" si="6"/>
        <v>8.3553365615123809</v>
      </c>
    </row>
    <row r="34" spans="4:6" x14ac:dyDescent="0.55000000000000004">
      <c r="D34" t="s">
        <v>122</v>
      </c>
      <c r="E34">
        <f t="shared" si="6"/>
        <v>8.4983105537896009</v>
      </c>
      <c r="F34">
        <f>AVERAGE(E34:E37)</f>
        <v>8.536140310055842</v>
      </c>
    </row>
    <row r="35" spans="4:6" x14ac:dyDescent="0.55000000000000004">
      <c r="E35">
        <f t="shared" si="6"/>
        <v>8.5237464668115646</v>
      </c>
      <c r="F35">
        <f>_xlfn.STDEV.S(E34:E37)/SQRT(4)</f>
        <v>1.736842462168554E-2</v>
      </c>
    </row>
    <row r="36" spans="4:6" x14ac:dyDescent="0.55000000000000004">
      <c r="E36">
        <f t="shared" si="6"/>
        <v>8.5415792439465807</v>
      </c>
    </row>
    <row r="37" spans="4:6" x14ac:dyDescent="0.55000000000000004">
      <c r="E37">
        <f t="shared" si="6"/>
        <v>8.5809249756756198</v>
      </c>
    </row>
    <row r="38" spans="4:6" x14ac:dyDescent="0.55000000000000004">
      <c r="E38" t="s">
        <v>30</v>
      </c>
      <c r="F38">
        <f>_xlfn.T.TEST(E30:E33,E34:E37,2,2)</f>
        <v>3.5711378204541356E-4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25" sqref="D25"/>
    </sheetView>
  </sheetViews>
  <sheetFormatPr defaultColWidth="10.77734375" defaultRowHeight="15.7" x14ac:dyDescent="0.55000000000000004"/>
  <sheetData>
    <row r="1" spans="1:8" x14ac:dyDescent="0.55000000000000004">
      <c r="A1" t="s">
        <v>1</v>
      </c>
      <c r="G1" t="s">
        <v>0</v>
      </c>
      <c r="H1" t="s">
        <v>8</v>
      </c>
    </row>
    <row r="2" spans="1:8" x14ac:dyDescent="0.55000000000000004">
      <c r="B2" t="s">
        <v>19</v>
      </c>
      <c r="C2">
        <v>9.2999999999999999E-2</v>
      </c>
      <c r="D2">
        <v>0.09</v>
      </c>
      <c r="E2">
        <v>8.6999999999999994E-2</v>
      </c>
      <c r="G2">
        <f>AVERAGE(C2:E2)</f>
        <v>9.0000000000000011E-2</v>
      </c>
      <c r="H2">
        <f>_xlfn.STDEV.S(C2:E2)/SQRT(3)</f>
        <v>1.7320508075688789E-3</v>
      </c>
    </row>
    <row r="3" spans="1:8" x14ac:dyDescent="0.55000000000000004">
      <c r="B3" t="s">
        <v>16</v>
      </c>
      <c r="C3">
        <v>0.434</v>
      </c>
      <c r="D3">
        <v>0.54800000000000004</v>
      </c>
      <c r="E3">
        <v>0.28499999999999998</v>
      </c>
      <c r="G3">
        <f t="shared" ref="G3:G5" si="0">AVERAGE(C3:E3)</f>
        <v>0.42233333333333328</v>
      </c>
      <c r="H3">
        <f t="shared" ref="H3:H5" si="1">_xlfn.STDEV.S(C3:E3)/SQRT(3)</f>
        <v>7.6145328885698124E-2</v>
      </c>
    </row>
    <row r="4" spans="1:8" x14ac:dyDescent="0.55000000000000004">
      <c r="B4" t="s">
        <v>17</v>
      </c>
      <c r="C4">
        <v>0.161</v>
      </c>
      <c r="D4">
        <v>0.155</v>
      </c>
      <c r="E4">
        <v>0.185</v>
      </c>
      <c r="G4">
        <f t="shared" si="0"/>
        <v>0.16700000000000001</v>
      </c>
      <c r="H4">
        <f t="shared" si="1"/>
        <v>9.1651513899116792E-3</v>
      </c>
    </row>
    <row r="5" spans="1:8" x14ac:dyDescent="0.55000000000000004">
      <c r="B5" t="s">
        <v>18</v>
      </c>
      <c r="C5">
        <v>0.29799999999999999</v>
      </c>
      <c r="D5">
        <v>0.33800000000000002</v>
      </c>
      <c r="E5">
        <v>0.46500000000000002</v>
      </c>
      <c r="G5">
        <f t="shared" si="0"/>
        <v>0.36699999999999999</v>
      </c>
      <c r="H5">
        <f t="shared" si="1"/>
        <v>5.0342162581014954E-2</v>
      </c>
    </row>
    <row r="7" spans="1:8" x14ac:dyDescent="0.55000000000000004">
      <c r="B7" t="s">
        <v>9</v>
      </c>
    </row>
    <row r="8" spans="1:8" x14ac:dyDescent="0.55000000000000004">
      <c r="A8" t="s">
        <v>20</v>
      </c>
      <c r="B8">
        <f>_xlfn.T.TEST(C2:E2,C3:E3,2,2)</f>
        <v>1.2030690604618314E-2</v>
      </c>
    </row>
    <row r="9" spans="1:8" x14ac:dyDescent="0.55000000000000004">
      <c r="A9" t="s">
        <v>22</v>
      </c>
      <c r="B9">
        <f>_xlfn.T.TEST(C2:E2,C4:E4,2,2)</f>
        <v>1.1746086968955865E-3</v>
      </c>
    </row>
    <row r="10" spans="1:8" x14ac:dyDescent="0.55000000000000004">
      <c r="A10" t="s">
        <v>23</v>
      </c>
      <c r="B10">
        <f>_xlfn.T.TEST(C2:E2,C5:E5,2,2)</f>
        <v>5.3313029299047509E-3</v>
      </c>
    </row>
    <row r="11" spans="1:8" x14ac:dyDescent="0.55000000000000004">
      <c r="A11" t="s">
        <v>21</v>
      </c>
      <c r="B11">
        <f>_xlfn.T.TEST(C3:E3,C4:E4,2,2)</f>
        <v>2.9127162912755685E-2</v>
      </c>
    </row>
    <row r="12" spans="1:8" x14ac:dyDescent="0.55000000000000004">
      <c r="A12" t="s">
        <v>24</v>
      </c>
      <c r="B12">
        <f>_xlfn.T.TEST(C3:E3,C5:E5,2,2)</f>
        <v>0.57711328103921211</v>
      </c>
    </row>
    <row r="13" spans="1:8" x14ac:dyDescent="0.55000000000000004">
      <c r="A13" t="s">
        <v>25</v>
      </c>
      <c r="B13">
        <f>_xlfn.T.TEST(C4:E4,C5:E5,2,2)</f>
        <v>1.7414901677582272E-2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23" sqref="B23"/>
    </sheetView>
  </sheetViews>
  <sheetFormatPr defaultColWidth="10.77734375" defaultRowHeight="15.7" x14ac:dyDescent="0.55000000000000004"/>
  <cols>
    <col min="2" max="2" width="12.1640625" bestFit="1" customWidth="1"/>
  </cols>
  <sheetData>
    <row r="1" spans="1:6" x14ac:dyDescent="0.55000000000000004">
      <c r="A1" t="s">
        <v>1</v>
      </c>
    </row>
    <row r="2" spans="1:6" x14ac:dyDescent="0.55000000000000004">
      <c r="A2" s="1" t="s">
        <v>2</v>
      </c>
      <c r="B2" s="1" t="s">
        <v>26</v>
      </c>
      <c r="C2" s="1" t="s">
        <v>27</v>
      </c>
      <c r="D2" s="1" t="s">
        <v>28</v>
      </c>
      <c r="E2" s="1" t="s">
        <v>29</v>
      </c>
    </row>
    <row r="3" spans="1:6" x14ac:dyDescent="0.55000000000000004">
      <c r="A3" s="1">
        <v>0.11269999999999999</v>
      </c>
      <c r="B3" s="1">
        <v>0.43759999999999999</v>
      </c>
      <c r="C3" s="1">
        <v>0.71189999999999998</v>
      </c>
      <c r="D3" s="1">
        <v>0.63370000000000004</v>
      </c>
      <c r="E3" s="1">
        <v>0.59419999999999995</v>
      </c>
    </row>
    <row r="4" spans="1:6" x14ac:dyDescent="0.55000000000000004">
      <c r="A4" s="1">
        <v>0.13819999999999999</v>
      </c>
      <c r="B4" s="1">
        <v>0.46239999999999998</v>
      </c>
      <c r="C4" s="1">
        <v>0.74419999999999997</v>
      </c>
      <c r="D4" s="1">
        <v>0.54659999999999997</v>
      </c>
      <c r="E4" s="1">
        <v>0.57299999999999995</v>
      </c>
    </row>
    <row r="5" spans="1:6" x14ac:dyDescent="0.55000000000000004">
      <c r="A5" s="1">
        <v>0.1275</v>
      </c>
      <c r="B5" s="1">
        <v>0.50319999999999998</v>
      </c>
      <c r="C5" s="1">
        <v>0.76219999999999999</v>
      </c>
      <c r="D5" s="1">
        <v>0.62060000000000004</v>
      </c>
      <c r="E5" s="1">
        <v>0.60619999999999996</v>
      </c>
    </row>
    <row r="6" spans="1:6" x14ac:dyDescent="0.55000000000000004">
      <c r="A6" s="1">
        <v>0.13930000000000001</v>
      </c>
      <c r="B6" s="1">
        <v>0.42399999999999999</v>
      </c>
      <c r="C6" s="1">
        <v>0.71220000000000006</v>
      </c>
      <c r="D6" s="1">
        <v>0.58699999999999997</v>
      </c>
      <c r="E6" s="1">
        <v>0.47739999999999999</v>
      </c>
    </row>
    <row r="8" spans="1:6" x14ac:dyDescent="0.55000000000000004">
      <c r="A8" t="s">
        <v>2</v>
      </c>
      <c r="B8" t="s">
        <v>26</v>
      </c>
      <c r="C8" t="s">
        <v>27</v>
      </c>
      <c r="D8" t="s">
        <v>28</v>
      </c>
      <c r="E8" t="s">
        <v>29</v>
      </c>
    </row>
    <row r="9" spans="1:6" x14ac:dyDescent="0.55000000000000004">
      <c r="A9">
        <v>0.12942500000000001</v>
      </c>
      <c r="B9">
        <v>0.45679999999999998</v>
      </c>
      <c r="C9">
        <v>0.73262500000000008</v>
      </c>
      <c r="D9">
        <v>0.59697500000000003</v>
      </c>
      <c r="E9">
        <v>0.56269999999999987</v>
      </c>
      <c r="F9" t="s">
        <v>0</v>
      </c>
    </row>
    <row r="10" spans="1:6" x14ac:dyDescent="0.55000000000000004">
      <c r="A10">
        <v>6.1775635704269909E-3</v>
      </c>
      <c r="B10">
        <v>1.7389652095427324E-2</v>
      </c>
      <c r="C10">
        <v>1.243438612611548E-2</v>
      </c>
      <c r="D10">
        <v>1.9459375418205676E-2</v>
      </c>
      <c r="E10">
        <v>2.9249900284730308E-2</v>
      </c>
      <c r="F10" t="s">
        <v>8</v>
      </c>
    </row>
    <row r="12" spans="1:6" x14ac:dyDescent="0.55000000000000004">
      <c r="B12" t="s">
        <v>30</v>
      </c>
    </row>
    <row r="13" spans="1:6" x14ac:dyDescent="0.55000000000000004">
      <c r="A13" t="s">
        <v>31</v>
      </c>
      <c r="B13">
        <f>_xlfn.T.TEST(A3:A6,B3:B6,2,2)</f>
        <v>2.0610302230330697E-6</v>
      </c>
    </row>
    <row r="14" spans="1:6" x14ac:dyDescent="0.55000000000000004">
      <c r="A14" t="s">
        <v>32</v>
      </c>
      <c r="B14">
        <f>_xlfn.T.TEST(A3:A6,C3:C6,2,2)</f>
        <v>9.9558398259096246E-9</v>
      </c>
    </row>
    <row r="15" spans="1:6" x14ac:dyDescent="0.55000000000000004">
      <c r="A15" t="s">
        <v>33</v>
      </c>
      <c r="B15">
        <f>_xlfn.T.TEST(A3:A6,D3:D6,2,2)</f>
        <v>4.5419308007387786E-7</v>
      </c>
    </row>
    <row r="16" spans="1:6" x14ac:dyDescent="0.55000000000000004">
      <c r="A16" t="s">
        <v>34</v>
      </c>
      <c r="B16">
        <f>_xlfn.T.TEST(A3:A6,E3:E6,2,2)</f>
        <v>6.7640361824936577E-6</v>
      </c>
    </row>
    <row r="17" spans="1:2" x14ac:dyDescent="0.55000000000000004">
      <c r="A17" t="s">
        <v>35</v>
      </c>
      <c r="B17">
        <f>_xlfn.T.TEST(B3:B6,C3:C6,2,2)</f>
        <v>1.3332343517650168E-5</v>
      </c>
    </row>
    <row r="18" spans="1:2" x14ac:dyDescent="0.55000000000000004">
      <c r="A18" t="s">
        <v>36</v>
      </c>
      <c r="B18">
        <f>_xlfn.T.TEST(B3:B6,D3:D6,2,2)</f>
        <v>1.7097665592650487E-3</v>
      </c>
    </row>
    <row r="19" spans="1:2" x14ac:dyDescent="0.55000000000000004">
      <c r="A19" t="s">
        <v>37</v>
      </c>
      <c r="B19">
        <f>_xlfn.T.TEST(B3:B6,E3:E6,2,2)</f>
        <v>2.0793825073642944E-2</v>
      </c>
    </row>
    <row r="20" spans="1:2" x14ac:dyDescent="0.55000000000000004">
      <c r="A20" t="s">
        <v>38</v>
      </c>
      <c r="B20">
        <f>_xlfn.T.TEST(C3:C6,D3:D6,2,2)</f>
        <v>1.0777388315874126E-3</v>
      </c>
    </row>
    <row r="21" spans="1:2" x14ac:dyDescent="0.55000000000000004">
      <c r="A21" t="s">
        <v>39</v>
      </c>
      <c r="B21">
        <f>_xlfn.T.TEST(C3:C6,E3:E6,2,2)</f>
        <v>1.7506241525153095E-3</v>
      </c>
    </row>
    <row r="22" spans="1:2" x14ac:dyDescent="0.55000000000000004">
      <c r="A22" t="s">
        <v>40</v>
      </c>
      <c r="B22">
        <f>_xlfn.T.TEST(D3:D6,E3:E6,2,2)</f>
        <v>0.36693125327184284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B4" sqref="B4"/>
    </sheetView>
  </sheetViews>
  <sheetFormatPr defaultColWidth="10.77734375" defaultRowHeight="15.7" x14ac:dyDescent="0.55000000000000004"/>
  <cols>
    <col min="2" max="2" width="12.1640625" bestFit="1" customWidth="1"/>
  </cols>
  <sheetData>
    <row r="1" spans="1:7" x14ac:dyDescent="0.55000000000000004">
      <c r="A1" t="s">
        <v>1</v>
      </c>
    </row>
    <row r="2" spans="1:7" x14ac:dyDescent="0.55000000000000004">
      <c r="A2" s="2" t="s">
        <v>41</v>
      </c>
      <c r="B2" s="2" t="s">
        <v>42</v>
      </c>
      <c r="C2" s="2" t="s">
        <v>43</v>
      </c>
      <c r="D2" s="2" t="s">
        <v>44</v>
      </c>
      <c r="E2" s="2" t="s">
        <v>45</v>
      </c>
      <c r="F2" s="2" t="s">
        <v>46</v>
      </c>
    </row>
    <row r="3" spans="1:7" x14ac:dyDescent="0.55000000000000004">
      <c r="A3" s="3">
        <v>0.184</v>
      </c>
      <c r="B3" s="3">
        <v>0.496</v>
      </c>
      <c r="C3" s="3">
        <v>0.497</v>
      </c>
      <c r="D3" s="3">
        <v>0.20399999999999999</v>
      </c>
      <c r="E3" s="3">
        <v>0.123</v>
      </c>
      <c r="F3" s="3">
        <v>0.214</v>
      </c>
    </row>
    <row r="4" spans="1:7" x14ac:dyDescent="0.55000000000000004">
      <c r="A4" s="3">
        <v>0.20899999999999999</v>
      </c>
      <c r="B4" s="3">
        <v>0.57699999999999996</v>
      </c>
      <c r="C4" s="3">
        <v>0.54700000000000004</v>
      </c>
      <c r="D4" s="3">
        <v>0.23899999999999999</v>
      </c>
      <c r="E4" s="3">
        <v>0.124</v>
      </c>
      <c r="F4" s="3">
        <v>0.20699999999999999</v>
      </c>
    </row>
    <row r="5" spans="1:7" x14ac:dyDescent="0.55000000000000004">
      <c r="A5" s="3">
        <v>0.24</v>
      </c>
      <c r="B5" s="3">
        <v>0.621</v>
      </c>
      <c r="C5" s="3">
        <v>0.54900000000000004</v>
      </c>
      <c r="D5" s="3">
        <v>0.23100000000000001</v>
      </c>
      <c r="E5" s="3">
        <v>0.215</v>
      </c>
      <c r="F5" s="3">
        <v>0.26</v>
      </c>
    </row>
    <row r="6" spans="1:7" x14ac:dyDescent="0.55000000000000004">
      <c r="A6" s="3">
        <v>0.222</v>
      </c>
      <c r="B6" s="3">
        <v>0.55600000000000005</v>
      </c>
      <c r="C6" s="3">
        <v>0.47699999999999998</v>
      </c>
      <c r="D6" s="3">
        <v>0.22</v>
      </c>
      <c r="E6" s="3">
        <v>0.14899999999999999</v>
      </c>
      <c r="F6" s="3">
        <v>0.21099999999999999</v>
      </c>
    </row>
    <row r="8" spans="1:7" x14ac:dyDescent="0.55000000000000004">
      <c r="A8" t="s">
        <v>41</v>
      </c>
      <c r="B8" t="s">
        <v>42</v>
      </c>
      <c r="C8" t="s">
        <v>43</v>
      </c>
      <c r="D8" t="s">
        <v>44</v>
      </c>
      <c r="E8" t="s">
        <v>45</v>
      </c>
      <c r="F8" t="s">
        <v>46</v>
      </c>
    </row>
    <row r="9" spans="1:7" x14ac:dyDescent="0.55000000000000004">
      <c r="A9">
        <v>0.21375</v>
      </c>
      <c r="B9">
        <v>0.5625</v>
      </c>
      <c r="C9">
        <v>0.51749999999999996</v>
      </c>
      <c r="D9">
        <v>0.22349999999999998</v>
      </c>
      <c r="E9">
        <v>0.15275</v>
      </c>
      <c r="F9">
        <v>0.223</v>
      </c>
      <c r="G9" t="s">
        <v>0</v>
      </c>
    </row>
    <row r="10" spans="1:7" x14ac:dyDescent="0.55000000000000004">
      <c r="A10">
        <v>1.1778334630441888E-2</v>
      </c>
      <c r="B10">
        <v>2.5975950415721077E-2</v>
      </c>
      <c r="C10">
        <v>1.8080837001274781E-2</v>
      </c>
      <c r="D10">
        <v>7.5773786144462049E-3</v>
      </c>
      <c r="E10">
        <v>2.1603915540166944E-2</v>
      </c>
      <c r="F10">
        <v>1.2416387021459453E-2</v>
      </c>
      <c r="G10" t="s">
        <v>8</v>
      </c>
    </row>
    <row r="12" spans="1:7" x14ac:dyDescent="0.55000000000000004">
      <c r="B12" t="s">
        <v>9</v>
      </c>
    </row>
    <row r="13" spans="1:7" x14ac:dyDescent="0.55000000000000004">
      <c r="A13" t="s">
        <v>47</v>
      </c>
      <c r="B13">
        <f>_xlfn.T.TEST(A3:A6,B3:B6,2,2)</f>
        <v>1.8212963980744317E-5</v>
      </c>
    </row>
    <row r="14" spans="1:7" x14ac:dyDescent="0.55000000000000004">
      <c r="A14" t="s">
        <v>48</v>
      </c>
      <c r="B14">
        <f>_xlfn.T.TEST(A3:A6,C3:C6,2,2)</f>
        <v>8.0232715657005716E-6</v>
      </c>
    </row>
    <row r="15" spans="1:7" x14ac:dyDescent="0.55000000000000004">
      <c r="A15" t="s">
        <v>49</v>
      </c>
      <c r="B15">
        <f>_xlfn.T.TEST(A3:A6,D3:D6,2,2)</f>
        <v>0.51237421213894319</v>
      </c>
    </row>
    <row r="16" spans="1:7" x14ac:dyDescent="0.55000000000000004">
      <c r="A16" t="s">
        <v>50</v>
      </c>
      <c r="B16">
        <f>_xlfn.T.TEST(A3:A6,E3:E6,2,2)</f>
        <v>4.7866021301286359E-2</v>
      </c>
    </row>
    <row r="17" spans="1:2" x14ac:dyDescent="0.55000000000000004">
      <c r="A17" t="s">
        <v>51</v>
      </c>
      <c r="B17">
        <f>_xlfn.T.TEST(A3:A6,F3:F6,2,2)</f>
        <v>0.60832452530086334</v>
      </c>
    </row>
    <row r="18" spans="1:2" x14ac:dyDescent="0.55000000000000004">
      <c r="A18" t="s">
        <v>52</v>
      </c>
      <c r="B18">
        <f>_xlfn.T.TEST(B3:B6,C3:C6,2,2)</f>
        <v>0.20490827544992071</v>
      </c>
    </row>
    <row r="19" spans="1:2" x14ac:dyDescent="0.55000000000000004">
      <c r="A19" t="s">
        <v>53</v>
      </c>
      <c r="B19">
        <f>_xlfn.T.TEST(B3:B6,D3:D6,2,2)</f>
        <v>1.5817899119878347E-5</v>
      </c>
    </row>
    <row r="20" spans="1:2" x14ac:dyDescent="0.55000000000000004">
      <c r="A20" t="s">
        <v>54</v>
      </c>
      <c r="B20">
        <f>_xlfn.T.TEST(B3:B6,E3:E6,2,2)</f>
        <v>1.9098097467551932E-5</v>
      </c>
    </row>
    <row r="21" spans="1:2" x14ac:dyDescent="0.55000000000000004">
      <c r="A21" t="s">
        <v>55</v>
      </c>
      <c r="B21">
        <f>_xlfn.T.TEST(B3:B6,F3:F6,2,2)</f>
        <v>2.2470449135154984E-5</v>
      </c>
    </row>
    <row r="22" spans="1:2" x14ac:dyDescent="0.55000000000000004">
      <c r="A22" t="s">
        <v>56</v>
      </c>
      <c r="B22">
        <f>_xlfn.T.TEST(C3:C6,D3:D6,2,2)</f>
        <v>5.5375587945873398E-6</v>
      </c>
    </row>
    <row r="23" spans="1:2" x14ac:dyDescent="0.55000000000000004">
      <c r="A23" t="s">
        <v>57</v>
      </c>
      <c r="B23">
        <f>_xlfn.T.TEST(C3:C6,E3:E6,2,2)</f>
        <v>1.306483524799763E-5</v>
      </c>
    </row>
    <row r="24" spans="1:2" x14ac:dyDescent="0.55000000000000004">
      <c r="A24" t="s">
        <v>58</v>
      </c>
      <c r="B24">
        <f>_xlfn.T.TEST(C3:C6,F3:F6,2,2)</f>
        <v>1.0570944513688548E-5</v>
      </c>
    </row>
    <row r="25" spans="1:2" x14ac:dyDescent="0.55000000000000004">
      <c r="A25" t="s">
        <v>59</v>
      </c>
      <c r="B25">
        <f>_xlfn.T.TEST(D3:D6,E3:E6,2,2)</f>
        <v>2.137970286960619E-2</v>
      </c>
    </row>
    <row r="26" spans="1:2" x14ac:dyDescent="0.55000000000000004">
      <c r="A26" t="s">
        <v>60</v>
      </c>
      <c r="B26">
        <f>_xlfn.T.TEST(D3:D6,F3:F6,2,2)</f>
        <v>0.97369397914822597</v>
      </c>
    </row>
    <row r="27" spans="1:2" x14ac:dyDescent="0.55000000000000004">
      <c r="A27" t="s">
        <v>61</v>
      </c>
      <c r="B27">
        <f>_xlfn.T.TEST(E3:E6,F3:F6,2,2)</f>
        <v>3.0383235728825283E-2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H27" sqref="H27"/>
    </sheetView>
  </sheetViews>
  <sheetFormatPr defaultColWidth="10.77734375" defaultRowHeight="15.7" x14ac:dyDescent="0.55000000000000004"/>
  <sheetData>
    <row r="1" spans="1:7" x14ac:dyDescent="0.55000000000000004">
      <c r="A1" t="s">
        <v>1</v>
      </c>
    </row>
    <row r="2" spans="1:7" x14ac:dyDescent="0.55000000000000004">
      <c r="B2" t="s">
        <v>2</v>
      </c>
      <c r="E2" t="s">
        <v>28</v>
      </c>
    </row>
    <row r="3" spans="1:7" x14ac:dyDescent="0.55000000000000004">
      <c r="A3" s="4" t="s">
        <v>62</v>
      </c>
      <c r="B3" s="1">
        <v>0.1129</v>
      </c>
      <c r="C3" s="1">
        <v>0.1187</v>
      </c>
      <c r="D3" s="1">
        <v>0.12690000000000001</v>
      </c>
      <c r="E3" s="1">
        <v>0.74950000000000006</v>
      </c>
      <c r="F3" s="1">
        <v>0.8115</v>
      </c>
      <c r="G3" s="1">
        <v>0.83750000000000002</v>
      </c>
    </row>
    <row r="4" spans="1:7" x14ac:dyDescent="0.55000000000000004">
      <c r="A4" s="4" t="s">
        <v>63</v>
      </c>
      <c r="B4" s="1">
        <v>0.13789999999999999</v>
      </c>
      <c r="C4" s="1">
        <v>0.1241</v>
      </c>
      <c r="D4" s="1">
        <v>0.1237</v>
      </c>
      <c r="E4" s="1">
        <v>0.59630000000000005</v>
      </c>
      <c r="F4" s="1">
        <v>0.52190000000000003</v>
      </c>
      <c r="G4" s="1">
        <v>0.51819999999999999</v>
      </c>
    </row>
    <row r="5" spans="1:7" x14ac:dyDescent="0.55000000000000004">
      <c r="A5" s="4" t="s">
        <v>64</v>
      </c>
      <c r="B5" s="1">
        <v>0.12720000000000001</v>
      </c>
      <c r="C5" s="1">
        <v>0.13239999999999999</v>
      </c>
      <c r="D5" s="1">
        <v>0.1404</v>
      </c>
      <c r="E5" s="1">
        <v>0.84040000000000004</v>
      </c>
      <c r="F5" s="1">
        <v>0.87150000000000005</v>
      </c>
      <c r="G5" s="1">
        <v>0.94230000000000003</v>
      </c>
    </row>
    <row r="6" spans="1:7" x14ac:dyDescent="0.55000000000000004">
      <c r="A6" s="4" t="s">
        <v>65</v>
      </c>
      <c r="B6" s="1">
        <v>0.1532</v>
      </c>
      <c r="C6" s="1">
        <v>0.13320000000000001</v>
      </c>
      <c r="D6" s="1">
        <v>0.14199999999999999</v>
      </c>
      <c r="E6" s="1">
        <v>0.83709999999999996</v>
      </c>
      <c r="F6" s="1">
        <v>0.80620000000000003</v>
      </c>
      <c r="G6" s="1">
        <v>0.87009999999999998</v>
      </c>
    </row>
    <row r="7" spans="1:7" x14ac:dyDescent="0.55000000000000004">
      <c r="A7" s="4"/>
      <c r="B7" s="1"/>
      <c r="C7" s="1"/>
      <c r="D7" s="1"/>
      <c r="E7" s="1"/>
      <c r="F7" s="1"/>
      <c r="G7" s="1"/>
    </row>
    <row r="8" spans="1:7" x14ac:dyDescent="0.55000000000000004">
      <c r="A8" s="4" t="s">
        <v>0</v>
      </c>
      <c r="B8" t="s">
        <v>2</v>
      </c>
      <c r="C8" t="s">
        <v>28</v>
      </c>
      <c r="E8" t="s">
        <v>8</v>
      </c>
      <c r="F8" t="s">
        <v>2</v>
      </c>
      <c r="G8" t="s">
        <v>28</v>
      </c>
    </row>
    <row r="9" spans="1:7" x14ac:dyDescent="0.55000000000000004">
      <c r="A9" t="s">
        <v>63</v>
      </c>
      <c r="B9">
        <v>0.12856666666666669</v>
      </c>
      <c r="C9">
        <v>0.54546666666666666</v>
      </c>
      <c r="E9" t="s">
        <v>63</v>
      </c>
      <c r="F9">
        <v>4.6680950195032538E-3</v>
      </c>
      <c r="G9">
        <v>2.5439099390068404E-2</v>
      </c>
    </row>
    <row r="10" spans="1:7" x14ac:dyDescent="0.55000000000000004">
      <c r="A10" t="s">
        <v>64</v>
      </c>
      <c r="B10">
        <v>0.13333333333333333</v>
      </c>
      <c r="C10">
        <v>0.88473333333333326</v>
      </c>
      <c r="E10" t="s">
        <v>64</v>
      </c>
      <c r="F10">
        <v>3.8389813463701231E-3</v>
      </c>
      <c r="G10">
        <v>3.0150971976225092E-2</v>
      </c>
    </row>
    <row r="11" spans="1:7" x14ac:dyDescent="0.55000000000000004">
      <c r="A11" t="s">
        <v>65</v>
      </c>
      <c r="B11">
        <v>0.14280000000000001</v>
      </c>
      <c r="C11">
        <v>0.83779999999999999</v>
      </c>
      <c r="E11" t="s">
        <v>65</v>
      </c>
      <c r="F11">
        <v>5.787342510456186E-3</v>
      </c>
      <c r="G11">
        <v>1.844966124350254E-2</v>
      </c>
    </row>
    <row r="12" spans="1:7" x14ac:dyDescent="0.55000000000000004">
      <c r="A12" t="s">
        <v>62</v>
      </c>
      <c r="B12">
        <v>0.11950000000000001</v>
      </c>
      <c r="C12">
        <v>0.79949999999999999</v>
      </c>
      <c r="E12" t="s">
        <v>62</v>
      </c>
      <c r="F12">
        <v>4.0611985094714791E-3</v>
      </c>
      <c r="G12">
        <v>2.6102362600602513E-2</v>
      </c>
    </row>
    <row r="26" spans="2:10" x14ac:dyDescent="0.55000000000000004">
      <c r="B26" s="1"/>
      <c r="C26" s="1"/>
      <c r="D26" s="1"/>
      <c r="E26" s="1"/>
      <c r="G26" s="1"/>
      <c r="H26" s="1"/>
      <c r="I26" s="1"/>
      <c r="J26" s="1"/>
    </row>
    <row r="27" spans="2:10" x14ac:dyDescent="0.55000000000000004">
      <c r="B27" s="1"/>
      <c r="C27" s="1"/>
      <c r="D27" s="1"/>
      <c r="E27" s="1"/>
      <c r="G27" s="1"/>
      <c r="H27" s="1"/>
      <c r="I27" s="1"/>
      <c r="J27" s="1"/>
    </row>
    <row r="28" spans="2:10" x14ac:dyDescent="0.55000000000000004">
      <c r="B28" s="1"/>
      <c r="C28" s="1"/>
      <c r="D28" s="1"/>
      <c r="E28" s="1"/>
      <c r="G28" s="1"/>
      <c r="H28" s="1"/>
      <c r="I28" s="1"/>
      <c r="J28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H22" sqref="H22"/>
    </sheetView>
  </sheetViews>
  <sheetFormatPr defaultColWidth="10.77734375" defaultRowHeight="15.7" x14ac:dyDescent="0.55000000000000004"/>
  <sheetData>
    <row r="1" spans="1:9" x14ac:dyDescent="0.55000000000000004">
      <c r="A1" t="s">
        <v>1</v>
      </c>
    </row>
    <row r="2" spans="1:9" x14ac:dyDescent="0.55000000000000004">
      <c r="A2" t="s">
        <v>105</v>
      </c>
      <c r="B2" t="s">
        <v>106</v>
      </c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</row>
    <row r="3" spans="1:9" x14ac:dyDescent="0.55000000000000004">
      <c r="A3">
        <v>0.1379999965429306</v>
      </c>
      <c r="B3">
        <v>0.210999995470047</v>
      </c>
      <c r="C3">
        <v>0.19869999587535858</v>
      </c>
      <c r="D3">
        <v>0.38940000534057617</v>
      </c>
      <c r="E3">
        <v>0.61959999799728394</v>
      </c>
      <c r="F3">
        <v>0.15360000729560852</v>
      </c>
      <c r="G3">
        <v>1.4108999967575073</v>
      </c>
      <c r="H3">
        <v>0.23649999499320984</v>
      </c>
    </row>
    <row r="4" spans="1:9" x14ac:dyDescent="0.55000000000000004">
      <c r="A4">
        <v>0.1590999960899353</v>
      </c>
      <c r="B4">
        <v>0.18549999594688416</v>
      </c>
      <c r="C4">
        <v>0.19550000131130219</v>
      </c>
      <c r="D4">
        <v>0.3361000120639801</v>
      </c>
      <c r="E4">
        <v>0.67909997701644897</v>
      </c>
      <c r="F4">
        <v>0.15039999783039093</v>
      </c>
      <c r="G4">
        <v>1.4373999834060669</v>
      </c>
      <c r="H4">
        <v>0.22949999570846558</v>
      </c>
    </row>
    <row r="5" spans="1:9" x14ac:dyDescent="0.55000000000000004">
      <c r="A5">
        <v>0.18060000240802765</v>
      </c>
      <c r="B5">
        <v>0.18950000405311584</v>
      </c>
      <c r="C5">
        <v>0.1867000013589859</v>
      </c>
      <c r="D5">
        <v>0.36149999499320984</v>
      </c>
      <c r="E5">
        <v>0.62559998035430908</v>
      </c>
      <c r="F5">
        <v>0.12890000641345978</v>
      </c>
      <c r="G5">
        <v>1.473099946975708</v>
      </c>
      <c r="H5">
        <v>0.33460000157356262</v>
      </c>
    </row>
    <row r="7" spans="1:9" x14ac:dyDescent="0.55000000000000004">
      <c r="A7" t="s">
        <v>105</v>
      </c>
      <c r="B7" t="s">
        <v>106</v>
      </c>
      <c r="C7" t="s">
        <v>107</v>
      </c>
      <c r="D7" t="s">
        <v>108</v>
      </c>
      <c r="E7" t="s">
        <v>109</v>
      </c>
      <c r="F7" t="s">
        <v>110</v>
      </c>
      <c r="G7" t="s">
        <v>111</v>
      </c>
      <c r="H7" t="s">
        <v>112</v>
      </c>
    </row>
    <row r="8" spans="1:9" x14ac:dyDescent="0.55000000000000004">
      <c r="A8">
        <f t="shared" ref="A8:H8" si="0">AVERAGE(A3:A5)</f>
        <v>0.15923333168029785</v>
      </c>
      <c r="B8">
        <f t="shared" si="0"/>
        <v>0.195333331823349</v>
      </c>
      <c r="C8">
        <f t="shared" si="0"/>
        <v>0.19363333284854889</v>
      </c>
      <c r="D8">
        <f t="shared" si="0"/>
        <v>0.36233333746592206</v>
      </c>
      <c r="E8">
        <f t="shared" si="0"/>
        <v>0.64143331845601403</v>
      </c>
      <c r="F8">
        <f t="shared" si="0"/>
        <v>0.14430000384648642</v>
      </c>
      <c r="G8">
        <f t="shared" si="0"/>
        <v>1.4404666423797607</v>
      </c>
      <c r="H8">
        <f t="shared" si="0"/>
        <v>0.26686666409174603</v>
      </c>
      <c r="I8" t="s">
        <v>0</v>
      </c>
    </row>
    <row r="9" spans="1:9" x14ac:dyDescent="0.55000000000000004">
      <c r="A9">
        <f t="shared" ref="A9:H9" si="1">_xlfn.STDEV.S(A3:A5)/SQRT(3)</f>
        <v>1.2297743135921576E-2</v>
      </c>
      <c r="B9">
        <f t="shared" si="1"/>
        <v>7.9179811942303464E-3</v>
      </c>
      <c r="C9">
        <f t="shared" si="1"/>
        <v>3.5876317843679703E-3</v>
      </c>
      <c r="D9">
        <f t="shared" si="1"/>
        <v>1.5392023535789745E-2</v>
      </c>
      <c r="E9">
        <f t="shared" si="1"/>
        <v>1.8912807145798016E-2</v>
      </c>
      <c r="F9">
        <f t="shared" si="1"/>
        <v>7.7552123514294281E-3</v>
      </c>
      <c r="G9">
        <f t="shared" si="1"/>
        <v>1.8020929958730059E-2</v>
      </c>
      <c r="H9">
        <f t="shared" si="1"/>
        <v>3.3926900596801986E-2</v>
      </c>
      <c r="I9" t="s">
        <v>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F19" sqref="F19"/>
    </sheetView>
  </sheetViews>
  <sheetFormatPr defaultColWidth="10.77734375" defaultRowHeight="15.7" x14ac:dyDescent="0.55000000000000004"/>
  <cols>
    <col min="3" max="3" width="11.94140625" customWidth="1"/>
    <col min="4" max="4" width="11.6640625" bestFit="1" customWidth="1"/>
  </cols>
  <sheetData>
    <row r="1" spans="1:9" x14ac:dyDescent="0.55000000000000004">
      <c r="A1" t="s">
        <v>1</v>
      </c>
    </row>
    <row r="3" spans="1:9" x14ac:dyDescent="0.55000000000000004">
      <c r="D3" t="s">
        <v>137</v>
      </c>
      <c r="E3" t="s">
        <v>138</v>
      </c>
      <c r="F3" t="s">
        <v>139</v>
      </c>
      <c r="G3" t="s">
        <v>140</v>
      </c>
      <c r="H3" t="s">
        <v>0</v>
      </c>
      <c r="I3" t="s">
        <v>142</v>
      </c>
    </row>
    <row r="4" spans="1:9" x14ac:dyDescent="0.55000000000000004">
      <c r="A4" t="s">
        <v>133</v>
      </c>
      <c r="B4" s="5" t="s">
        <v>134</v>
      </c>
      <c r="C4" s="5" t="s">
        <v>135</v>
      </c>
      <c r="D4">
        <v>0.105</v>
      </c>
      <c r="E4">
        <v>0.107</v>
      </c>
      <c r="F4">
        <v>0.114</v>
      </c>
      <c r="G4">
        <v>0.112</v>
      </c>
      <c r="H4">
        <f>AVERAGE(D4:G4)</f>
        <v>0.1095</v>
      </c>
      <c r="I4">
        <f>STDEV(D4:G4)</f>
        <v>4.2031734043061668E-3</v>
      </c>
    </row>
    <row r="5" spans="1:9" x14ac:dyDescent="0.55000000000000004">
      <c r="A5" t="s">
        <v>133</v>
      </c>
      <c r="B5" s="5" t="s">
        <v>126</v>
      </c>
      <c r="C5" s="5" t="s">
        <v>135</v>
      </c>
      <c r="D5">
        <v>0.14299999999999999</v>
      </c>
      <c r="E5">
        <v>0.16700000000000001</v>
      </c>
      <c r="F5">
        <v>0.14699999999999999</v>
      </c>
      <c r="G5">
        <v>0.14000000000000001</v>
      </c>
      <c r="H5">
        <f t="shared" ref="H5:H7" si="0">AVERAGE(D5:G5)</f>
        <v>0.14924999999999999</v>
      </c>
      <c r="I5">
        <f t="shared" ref="I5:I6" si="1">STDEV(D5:G5)</f>
        <v>1.2175795661885924E-2</v>
      </c>
    </row>
    <row r="6" spans="1:9" x14ac:dyDescent="0.55000000000000004">
      <c r="A6" t="s">
        <v>133</v>
      </c>
      <c r="B6" s="5" t="s">
        <v>126</v>
      </c>
      <c r="C6" s="5" t="s">
        <v>136</v>
      </c>
      <c r="D6">
        <v>0.25700000000000001</v>
      </c>
      <c r="E6">
        <v>0.23899999999999999</v>
      </c>
      <c r="F6">
        <v>0.218</v>
      </c>
      <c r="G6">
        <v>0.22600000000000001</v>
      </c>
      <c r="H6">
        <f t="shared" si="0"/>
        <v>0.23499999999999999</v>
      </c>
      <c r="I6">
        <f t="shared" si="1"/>
        <v>1.7029386365926404E-2</v>
      </c>
    </row>
    <row r="7" spans="1:9" x14ac:dyDescent="0.55000000000000004">
      <c r="A7" t="s">
        <v>133</v>
      </c>
      <c r="B7" s="5" t="s">
        <v>134</v>
      </c>
      <c r="C7" s="5" t="s">
        <v>136</v>
      </c>
      <c r="D7">
        <v>0.115</v>
      </c>
      <c r="E7">
        <v>0.121</v>
      </c>
      <c r="F7">
        <v>0.128</v>
      </c>
      <c r="G7">
        <v>0.125</v>
      </c>
      <c r="H7">
        <f t="shared" si="0"/>
        <v>0.12225</v>
      </c>
      <c r="I7">
        <f>STDEV(D7:G7)</f>
        <v>5.619905100029121E-3</v>
      </c>
    </row>
    <row r="10" spans="1:9" x14ac:dyDescent="0.55000000000000004">
      <c r="D10" t="s">
        <v>141</v>
      </c>
    </row>
    <row r="11" spans="1:9" x14ac:dyDescent="0.55000000000000004">
      <c r="D11">
        <f>TTEST(D4:G4,D5:G5,2,2)</f>
        <v>8.3120940993660166E-4</v>
      </c>
      <c r="E11">
        <f>TTEST(D5:G5,D6:G6,2,2)</f>
        <v>1.7830401967549363E-4</v>
      </c>
      <c r="F11">
        <f>TTEST(D6:G6,D7:G7,2,2)</f>
        <v>1.5482029706322599E-5</v>
      </c>
    </row>
    <row r="12" spans="1:9" x14ac:dyDescent="0.55000000000000004">
      <c r="D12">
        <f>TTEST(D4:G4,D6:G6,2,2)</f>
        <v>7.2873050113036098E-6</v>
      </c>
      <c r="E12">
        <f>TTEST(D5:G5,D7:G7,2,2)</f>
        <v>6.9054150641637687E-3</v>
      </c>
    </row>
    <row r="13" spans="1:9" x14ac:dyDescent="0.55000000000000004">
      <c r="D13">
        <f>TTEST(D4:G4,D7:G7,2,2)</f>
        <v>1.0918067981111097E-2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D1" zoomScale="110" zoomScaleNormal="110" workbookViewId="0">
      <selection activeCell="K3" sqref="K3"/>
    </sheetView>
  </sheetViews>
  <sheetFormatPr defaultColWidth="10.77734375" defaultRowHeight="15.7" x14ac:dyDescent="0.55000000000000004"/>
  <cols>
    <col min="11" max="11" width="12.5" bestFit="1" customWidth="1"/>
  </cols>
  <sheetData>
    <row r="1" spans="1:11" x14ac:dyDescent="0.55000000000000004">
      <c r="A1" t="s">
        <v>1</v>
      </c>
      <c r="I1" t="s">
        <v>0</v>
      </c>
      <c r="J1" t="s">
        <v>8</v>
      </c>
    </row>
    <row r="2" spans="1:11" x14ac:dyDescent="0.55000000000000004">
      <c r="A2" t="s">
        <v>132</v>
      </c>
      <c r="B2" t="s">
        <v>125</v>
      </c>
      <c r="C2">
        <v>8.1000000000000003E-2</v>
      </c>
      <c r="D2">
        <v>9.1999999999999998E-2</v>
      </c>
      <c r="E2">
        <v>8.7999999999999995E-2</v>
      </c>
      <c r="F2">
        <v>8.4000000000000005E-2</v>
      </c>
      <c r="G2">
        <v>8.2000000000000003E-2</v>
      </c>
      <c r="H2">
        <v>7.6999999999999999E-2</v>
      </c>
      <c r="I2">
        <f>AVERAGE(C2:H2)</f>
        <v>8.4000000000000005E-2</v>
      </c>
      <c r="J2">
        <f>_xlfn.STDEV.S(C2:H2)/SQRT(6)</f>
        <v>2.1756225162774287E-3</v>
      </c>
    </row>
    <row r="3" spans="1:11" x14ac:dyDescent="0.55000000000000004">
      <c r="A3" t="s">
        <v>132</v>
      </c>
      <c r="B3" t="s">
        <v>126</v>
      </c>
      <c r="C3">
        <v>0.51900000000000002</v>
      </c>
      <c r="D3">
        <v>0.5</v>
      </c>
      <c r="E3">
        <v>0.49199999999999999</v>
      </c>
      <c r="F3">
        <v>0.434</v>
      </c>
      <c r="G3">
        <v>0.378</v>
      </c>
      <c r="H3">
        <v>0.23599999999999999</v>
      </c>
      <c r="I3">
        <f t="shared" ref="I3:I7" si="0">AVERAGE(C3:H3)</f>
        <v>0.42650000000000005</v>
      </c>
      <c r="J3">
        <f t="shared" ref="J3:J7" si="1">_xlfn.STDEV.S(C3:H3)/SQRT(6)</f>
        <v>4.3568910934288892E-2</v>
      </c>
      <c r="K3">
        <f>TTEST(C2:H2,C3:H3,2,2)</f>
        <v>1.3872416918471691E-5</v>
      </c>
    </row>
    <row r="4" spans="1:11" x14ac:dyDescent="0.55000000000000004">
      <c r="A4" t="s">
        <v>132</v>
      </c>
      <c r="B4" t="s">
        <v>127</v>
      </c>
      <c r="C4">
        <v>0.158</v>
      </c>
      <c r="D4">
        <v>0.16200000000000001</v>
      </c>
      <c r="E4">
        <v>0.17899999999999999</v>
      </c>
      <c r="F4">
        <v>0.152</v>
      </c>
      <c r="G4">
        <v>0.13900000000000001</v>
      </c>
      <c r="H4">
        <v>0.127</v>
      </c>
      <c r="I4">
        <f t="shared" si="0"/>
        <v>0.15283333333333335</v>
      </c>
      <c r="J4">
        <f t="shared" si="1"/>
        <v>7.427052653045549E-3</v>
      </c>
      <c r="K4">
        <f>TTEST(C2:H2,C4:H4,2,2)</f>
        <v>4.6018078829109993E-6</v>
      </c>
    </row>
    <row r="5" spans="1:11" x14ac:dyDescent="0.55000000000000004">
      <c r="A5" t="s">
        <v>132</v>
      </c>
      <c r="B5" t="s">
        <v>128</v>
      </c>
      <c r="C5">
        <v>0.51600000000000001</v>
      </c>
      <c r="D5">
        <v>0.36899999999999999</v>
      </c>
      <c r="E5">
        <v>0.40100000000000002</v>
      </c>
      <c r="F5">
        <v>0.41499999999999998</v>
      </c>
      <c r="G5">
        <v>0.41699999999999998</v>
      </c>
      <c r="H5">
        <v>0.33100000000000002</v>
      </c>
      <c r="I5">
        <f t="shared" si="0"/>
        <v>0.40816666666666662</v>
      </c>
      <c r="J5">
        <f t="shared" si="1"/>
        <v>2.5359306860488918E-2</v>
      </c>
      <c r="K5">
        <f>TTEST(C2:H2,C5:H5,2,2)</f>
        <v>1.6656876906764489E-7</v>
      </c>
    </row>
    <row r="6" spans="1:11" x14ac:dyDescent="0.55000000000000004">
      <c r="A6" t="s">
        <v>132</v>
      </c>
      <c r="B6" t="s">
        <v>129</v>
      </c>
      <c r="C6">
        <v>0.151</v>
      </c>
      <c r="D6">
        <v>0.154</v>
      </c>
      <c r="E6">
        <v>0.158</v>
      </c>
      <c r="F6">
        <v>0.16700000000000001</v>
      </c>
      <c r="G6">
        <v>0.14799999999999999</v>
      </c>
      <c r="H6">
        <v>0.13</v>
      </c>
      <c r="I6">
        <f t="shared" si="0"/>
        <v>0.15133333333333335</v>
      </c>
      <c r="J6">
        <f t="shared" si="1"/>
        <v>5.0442486501405199E-3</v>
      </c>
      <c r="K6">
        <f>TTEST(C2:H2,C6:H6,2,2)</f>
        <v>2.3928541790839187E-7</v>
      </c>
    </row>
    <row r="7" spans="1:11" x14ac:dyDescent="0.55000000000000004">
      <c r="A7" t="s">
        <v>132</v>
      </c>
      <c r="B7" t="s">
        <v>130</v>
      </c>
      <c r="C7">
        <v>0.69499999999999995</v>
      </c>
      <c r="D7">
        <v>0.65800000000000003</v>
      </c>
      <c r="E7">
        <v>0.65800000000000003</v>
      </c>
      <c r="F7">
        <v>0.64800000000000002</v>
      </c>
      <c r="G7">
        <v>0.51700000000000002</v>
      </c>
      <c r="H7">
        <v>0.42299999999999999</v>
      </c>
      <c r="I7">
        <f t="shared" si="0"/>
        <v>0.59983333333333333</v>
      </c>
      <c r="J7">
        <f t="shared" si="1"/>
        <v>4.3310827488952146E-2</v>
      </c>
      <c r="K7">
        <f>TTEST(C2:H2,C7:H7,2,2)</f>
        <v>3.1728988333633958E-7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Fig1B</vt:lpstr>
      <vt:lpstr>Fig1C</vt:lpstr>
      <vt:lpstr>Fig2</vt:lpstr>
      <vt:lpstr>Fig3A</vt:lpstr>
      <vt:lpstr>Fig3B</vt:lpstr>
      <vt:lpstr>Fig4</vt:lpstr>
      <vt:lpstr>Fig5</vt:lpstr>
      <vt:lpstr>FigS1</vt:lpstr>
      <vt:lpstr>FigS2A</vt:lpstr>
      <vt:lpstr>FigS2B</vt:lpstr>
      <vt:lpstr>FigSC</vt:lpstr>
      <vt:lpstr>FigS3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Anderson, Jeff</cp:lastModifiedBy>
  <dcterms:created xsi:type="dcterms:W3CDTF">2021-02-19T00:44:01Z</dcterms:created>
  <dcterms:modified xsi:type="dcterms:W3CDTF">2022-12-20T00:41:11Z</dcterms:modified>
</cp:coreProperties>
</file>