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600" activeTab="4"/>
  </bookViews>
  <sheets>
    <sheet name="Ammonia loss Season 1" sheetId="4" r:id="rId1"/>
    <sheet name="Season 2" sheetId="5" r:id="rId2"/>
    <sheet name="season 1 graph" sheetId="1" r:id="rId3"/>
    <sheet name="Season 2 graph" sheetId="8" r:id="rId4"/>
    <sheet name="Sheet1" sheetId="9" r:id="rId5"/>
  </sheets>
  <definedNames>
    <definedName name="_xlnm._FilterDatabase" localSheetId="2" hidden="1">'season 1 graph'!$A$7:$K$147</definedName>
    <definedName name="_xlcn.WorksheetConnection_Sheet1A7K149" hidden="1">'season 1 graph'!$A$7:$K$147</definedName>
    <definedName name="dates">'season 1 graph'!$A$8:$A$43</definedName>
    <definedName name="treatment1">'season 1 graph'!$B$8:$B$43</definedName>
    <definedName name="treatment10">'season 1 graph'!$K$8:$K$43</definedName>
    <definedName name="treatment2">'season 1 graph'!$C$8:$C$43</definedName>
    <definedName name="treatment3">'season 1 graph'!$D$8:$D$43</definedName>
    <definedName name="treatment4">'season 1 graph'!$E$8:$E$43</definedName>
    <definedName name="treatment5">'season 1 graph'!$F$8:$F$43</definedName>
    <definedName name="treatment6">'season 1 graph'!$G$8:$G$43</definedName>
    <definedName name="treatment7">'season 1 graph'!$H$8:$H$43</definedName>
    <definedName name="treatment8">'season 1 graph'!$I$8:$I$43</definedName>
    <definedName name="treatment9">'season 1 graph'!$J$8:$J$43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Range-07df6901-4551-4ab0-bb32-3fa48034c2fc" name="Range" connection="WorksheetConnection_Sheet1!$A$7:$K$149"/>
        </x15:modelTables>
      </x15:dataModel>
    </ext>
  </extLst>
</workbook>
</file>

<file path=xl/calcChain.xml><?xml version="1.0" encoding="utf-8"?>
<calcChain xmlns="http://schemas.openxmlformats.org/spreadsheetml/2006/main">
  <c r="M85" i="5" l="1"/>
  <c r="M86" i="5"/>
  <c r="M87" i="5"/>
  <c r="M88" i="5"/>
  <c r="M89" i="5"/>
  <c r="M90" i="5"/>
  <c r="M91" i="5"/>
  <c r="M92" i="5"/>
  <c r="M93" i="5"/>
  <c r="M84" i="5"/>
  <c r="G85" i="5"/>
  <c r="G86" i="5"/>
  <c r="G87" i="5"/>
  <c r="G88" i="5"/>
  <c r="G89" i="5"/>
  <c r="G90" i="5"/>
  <c r="G91" i="5"/>
  <c r="G92" i="5"/>
  <c r="G93" i="5"/>
  <c r="G84" i="5"/>
  <c r="G56" i="5"/>
  <c r="G57" i="5"/>
  <c r="G58" i="5"/>
  <c r="G59" i="5"/>
  <c r="G60" i="5"/>
  <c r="G61" i="5"/>
  <c r="G62" i="5"/>
  <c r="G63" i="5"/>
  <c r="G64" i="5"/>
  <c r="G65" i="5"/>
  <c r="N76" i="5" l="1"/>
  <c r="P76" i="5" s="1"/>
  <c r="N78" i="5"/>
  <c r="P78" i="5" s="1"/>
  <c r="N77" i="5"/>
  <c r="P77" i="5" s="1"/>
  <c r="N73" i="5"/>
  <c r="P73" i="5" s="1"/>
  <c r="N80" i="5"/>
  <c r="P80" i="5" s="1"/>
  <c r="N79" i="5"/>
  <c r="P79" i="5" s="1"/>
  <c r="N75" i="5"/>
  <c r="P75" i="5" s="1"/>
  <c r="N74" i="5"/>
  <c r="P74" i="5" s="1"/>
  <c r="N82" i="5"/>
  <c r="P82" i="5" s="1"/>
  <c r="N81" i="5"/>
  <c r="P81" i="5" s="1"/>
  <c r="E120" i="4"/>
  <c r="E121" i="4"/>
  <c r="E122" i="4"/>
  <c r="E123" i="4"/>
  <c r="E124" i="4"/>
  <c r="E125" i="4"/>
  <c r="E126" i="4"/>
  <c r="E127" i="4"/>
  <c r="E128" i="4"/>
  <c r="E129" i="4"/>
  <c r="D120" i="4"/>
  <c r="D121" i="4"/>
  <c r="D122" i="4"/>
  <c r="D123" i="4"/>
  <c r="D124" i="4"/>
  <c r="D125" i="4"/>
  <c r="D126" i="4"/>
  <c r="D127" i="4"/>
  <c r="D128" i="4"/>
  <c r="D129" i="4"/>
  <c r="D130" i="4"/>
  <c r="F127" i="4" l="1"/>
  <c r="J127" i="4" s="1"/>
  <c r="F123" i="4"/>
  <c r="J123" i="4" s="1"/>
  <c r="O123" i="4" s="1"/>
  <c r="P123" i="4" s="1"/>
  <c r="F126" i="4"/>
  <c r="J126" i="4" s="1"/>
  <c r="O126" i="4" s="1"/>
  <c r="P126" i="4" s="1"/>
  <c r="F122" i="4"/>
  <c r="J122" i="4" s="1"/>
  <c r="O122" i="4" s="1"/>
  <c r="P122" i="4" s="1"/>
  <c r="F129" i="4"/>
  <c r="J129" i="4" s="1"/>
  <c r="L129" i="4" s="1"/>
  <c r="M129" i="4" s="1"/>
  <c r="F125" i="4"/>
  <c r="J125" i="4" s="1"/>
  <c r="L125" i="4" s="1"/>
  <c r="M125" i="4" s="1"/>
  <c r="F121" i="4"/>
  <c r="J121" i="4" s="1"/>
  <c r="L121" i="4" s="1"/>
  <c r="M121" i="4" s="1"/>
  <c r="F128" i="4"/>
  <c r="J128" i="4" s="1"/>
  <c r="L128" i="4" s="1"/>
  <c r="M128" i="4" s="1"/>
  <c r="F124" i="4"/>
  <c r="J124" i="4" s="1"/>
  <c r="O124" i="4" s="1"/>
  <c r="P124" i="4" s="1"/>
  <c r="F120" i="4"/>
  <c r="J120" i="4" s="1"/>
  <c r="O120" i="4" s="1"/>
  <c r="P120" i="4" s="1"/>
  <c r="L127" i="4"/>
  <c r="M127" i="4" s="1"/>
  <c r="O127" i="4"/>
  <c r="P127" i="4" s="1"/>
  <c r="L123" i="4"/>
  <c r="M123" i="4" s="1"/>
  <c r="L120" i="4" l="1"/>
  <c r="M120" i="4" s="1"/>
  <c r="O128" i="4"/>
  <c r="P128" i="4" s="1"/>
  <c r="O121" i="4"/>
  <c r="P121" i="4" s="1"/>
  <c r="L126" i="4"/>
  <c r="M126" i="4" s="1"/>
  <c r="L122" i="4"/>
  <c r="M122" i="4" s="1"/>
  <c r="O129" i="4"/>
  <c r="P129" i="4" s="1"/>
  <c r="L124" i="4"/>
  <c r="M124" i="4" s="1"/>
  <c r="O125" i="4"/>
  <c r="P125" i="4" s="1"/>
  <c r="AC13" i="5" l="1"/>
  <c r="AC14" i="5"/>
  <c r="AC15" i="5"/>
  <c r="AC16" i="5"/>
  <c r="AC17" i="5"/>
  <c r="AC18" i="5"/>
  <c r="AC19" i="5"/>
  <c r="AC20" i="5"/>
  <c r="AC21" i="5"/>
  <c r="AB13" i="5"/>
  <c r="AB14" i="5"/>
  <c r="AB15" i="5"/>
  <c r="AB16" i="5"/>
  <c r="AB17" i="5"/>
  <c r="AB18" i="5"/>
  <c r="AB19" i="5"/>
  <c r="AB20" i="5"/>
  <c r="AB21" i="5"/>
  <c r="AA13" i="5"/>
  <c r="AA14" i="5"/>
  <c r="AA15" i="5"/>
  <c r="AA16" i="5"/>
  <c r="AA17" i="5"/>
  <c r="AA18" i="5"/>
  <c r="AA19" i="5"/>
  <c r="AA20" i="5"/>
  <c r="AA21" i="5"/>
  <c r="Z13" i="5"/>
  <c r="Z14" i="5"/>
  <c r="Z15" i="5"/>
  <c r="Z16" i="5"/>
  <c r="Z17" i="5"/>
  <c r="Z18" i="5"/>
  <c r="Z19" i="5"/>
  <c r="Z20" i="5"/>
  <c r="Z21" i="5"/>
  <c r="Z12" i="5"/>
  <c r="AA12" i="5"/>
  <c r="AB12" i="5"/>
  <c r="AC12" i="5"/>
  <c r="Y13" i="5"/>
  <c r="Y14" i="5"/>
  <c r="Y15" i="5"/>
  <c r="Y16" i="5"/>
  <c r="Y17" i="5"/>
  <c r="Y18" i="5"/>
  <c r="Y19" i="5"/>
  <c r="Y20" i="5"/>
  <c r="Y21" i="5"/>
  <c r="Y12" i="5"/>
  <c r="Q13" i="5"/>
  <c r="N35" i="5"/>
  <c r="N48" i="5" s="1"/>
  <c r="N65" i="5" s="1"/>
  <c r="M35" i="5"/>
  <c r="M48" i="5" s="1"/>
  <c r="M65" i="5" s="1"/>
  <c r="L35" i="5"/>
  <c r="L48" i="5" s="1"/>
  <c r="L65" i="5" s="1"/>
  <c r="K35" i="5"/>
  <c r="K48" i="5" s="1"/>
  <c r="K65" i="5" s="1"/>
  <c r="J35" i="5"/>
  <c r="J48" i="5" s="1"/>
  <c r="J65" i="5" s="1"/>
  <c r="F35" i="5"/>
  <c r="F48" i="5" s="1"/>
  <c r="F65" i="5" s="1"/>
  <c r="E35" i="5"/>
  <c r="E48" i="5" s="1"/>
  <c r="E65" i="5" s="1"/>
  <c r="D35" i="5"/>
  <c r="D48" i="5" s="1"/>
  <c r="D65" i="5" s="1"/>
  <c r="C35" i="5"/>
  <c r="C48" i="5" s="1"/>
  <c r="C65" i="5" s="1"/>
  <c r="B35" i="5"/>
  <c r="B48" i="5" s="1"/>
  <c r="B65" i="5" s="1"/>
  <c r="N34" i="5"/>
  <c r="N47" i="5" s="1"/>
  <c r="N64" i="5" s="1"/>
  <c r="M34" i="5"/>
  <c r="M47" i="5" s="1"/>
  <c r="M64" i="5" s="1"/>
  <c r="L34" i="5"/>
  <c r="L47" i="5" s="1"/>
  <c r="L64" i="5" s="1"/>
  <c r="K34" i="5"/>
  <c r="K47" i="5" s="1"/>
  <c r="K64" i="5" s="1"/>
  <c r="J34" i="5"/>
  <c r="J47" i="5" s="1"/>
  <c r="J64" i="5" s="1"/>
  <c r="F34" i="5"/>
  <c r="F47" i="5" s="1"/>
  <c r="F64" i="5" s="1"/>
  <c r="E34" i="5"/>
  <c r="E47" i="5" s="1"/>
  <c r="E64" i="5" s="1"/>
  <c r="D34" i="5"/>
  <c r="D47" i="5" s="1"/>
  <c r="D64" i="5" s="1"/>
  <c r="C34" i="5"/>
  <c r="C47" i="5" s="1"/>
  <c r="C64" i="5" s="1"/>
  <c r="B34" i="5"/>
  <c r="B47" i="5" s="1"/>
  <c r="B64" i="5" s="1"/>
  <c r="N33" i="5"/>
  <c r="N46" i="5" s="1"/>
  <c r="N63" i="5" s="1"/>
  <c r="M33" i="5"/>
  <c r="M46" i="5" s="1"/>
  <c r="M63" i="5" s="1"/>
  <c r="L33" i="5"/>
  <c r="L46" i="5" s="1"/>
  <c r="L63" i="5" s="1"/>
  <c r="K33" i="5"/>
  <c r="K46" i="5" s="1"/>
  <c r="K63" i="5" s="1"/>
  <c r="J33" i="5"/>
  <c r="J46" i="5" s="1"/>
  <c r="J63" i="5" s="1"/>
  <c r="F33" i="5"/>
  <c r="F46" i="5" s="1"/>
  <c r="F63" i="5" s="1"/>
  <c r="E33" i="5"/>
  <c r="E46" i="5" s="1"/>
  <c r="E63" i="5" s="1"/>
  <c r="D33" i="5"/>
  <c r="D46" i="5" s="1"/>
  <c r="D63" i="5" s="1"/>
  <c r="C33" i="5"/>
  <c r="C46" i="5" s="1"/>
  <c r="C63" i="5" s="1"/>
  <c r="B33" i="5"/>
  <c r="B46" i="5" s="1"/>
  <c r="B63" i="5" s="1"/>
  <c r="N32" i="5"/>
  <c r="N45" i="5" s="1"/>
  <c r="N62" i="5" s="1"/>
  <c r="M32" i="5"/>
  <c r="M45" i="5" s="1"/>
  <c r="M62" i="5" s="1"/>
  <c r="L32" i="5"/>
  <c r="L45" i="5" s="1"/>
  <c r="L62" i="5" s="1"/>
  <c r="K32" i="5"/>
  <c r="K45" i="5" s="1"/>
  <c r="K62" i="5" s="1"/>
  <c r="J32" i="5"/>
  <c r="J45" i="5" s="1"/>
  <c r="J62" i="5" s="1"/>
  <c r="F32" i="5"/>
  <c r="F45" i="5" s="1"/>
  <c r="F62" i="5" s="1"/>
  <c r="E32" i="5"/>
  <c r="E45" i="5" s="1"/>
  <c r="E62" i="5" s="1"/>
  <c r="D32" i="5"/>
  <c r="D45" i="5" s="1"/>
  <c r="D62" i="5" s="1"/>
  <c r="C32" i="5"/>
  <c r="C45" i="5" s="1"/>
  <c r="C62" i="5" s="1"/>
  <c r="B32" i="5"/>
  <c r="B45" i="5" s="1"/>
  <c r="B62" i="5" s="1"/>
  <c r="N31" i="5"/>
  <c r="N44" i="5" s="1"/>
  <c r="N61" i="5" s="1"/>
  <c r="M31" i="5"/>
  <c r="M44" i="5" s="1"/>
  <c r="M61" i="5" s="1"/>
  <c r="L31" i="5"/>
  <c r="L44" i="5" s="1"/>
  <c r="L61" i="5" s="1"/>
  <c r="K31" i="5"/>
  <c r="K44" i="5" s="1"/>
  <c r="K61" i="5" s="1"/>
  <c r="J31" i="5"/>
  <c r="J44" i="5" s="1"/>
  <c r="J61" i="5" s="1"/>
  <c r="F31" i="5"/>
  <c r="F44" i="5" s="1"/>
  <c r="F61" i="5" s="1"/>
  <c r="E31" i="5"/>
  <c r="E44" i="5" s="1"/>
  <c r="E61" i="5" s="1"/>
  <c r="D31" i="5"/>
  <c r="D44" i="5" s="1"/>
  <c r="D61" i="5" s="1"/>
  <c r="C31" i="5"/>
  <c r="C44" i="5" s="1"/>
  <c r="C61" i="5" s="1"/>
  <c r="B31" i="5"/>
  <c r="B44" i="5" s="1"/>
  <c r="B61" i="5" s="1"/>
  <c r="N30" i="5"/>
  <c r="N43" i="5" s="1"/>
  <c r="N60" i="5" s="1"/>
  <c r="M30" i="5"/>
  <c r="M43" i="5" s="1"/>
  <c r="M60" i="5" s="1"/>
  <c r="L30" i="5"/>
  <c r="L43" i="5" s="1"/>
  <c r="L60" i="5" s="1"/>
  <c r="K30" i="5"/>
  <c r="K43" i="5" s="1"/>
  <c r="K60" i="5" s="1"/>
  <c r="J30" i="5"/>
  <c r="J43" i="5" s="1"/>
  <c r="J60" i="5" s="1"/>
  <c r="F30" i="5"/>
  <c r="F43" i="5" s="1"/>
  <c r="F60" i="5" s="1"/>
  <c r="E30" i="5"/>
  <c r="E43" i="5" s="1"/>
  <c r="E60" i="5" s="1"/>
  <c r="D30" i="5"/>
  <c r="D43" i="5" s="1"/>
  <c r="D60" i="5" s="1"/>
  <c r="C30" i="5"/>
  <c r="C43" i="5" s="1"/>
  <c r="C60" i="5" s="1"/>
  <c r="B30" i="5"/>
  <c r="B43" i="5" s="1"/>
  <c r="B60" i="5" s="1"/>
  <c r="N29" i="5"/>
  <c r="N42" i="5" s="1"/>
  <c r="N59" i="5" s="1"/>
  <c r="M29" i="5"/>
  <c r="M42" i="5" s="1"/>
  <c r="M59" i="5" s="1"/>
  <c r="L29" i="5"/>
  <c r="L42" i="5" s="1"/>
  <c r="L59" i="5" s="1"/>
  <c r="K29" i="5"/>
  <c r="K42" i="5" s="1"/>
  <c r="K59" i="5" s="1"/>
  <c r="J29" i="5"/>
  <c r="J42" i="5" s="1"/>
  <c r="J59" i="5" s="1"/>
  <c r="F29" i="5"/>
  <c r="F42" i="5" s="1"/>
  <c r="F59" i="5" s="1"/>
  <c r="E29" i="5"/>
  <c r="E42" i="5" s="1"/>
  <c r="E59" i="5" s="1"/>
  <c r="D29" i="5"/>
  <c r="D42" i="5" s="1"/>
  <c r="D59" i="5" s="1"/>
  <c r="C29" i="5"/>
  <c r="C42" i="5" s="1"/>
  <c r="C59" i="5" s="1"/>
  <c r="B29" i="5"/>
  <c r="B42" i="5" s="1"/>
  <c r="B59" i="5" s="1"/>
  <c r="N28" i="5"/>
  <c r="N41" i="5" s="1"/>
  <c r="N58" i="5" s="1"/>
  <c r="M28" i="5"/>
  <c r="M41" i="5" s="1"/>
  <c r="M58" i="5" s="1"/>
  <c r="L28" i="5"/>
  <c r="L41" i="5" s="1"/>
  <c r="L58" i="5" s="1"/>
  <c r="K28" i="5"/>
  <c r="K41" i="5" s="1"/>
  <c r="K58" i="5" s="1"/>
  <c r="J28" i="5"/>
  <c r="J41" i="5" s="1"/>
  <c r="J58" i="5" s="1"/>
  <c r="F28" i="5"/>
  <c r="F41" i="5" s="1"/>
  <c r="F58" i="5" s="1"/>
  <c r="E28" i="5"/>
  <c r="E41" i="5" s="1"/>
  <c r="E58" i="5" s="1"/>
  <c r="D28" i="5"/>
  <c r="D41" i="5" s="1"/>
  <c r="D58" i="5" s="1"/>
  <c r="C28" i="5"/>
  <c r="C41" i="5" s="1"/>
  <c r="C58" i="5" s="1"/>
  <c r="B28" i="5"/>
  <c r="B41" i="5" s="1"/>
  <c r="B58" i="5" s="1"/>
  <c r="N27" i="5"/>
  <c r="N40" i="5" s="1"/>
  <c r="N57" i="5" s="1"/>
  <c r="M27" i="5"/>
  <c r="M40" i="5" s="1"/>
  <c r="M57" i="5" s="1"/>
  <c r="L27" i="5"/>
  <c r="L40" i="5" s="1"/>
  <c r="L57" i="5" s="1"/>
  <c r="K27" i="5"/>
  <c r="K40" i="5" s="1"/>
  <c r="K57" i="5" s="1"/>
  <c r="J27" i="5"/>
  <c r="J40" i="5" s="1"/>
  <c r="J57" i="5" s="1"/>
  <c r="F27" i="5"/>
  <c r="F40" i="5" s="1"/>
  <c r="F57" i="5" s="1"/>
  <c r="E27" i="5"/>
  <c r="E40" i="5" s="1"/>
  <c r="E57" i="5" s="1"/>
  <c r="D27" i="5"/>
  <c r="D40" i="5" s="1"/>
  <c r="D57" i="5" s="1"/>
  <c r="C27" i="5"/>
  <c r="C40" i="5" s="1"/>
  <c r="C57" i="5" s="1"/>
  <c r="B27" i="5"/>
  <c r="B40" i="5" s="1"/>
  <c r="B57" i="5" s="1"/>
  <c r="N26" i="5"/>
  <c r="N39" i="5" s="1"/>
  <c r="N56" i="5" s="1"/>
  <c r="M26" i="5"/>
  <c r="M39" i="5" s="1"/>
  <c r="M56" i="5" s="1"/>
  <c r="L26" i="5"/>
  <c r="L39" i="5" s="1"/>
  <c r="L56" i="5" s="1"/>
  <c r="K26" i="5"/>
  <c r="K39" i="5" s="1"/>
  <c r="K56" i="5" s="1"/>
  <c r="F26" i="5"/>
  <c r="F39" i="5" s="1"/>
  <c r="F56" i="5" s="1"/>
  <c r="E26" i="5"/>
  <c r="E39" i="5" s="1"/>
  <c r="E56" i="5" s="1"/>
  <c r="D26" i="5"/>
  <c r="D39" i="5" s="1"/>
  <c r="D56" i="5" s="1"/>
  <c r="C26" i="5"/>
  <c r="C39" i="5" s="1"/>
  <c r="C56" i="5" s="1"/>
  <c r="B26" i="5"/>
  <c r="B39" i="5" s="1"/>
  <c r="B56" i="5" s="1"/>
  <c r="J26" i="5"/>
  <c r="J39" i="5" s="1"/>
  <c r="J56" i="5" s="1"/>
  <c r="P86" i="4"/>
  <c r="P87" i="4"/>
  <c r="P88" i="4"/>
  <c r="P89" i="4"/>
  <c r="P90" i="4"/>
  <c r="P91" i="4"/>
  <c r="P92" i="4"/>
  <c r="P93" i="4"/>
  <c r="P94" i="4"/>
  <c r="P85" i="4"/>
  <c r="H95" i="4"/>
  <c r="H86" i="4"/>
  <c r="H87" i="4"/>
  <c r="H88" i="4"/>
  <c r="H89" i="4"/>
  <c r="H90" i="4"/>
  <c r="H91" i="4"/>
  <c r="H92" i="4"/>
  <c r="H93" i="4"/>
  <c r="H94" i="4"/>
  <c r="H85" i="4"/>
  <c r="N35" i="4"/>
  <c r="N48" i="4" s="1"/>
  <c r="N65" i="4" s="1"/>
  <c r="N27" i="4"/>
  <c r="N40" i="4" s="1"/>
  <c r="N57" i="4" s="1"/>
  <c r="N28" i="4"/>
  <c r="N41" i="4" s="1"/>
  <c r="N58" i="4" s="1"/>
  <c r="N29" i="4"/>
  <c r="N42" i="4" s="1"/>
  <c r="N59" i="4" s="1"/>
  <c r="N30" i="4"/>
  <c r="N43" i="4" s="1"/>
  <c r="N60" i="4" s="1"/>
  <c r="N31" i="4"/>
  <c r="N44" i="4" s="1"/>
  <c r="N61" i="4" s="1"/>
  <c r="N32" i="4"/>
  <c r="N45" i="4" s="1"/>
  <c r="N62" i="4" s="1"/>
  <c r="N33" i="4"/>
  <c r="N46" i="4" s="1"/>
  <c r="N63" i="4" s="1"/>
  <c r="N34" i="4"/>
  <c r="N47" i="4" s="1"/>
  <c r="N64" i="4" s="1"/>
  <c r="L27" i="4"/>
  <c r="L40" i="4" s="1"/>
  <c r="L57" i="4" s="1"/>
  <c r="L28" i="4"/>
  <c r="L41" i="4" s="1"/>
  <c r="L58" i="4" s="1"/>
  <c r="L29" i="4"/>
  <c r="L42" i="4" s="1"/>
  <c r="L59" i="4" s="1"/>
  <c r="L30" i="4"/>
  <c r="L43" i="4" s="1"/>
  <c r="L60" i="4" s="1"/>
  <c r="L31" i="4"/>
  <c r="L44" i="4" s="1"/>
  <c r="L61" i="4" s="1"/>
  <c r="L32" i="4"/>
  <c r="L45" i="4" s="1"/>
  <c r="L62" i="4" s="1"/>
  <c r="L33" i="4"/>
  <c r="L46" i="4" s="1"/>
  <c r="L63" i="4" s="1"/>
  <c r="L34" i="4"/>
  <c r="L47" i="4" s="1"/>
  <c r="L64" i="4" s="1"/>
  <c r="L35" i="4"/>
  <c r="L48" i="4" s="1"/>
  <c r="L65" i="4" s="1"/>
  <c r="K27" i="4"/>
  <c r="K40" i="4" s="1"/>
  <c r="K57" i="4" s="1"/>
  <c r="K28" i="4"/>
  <c r="K41" i="4" s="1"/>
  <c r="K58" i="4" s="1"/>
  <c r="K29" i="4"/>
  <c r="K42" i="4" s="1"/>
  <c r="K59" i="4" s="1"/>
  <c r="K30" i="4"/>
  <c r="K43" i="4" s="1"/>
  <c r="K60" i="4" s="1"/>
  <c r="K31" i="4"/>
  <c r="K44" i="4" s="1"/>
  <c r="K61" i="4" s="1"/>
  <c r="K32" i="4"/>
  <c r="K45" i="4" s="1"/>
  <c r="K62" i="4" s="1"/>
  <c r="K33" i="4"/>
  <c r="K46" i="4" s="1"/>
  <c r="K63" i="4" s="1"/>
  <c r="K34" i="4"/>
  <c r="K47" i="4" s="1"/>
  <c r="K64" i="4" s="1"/>
  <c r="K35" i="4"/>
  <c r="K48" i="4" s="1"/>
  <c r="K65" i="4" s="1"/>
  <c r="K26" i="4"/>
  <c r="K39" i="4" s="1"/>
  <c r="K56" i="4" s="1"/>
  <c r="L26" i="4"/>
  <c r="L39" i="4" s="1"/>
  <c r="L56" i="4" s="1"/>
  <c r="M26" i="4"/>
  <c r="M39" i="4" s="1"/>
  <c r="M56" i="4" s="1"/>
  <c r="N26" i="4"/>
  <c r="N39" i="4" s="1"/>
  <c r="N56" i="4" s="1"/>
  <c r="M35" i="4"/>
  <c r="M48" i="4" s="1"/>
  <c r="M65" i="4" s="1"/>
  <c r="J35" i="4"/>
  <c r="J48" i="4" s="1"/>
  <c r="J65" i="4" s="1"/>
  <c r="G35" i="4"/>
  <c r="G48" i="4" s="1"/>
  <c r="G65" i="4" s="1"/>
  <c r="F35" i="4"/>
  <c r="F48" i="4" s="1"/>
  <c r="F65" i="4" s="1"/>
  <c r="E35" i="4"/>
  <c r="E48" i="4" s="1"/>
  <c r="E65" i="4" s="1"/>
  <c r="D35" i="4"/>
  <c r="D48" i="4" s="1"/>
  <c r="D65" i="4" s="1"/>
  <c r="C35" i="4"/>
  <c r="C48" i="4" s="1"/>
  <c r="C65" i="4" s="1"/>
  <c r="B35" i="4"/>
  <c r="B48" i="4" s="1"/>
  <c r="B65" i="4" s="1"/>
  <c r="M34" i="4"/>
  <c r="M47" i="4" s="1"/>
  <c r="M64" i="4" s="1"/>
  <c r="J34" i="4"/>
  <c r="J47" i="4" s="1"/>
  <c r="J64" i="4" s="1"/>
  <c r="G34" i="4"/>
  <c r="G47" i="4" s="1"/>
  <c r="G64" i="4" s="1"/>
  <c r="F34" i="4"/>
  <c r="F47" i="4" s="1"/>
  <c r="F64" i="4" s="1"/>
  <c r="E34" i="4"/>
  <c r="E47" i="4" s="1"/>
  <c r="E64" i="4" s="1"/>
  <c r="D34" i="4"/>
  <c r="D47" i="4" s="1"/>
  <c r="D64" i="4" s="1"/>
  <c r="C34" i="4"/>
  <c r="C47" i="4" s="1"/>
  <c r="C64" i="4" s="1"/>
  <c r="B34" i="4"/>
  <c r="B47" i="4" s="1"/>
  <c r="B64" i="4" s="1"/>
  <c r="M33" i="4"/>
  <c r="M46" i="4" s="1"/>
  <c r="M63" i="4" s="1"/>
  <c r="J33" i="4"/>
  <c r="J46" i="4" s="1"/>
  <c r="J63" i="4" s="1"/>
  <c r="G33" i="4"/>
  <c r="G46" i="4" s="1"/>
  <c r="G63" i="4" s="1"/>
  <c r="F33" i="4"/>
  <c r="F46" i="4" s="1"/>
  <c r="F63" i="4" s="1"/>
  <c r="E33" i="4"/>
  <c r="E46" i="4" s="1"/>
  <c r="E63" i="4" s="1"/>
  <c r="D33" i="4"/>
  <c r="D46" i="4" s="1"/>
  <c r="D63" i="4" s="1"/>
  <c r="C33" i="4"/>
  <c r="C46" i="4" s="1"/>
  <c r="C63" i="4" s="1"/>
  <c r="B33" i="4"/>
  <c r="B46" i="4" s="1"/>
  <c r="B63" i="4" s="1"/>
  <c r="M32" i="4"/>
  <c r="M45" i="4" s="1"/>
  <c r="M62" i="4" s="1"/>
  <c r="J32" i="4"/>
  <c r="J45" i="4" s="1"/>
  <c r="J62" i="4" s="1"/>
  <c r="G32" i="4"/>
  <c r="G45" i="4" s="1"/>
  <c r="G62" i="4" s="1"/>
  <c r="F32" i="4"/>
  <c r="F45" i="4" s="1"/>
  <c r="F62" i="4" s="1"/>
  <c r="E32" i="4"/>
  <c r="E45" i="4" s="1"/>
  <c r="E62" i="4" s="1"/>
  <c r="D32" i="4"/>
  <c r="D45" i="4" s="1"/>
  <c r="D62" i="4" s="1"/>
  <c r="C32" i="4"/>
  <c r="C45" i="4" s="1"/>
  <c r="C62" i="4" s="1"/>
  <c r="B32" i="4"/>
  <c r="B45" i="4" s="1"/>
  <c r="B62" i="4" s="1"/>
  <c r="M31" i="4"/>
  <c r="M44" i="4" s="1"/>
  <c r="M61" i="4" s="1"/>
  <c r="J31" i="4"/>
  <c r="J44" i="4" s="1"/>
  <c r="J61" i="4" s="1"/>
  <c r="G31" i="4"/>
  <c r="G44" i="4" s="1"/>
  <c r="G61" i="4" s="1"/>
  <c r="F31" i="4"/>
  <c r="F44" i="4" s="1"/>
  <c r="F61" i="4" s="1"/>
  <c r="E31" i="4"/>
  <c r="E44" i="4" s="1"/>
  <c r="E61" i="4" s="1"/>
  <c r="D31" i="4"/>
  <c r="D44" i="4" s="1"/>
  <c r="D61" i="4" s="1"/>
  <c r="C31" i="4"/>
  <c r="C44" i="4" s="1"/>
  <c r="C61" i="4" s="1"/>
  <c r="B31" i="4"/>
  <c r="B44" i="4" s="1"/>
  <c r="B61" i="4" s="1"/>
  <c r="M30" i="4"/>
  <c r="M43" i="4" s="1"/>
  <c r="M60" i="4" s="1"/>
  <c r="J30" i="4"/>
  <c r="J43" i="4" s="1"/>
  <c r="J60" i="4" s="1"/>
  <c r="G30" i="4"/>
  <c r="G43" i="4" s="1"/>
  <c r="G60" i="4" s="1"/>
  <c r="F30" i="4"/>
  <c r="F43" i="4" s="1"/>
  <c r="F60" i="4" s="1"/>
  <c r="E30" i="4"/>
  <c r="E43" i="4" s="1"/>
  <c r="E60" i="4" s="1"/>
  <c r="D30" i="4"/>
  <c r="D43" i="4" s="1"/>
  <c r="D60" i="4" s="1"/>
  <c r="C30" i="4"/>
  <c r="C43" i="4" s="1"/>
  <c r="C60" i="4" s="1"/>
  <c r="B30" i="4"/>
  <c r="B43" i="4" s="1"/>
  <c r="B60" i="4" s="1"/>
  <c r="M29" i="4"/>
  <c r="M42" i="4" s="1"/>
  <c r="M59" i="4" s="1"/>
  <c r="J29" i="4"/>
  <c r="J42" i="4" s="1"/>
  <c r="J59" i="4" s="1"/>
  <c r="G29" i="4"/>
  <c r="G42" i="4" s="1"/>
  <c r="G59" i="4" s="1"/>
  <c r="F29" i="4"/>
  <c r="F42" i="4" s="1"/>
  <c r="F59" i="4" s="1"/>
  <c r="E29" i="4"/>
  <c r="E42" i="4" s="1"/>
  <c r="E59" i="4" s="1"/>
  <c r="D29" i="4"/>
  <c r="D42" i="4" s="1"/>
  <c r="D59" i="4" s="1"/>
  <c r="C29" i="4"/>
  <c r="C42" i="4" s="1"/>
  <c r="C59" i="4" s="1"/>
  <c r="B29" i="4"/>
  <c r="B42" i="4" s="1"/>
  <c r="B59" i="4" s="1"/>
  <c r="M28" i="4"/>
  <c r="M41" i="4" s="1"/>
  <c r="M58" i="4" s="1"/>
  <c r="J28" i="4"/>
  <c r="J41" i="4" s="1"/>
  <c r="J58" i="4" s="1"/>
  <c r="G28" i="4"/>
  <c r="G41" i="4" s="1"/>
  <c r="G58" i="4" s="1"/>
  <c r="F28" i="4"/>
  <c r="F41" i="4" s="1"/>
  <c r="F58" i="4" s="1"/>
  <c r="E28" i="4"/>
  <c r="E41" i="4" s="1"/>
  <c r="E58" i="4" s="1"/>
  <c r="D28" i="4"/>
  <c r="D41" i="4" s="1"/>
  <c r="D58" i="4" s="1"/>
  <c r="C28" i="4"/>
  <c r="C41" i="4" s="1"/>
  <c r="C58" i="4" s="1"/>
  <c r="B28" i="4"/>
  <c r="B41" i="4" s="1"/>
  <c r="B58" i="4" s="1"/>
  <c r="M27" i="4"/>
  <c r="M40" i="4" s="1"/>
  <c r="M57" i="4" s="1"/>
  <c r="J27" i="4"/>
  <c r="J40" i="4" s="1"/>
  <c r="J57" i="4" s="1"/>
  <c r="G27" i="4"/>
  <c r="G40" i="4" s="1"/>
  <c r="G57" i="4" s="1"/>
  <c r="F27" i="4"/>
  <c r="F40" i="4" s="1"/>
  <c r="F57" i="4" s="1"/>
  <c r="E27" i="4"/>
  <c r="E40" i="4" s="1"/>
  <c r="E57" i="4" s="1"/>
  <c r="D27" i="4"/>
  <c r="D40" i="4" s="1"/>
  <c r="D57" i="4" s="1"/>
  <c r="C27" i="4"/>
  <c r="C40" i="4" s="1"/>
  <c r="C57" i="4" s="1"/>
  <c r="B27" i="4"/>
  <c r="B40" i="4" s="1"/>
  <c r="B57" i="4" s="1"/>
  <c r="G26" i="4"/>
  <c r="G39" i="4" s="1"/>
  <c r="G56" i="4" s="1"/>
  <c r="F26" i="4"/>
  <c r="F39" i="4" s="1"/>
  <c r="F56" i="4" s="1"/>
  <c r="E26" i="4"/>
  <c r="E39" i="4" s="1"/>
  <c r="E56" i="4" s="1"/>
  <c r="D26" i="4"/>
  <c r="D39" i="4" s="1"/>
  <c r="D56" i="4" s="1"/>
  <c r="C26" i="4"/>
  <c r="C39" i="4" s="1"/>
  <c r="C56" i="4" s="1"/>
  <c r="B26" i="4"/>
  <c r="B39" i="4" s="1"/>
  <c r="B56" i="4" s="1"/>
  <c r="J13" i="4"/>
  <c r="O59" i="5" l="1"/>
  <c r="T78" i="4"/>
  <c r="U78" i="4" s="1"/>
  <c r="T82" i="4"/>
  <c r="U82" i="4" s="1"/>
  <c r="T80" i="4"/>
  <c r="U80" i="4" s="1"/>
  <c r="T76" i="4"/>
  <c r="U76" i="4" s="1"/>
  <c r="O58" i="5"/>
  <c r="H60" i="5"/>
  <c r="O57" i="5"/>
  <c r="O60" i="5"/>
  <c r="H62" i="5"/>
  <c r="H61" i="5"/>
  <c r="H64" i="5"/>
  <c r="H59" i="5"/>
  <c r="H57" i="5"/>
  <c r="O63" i="5"/>
  <c r="H65" i="5"/>
  <c r="O64" i="5"/>
  <c r="O61" i="5"/>
  <c r="H63" i="5"/>
  <c r="O56" i="5"/>
  <c r="O62" i="5"/>
  <c r="H56" i="5"/>
  <c r="O65" i="5"/>
  <c r="H58" i="5"/>
  <c r="O60" i="4"/>
  <c r="O64" i="4"/>
  <c r="T81" i="4"/>
  <c r="U81" i="4" s="1"/>
  <c r="T77" i="4"/>
  <c r="U77" i="4" s="1"/>
  <c r="T79" i="4"/>
  <c r="U79" i="4" s="1"/>
  <c r="T75" i="4"/>
  <c r="U75" i="4" s="1"/>
  <c r="T74" i="4"/>
  <c r="U74" i="4" s="1"/>
  <c r="T73" i="4"/>
  <c r="U73" i="4" s="1"/>
  <c r="O58" i="4"/>
  <c r="O59" i="4"/>
  <c r="O62" i="4"/>
  <c r="O63" i="4"/>
  <c r="J26" i="4"/>
  <c r="J39" i="4" s="1"/>
  <c r="J56" i="4" s="1"/>
  <c r="H58" i="4"/>
  <c r="H60" i="4"/>
  <c r="H59" i="4"/>
  <c r="H57" i="4"/>
  <c r="H61" i="4"/>
  <c r="H56" i="4"/>
  <c r="H62" i="4"/>
  <c r="H63" i="4"/>
  <c r="H64" i="4"/>
  <c r="H65" i="4"/>
  <c r="O56" i="4" l="1"/>
  <c r="O57" i="4"/>
  <c r="O65" i="4"/>
  <c r="O61" i="4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heet1!$A$7:$K$149" type="102" refreshedVersion="5" minRefreshableVersion="5">
    <extLst>
      <ext xmlns:x15="http://schemas.microsoft.com/office/spreadsheetml/2010/11/main" uri="{DE250136-89BD-433C-8126-D09CA5730AF9}">
        <x15:connection id="Range-07df6901-4551-4ab0-bb32-3fa48034c2fc" autoDelete="1" usedByAddin="1">
          <x15:rangePr sourceName="_xlcn.WorksheetConnection_Sheet1A7K149"/>
        </x15:connection>
      </ext>
    </extLst>
  </connection>
</connections>
</file>

<file path=xl/sharedStrings.xml><?xml version="1.0" encoding="utf-8"?>
<sst xmlns="http://schemas.openxmlformats.org/spreadsheetml/2006/main" count="287" uniqueCount="63">
  <si>
    <t>Treatments</t>
  </si>
  <si>
    <t>T-1(control)</t>
  </si>
  <si>
    <t>T-2 (RDF)</t>
  </si>
  <si>
    <t>T-3 (NBPT)</t>
  </si>
  <si>
    <t>T-4 (HQ)</t>
  </si>
  <si>
    <r>
      <t>T-5 (CaC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</si>
  <si>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t>T-6 (VAM)</t>
  </si>
  <si>
    <t>T-7 (Azatobactor)</t>
  </si>
  <si>
    <t>T-8 (Garlic)</t>
  </si>
  <si>
    <t>T-9 (Linseed oil )</t>
  </si>
  <si>
    <t>T-10 (Karanj)</t>
  </si>
  <si>
    <t>kg N/ ha/season</t>
  </si>
  <si>
    <t>1 minute sampling of air in Boric acid(15 mL)</t>
  </si>
  <si>
    <t>TIME: 3-4PM</t>
  </si>
  <si>
    <t>only boric acid(15ml)=3(titrate reading)</t>
  </si>
  <si>
    <t>24 hr</t>
  </si>
  <si>
    <t>24  hr</t>
  </si>
  <si>
    <t>24hr</t>
  </si>
  <si>
    <t>Ammonia volatilization losses measurement using forced airdraft system.</t>
  </si>
  <si>
    <t xml:space="preserve">NH4-N </t>
  </si>
  <si>
    <t>mg</t>
  </si>
  <si>
    <t>mg/m2</t>
  </si>
  <si>
    <t>mg/m2/day</t>
  </si>
  <si>
    <t>TOTAL</t>
  </si>
  <si>
    <t>0.02 N H2SO4</t>
  </si>
  <si>
    <t xml:space="preserve">First dose </t>
  </si>
  <si>
    <t xml:space="preserve">second dose </t>
  </si>
  <si>
    <t>mg/m2/season</t>
  </si>
  <si>
    <t>T-1</t>
  </si>
  <si>
    <t xml:space="preserve">T-2 </t>
  </si>
  <si>
    <t>T-3</t>
  </si>
  <si>
    <t>T-4</t>
  </si>
  <si>
    <t xml:space="preserve">T-5 </t>
  </si>
  <si>
    <t>T-6</t>
  </si>
  <si>
    <t>T-7</t>
  </si>
  <si>
    <t>T-8</t>
  </si>
  <si>
    <t xml:space="preserve">T-9 </t>
  </si>
  <si>
    <t xml:space="preserve">T-10 </t>
  </si>
  <si>
    <t>SEASON 2</t>
  </si>
  <si>
    <t>12%  LESS THAN THE PREVIOUS DATA</t>
  </si>
  <si>
    <t>Final day data of 1st application</t>
  </si>
  <si>
    <t>Final day data of 2nd application</t>
  </si>
  <si>
    <t>25 days</t>
  </si>
  <si>
    <t>107 days</t>
  </si>
  <si>
    <t>Dates</t>
  </si>
  <si>
    <t>No of days</t>
  </si>
  <si>
    <t>29 days</t>
  </si>
  <si>
    <t>142 days</t>
  </si>
  <si>
    <t xml:space="preserve">Date of sowing </t>
  </si>
  <si>
    <t>Date of harvesting</t>
  </si>
  <si>
    <t>1st dose of fertilizer application</t>
  </si>
  <si>
    <t>2nd dose of fertilizer application</t>
  </si>
  <si>
    <t>104 days</t>
  </si>
  <si>
    <t>X</t>
  </si>
  <si>
    <t>Y</t>
  </si>
  <si>
    <t>T-5</t>
  </si>
  <si>
    <t>T-9</t>
  </si>
  <si>
    <t>T-10</t>
  </si>
  <si>
    <t>T-1 S-1</t>
  </si>
  <si>
    <t xml:space="preserve">T-2 S-1 </t>
  </si>
  <si>
    <t>T-1 S-2</t>
  </si>
  <si>
    <t>T-2 S-2</t>
  </si>
  <si>
    <t>T-2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</si>
</sst>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/>
    <xf numFmtId="0" fontId="2" fillId="3" borderId="1" xfId="0" applyFont="1" applyFill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5" fillId="0" borderId="0" xfId="0" applyFont="1" applyFill="1"/>
    <xf numFmtId="0" fontId="6" fillId="0" borderId="0" xfId="0" applyFont="1"/>
    <xf numFmtId="0" fontId="7" fillId="0" borderId="0" xfId="0" applyFont="1" applyFill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0" fontId="6" fillId="0" borderId="0" xfId="0" applyFont="1" applyBorder="1"/>
    <xf numFmtId="0" fontId="9" fillId="0" borderId="0" xfId="0" applyFont="1"/>
    <xf numFmtId="0" fontId="9" fillId="2" borderId="1" xfId="0" applyFont="1" applyFill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/>
    <xf numFmtId="14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/>
    <xf numFmtId="0" fontId="0" fillId="2" borderId="0" xfId="0" applyFill="1" applyBorder="1"/>
    <xf numFmtId="14" fontId="6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/>
    <xf numFmtId="14" fontId="6" fillId="0" borderId="3" xfId="0" applyNumberFormat="1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0" fillId="2" borderId="0" xfId="0" applyFill="1"/>
    <xf numFmtId="14" fontId="6" fillId="0" borderId="2" xfId="0" applyNumberFormat="1" applyFont="1" applyBorder="1"/>
    <xf numFmtId="0" fontId="2" fillId="0" borderId="2" xfId="0" applyFont="1" applyBorder="1"/>
    <xf numFmtId="0" fontId="5" fillId="0" borderId="2" xfId="0" applyFont="1" applyFill="1" applyBorder="1"/>
    <xf numFmtId="0" fontId="2" fillId="0" borderId="2" xfId="0" applyFont="1" applyFill="1" applyBorder="1"/>
    <xf numFmtId="0" fontId="6" fillId="0" borderId="3" xfId="0" applyFont="1" applyBorder="1"/>
    <xf numFmtId="0" fontId="0" fillId="0" borderId="1" xfId="0" applyBorder="1" applyAlignment="1">
      <alignment vertical="center"/>
    </xf>
    <xf numFmtId="0" fontId="0" fillId="0" borderId="0" xfId="0" applyFill="1"/>
    <xf numFmtId="0" fontId="2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/>
    <xf numFmtId="0" fontId="2" fillId="0" borderId="13" xfId="0" applyFont="1" applyFill="1" applyBorder="1"/>
    <xf numFmtId="0" fontId="9" fillId="0" borderId="1" xfId="0" applyFont="1" applyFill="1" applyBorder="1"/>
    <xf numFmtId="0" fontId="9" fillId="0" borderId="12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2" fontId="2" fillId="0" borderId="1" xfId="0" applyNumberFormat="1" applyFont="1" applyFill="1" applyBorder="1"/>
    <xf numFmtId="2" fontId="2" fillId="0" borderId="13" xfId="0" applyNumberFormat="1" applyFont="1" applyFill="1" applyBorder="1"/>
    <xf numFmtId="2" fontId="2" fillId="0" borderId="1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9" fillId="6" borderId="14" xfId="0" applyNumberFormat="1" applyFont="1" applyFill="1" applyBorder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4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59856659331721E-2"/>
          <c:y val="4.4454533273430914E-2"/>
          <c:w val="0.8820967328578877"/>
          <c:h val="0.8183815311374365"/>
        </c:manualLayout>
      </c:layout>
      <c:lineChart>
        <c:grouping val="standard"/>
        <c:varyColors val="0"/>
        <c:ser>
          <c:idx val="0"/>
          <c:order val="0"/>
          <c:tx>
            <c:strRef>
              <c:f>'Ammonia loss Season 1'!$A$73</c:f>
              <c:strCache>
                <c:ptCount val="1"/>
                <c:pt idx="0">
                  <c:v>T-1</c:v>
                </c:pt>
              </c:strCache>
            </c:strRef>
          </c:tx>
          <c:cat>
            <c:numRef>
              <c:f>'Ammonia loss Season 1'!$B$72:$S$72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25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45</c:v>
                </c:pt>
                <c:pt idx="14">
                  <c:v>65</c:v>
                </c:pt>
                <c:pt idx="15">
                  <c:v>85</c:v>
                </c:pt>
                <c:pt idx="16">
                  <c:v>105</c:v>
                </c:pt>
                <c:pt idx="17">
                  <c:v>125</c:v>
                </c:pt>
              </c:numCache>
            </c:numRef>
          </c:cat>
          <c:val>
            <c:numRef>
              <c:f>'Ammonia loss Season 1'!$B$73:$S$73</c:f>
              <c:numCache>
                <c:formatCode>General</c:formatCode>
                <c:ptCount val="18"/>
                <c:pt idx="0">
                  <c:v>18.899999999999999</c:v>
                </c:pt>
                <c:pt idx="1">
                  <c:v>19.625</c:v>
                </c:pt>
                <c:pt idx="2">
                  <c:v>13.7333333</c:v>
                </c:pt>
                <c:pt idx="3">
                  <c:v>13.15</c:v>
                </c:pt>
                <c:pt idx="4">
                  <c:v>12.03</c:v>
                </c:pt>
                <c:pt idx="5">
                  <c:v>4.2300000000000004</c:v>
                </c:pt>
                <c:pt idx="6">
                  <c:v>4.2300000000000004</c:v>
                </c:pt>
                <c:pt idx="7">
                  <c:v>4.2300000000000004</c:v>
                </c:pt>
                <c:pt idx="8">
                  <c:v>12.6</c:v>
                </c:pt>
                <c:pt idx="9">
                  <c:v>11.6</c:v>
                </c:pt>
                <c:pt idx="10">
                  <c:v>9.0333333000000007</c:v>
                </c:pt>
                <c:pt idx="11">
                  <c:v>6.4874999999999998</c:v>
                </c:pt>
                <c:pt idx="12">
                  <c:v>5.1760000000000002</c:v>
                </c:pt>
                <c:pt idx="13">
                  <c:v>4.03</c:v>
                </c:pt>
                <c:pt idx="14">
                  <c:v>4.03</c:v>
                </c:pt>
                <c:pt idx="15">
                  <c:v>4.03</c:v>
                </c:pt>
                <c:pt idx="16">
                  <c:v>4.03</c:v>
                </c:pt>
                <c:pt idx="17">
                  <c:v>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7-4B99-8DF6-F1C44DFACA4C}"/>
            </c:ext>
          </c:extLst>
        </c:ser>
        <c:ser>
          <c:idx val="1"/>
          <c:order val="1"/>
          <c:tx>
            <c:strRef>
              <c:f>'Ammonia loss Season 1'!$A$74</c:f>
              <c:strCache>
                <c:ptCount val="1"/>
                <c:pt idx="0">
                  <c:v>T-2 </c:v>
                </c:pt>
              </c:strCache>
            </c:strRef>
          </c:tx>
          <c:cat>
            <c:numRef>
              <c:f>'Ammonia loss Season 1'!$B$72:$S$72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25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45</c:v>
                </c:pt>
                <c:pt idx="14">
                  <c:v>65</c:v>
                </c:pt>
                <c:pt idx="15">
                  <c:v>85</c:v>
                </c:pt>
                <c:pt idx="16">
                  <c:v>105</c:v>
                </c:pt>
                <c:pt idx="17">
                  <c:v>125</c:v>
                </c:pt>
              </c:numCache>
            </c:numRef>
          </c:cat>
          <c:val>
            <c:numRef>
              <c:f>'Ammonia loss Season 1'!$B$74:$S$74</c:f>
              <c:numCache>
                <c:formatCode>General</c:formatCode>
                <c:ptCount val="18"/>
                <c:pt idx="0">
                  <c:v>12.09</c:v>
                </c:pt>
                <c:pt idx="1">
                  <c:v>41.48</c:v>
                </c:pt>
                <c:pt idx="2">
                  <c:v>38.08</c:v>
                </c:pt>
                <c:pt idx="3">
                  <c:v>26.85</c:v>
                </c:pt>
                <c:pt idx="4">
                  <c:v>24.72</c:v>
                </c:pt>
                <c:pt idx="5">
                  <c:v>12.01</c:v>
                </c:pt>
                <c:pt idx="6">
                  <c:v>12.01</c:v>
                </c:pt>
                <c:pt idx="7">
                  <c:v>12.01</c:v>
                </c:pt>
                <c:pt idx="8">
                  <c:v>54.44</c:v>
                </c:pt>
                <c:pt idx="9">
                  <c:v>76.66</c:v>
                </c:pt>
                <c:pt idx="10">
                  <c:v>69.38</c:v>
                </c:pt>
                <c:pt idx="11">
                  <c:v>55.83</c:v>
                </c:pt>
                <c:pt idx="12">
                  <c:v>29.77</c:v>
                </c:pt>
                <c:pt idx="13">
                  <c:v>12.46</c:v>
                </c:pt>
                <c:pt idx="14">
                  <c:v>12.46</c:v>
                </c:pt>
                <c:pt idx="15">
                  <c:v>12.46</c:v>
                </c:pt>
                <c:pt idx="16">
                  <c:v>12.46</c:v>
                </c:pt>
                <c:pt idx="17">
                  <c:v>12.46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7-4B99-8DF6-F1C44DFACA4C}"/>
            </c:ext>
          </c:extLst>
        </c:ser>
        <c:ser>
          <c:idx val="2"/>
          <c:order val="2"/>
          <c:tx>
            <c:strRef>
              <c:f>'Ammonia loss Season 1'!$A$75</c:f>
              <c:strCache>
                <c:ptCount val="1"/>
                <c:pt idx="0">
                  <c:v>T-3</c:v>
                </c:pt>
              </c:strCache>
            </c:strRef>
          </c:tx>
          <c:cat>
            <c:numRef>
              <c:f>'Ammonia loss Season 1'!$B$72:$S$72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25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45</c:v>
                </c:pt>
                <c:pt idx="14">
                  <c:v>65</c:v>
                </c:pt>
                <c:pt idx="15">
                  <c:v>85</c:v>
                </c:pt>
                <c:pt idx="16">
                  <c:v>105</c:v>
                </c:pt>
                <c:pt idx="17">
                  <c:v>125</c:v>
                </c:pt>
              </c:numCache>
            </c:numRef>
          </c:cat>
          <c:val>
            <c:numRef>
              <c:f>'Ammonia loss Season 1'!$B$75:$S$75</c:f>
              <c:numCache>
                <c:formatCode>General</c:formatCode>
                <c:ptCount val="18"/>
                <c:pt idx="0">
                  <c:v>5.18</c:v>
                </c:pt>
                <c:pt idx="1">
                  <c:v>17.77</c:v>
                </c:pt>
                <c:pt idx="2">
                  <c:v>16.48</c:v>
                </c:pt>
                <c:pt idx="3">
                  <c:v>11.48</c:v>
                </c:pt>
                <c:pt idx="4">
                  <c:v>9.0299999999999994</c:v>
                </c:pt>
                <c:pt idx="5">
                  <c:v>6.51</c:v>
                </c:pt>
                <c:pt idx="6">
                  <c:v>6.51</c:v>
                </c:pt>
                <c:pt idx="7">
                  <c:v>6.51</c:v>
                </c:pt>
                <c:pt idx="8">
                  <c:v>16.48</c:v>
                </c:pt>
                <c:pt idx="9">
                  <c:v>18.920000000000002</c:v>
                </c:pt>
                <c:pt idx="10">
                  <c:v>16.5</c:v>
                </c:pt>
                <c:pt idx="11">
                  <c:v>16.137499999999999</c:v>
                </c:pt>
                <c:pt idx="12">
                  <c:v>14.56</c:v>
                </c:pt>
                <c:pt idx="13">
                  <c:v>8.9499999999999993</c:v>
                </c:pt>
                <c:pt idx="14">
                  <c:v>8.9499999999999993</c:v>
                </c:pt>
                <c:pt idx="15">
                  <c:v>8.9499999999999993</c:v>
                </c:pt>
                <c:pt idx="16">
                  <c:v>8.9499999999999993</c:v>
                </c:pt>
                <c:pt idx="17">
                  <c:v>8.9499999999999993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7-4B99-8DF6-F1C44DFACA4C}"/>
            </c:ext>
          </c:extLst>
        </c:ser>
        <c:ser>
          <c:idx val="3"/>
          <c:order val="3"/>
          <c:tx>
            <c:strRef>
              <c:f>'Ammonia loss Season 1'!$A$76</c:f>
              <c:strCache>
                <c:ptCount val="1"/>
                <c:pt idx="0">
                  <c:v>T-4</c:v>
                </c:pt>
              </c:strCache>
            </c:strRef>
          </c:tx>
          <c:cat>
            <c:numRef>
              <c:f>'Ammonia loss Season 1'!$B$72:$S$72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25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45</c:v>
                </c:pt>
                <c:pt idx="14">
                  <c:v>65</c:v>
                </c:pt>
                <c:pt idx="15">
                  <c:v>85</c:v>
                </c:pt>
                <c:pt idx="16">
                  <c:v>105</c:v>
                </c:pt>
                <c:pt idx="17">
                  <c:v>125</c:v>
                </c:pt>
              </c:numCache>
            </c:numRef>
          </c:cat>
          <c:val>
            <c:numRef>
              <c:f>'Ammonia loss Season 1'!$B$76:$S$76</c:f>
              <c:numCache>
                <c:formatCode>General</c:formatCode>
                <c:ptCount val="18"/>
                <c:pt idx="0">
                  <c:v>7.45</c:v>
                </c:pt>
                <c:pt idx="1">
                  <c:v>15.125</c:v>
                </c:pt>
                <c:pt idx="2">
                  <c:v>17.733333300000002</c:v>
                </c:pt>
                <c:pt idx="3">
                  <c:v>12.275</c:v>
                </c:pt>
                <c:pt idx="4">
                  <c:v>11.4</c:v>
                </c:pt>
                <c:pt idx="5">
                  <c:v>9.4583332999999996</c:v>
                </c:pt>
                <c:pt idx="6">
                  <c:v>9.4583332999999996</c:v>
                </c:pt>
                <c:pt idx="7">
                  <c:v>9.4583332999999996</c:v>
                </c:pt>
                <c:pt idx="8">
                  <c:v>18.45</c:v>
                </c:pt>
                <c:pt idx="9">
                  <c:v>15.125</c:v>
                </c:pt>
                <c:pt idx="10">
                  <c:v>17.733333300000002</c:v>
                </c:pt>
                <c:pt idx="11">
                  <c:v>14.275</c:v>
                </c:pt>
                <c:pt idx="12">
                  <c:v>11.4</c:v>
                </c:pt>
                <c:pt idx="13">
                  <c:v>9.81</c:v>
                </c:pt>
                <c:pt idx="14">
                  <c:v>9.81</c:v>
                </c:pt>
                <c:pt idx="15">
                  <c:v>9.81</c:v>
                </c:pt>
                <c:pt idx="16">
                  <c:v>9.81</c:v>
                </c:pt>
                <c:pt idx="17">
                  <c:v>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77-4B99-8DF6-F1C44DFACA4C}"/>
            </c:ext>
          </c:extLst>
        </c:ser>
        <c:ser>
          <c:idx val="4"/>
          <c:order val="4"/>
          <c:tx>
            <c:strRef>
              <c:f>'Ammonia loss Season 1'!$A$77</c:f>
              <c:strCache>
                <c:ptCount val="1"/>
                <c:pt idx="0">
                  <c:v>T-5 </c:v>
                </c:pt>
              </c:strCache>
            </c:strRef>
          </c:tx>
          <c:cat>
            <c:numRef>
              <c:f>'Ammonia loss Season 1'!$B$72:$S$72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25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45</c:v>
                </c:pt>
                <c:pt idx="14">
                  <c:v>65</c:v>
                </c:pt>
                <c:pt idx="15">
                  <c:v>85</c:v>
                </c:pt>
                <c:pt idx="16">
                  <c:v>105</c:v>
                </c:pt>
                <c:pt idx="17">
                  <c:v>125</c:v>
                </c:pt>
              </c:numCache>
            </c:numRef>
          </c:cat>
          <c:val>
            <c:numRef>
              <c:f>'Ammonia loss Season 1'!$B$77:$S$77</c:f>
              <c:numCache>
                <c:formatCode>General</c:formatCode>
                <c:ptCount val="18"/>
                <c:pt idx="0">
                  <c:v>9.09</c:v>
                </c:pt>
                <c:pt idx="1">
                  <c:v>21.48</c:v>
                </c:pt>
                <c:pt idx="2">
                  <c:v>18.079999999999998</c:v>
                </c:pt>
                <c:pt idx="3">
                  <c:v>14.85</c:v>
                </c:pt>
                <c:pt idx="4">
                  <c:v>12.72</c:v>
                </c:pt>
                <c:pt idx="5">
                  <c:v>10.56</c:v>
                </c:pt>
                <c:pt idx="6">
                  <c:v>10.56</c:v>
                </c:pt>
                <c:pt idx="7">
                  <c:v>10.56</c:v>
                </c:pt>
                <c:pt idx="8">
                  <c:v>24.44</c:v>
                </c:pt>
                <c:pt idx="9">
                  <c:v>26.66</c:v>
                </c:pt>
                <c:pt idx="10">
                  <c:v>26.38</c:v>
                </c:pt>
                <c:pt idx="11">
                  <c:v>25.83</c:v>
                </c:pt>
                <c:pt idx="12">
                  <c:v>16.77</c:v>
                </c:pt>
                <c:pt idx="13">
                  <c:v>10.24</c:v>
                </c:pt>
                <c:pt idx="14">
                  <c:v>10.24</c:v>
                </c:pt>
                <c:pt idx="15">
                  <c:v>10.24</c:v>
                </c:pt>
                <c:pt idx="16">
                  <c:v>10.24</c:v>
                </c:pt>
                <c:pt idx="17">
                  <c:v>10.24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77-4B99-8DF6-F1C44DFACA4C}"/>
            </c:ext>
          </c:extLst>
        </c:ser>
        <c:ser>
          <c:idx val="5"/>
          <c:order val="5"/>
          <c:tx>
            <c:strRef>
              <c:f>'Ammonia loss Season 1'!$A$78</c:f>
              <c:strCache>
                <c:ptCount val="1"/>
                <c:pt idx="0">
                  <c:v>T-6</c:v>
                </c:pt>
              </c:strCache>
            </c:strRef>
          </c:tx>
          <c:cat>
            <c:numRef>
              <c:f>'Ammonia loss Season 1'!$B$72:$S$72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25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45</c:v>
                </c:pt>
                <c:pt idx="14">
                  <c:v>65</c:v>
                </c:pt>
                <c:pt idx="15">
                  <c:v>85</c:v>
                </c:pt>
                <c:pt idx="16">
                  <c:v>105</c:v>
                </c:pt>
                <c:pt idx="17">
                  <c:v>125</c:v>
                </c:pt>
              </c:numCache>
            </c:numRef>
          </c:cat>
          <c:val>
            <c:numRef>
              <c:f>'Ammonia loss Season 1'!$B$78:$S$78</c:f>
              <c:numCache>
                <c:formatCode>General</c:formatCode>
                <c:ptCount val="18"/>
                <c:pt idx="0">
                  <c:v>11.09</c:v>
                </c:pt>
                <c:pt idx="1">
                  <c:v>28.48</c:v>
                </c:pt>
                <c:pt idx="2">
                  <c:v>27.08</c:v>
                </c:pt>
                <c:pt idx="3">
                  <c:v>18.850000000000001</c:v>
                </c:pt>
                <c:pt idx="4">
                  <c:v>11.02</c:v>
                </c:pt>
                <c:pt idx="5">
                  <c:v>11.56</c:v>
                </c:pt>
                <c:pt idx="6">
                  <c:v>11.56</c:v>
                </c:pt>
                <c:pt idx="7">
                  <c:v>11.56</c:v>
                </c:pt>
                <c:pt idx="8">
                  <c:v>34.44</c:v>
                </c:pt>
                <c:pt idx="9">
                  <c:v>27.66</c:v>
                </c:pt>
                <c:pt idx="10">
                  <c:v>16.38</c:v>
                </c:pt>
                <c:pt idx="11">
                  <c:v>15.83</c:v>
                </c:pt>
                <c:pt idx="12">
                  <c:v>14.77</c:v>
                </c:pt>
                <c:pt idx="13">
                  <c:v>11.44</c:v>
                </c:pt>
                <c:pt idx="14">
                  <c:v>11.44</c:v>
                </c:pt>
                <c:pt idx="15">
                  <c:v>11.44</c:v>
                </c:pt>
                <c:pt idx="16">
                  <c:v>11.44</c:v>
                </c:pt>
                <c:pt idx="17">
                  <c:v>11.44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77-4B99-8DF6-F1C44DFACA4C}"/>
            </c:ext>
          </c:extLst>
        </c:ser>
        <c:ser>
          <c:idx val="6"/>
          <c:order val="6"/>
          <c:tx>
            <c:strRef>
              <c:f>'Ammonia loss Season 1'!$A$79</c:f>
              <c:strCache>
                <c:ptCount val="1"/>
                <c:pt idx="0">
                  <c:v>T-7</c:v>
                </c:pt>
              </c:strCache>
            </c:strRef>
          </c:tx>
          <c:cat>
            <c:numRef>
              <c:f>'Ammonia loss Season 1'!$B$72:$S$72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25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45</c:v>
                </c:pt>
                <c:pt idx="14">
                  <c:v>65</c:v>
                </c:pt>
                <c:pt idx="15">
                  <c:v>85</c:v>
                </c:pt>
                <c:pt idx="16">
                  <c:v>105</c:v>
                </c:pt>
                <c:pt idx="17">
                  <c:v>125</c:v>
                </c:pt>
              </c:numCache>
            </c:numRef>
          </c:cat>
          <c:val>
            <c:numRef>
              <c:f>'Ammonia loss Season 1'!$B$79:$S$79</c:f>
              <c:numCache>
                <c:formatCode>General</c:formatCode>
                <c:ptCount val="18"/>
                <c:pt idx="0">
                  <c:v>12.09</c:v>
                </c:pt>
                <c:pt idx="1">
                  <c:v>29.48</c:v>
                </c:pt>
                <c:pt idx="2">
                  <c:v>28.08</c:v>
                </c:pt>
                <c:pt idx="3">
                  <c:v>24.85</c:v>
                </c:pt>
                <c:pt idx="4">
                  <c:v>22.72</c:v>
                </c:pt>
                <c:pt idx="5">
                  <c:v>11.22</c:v>
                </c:pt>
                <c:pt idx="6">
                  <c:v>11.22</c:v>
                </c:pt>
                <c:pt idx="7">
                  <c:v>11.22</c:v>
                </c:pt>
                <c:pt idx="8">
                  <c:v>34.25</c:v>
                </c:pt>
                <c:pt idx="9">
                  <c:v>29.66</c:v>
                </c:pt>
                <c:pt idx="10">
                  <c:v>26.48</c:v>
                </c:pt>
                <c:pt idx="11">
                  <c:v>17.829999999999998</c:v>
                </c:pt>
                <c:pt idx="12">
                  <c:v>14.77</c:v>
                </c:pt>
                <c:pt idx="13">
                  <c:v>11.14</c:v>
                </c:pt>
                <c:pt idx="14">
                  <c:v>11.14</c:v>
                </c:pt>
                <c:pt idx="15">
                  <c:v>11.14</c:v>
                </c:pt>
                <c:pt idx="16">
                  <c:v>11.14</c:v>
                </c:pt>
                <c:pt idx="17">
                  <c:v>11.14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77-4B99-8DF6-F1C44DFACA4C}"/>
            </c:ext>
          </c:extLst>
        </c:ser>
        <c:ser>
          <c:idx val="7"/>
          <c:order val="7"/>
          <c:tx>
            <c:strRef>
              <c:f>'Ammonia loss Season 1'!$A$80</c:f>
              <c:strCache>
                <c:ptCount val="1"/>
                <c:pt idx="0">
                  <c:v>T-8</c:v>
                </c:pt>
              </c:strCache>
            </c:strRef>
          </c:tx>
          <c:cat>
            <c:numRef>
              <c:f>'Ammonia loss Season 1'!$B$72:$S$72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25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45</c:v>
                </c:pt>
                <c:pt idx="14">
                  <c:v>65</c:v>
                </c:pt>
                <c:pt idx="15">
                  <c:v>85</c:v>
                </c:pt>
                <c:pt idx="16">
                  <c:v>105</c:v>
                </c:pt>
                <c:pt idx="17">
                  <c:v>125</c:v>
                </c:pt>
              </c:numCache>
            </c:numRef>
          </c:cat>
          <c:val>
            <c:numRef>
              <c:f>'Ammonia loss Season 1'!$B$80:$S$80</c:f>
              <c:numCache>
                <c:formatCode>General</c:formatCode>
                <c:ptCount val="18"/>
                <c:pt idx="0">
                  <c:v>9.09</c:v>
                </c:pt>
                <c:pt idx="1">
                  <c:v>21.48</c:v>
                </c:pt>
                <c:pt idx="2">
                  <c:v>18.079999999999998</c:v>
                </c:pt>
                <c:pt idx="3">
                  <c:v>14.85</c:v>
                </c:pt>
                <c:pt idx="4">
                  <c:v>12.72</c:v>
                </c:pt>
                <c:pt idx="5">
                  <c:v>10.56</c:v>
                </c:pt>
                <c:pt idx="6">
                  <c:v>10.56</c:v>
                </c:pt>
                <c:pt idx="7">
                  <c:v>10.56</c:v>
                </c:pt>
                <c:pt idx="8">
                  <c:v>24.44</c:v>
                </c:pt>
                <c:pt idx="9">
                  <c:v>26.66</c:v>
                </c:pt>
                <c:pt idx="10">
                  <c:v>26.38</c:v>
                </c:pt>
                <c:pt idx="11">
                  <c:v>25.83</c:v>
                </c:pt>
                <c:pt idx="12">
                  <c:v>16.77</c:v>
                </c:pt>
                <c:pt idx="13">
                  <c:v>11.24</c:v>
                </c:pt>
                <c:pt idx="14">
                  <c:v>11.24</c:v>
                </c:pt>
                <c:pt idx="15">
                  <c:v>11.24</c:v>
                </c:pt>
                <c:pt idx="16">
                  <c:v>11.24</c:v>
                </c:pt>
                <c:pt idx="17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77-4B99-8DF6-F1C44DFACA4C}"/>
            </c:ext>
          </c:extLst>
        </c:ser>
        <c:ser>
          <c:idx val="8"/>
          <c:order val="8"/>
          <c:tx>
            <c:strRef>
              <c:f>'Ammonia loss Season 1'!$A$81</c:f>
              <c:strCache>
                <c:ptCount val="1"/>
                <c:pt idx="0">
                  <c:v>T-9 </c:v>
                </c:pt>
              </c:strCache>
            </c:strRef>
          </c:tx>
          <c:cat>
            <c:numRef>
              <c:f>'Ammonia loss Season 1'!$B$72:$S$72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25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45</c:v>
                </c:pt>
                <c:pt idx="14">
                  <c:v>65</c:v>
                </c:pt>
                <c:pt idx="15">
                  <c:v>85</c:v>
                </c:pt>
                <c:pt idx="16">
                  <c:v>105</c:v>
                </c:pt>
                <c:pt idx="17">
                  <c:v>125</c:v>
                </c:pt>
              </c:numCache>
            </c:numRef>
          </c:cat>
          <c:val>
            <c:numRef>
              <c:f>'Ammonia loss Season 1'!$B$81:$S$81</c:f>
              <c:numCache>
                <c:formatCode>General</c:formatCode>
                <c:ptCount val="18"/>
                <c:pt idx="0">
                  <c:v>12.09</c:v>
                </c:pt>
                <c:pt idx="1">
                  <c:v>38.479999999999997</c:v>
                </c:pt>
                <c:pt idx="2">
                  <c:v>35.08</c:v>
                </c:pt>
                <c:pt idx="3">
                  <c:v>28.85</c:v>
                </c:pt>
                <c:pt idx="4">
                  <c:v>18.72</c:v>
                </c:pt>
                <c:pt idx="5">
                  <c:v>10.81</c:v>
                </c:pt>
                <c:pt idx="6">
                  <c:v>10.81</c:v>
                </c:pt>
                <c:pt idx="7">
                  <c:v>10.81</c:v>
                </c:pt>
                <c:pt idx="8">
                  <c:v>44.44</c:v>
                </c:pt>
                <c:pt idx="9">
                  <c:v>66.66</c:v>
                </c:pt>
                <c:pt idx="10">
                  <c:v>44.38</c:v>
                </c:pt>
                <c:pt idx="11">
                  <c:v>35.83</c:v>
                </c:pt>
                <c:pt idx="12">
                  <c:v>18.77</c:v>
                </c:pt>
                <c:pt idx="13">
                  <c:v>11.023999999999999</c:v>
                </c:pt>
                <c:pt idx="14">
                  <c:v>11.023999999999999</c:v>
                </c:pt>
                <c:pt idx="15">
                  <c:v>11.023999999999999</c:v>
                </c:pt>
                <c:pt idx="16">
                  <c:v>11.023999999999999</c:v>
                </c:pt>
                <c:pt idx="17">
                  <c:v>11.023999999999999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77-4B99-8DF6-F1C44DFACA4C}"/>
            </c:ext>
          </c:extLst>
        </c:ser>
        <c:ser>
          <c:idx val="9"/>
          <c:order val="9"/>
          <c:tx>
            <c:strRef>
              <c:f>'Ammonia loss Season 1'!$A$82</c:f>
              <c:strCache>
                <c:ptCount val="1"/>
                <c:pt idx="0">
                  <c:v>T-10 </c:v>
                </c:pt>
              </c:strCache>
            </c:strRef>
          </c:tx>
          <c:cat>
            <c:numRef>
              <c:f>'Ammonia loss Season 1'!$B$72:$S$72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25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45</c:v>
                </c:pt>
                <c:pt idx="14">
                  <c:v>65</c:v>
                </c:pt>
                <c:pt idx="15">
                  <c:v>85</c:v>
                </c:pt>
                <c:pt idx="16">
                  <c:v>105</c:v>
                </c:pt>
                <c:pt idx="17">
                  <c:v>125</c:v>
                </c:pt>
              </c:numCache>
            </c:numRef>
          </c:cat>
          <c:val>
            <c:numRef>
              <c:f>'Ammonia loss Season 1'!$B$82:$S$82</c:f>
              <c:numCache>
                <c:formatCode>General</c:formatCode>
                <c:ptCount val="18"/>
                <c:pt idx="0">
                  <c:v>12.09</c:v>
                </c:pt>
                <c:pt idx="1">
                  <c:v>36.479999999999997</c:v>
                </c:pt>
                <c:pt idx="2">
                  <c:v>31.08</c:v>
                </c:pt>
                <c:pt idx="3">
                  <c:v>26.85</c:v>
                </c:pt>
                <c:pt idx="4">
                  <c:v>20.72</c:v>
                </c:pt>
                <c:pt idx="5">
                  <c:v>10.65</c:v>
                </c:pt>
                <c:pt idx="6">
                  <c:v>10.65</c:v>
                </c:pt>
                <c:pt idx="7">
                  <c:v>10.65</c:v>
                </c:pt>
                <c:pt idx="8">
                  <c:v>40.44</c:v>
                </c:pt>
                <c:pt idx="9">
                  <c:v>55.66</c:v>
                </c:pt>
                <c:pt idx="10">
                  <c:v>56.38</c:v>
                </c:pt>
                <c:pt idx="11">
                  <c:v>46.83</c:v>
                </c:pt>
                <c:pt idx="12">
                  <c:v>14.77</c:v>
                </c:pt>
                <c:pt idx="13">
                  <c:v>10.44</c:v>
                </c:pt>
                <c:pt idx="14">
                  <c:v>10.44</c:v>
                </c:pt>
                <c:pt idx="15">
                  <c:v>10.44</c:v>
                </c:pt>
                <c:pt idx="16">
                  <c:v>10.44</c:v>
                </c:pt>
                <c:pt idx="17">
                  <c:v>10.44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377-4B99-8DF6-F1C44DFAC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91616"/>
        <c:axId val="44993536"/>
      </c:lineChart>
      <c:catAx>
        <c:axId val="4499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  <a:r>
                  <a:rPr lang="en-US" baseline="0"/>
                  <a:t> after sowing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4993536"/>
        <c:crosses val="autoZero"/>
        <c:auto val="0"/>
        <c:lblAlgn val="ctr"/>
        <c:lblOffset val="100"/>
        <c:noMultiLvlLbl val="0"/>
      </c:catAx>
      <c:valAx>
        <c:axId val="44993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NH</a:t>
                </a:r>
                <a:r>
                  <a:rPr lang="en-US" baseline="-25000"/>
                  <a:t>3</a:t>
                </a:r>
                <a:r>
                  <a:rPr lang="en-US" baseline="0"/>
                  <a:t> flux (mg N m</a:t>
                </a:r>
                <a:r>
                  <a:rPr lang="en-US" baseline="30000"/>
                  <a:t>-2</a:t>
                </a:r>
                <a:r>
                  <a:rPr lang="en-US" baseline="0"/>
                  <a:t> day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991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68057957697958"/>
          <c:y val="9.3419403655624154E-3"/>
          <c:w val="0.88089867682252665"/>
          <c:h val="0.1612459900845727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'season 1 graph'!$B$7</c:f>
              <c:strCache>
                <c:ptCount val="1"/>
                <c:pt idx="0">
                  <c:v>T-1</c:v>
                </c:pt>
              </c:strCache>
            </c:strRef>
          </c:tx>
          <c:cat>
            <c:numRef>
              <c:f>'season 1 graph'!$M$8:$M$140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1 graph'!$B$8:$B$140</c:f>
              <c:numCache>
                <c:formatCode>General</c:formatCode>
                <c:ptCount val="19"/>
                <c:pt idx="0">
                  <c:v>18.899999999999999</c:v>
                </c:pt>
                <c:pt idx="1">
                  <c:v>19.625</c:v>
                </c:pt>
                <c:pt idx="2">
                  <c:v>13.7333333</c:v>
                </c:pt>
                <c:pt idx="3">
                  <c:v>13.15</c:v>
                </c:pt>
                <c:pt idx="4">
                  <c:v>12.03</c:v>
                </c:pt>
                <c:pt idx="5">
                  <c:v>4.1328800000000001</c:v>
                </c:pt>
                <c:pt idx="6">
                  <c:v>4.1328800000000001</c:v>
                </c:pt>
                <c:pt idx="7">
                  <c:v>4.1328800000000001</c:v>
                </c:pt>
                <c:pt idx="8">
                  <c:v>4.1328800000000001</c:v>
                </c:pt>
                <c:pt idx="9">
                  <c:v>12.6</c:v>
                </c:pt>
                <c:pt idx="10">
                  <c:v>11.6</c:v>
                </c:pt>
                <c:pt idx="11">
                  <c:v>9.0333333000000007</c:v>
                </c:pt>
                <c:pt idx="12">
                  <c:v>6.4874999999999998</c:v>
                </c:pt>
                <c:pt idx="13">
                  <c:v>5.1760000000000002</c:v>
                </c:pt>
                <c:pt idx="14">
                  <c:v>3.8625046728971966</c:v>
                </c:pt>
                <c:pt idx="15">
                  <c:v>3.8625046728971966</c:v>
                </c:pt>
                <c:pt idx="16">
                  <c:v>3.8625046728971966</c:v>
                </c:pt>
                <c:pt idx="17">
                  <c:v>3.8625046728971966</c:v>
                </c:pt>
                <c:pt idx="18">
                  <c:v>3.8625046728971966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A-4908-9F32-D85251543B0E}"/>
            </c:ext>
          </c:extLst>
        </c:ser>
        <c:ser>
          <c:idx val="1"/>
          <c:order val="1"/>
          <c:tx>
            <c:strRef>
              <c:f>'season 1 graph'!$C$7</c:f>
              <c:strCache>
                <c:ptCount val="1"/>
                <c:pt idx="0">
                  <c:v>T-2 </c:v>
                </c:pt>
              </c:strCache>
            </c:strRef>
          </c:tx>
          <c:cat>
            <c:numRef>
              <c:f>'season 1 graph'!$M$8:$M$140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1 graph'!$C$8:$C$140</c:f>
              <c:numCache>
                <c:formatCode>General</c:formatCode>
                <c:ptCount val="19"/>
                <c:pt idx="0">
                  <c:v>12.09</c:v>
                </c:pt>
                <c:pt idx="1">
                  <c:v>41.48</c:v>
                </c:pt>
                <c:pt idx="2">
                  <c:v>38.08</c:v>
                </c:pt>
                <c:pt idx="3">
                  <c:v>26.85</c:v>
                </c:pt>
                <c:pt idx="4">
                  <c:v>24.72</c:v>
                </c:pt>
                <c:pt idx="5">
                  <c:v>12.572960000000002</c:v>
                </c:pt>
                <c:pt idx="6">
                  <c:v>12.572960000000002</c:v>
                </c:pt>
                <c:pt idx="7">
                  <c:v>12.572960000000002</c:v>
                </c:pt>
                <c:pt idx="8">
                  <c:v>12.572960000000002</c:v>
                </c:pt>
                <c:pt idx="9">
                  <c:v>54.44</c:v>
                </c:pt>
                <c:pt idx="10">
                  <c:v>76.66</c:v>
                </c:pt>
                <c:pt idx="11">
                  <c:v>69.38</c:v>
                </c:pt>
                <c:pt idx="12">
                  <c:v>55.83</c:v>
                </c:pt>
                <c:pt idx="13">
                  <c:v>29.77</c:v>
                </c:pt>
                <c:pt idx="14">
                  <c:v>11.750429906542058</c:v>
                </c:pt>
                <c:pt idx="15">
                  <c:v>11.750429906542058</c:v>
                </c:pt>
                <c:pt idx="16">
                  <c:v>11.750429906542058</c:v>
                </c:pt>
                <c:pt idx="17">
                  <c:v>11.750429906542058</c:v>
                </c:pt>
                <c:pt idx="18">
                  <c:v>11.750429906542058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A-4908-9F32-D85251543B0E}"/>
            </c:ext>
          </c:extLst>
        </c:ser>
        <c:ser>
          <c:idx val="2"/>
          <c:order val="2"/>
          <c:tx>
            <c:strRef>
              <c:f>'season 1 graph'!$D$7</c:f>
              <c:strCache>
                <c:ptCount val="1"/>
                <c:pt idx="0">
                  <c:v>T-3</c:v>
                </c:pt>
              </c:strCache>
            </c:strRef>
          </c:tx>
          <c:cat>
            <c:numRef>
              <c:f>'season 1 graph'!$M$8:$M$140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1 graph'!$D$8:$D$140</c:f>
              <c:numCache>
                <c:formatCode>General</c:formatCode>
                <c:ptCount val="19"/>
                <c:pt idx="0">
                  <c:v>5.18</c:v>
                </c:pt>
                <c:pt idx="1">
                  <c:v>17.77</c:v>
                </c:pt>
                <c:pt idx="2">
                  <c:v>16.48</c:v>
                </c:pt>
                <c:pt idx="3">
                  <c:v>11.48</c:v>
                </c:pt>
                <c:pt idx="4">
                  <c:v>9.0299999999999994</c:v>
                </c:pt>
                <c:pt idx="5">
                  <c:v>8.6247199999999982</c:v>
                </c:pt>
                <c:pt idx="6">
                  <c:v>8.6247199999999982</c:v>
                </c:pt>
                <c:pt idx="7">
                  <c:v>8.6247199999999982</c:v>
                </c:pt>
                <c:pt idx="8">
                  <c:v>8.6247199999999982</c:v>
                </c:pt>
                <c:pt idx="9">
                  <c:v>16.48</c:v>
                </c:pt>
                <c:pt idx="10">
                  <c:v>18.920000000000002</c:v>
                </c:pt>
                <c:pt idx="11">
                  <c:v>16.5</c:v>
                </c:pt>
                <c:pt idx="12">
                  <c:v>16.137499999999999</c:v>
                </c:pt>
                <c:pt idx="13">
                  <c:v>14.56</c:v>
                </c:pt>
                <c:pt idx="14">
                  <c:v>8.0604859813084087</c:v>
                </c:pt>
                <c:pt idx="15">
                  <c:v>8.0604859813084087</c:v>
                </c:pt>
                <c:pt idx="16">
                  <c:v>8.0604859813084087</c:v>
                </c:pt>
                <c:pt idx="17">
                  <c:v>8.0604859813084087</c:v>
                </c:pt>
                <c:pt idx="18">
                  <c:v>8.0604859813084087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DA-4908-9F32-D85251543B0E}"/>
            </c:ext>
          </c:extLst>
        </c:ser>
        <c:ser>
          <c:idx val="3"/>
          <c:order val="3"/>
          <c:tx>
            <c:strRef>
              <c:f>'season 1 graph'!$E$7</c:f>
              <c:strCache>
                <c:ptCount val="1"/>
                <c:pt idx="0">
                  <c:v>T-4</c:v>
                </c:pt>
              </c:strCache>
            </c:strRef>
          </c:tx>
          <c:cat>
            <c:numRef>
              <c:f>'season 1 graph'!$M$8:$M$140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1 graph'!$E$8:$E$140</c:f>
              <c:numCache>
                <c:formatCode>General</c:formatCode>
                <c:ptCount val="19"/>
                <c:pt idx="0">
                  <c:v>7.45</c:v>
                </c:pt>
                <c:pt idx="1">
                  <c:v>15.125</c:v>
                </c:pt>
                <c:pt idx="2">
                  <c:v>17.733333300000002</c:v>
                </c:pt>
                <c:pt idx="3">
                  <c:v>12.275</c:v>
                </c:pt>
                <c:pt idx="4">
                  <c:v>11.4</c:v>
                </c:pt>
                <c:pt idx="5">
                  <c:v>9.8994399935999997</c:v>
                </c:pt>
                <c:pt idx="6">
                  <c:v>9.8994399935999997</c:v>
                </c:pt>
                <c:pt idx="7">
                  <c:v>9.8994399935999997</c:v>
                </c:pt>
                <c:pt idx="8">
                  <c:v>9.8994399935999997</c:v>
                </c:pt>
                <c:pt idx="9">
                  <c:v>18.45</c:v>
                </c:pt>
                <c:pt idx="10">
                  <c:v>15.125</c:v>
                </c:pt>
                <c:pt idx="11">
                  <c:v>17.733333300000002</c:v>
                </c:pt>
                <c:pt idx="12">
                  <c:v>14.275</c:v>
                </c:pt>
                <c:pt idx="13">
                  <c:v>11.4</c:v>
                </c:pt>
                <c:pt idx="14">
                  <c:v>9.2518130781308408</c:v>
                </c:pt>
                <c:pt idx="15">
                  <c:v>9.2518130781308408</c:v>
                </c:pt>
                <c:pt idx="16">
                  <c:v>9.2518130781308408</c:v>
                </c:pt>
                <c:pt idx="17">
                  <c:v>9.2518130781308408</c:v>
                </c:pt>
                <c:pt idx="18">
                  <c:v>9.2518130781308408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DA-4908-9F32-D85251543B0E}"/>
            </c:ext>
          </c:extLst>
        </c:ser>
        <c:ser>
          <c:idx val="4"/>
          <c:order val="4"/>
          <c:tx>
            <c:strRef>
              <c:f>'season 1 graph'!$F$7</c:f>
              <c:strCache>
                <c:ptCount val="1"/>
                <c:pt idx="0">
                  <c:v>T-5 </c:v>
                </c:pt>
              </c:strCache>
            </c:strRef>
          </c:tx>
          <c:cat>
            <c:numRef>
              <c:f>'season 1 graph'!$M$8:$M$140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1 graph'!$F$8:$F$140</c:f>
              <c:numCache>
                <c:formatCode>General</c:formatCode>
                <c:ptCount val="19"/>
                <c:pt idx="0">
                  <c:v>9.09</c:v>
                </c:pt>
                <c:pt idx="1">
                  <c:v>21.48</c:v>
                </c:pt>
                <c:pt idx="2">
                  <c:v>18.079999999999998</c:v>
                </c:pt>
                <c:pt idx="3">
                  <c:v>14.85</c:v>
                </c:pt>
                <c:pt idx="4">
                  <c:v>12.72</c:v>
                </c:pt>
                <c:pt idx="5">
                  <c:v>10.46528</c:v>
                </c:pt>
                <c:pt idx="6">
                  <c:v>10.46528</c:v>
                </c:pt>
                <c:pt idx="7">
                  <c:v>10.46528</c:v>
                </c:pt>
                <c:pt idx="8">
                  <c:v>10.46528</c:v>
                </c:pt>
                <c:pt idx="9">
                  <c:v>24.44</c:v>
                </c:pt>
                <c:pt idx="10">
                  <c:v>26.66</c:v>
                </c:pt>
                <c:pt idx="11">
                  <c:v>26.38</c:v>
                </c:pt>
                <c:pt idx="12">
                  <c:v>25.83</c:v>
                </c:pt>
                <c:pt idx="13">
                  <c:v>16.77</c:v>
                </c:pt>
                <c:pt idx="14">
                  <c:v>9.7806355140186909</c:v>
                </c:pt>
                <c:pt idx="15">
                  <c:v>9.7806355140186909</c:v>
                </c:pt>
                <c:pt idx="16">
                  <c:v>9.7806355140186909</c:v>
                </c:pt>
                <c:pt idx="17">
                  <c:v>9.7806355140186909</c:v>
                </c:pt>
                <c:pt idx="18">
                  <c:v>9.7806355140186909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DA-4908-9F32-D85251543B0E}"/>
            </c:ext>
          </c:extLst>
        </c:ser>
        <c:ser>
          <c:idx val="5"/>
          <c:order val="5"/>
          <c:tx>
            <c:strRef>
              <c:f>'season 1 graph'!$G$7</c:f>
              <c:strCache>
                <c:ptCount val="1"/>
                <c:pt idx="0">
                  <c:v>T-6</c:v>
                </c:pt>
              </c:strCache>
            </c:strRef>
          </c:tx>
          <c:cat>
            <c:numRef>
              <c:f>'season 1 graph'!$M$8:$M$140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1 graph'!$G$8:$G$140</c:f>
              <c:numCache>
                <c:formatCode>General</c:formatCode>
                <c:ptCount val="19"/>
                <c:pt idx="0">
                  <c:v>11.09</c:v>
                </c:pt>
                <c:pt idx="1">
                  <c:v>28.48</c:v>
                </c:pt>
                <c:pt idx="2">
                  <c:v>27.08</c:v>
                </c:pt>
                <c:pt idx="3">
                  <c:v>18.850000000000001</c:v>
                </c:pt>
                <c:pt idx="4">
                  <c:v>11.02</c:v>
                </c:pt>
                <c:pt idx="5">
                  <c:v>11.64608</c:v>
                </c:pt>
                <c:pt idx="6">
                  <c:v>11.64608</c:v>
                </c:pt>
                <c:pt idx="7">
                  <c:v>11.64608</c:v>
                </c:pt>
                <c:pt idx="8">
                  <c:v>11.64608</c:v>
                </c:pt>
                <c:pt idx="9">
                  <c:v>34.44</c:v>
                </c:pt>
                <c:pt idx="10">
                  <c:v>27.66</c:v>
                </c:pt>
                <c:pt idx="11">
                  <c:v>16.38</c:v>
                </c:pt>
                <c:pt idx="12">
                  <c:v>15.83</c:v>
                </c:pt>
                <c:pt idx="13">
                  <c:v>14.77</c:v>
                </c:pt>
                <c:pt idx="14">
                  <c:v>10.884186915887851</c:v>
                </c:pt>
                <c:pt idx="15">
                  <c:v>10.884186915887851</c:v>
                </c:pt>
                <c:pt idx="16">
                  <c:v>10.884186915887851</c:v>
                </c:pt>
                <c:pt idx="17">
                  <c:v>10.884186915887851</c:v>
                </c:pt>
                <c:pt idx="18">
                  <c:v>10.884186915887851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DA-4908-9F32-D85251543B0E}"/>
            </c:ext>
          </c:extLst>
        </c:ser>
        <c:ser>
          <c:idx val="6"/>
          <c:order val="6"/>
          <c:tx>
            <c:strRef>
              <c:f>'season 1 graph'!$H$7</c:f>
              <c:strCache>
                <c:ptCount val="1"/>
                <c:pt idx="0">
                  <c:v>T-7</c:v>
                </c:pt>
              </c:strCache>
            </c:strRef>
          </c:tx>
          <c:cat>
            <c:numRef>
              <c:f>'season 1 graph'!$M$8:$M$140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1 graph'!$H$8:$H$140</c:f>
              <c:numCache>
                <c:formatCode>General</c:formatCode>
                <c:ptCount val="19"/>
                <c:pt idx="0">
                  <c:v>12.09</c:v>
                </c:pt>
                <c:pt idx="1">
                  <c:v>29.48</c:v>
                </c:pt>
                <c:pt idx="2">
                  <c:v>28.08</c:v>
                </c:pt>
                <c:pt idx="3">
                  <c:v>24.85</c:v>
                </c:pt>
                <c:pt idx="4">
                  <c:v>22.72</c:v>
                </c:pt>
                <c:pt idx="5">
                  <c:v>11.333600000000001</c:v>
                </c:pt>
                <c:pt idx="6">
                  <c:v>11.333600000000001</c:v>
                </c:pt>
                <c:pt idx="7">
                  <c:v>11.333600000000001</c:v>
                </c:pt>
                <c:pt idx="8">
                  <c:v>11.333600000000001</c:v>
                </c:pt>
                <c:pt idx="9">
                  <c:v>34.25</c:v>
                </c:pt>
                <c:pt idx="10">
                  <c:v>29.66</c:v>
                </c:pt>
                <c:pt idx="11">
                  <c:v>26.48</c:v>
                </c:pt>
                <c:pt idx="12">
                  <c:v>17.829999999999998</c:v>
                </c:pt>
                <c:pt idx="13">
                  <c:v>14.77</c:v>
                </c:pt>
                <c:pt idx="14">
                  <c:v>10.592149532710282</c:v>
                </c:pt>
                <c:pt idx="15">
                  <c:v>10.592149532710282</c:v>
                </c:pt>
                <c:pt idx="16">
                  <c:v>10.592149532710282</c:v>
                </c:pt>
                <c:pt idx="17">
                  <c:v>10.592149532710282</c:v>
                </c:pt>
                <c:pt idx="18">
                  <c:v>10.592149532710282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DA-4908-9F32-D85251543B0E}"/>
            </c:ext>
          </c:extLst>
        </c:ser>
        <c:ser>
          <c:idx val="7"/>
          <c:order val="7"/>
          <c:tx>
            <c:strRef>
              <c:f>'season 1 graph'!$I$7</c:f>
              <c:strCache>
                <c:ptCount val="1"/>
                <c:pt idx="0">
                  <c:v>T-8</c:v>
                </c:pt>
              </c:strCache>
            </c:strRef>
          </c:tx>
          <c:cat>
            <c:numRef>
              <c:f>'season 1 graph'!$M$8:$M$140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1 graph'!$I$8:$I$140</c:f>
              <c:numCache>
                <c:formatCode>General</c:formatCode>
                <c:ptCount val="19"/>
                <c:pt idx="0">
                  <c:v>9.09</c:v>
                </c:pt>
                <c:pt idx="1">
                  <c:v>21.48</c:v>
                </c:pt>
                <c:pt idx="2">
                  <c:v>18.079999999999998</c:v>
                </c:pt>
                <c:pt idx="3">
                  <c:v>14.85</c:v>
                </c:pt>
                <c:pt idx="4">
                  <c:v>12.72</c:v>
                </c:pt>
                <c:pt idx="5">
                  <c:v>11.289280000000002</c:v>
                </c:pt>
                <c:pt idx="6">
                  <c:v>11.289280000000002</c:v>
                </c:pt>
                <c:pt idx="7">
                  <c:v>11.289280000000002</c:v>
                </c:pt>
                <c:pt idx="8">
                  <c:v>11.289280000000002</c:v>
                </c:pt>
                <c:pt idx="9">
                  <c:v>24.44</c:v>
                </c:pt>
                <c:pt idx="10">
                  <c:v>26.66</c:v>
                </c:pt>
                <c:pt idx="11">
                  <c:v>26.38</c:v>
                </c:pt>
                <c:pt idx="12">
                  <c:v>25.83</c:v>
                </c:pt>
                <c:pt idx="13">
                  <c:v>16.77</c:v>
                </c:pt>
                <c:pt idx="14">
                  <c:v>10.550728971962618</c:v>
                </c:pt>
                <c:pt idx="15">
                  <c:v>10.550728971962618</c:v>
                </c:pt>
                <c:pt idx="16">
                  <c:v>10.550728971962618</c:v>
                </c:pt>
                <c:pt idx="17">
                  <c:v>10.550728971962618</c:v>
                </c:pt>
                <c:pt idx="18">
                  <c:v>10.550728971962618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DA-4908-9F32-D85251543B0E}"/>
            </c:ext>
          </c:extLst>
        </c:ser>
        <c:ser>
          <c:idx val="8"/>
          <c:order val="8"/>
          <c:tx>
            <c:strRef>
              <c:f>'season 1 graph'!$J$7</c:f>
              <c:strCache>
                <c:ptCount val="1"/>
                <c:pt idx="0">
                  <c:v>T-9 </c:v>
                </c:pt>
              </c:strCache>
            </c:strRef>
          </c:tx>
          <c:cat>
            <c:numRef>
              <c:f>'season 1 graph'!$M$8:$M$140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1 graph'!$J$8:$J$140</c:f>
              <c:numCache>
                <c:formatCode>General</c:formatCode>
                <c:ptCount val="19"/>
                <c:pt idx="0">
                  <c:v>12.09</c:v>
                </c:pt>
                <c:pt idx="1">
                  <c:v>38.479999999999997</c:v>
                </c:pt>
                <c:pt idx="2">
                  <c:v>35.08</c:v>
                </c:pt>
                <c:pt idx="3">
                  <c:v>28.85</c:v>
                </c:pt>
                <c:pt idx="4">
                  <c:v>18.72</c:v>
                </c:pt>
                <c:pt idx="5">
                  <c:v>11.159296000000001</c:v>
                </c:pt>
                <c:pt idx="6">
                  <c:v>11.159296000000001</c:v>
                </c:pt>
                <c:pt idx="7">
                  <c:v>11.159296000000001</c:v>
                </c:pt>
                <c:pt idx="8">
                  <c:v>11.159296000000001</c:v>
                </c:pt>
                <c:pt idx="9">
                  <c:v>44.44</c:v>
                </c:pt>
                <c:pt idx="10">
                  <c:v>66.66</c:v>
                </c:pt>
                <c:pt idx="11">
                  <c:v>44.38</c:v>
                </c:pt>
                <c:pt idx="12">
                  <c:v>35.83</c:v>
                </c:pt>
                <c:pt idx="13">
                  <c:v>18.77</c:v>
                </c:pt>
                <c:pt idx="14">
                  <c:v>10.429248598130842</c:v>
                </c:pt>
                <c:pt idx="15">
                  <c:v>10.429248598130842</c:v>
                </c:pt>
                <c:pt idx="16">
                  <c:v>10.429248598130842</c:v>
                </c:pt>
                <c:pt idx="17">
                  <c:v>10.429248598130842</c:v>
                </c:pt>
                <c:pt idx="18">
                  <c:v>10.429248598130842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DA-4908-9F32-D85251543B0E}"/>
            </c:ext>
          </c:extLst>
        </c:ser>
        <c:ser>
          <c:idx val="9"/>
          <c:order val="9"/>
          <c:tx>
            <c:strRef>
              <c:f>'season 1 graph'!$K$7</c:f>
              <c:strCache>
                <c:ptCount val="1"/>
                <c:pt idx="0">
                  <c:v>T-10 </c:v>
                </c:pt>
              </c:strCache>
            </c:strRef>
          </c:tx>
          <c:cat>
            <c:numRef>
              <c:f>'season 1 graph'!$M$8:$M$140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1 graph'!$K$8:$K$140</c:f>
              <c:numCache>
                <c:formatCode>General</c:formatCode>
                <c:ptCount val="19"/>
                <c:pt idx="0">
                  <c:v>12.09</c:v>
                </c:pt>
                <c:pt idx="1">
                  <c:v>36.479999999999997</c:v>
                </c:pt>
                <c:pt idx="2">
                  <c:v>31.08</c:v>
                </c:pt>
                <c:pt idx="3">
                  <c:v>26.85</c:v>
                </c:pt>
                <c:pt idx="4">
                  <c:v>20.72</c:v>
                </c:pt>
                <c:pt idx="5">
                  <c:v>10.647360000000001</c:v>
                </c:pt>
                <c:pt idx="6">
                  <c:v>10.647360000000001</c:v>
                </c:pt>
                <c:pt idx="7">
                  <c:v>10.647360000000001</c:v>
                </c:pt>
                <c:pt idx="8">
                  <c:v>10.647360000000001</c:v>
                </c:pt>
                <c:pt idx="9">
                  <c:v>40.44</c:v>
                </c:pt>
                <c:pt idx="10">
                  <c:v>55.66</c:v>
                </c:pt>
                <c:pt idx="11">
                  <c:v>56.38</c:v>
                </c:pt>
                <c:pt idx="12">
                  <c:v>46.83</c:v>
                </c:pt>
                <c:pt idx="13">
                  <c:v>14.77</c:v>
                </c:pt>
                <c:pt idx="14">
                  <c:v>9.9508037383177577</c:v>
                </c:pt>
                <c:pt idx="15">
                  <c:v>9.9508037383177577</c:v>
                </c:pt>
                <c:pt idx="16">
                  <c:v>9.9508037383177577</c:v>
                </c:pt>
                <c:pt idx="17">
                  <c:v>9.9508037383177577</c:v>
                </c:pt>
                <c:pt idx="18">
                  <c:v>9.9508037383177577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FDA-4908-9F32-D85251543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71744"/>
        <c:axId val="44673664"/>
        <c:axId val="44655488"/>
      </c:line3DChart>
      <c:catAx>
        <c:axId val="4467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Days after sowing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4673664"/>
        <c:crosses val="autoZero"/>
        <c:auto val="1"/>
        <c:lblAlgn val="ctr"/>
        <c:lblOffset val="100"/>
        <c:noMultiLvlLbl val="0"/>
      </c:catAx>
      <c:valAx>
        <c:axId val="44673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NH</a:t>
                </a:r>
                <a:r>
                  <a:rPr lang="en-IN" baseline="-25000"/>
                  <a:t>3</a:t>
                </a:r>
                <a:r>
                  <a:rPr lang="en-IN" baseline="0"/>
                  <a:t> flux (mg N m</a:t>
                </a:r>
                <a:r>
                  <a:rPr lang="en-IN" baseline="30000"/>
                  <a:t>-2</a:t>
                </a:r>
                <a:r>
                  <a:rPr lang="en-IN" baseline="0"/>
                  <a:t> day</a:t>
                </a:r>
                <a:r>
                  <a:rPr lang="en-IN" baseline="30000"/>
                  <a:t>-1</a:t>
                </a:r>
                <a:r>
                  <a:rPr lang="en-IN" baseline="0"/>
                  <a:t>)</a:t>
                </a:r>
                <a:endParaRPr lang="en-IN"/>
              </a:p>
            </c:rich>
          </c:tx>
          <c:layout>
            <c:manualLayout>
              <c:xMode val="edge"/>
              <c:yMode val="edge"/>
              <c:x val="1.6723818393193601E-2"/>
              <c:y val="0.302526010890247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4671744"/>
        <c:crosses val="autoZero"/>
        <c:crossBetween val="between"/>
      </c:valAx>
      <c:serAx>
        <c:axId val="44655488"/>
        <c:scaling>
          <c:orientation val="minMax"/>
        </c:scaling>
        <c:delete val="1"/>
        <c:axPos val="b"/>
        <c:majorTickMark val="out"/>
        <c:minorTickMark val="none"/>
        <c:tickLblPos val="nextTo"/>
        <c:crossAx val="4467366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432863136085327E-2"/>
          <c:y val="7.1096444509423054E-2"/>
          <c:w val="0.8354576143638377"/>
          <c:h val="0.79713806331237769"/>
        </c:manualLayout>
      </c:layout>
      <c:line3DChart>
        <c:grouping val="standard"/>
        <c:varyColors val="0"/>
        <c:ser>
          <c:idx val="0"/>
          <c:order val="0"/>
          <c:tx>
            <c:strRef>
              <c:f>'Season 2 graph'!$C$13</c:f>
              <c:strCache>
                <c:ptCount val="1"/>
                <c:pt idx="0">
                  <c:v>T-1</c:v>
                </c:pt>
              </c:strCache>
            </c:strRef>
          </c:tx>
          <c:cat>
            <c:numRef>
              <c:f>'Season 2 graph'!$B$14:$B$32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2 graph'!$C$14:$C$32</c:f>
              <c:numCache>
                <c:formatCode>General</c:formatCode>
                <c:ptCount val="19"/>
                <c:pt idx="0">
                  <c:v>12.25</c:v>
                </c:pt>
                <c:pt idx="1">
                  <c:v>14.139999999999999</c:v>
                </c:pt>
                <c:pt idx="2">
                  <c:v>11.2</c:v>
                </c:pt>
                <c:pt idx="3">
                  <c:v>9.3800000000000008</c:v>
                </c:pt>
                <c:pt idx="4">
                  <c:v>8.7499999999999982</c:v>
                </c:pt>
                <c:pt idx="5">
                  <c:v>6.23</c:v>
                </c:pt>
                <c:pt idx="6">
                  <c:v>6.23</c:v>
                </c:pt>
                <c:pt idx="7">
                  <c:v>6.23</c:v>
                </c:pt>
                <c:pt idx="8">
                  <c:v>6.23</c:v>
                </c:pt>
                <c:pt idx="9">
                  <c:v>12.599999999999998</c:v>
                </c:pt>
                <c:pt idx="10">
                  <c:v>11.2</c:v>
                </c:pt>
                <c:pt idx="11">
                  <c:v>9.0999999999999979</c:v>
                </c:pt>
                <c:pt idx="12">
                  <c:v>5.9499999999999993</c:v>
                </c:pt>
                <c:pt idx="13">
                  <c:v>5.879999999999999</c:v>
                </c:pt>
                <c:pt idx="14">
                  <c:v>4.03</c:v>
                </c:pt>
                <c:pt idx="15">
                  <c:v>4.03</c:v>
                </c:pt>
                <c:pt idx="16">
                  <c:v>4.03</c:v>
                </c:pt>
                <c:pt idx="17">
                  <c:v>4.03</c:v>
                </c:pt>
                <c:pt idx="18">
                  <c:v>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0-431E-8C6C-79A758976CCB}"/>
            </c:ext>
          </c:extLst>
        </c:ser>
        <c:ser>
          <c:idx val="1"/>
          <c:order val="1"/>
          <c:tx>
            <c:strRef>
              <c:f>'Season 2 graph'!$D$13</c:f>
              <c:strCache>
                <c:ptCount val="1"/>
                <c:pt idx="0">
                  <c:v>T-2 </c:v>
                </c:pt>
              </c:strCache>
            </c:strRef>
          </c:tx>
          <c:cat>
            <c:numRef>
              <c:f>'Season 2 graph'!$B$14:$B$32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2 graph'!$D$14:$D$32</c:f>
              <c:numCache>
                <c:formatCode>General</c:formatCode>
                <c:ptCount val="19"/>
                <c:pt idx="0">
                  <c:v>14.84</c:v>
                </c:pt>
                <c:pt idx="1">
                  <c:v>16.379999999999995</c:v>
                </c:pt>
                <c:pt idx="2">
                  <c:v>12.6</c:v>
                </c:pt>
                <c:pt idx="3">
                  <c:v>9.7999999999999989</c:v>
                </c:pt>
                <c:pt idx="4">
                  <c:v>8.3999999999999986</c:v>
                </c:pt>
                <c:pt idx="5">
                  <c:v>8.01</c:v>
                </c:pt>
                <c:pt idx="6">
                  <c:v>8.01</c:v>
                </c:pt>
                <c:pt idx="7">
                  <c:v>8.01</c:v>
                </c:pt>
                <c:pt idx="8">
                  <c:v>8.01</c:v>
                </c:pt>
                <c:pt idx="9">
                  <c:v>19.599999999999998</c:v>
                </c:pt>
                <c:pt idx="10">
                  <c:v>13.509999999999996</c:v>
                </c:pt>
                <c:pt idx="11">
                  <c:v>12.319999999999999</c:v>
                </c:pt>
                <c:pt idx="12">
                  <c:v>10.709999999999999</c:v>
                </c:pt>
                <c:pt idx="13">
                  <c:v>9.94</c:v>
                </c:pt>
                <c:pt idx="14">
                  <c:v>9.4600000000000009</c:v>
                </c:pt>
                <c:pt idx="15">
                  <c:v>9.4600000000000009</c:v>
                </c:pt>
                <c:pt idx="16">
                  <c:v>9.4600000000000009</c:v>
                </c:pt>
                <c:pt idx="17">
                  <c:v>9.4600000000000009</c:v>
                </c:pt>
                <c:pt idx="18">
                  <c:v>9.4600000000000009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0-431E-8C6C-79A758976CCB}"/>
            </c:ext>
          </c:extLst>
        </c:ser>
        <c:ser>
          <c:idx val="2"/>
          <c:order val="2"/>
          <c:tx>
            <c:strRef>
              <c:f>'Season 2 graph'!$E$13</c:f>
              <c:strCache>
                <c:ptCount val="1"/>
                <c:pt idx="0">
                  <c:v>T-3</c:v>
                </c:pt>
              </c:strCache>
            </c:strRef>
          </c:tx>
          <c:cat>
            <c:numRef>
              <c:f>'Season 2 graph'!$B$14:$B$32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2 graph'!$E$14:$E$32</c:f>
              <c:numCache>
                <c:formatCode>General</c:formatCode>
                <c:ptCount val="19"/>
                <c:pt idx="0">
                  <c:v>12.95</c:v>
                </c:pt>
                <c:pt idx="1">
                  <c:v>12.669999999999998</c:v>
                </c:pt>
                <c:pt idx="2">
                  <c:v>11.2</c:v>
                </c:pt>
                <c:pt idx="3">
                  <c:v>10.85</c:v>
                </c:pt>
                <c:pt idx="4">
                  <c:v>9.0999999999999979</c:v>
                </c:pt>
                <c:pt idx="5">
                  <c:v>5.51</c:v>
                </c:pt>
                <c:pt idx="6">
                  <c:v>5.51</c:v>
                </c:pt>
                <c:pt idx="7">
                  <c:v>5.51</c:v>
                </c:pt>
                <c:pt idx="8">
                  <c:v>5.51</c:v>
                </c:pt>
                <c:pt idx="9">
                  <c:v>16.799999999999997</c:v>
                </c:pt>
                <c:pt idx="10">
                  <c:v>10.85</c:v>
                </c:pt>
                <c:pt idx="11">
                  <c:v>11.549999999999999</c:v>
                </c:pt>
                <c:pt idx="12">
                  <c:v>10.149999999999999</c:v>
                </c:pt>
                <c:pt idx="13">
                  <c:v>9.3800000000000008</c:v>
                </c:pt>
                <c:pt idx="14">
                  <c:v>6.05</c:v>
                </c:pt>
                <c:pt idx="15">
                  <c:v>6.05</c:v>
                </c:pt>
                <c:pt idx="16">
                  <c:v>6.05</c:v>
                </c:pt>
                <c:pt idx="17">
                  <c:v>6.05</c:v>
                </c:pt>
                <c:pt idx="18">
                  <c:v>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0-431E-8C6C-79A758976CCB}"/>
            </c:ext>
          </c:extLst>
        </c:ser>
        <c:ser>
          <c:idx val="3"/>
          <c:order val="3"/>
          <c:tx>
            <c:strRef>
              <c:f>'Season 2 graph'!$F$13</c:f>
              <c:strCache>
                <c:ptCount val="1"/>
                <c:pt idx="0">
                  <c:v>T-4</c:v>
                </c:pt>
              </c:strCache>
            </c:strRef>
          </c:tx>
          <c:cat>
            <c:numRef>
              <c:f>'Season 2 graph'!$B$14:$B$32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2 graph'!$F$14:$F$32</c:f>
              <c:numCache>
                <c:formatCode>General</c:formatCode>
                <c:ptCount val="19"/>
                <c:pt idx="0">
                  <c:v>15.049999999999997</c:v>
                </c:pt>
                <c:pt idx="1">
                  <c:v>17.919999999999998</c:v>
                </c:pt>
                <c:pt idx="2">
                  <c:v>12.6</c:v>
                </c:pt>
                <c:pt idx="3">
                  <c:v>9.7999999999999989</c:v>
                </c:pt>
                <c:pt idx="4">
                  <c:v>8.3999999999999986</c:v>
                </c:pt>
                <c:pt idx="5">
                  <c:v>6.4583332999999996</c:v>
                </c:pt>
                <c:pt idx="6">
                  <c:v>6.4583332999999996</c:v>
                </c:pt>
                <c:pt idx="7">
                  <c:v>6.4583332999999996</c:v>
                </c:pt>
                <c:pt idx="8">
                  <c:v>6.4583332999999996</c:v>
                </c:pt>
                <c:pt idx="9">
                  <c:v>10.709999999999999</c:v>
                </c:pt>
                <c:pt idx="10">
                  <c:v>16.939999999999998</c:v>
                </c:pt>
                <c:pt idx="11">
                  <c:v>12.95</c:v>
                </c:pt>
                <c:pt idx="12">
                  <c:v>10.149999999999999</c:v>
                </c:pt>
                <c:pt idx="13">
                  <c:v>8.3999999999999986</c:v>
                </c:pt>
                <c:pt idx="14">
                  <c:v>7.81</c:v>
                </c:pt>
                <c:pt idx="15">
                  <c:v>7.81</c:v>
                </c:pt>
                <c:pt idx="16">
                  <c:v>7.81</c:v>
                </c:pt>
                <c:pt idx="17">
                  <c:v>7.81</c:v>
                </c:pt>
                <c:pt idx="18">
                  <c:v>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F0-431E-8C6C-79A758976CCB}"/>
            </c:ext>
          </c:extLst>
        </c:ser>
        <c:ser>
          <c:idx val="4"/>
          <c:order val="4"/>
          <c:tx>
            <c:strRef>
              <c:f>'Season 2 graph'!$G$13</c:f>
              <c:strCache>
                <c:ptCount val="1"/>
                <c:pt idx="0">
                  <c:v>T-5 </c:v>
                </c:pt>
              </c:strCache>
            </c:strRef>
          </c:tx>
          <c:cat>
            <c:numRef>
              <c:f>'Season 2 graph'!$B$14:$B$32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2 graph'!$G$14:$G$32</c:f>
              <c:numCache>
                <c:formatCode>General</c:formatCode>
                <c:ptCount val="19"/>
                <c:pt idx="0">
                  <c:v>11.549999999999999</c:v>
                </c:pt>
                <c:pt idx="1">
                  <c:v>15.540000000000001</c:v>
                </c:pt>
                <c:pt idx="2">
                  <c:v>9.8699999999999974</c:v>
                </c:pt>
                <c:pt idx="3">
                  <c:v>9.0999999999999979</c:v>
                </c:pt>
                <c:pt idx="4">
                  <c:v>7.7</c:v>
                </c:pt>
                <c:pt idx="5">
                  <c:v>5.56</c:v>
                </c:pt>
                <c:pt idx="6">
                  <c:v>5.56</c:v>
                </c:pt>
                <c:pt idx="7">
                  <c:v>5.56</c:v>
                </c:pt>
                <c:pt idx="8">
                  <c:v>5.56</c:v>
                </c:pt>
                <c:pt idx="9">
                  <c:v>19.95</c:v>
                </c:pt>
                <c:pt idx="10">
                  <c:v>11.549999999999999</c:v>
                </c:pt>
                <c:pt idx="11">
                  <c:v>12.459999999999999</c:v>
                </c:pt>
                <c:pt idx="12">
                  <c:v>10.85</c:v>
                </c:pt>
                <c:pt idx="13">
                  <c:v>9.7999999999999989</c:v>
                </c:pt>
                <c:pt idx="14">
                  <c:v>9.24</c:v>
                </c:pt>
                <c:pt idx="15">
                  <c:v>9.24</c:v>
                </c:pt>
                <c:pt idx="16">
                  <c:v>9.24</c:v>
                </c:pt>
                <c:pt idx="17">
                  <c:v>9.24</c:v>
                </c:pt>
                <c:pt idx="18">
                  <c:v>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F0-431E-8C6C-79A758976CCB}"/>
            </c:ext>
          </c:extLst>
        </c:ser>
        <c:ser>
          <c:idx val="5"/>
          <c:order val="5"/>
          <c:tx>
            <c:strRef>
              <c:f>'Season 2 graph'!$H$13</c:f>
              <c:strCache>
                <c:ptCount val="1"/>
                <c:pt idx="0">
                  <c:v>T-6</c:v>
                </c:pt>
              </c:strCache>
            </c:strRef>
          </c:tx>
          <c:cat>
            <c:numRef>
              <c:f>'Season 2 graph'!$B$14:$B$32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2 graph'!$H$14:$H$32</c:f>
              <c:numCache>
                <c:formatCode>General</c:formatCode>
                <c:ptCount val="19"/>
                <c:pt idx="0">
                  <c:v>11.899999999999999</c:v>
                </c:pt>
                <c:pt idx="1">
                  <c:v>17.499999999999996</c:v>
                </c:pt>
                <c:pt idx="2">
                  <c:v>10.85</c:v>
                </c:pt>
                <c:pt idx="3">
                  <c:v>9.7999999999999989</c:v>
                </c:pt>
                <c:pt idx="4">
                  <c:v>9.4499999999999993</c:v>
                </c:pt>
                <c:pt idx="5">
                  <c:v>6.56</c:v>
                </c:pt>
                <c:pt idx="6">
                  <c:v>6.56</c:v>
                </c:pt>
                <c:pt idx="7">
                  <c:v>6.56</c:v>
                </c:pt>
                <c:pt idx="8">
                  <c:v>6.56</c:v>
                </c:pt>
                <c:pt idx="9">
                  <c:v>17.499999999999996</c:v>
                </c:pt>
                <c:pt idx="10">
                  <c:v>18.760000000000002</c:v>
                </c:pt>
                <c:pt idx="11">
                  <c:v>14.980000000000002</c:v>
                </c:pt>
                <c:pt idx="12">
                  <c:v>12.95</c:v>
                </c:pt>
                <c:pt idx="13">
                  <c:v>10.359999999999998</c:v>
                </c:pt>
                <c:pt idx="14">
                  <c:v>9.44</c:v>
                </c:pt>
                <c:pt idx="15">
                  <c:v>9.44</c:v>
                </c:pt>
                <c:pt idx="16">
                  <c:v>9.44</c:v>
                </c:pt>
                <c:pt idx="17">
                  <c:v>9.44</c:v>
                </c:pt>
                <c:pt idx="18">
                  <c:v>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F0-431E-8C6C-79A758976CCB}"/>
            </c:ext>
          </c:extLst>
        </c:ser>
        <c:ser>
          <c:idx val="6"/>
          <c:order val="6"/>
          <c:tx>
            <c:strRef>
              <c:f>'Season 2 graph'!$I$13</c:f>
              <c:strCache>
                <c:ptCount val="1"/>
                <c:pt idx="0">
                  <c:v>T-7</c:v>
                </c:pt>
              </c:strCache>
            </c:strRef>
          </c:tx>
          <c:cat>
            <c:numRef>
              <c:f>'Season 2 graph'!$B$14:$B$32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2 graph'!$I$14:$I$32</c:f>
              <c:numCache>
                <c:formatCode>General</c:formatCode>
                <c:ptCount val="19"/>
                <c:pt idx="0">
                  <c:v>12.914999999999999</c:v>
                </c:pt>
                <c:pt idx="1">
                  <c:v>18.409999999999997</c:v>
                </c:pt>
                <c:pt idx="2">
                  <c:v>14.349999999999996</c:v>
                </c:pt>
                <c:pt idx="3">
                  <c:v>10.5</c:v>
                </c:pt>
                <c:pt idx="4">
                  <c:v>8.3999999999999986</c:v>
                </c:pt>
                <c:pt idx="5">
                  <c:v>7.22</c:v>
                </c:pt>
                <c:pt idx="6">
                  <c:v>7.22</c:v>
                </c:pt>
                <c:pt idx="7">
                  <c:v>7.22</c:v>
                </c:pt>
                <c:pt idx="8">
                  <c:v>7.22</c:v>
                </c:pt>
                <c:pt idx="9">
                  <c:v>18.899999999999999</c:v>
                </c:pt>
                <c:pt idx="10">
                  <c:v>18.689999999999998</c:v>
                </c:pt>
                <c:pt idx="11">
                  <c:v>12.95</c:v>
                </c:pt>
                <c:pt idx="12">
                  <c:v>11.549999999999999</c:v>
                </c:pt>
                <c:pt idx="13">
                  <c:v>9.7999999999999989</c:v>
                </c:pt>
                <c:pt idx="14">
                  <c:v>9.14</c:v>
                </c:pt>
                <c:pt idx="15">
                  <c:v>9.14</c:v>
                </c:pt>
                <c:pt idx="16">
                  <c:v>9.14</c:v>
                </c:pt>
                <c:pt idx="17">
                  <c:v>9.14</c:v>
                </c:pt>
                <c:pt idx="18">
                  <c:v>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F0-431E-8C6C-79A758976CCB}"/>
            </c:ext>
          </c:extLst>
        </c:ser>
        <c:ser>
          <c:idx val="7"/>
          <c:order val="7"/>
          <c:tx>
            <c:strRef>
              <c:f>'Season 2 graph'!$J$13</c:f>
              <c:strCache>
                <c:ptCount val="1"/>
                <c:pt idx="0">
                  <c:v>T-8</c:v>
                </c:pt>
              </c:strCache>
            </c:strRef>
          </c:tx>
          <c:cat>
            <c:numRef>
              <c:f>'Season 2 graph'!$B$14:$B$32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2 graph'!$J$14:$J$32</c:f>
              <c:numCache>
                <c:formatCode>General</c:formatCode>
                <c:ptCount val="19"/>
                <c:pt idx="0">
                  <c:v>12.319999999999999</c:v>
                </c:pt>
                <c:pt idx="1">
                  <c:v>14.349999999999996</c:v>
                </c:pt>
                <c:pt idx="2">
                  <c:v>11.129999999999999</c:v>
                </c:pt>
                <c:pt idx="3">
                  <c:v>9.0999999999999979</c:v>
                </c:pt>
                <c:pt idx="4">
                  <c:v>7.21</c:v>
                </c:pt>
                <c:pt idx="5">
                  <c:v>6.56</c:v>
                </c:pt>
                <c:pt idx="6">
                  <c:v>6.56</c:v>
                </c:pt>
                <c:pt idx="7">
                  <c:v>6.56</c:v>
                </c:pt>
                <c:pt idx="8">
                  <c:v>6.56</c:v>
                </c:pt>
                <c:pt idx="9">
                  <c:v>17.499999999999996</c:v>
                </c:pt>
                <c:pt idx="10">
                  <c:v>17.36</c:v>
                </c:pt>
                <c:pt idx="11">
                  <c:v>10.85</c:v>
                </c:pt>
                <c:pt idx="12">
                  <c:v>10.149999999999999</c:v>
                </c:pt>
                <c:pt idx="13">
                  <c:v>9.24</c:v>
                </c:pt>
                <c:pt idx="14">
                  <c:v>8.8000000000000007</c:v>
                </c:pt>
                <c:pt idx="15">
                  <c:v>8.8000000000000007</c:v>
                </c:pt>
                <c:pt idx="16">
                  <c:v>8.8000000000000007</c:v>
                </c:pt>
                <c:pt idx="17">
                  <c:v>8.8000000000000007</c:v>
                </c:pt>
                <c:pt idx="18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F0-431E-8C6C-79A758976CCB}"/>
            </c:ext>
          </c:extLst>
        </c:ser>
        <c:ser>
          <c:idx val="8"/>
          <c:order val="8"/>
          <c:tx>
            <c:strRef>
              <c:f>'Season 2 graph'!$K$13</c:f>
              <c:strCache>
                <c:ptCount val="1"/>
                <c:pt idx="0">
                  <c:v>T-9 </c:v>
                </c:pt>
              </c:strCache>
            </c:strRef>
          </c:tx>
          <c:cat>
            <c:numRef>
              <c:f>'Season 2 graph'!$B$14:$B$32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2 graph'!$K$14:$K$32</c:f>
              <c:numCache>
                <c:formatCode>General</c:formatCode>
                <c:ptCount val="19"/>
                <c:pt idx="0">
                  <c:v>13.159999999999997</c:v>
                </c:pt>
                <c:pt idx="1">
                  <c:v>22.4</c:v>
                </c:pt>
                <c:pt idx="2">
                  <c:v>14.349999999999996</c:v>
                </c:pt>
                <c:pt idx="3">
                  <c:v>13.649999999999999</c:v>
                </c:pt>
                <c:pt idx="4">
                  <c:v>12.25</c:v>
                </c:pt>
                <c:pt idx="5">
                  <c:v>8.81</c:v>
                </c:pt>
                <c:pt idx="6">
                  <c:v>8.81</c:v>
                </c:pt>
                <c:pt idx="7">
                  <c:v>8.81</c:v>
                </c:pt>
                <c:pt idx="8">
                  <c:v>8.81</c:v>
                </c:pt>
                <c:pt idx="9">
                  <c:v>19.599999999999998</c:v>
                </c:pt>
                <c:pt idx="10">
                  <c:v>12.95</c:v>
                </c:pt>
                <c:pt idx="11">
                  <c:v>11.759999999999998</c:v>
                </c:pt>
                <c:pt idx="12">
                  <c:v>10.5</c:v>
                </c:pt>
                <c:pt idx="13">
                  <c:v>10.149999999999999</c:v>
                </c:pt>
                <c:pt idx="14">
                  <c:v>9.0239999999999991</c:v>
                </c:pt>
                <c:pt idx="15">
                  <c:v>9.0239999999999991</c:v>
                </c:pt>
                <c:pt idx="16">
                  <c:v>9.0239999999999991</c:v>
                </c:pt>
                <c:pt idx="17">
                  <c:v>9.0239999999999991</c:v>
                </c:pt>
                <c:pt idx="18">
                  <c:v>9.0239999999999991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F0-431E-8C6C-79A758976CCB}"/>
            </c:ext>
          </c:extLst>
        </c:ser>
        <c:ser>
          <c:idx val="9"/>
          <c:order val="9"/>
          <c:tx>
            <c:strRef>
              <c:f>'Season 2 graph'!$L$13</c:f>
              <c:strCache>
                <c:ptCount val="1"/>
                <c:pt idx="0">
                  <c:v>T-10 </c:v>
                </c:pt>
              </c:strCache>
            </c:strRef>
          </c:tx>
          <c:cat>
            <c:numRef>
              <c:f>'Season 2 graph'!$B$14:$B$32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135</c:v>
                </c:pt>
              </c:numCache>
            </c:numRef>
          </c:cat>
          <c:val>
            <c:numRef>
              <c:f>'Season 2 graph'!$L$14:$L$32</c:f>
              <c:numCache>
                <c:formatCode>General</c:formatCode>
                <c:ptCount val="19"/>
                <c:pt idx="0">
                  <c:v>12.809999999999999</c:v>
                </c:pt>
                <c:pt idx="1">
                  <c:v>18.269999999999996</c:v>
                </c:pt>
                <c:pt idx="2">
                  <c:v>14.069999999999997</c:v>
                </c:pt>
                <c:pt idx="3">
                  <c:v>12.25</c:v>
                </c:pt>
                <c:pt idx="4">
                  <c:v>10.429999999999998</c:v>
                </c:pt>
                <c:pt idx="5">
                  <c:v>7.65</c:v>
                </c:pt>
                <c:pt idx="6">
                  <c:v>7.65</c:v>
                </c:pt>
                <c:pt idx="7">
                  <c:v>7.65</c:v>
                </c:pt>
                <c:pt idx="8">
                  <c:v>7.65</c:v>
                </c:pt>
                <c:pt idx="9">
                  <c:v>15.049999999999997</c:v>
                </c:pt>
                <c:pt idx="10">
                  <c:v>11.2</c:v>
                </c:pt>
                <c:pt idx="11">
                  <c:v>10.85</c:v>
                </c:pt>
                <c:pt idx="12">
                  <c:v>9.8699999999999974</c:v>
                </c:pt>
                <c:pt idx="13">
                  <c:v>8.7499999999999982</c:v>
                </c:pt>
                <c:pt idx="14">
                  <c:v>8.44</c:v>
                </c:pt>
                <c:pt idx="15">
                  <c:v>8.44</c:v>
                </c:pt>
                <c:pt idx="16">
                  <c:v>8.44</c:v>
                </c:pt>
                <c:pt idx="17">
                  <c:v>8.44</c:v>
                </c:pt>
                <c:pt idx="18">
                  <c:v>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F0-431E-8C6C-79A75897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08672"/>
        <c:axId val="46110592"/>
        <c:axId val="44570816"/>
      </c:line3DChart>
      <c:catAx>
        <c:axId val="4610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Days</a:t>
                </a:r>
                <a:r>
                  <a:rPr lang="en-IN" baseline="0"/>
                  <a:t> after sowing</a:t>
                </a:r>
                <a:endParaRPr lang="en-IN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6110592"/>
        <c:crosses val="autoZero"/>
        <c:auto val="1"/>
        <c:lblAlgn val="ctr"/>
        <c:lblOffset val="100"/>
        <c:noMultiLvlLbl val="0"/>
      </c:catAx>
      <c:valAx>
        <c:axId val="46110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NH</a:t>
                </a:r>
                <a:r>
                  <a:rPr lang="en-IN" baseline="-25000"/>
                  <a:t>3</a:t>
                </a:r>
                <a:r>
                  <a:rPr lang="en-IN" baseline="0"/>
                  <a:t> flux(mg N m</a:t>
                </a:r>
                <a:r>
                  <a:rPr lang="en-IN" baseline="30000"/>
                  <a:t>-2</a:t>
                </a:r>
                <a:r>
                  <a:rPr lang="en-IN" baseline="0"/>
                  <a:t> day</a:t>
                </a:r>
                <a:r>
                  <a:rPr lang="en-IN" baseline="30000"/>
                  <a:t>-1</a:t>
                </a:r>
                <a:r>
                  <a:rPr lang="en-IN" baseline="0"/>
                  <a:t>)</a:t>
                </a:r>
                <a:endParaRPr lang="en-I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108672"/>
        <c:crosses val="autoZero"/>
        <c:crossBetween val="between"/>
      </c:valAx>
      <c:serAx>
        <c:axId val="4457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6110592"/>
        <c:crosses val="autoZero"/>
      </c:serAx>
    </c:plotArea>
    <c:legend>
      <c:legendPos val="r"/>
      <c:layout>
        <c:manualLayout>
          <c:xMode val="edge"/>
          <c:yMode val="edge"/>
          <c:x val="0.12519147011112133"/>
          <c:y val="3.3966178630854089E-3"/>
          <c:w val="0.77910700115498321"/>
          <c:h val="0.1444001197463049"/>
        </c:manualLayout>
      </c:layout>
      <c:overlay val="0"/>
    </c:legend>
    <c:plotVisOnly val="1"/>
    <c:dispBlanksAs val="gap"/>
    <c:showDLblsOverMax val="0"/>
  </c:chart>
  <c:spPr>
    <a:ln w="9525" cap="rnd" cmpd="thickThin">
      <a:solidFill>
        <a:schemeClr val="tx1">
          <a:tint val="75000"/>
          <a:shade val="95000"/>
          <a:satMod val="105000"/>
        </a:schemeClr>
      </a:solidFill>
      <a:prstDash val="sysDash"/>
    </a:ln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2</xdr:row>
      <xdr:rowOff>114300</xdr:rowOff>
    </xdr:from>
    <xdr:to>
      <xdr:col>17</xdr:col>
      <xdr:colOff>371475</xdr:colOff>
      <xdr:row>6</xdr:row>
      <xdr:rowOff>9525</xdr:rowOff>
    </xdr:to>
    <xdr:sp macro="" textlink="">
      <xdr:nvSpPr>
        <xdr:cNvPr id="4" name="TextBox 3"/>
        <xdr:cNvSpPr txBox="1"/>
      </xdr:nvSpPr>
      <xdr:spPr>
        <a:xfrm>
          <a:off x="9525000" y="495300"/>
          <a:ext cx="2609850" cy="666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2 SPLIT</a:t>
          </a:r>
          <a:r>
            <a:rPr lang="en-US" sz="1100" baseline="0"/>
            <a:t> APPLICATION</a:t>
          </a:r>
        </a:p>
        <a:p>
          <a:r>
            <a:rPr lang="en-US" sz="1100" baseline="0"/>
            <a:t>17-11-2020 (0 DAS)</a:t>
          </a:r>
        </a:p>
        <a:p>
          <a:r>
            <a:rPr lang="en-US" sz="1100" baseline="0"/>
            <a:t>17-12-2020 (30 DAS)</a:t>
          </a:r>
          <a:endParaRPr lang="en-US" sz="1100"/>
        </a:p>
      </xdr:txBody>
    </xdr:sp>
    <xdr:clientData/>
  </xdr:twoCellAnchor>
  <xdr:twoCellAnchor>
    <xdr:from>
      <xdr:col>17</xdr:col>
      <xdr:colOff>0</xdr:colOff>
      <xdr:row>64</xdr:row>
      <xdr:rowOff>95250</xdr:rowOff>
    </xdr:from>
    <xdr:to>
      <xdr:col>21</xdr:col>
      <xdr:colOff>581025</xdr:colOff>
      <xdr:row>67</xdr:row>
      <xdr:rowOff>152399</xdr:rowOff>
    </xdr:to>
    <xdr:sp macro="" textlink="">
      <xdr:nvSpPr>
        <xdr:cNvPr id="3" name="TextBox 2"/>
        <xdr:cNvSpPr txBox="1"/>
      </xdr:nvSpPr>
      <xdr:spPr>
        <a:xfrm>
          <a:off x="11563350" y="12458700"/>
          <a:ext cx="3019425" cy="628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Maam at what</a:t>
          </a:r>
          <a:r>
            <a:rPr lang="en-US" sz="1100" baseline="0"/>
            <a:t> intervals should i insert values in between and after 2nd dose </a:t>
          </a:r>
          <a:endParaRPr lang="en-US" sz="1100"/>
        </a:p>
      </xdr:txBody>
    </xdr:sp>
    <xdr:clientData/>
  </xdr:twoCellAnchor>
  <xdr:twoCellAnchor>
    <xdr:from>
      <xdr:col>2</xdr:col>
      <xdr:colOff>304801</xdr:colOff>
      <xdr:row>84</xdr:row>
      <xdr:rowOff>66674</xdr:rowOff>
    </xdr:from>
    <xdr:to>
      <xdr:col>13</xdr:col>
      <xdr:colOff>76200</xdr:colOff>
      <xdr:row>103</xdr:row>
      <xdr:rowOff>57150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2</xdr:row>
      <xdr:rowOff>114300</xdr:rowOff>
    </xdr:from>
    <xdr:to>
      <xdr:col>17</xdr:col>
      <xdr:colOff>371475</xdr:colOff>
      <xdr:row>6</xdr:row>
      <xdr:rowOff>9525</xdr:rowOff>
    </xdr:to>
    <xdr:sp macro="" textlink="">
      <xdr:nvSpPr>
        <xdr:cNvPr id="2" name="TextBox 1"/>
        <xdr:cNvSpPr txBox="1"/>
      </xdr:nvSpPr>
      <xdr:spPr>
        <a:xfrm>
          <a:off x="9782175" y="495300"/>
          <a:ext cx="2000250" cy="666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2 SPLIT</a:t>
          </a:r>
          <a:r>
            <a:rPr lang="en-US" sz="1100" baseline="0"/>
            <a:t> APPLICATION</a:t>
          </a:r>
        </a:p>
        <a:p>
          <a:r>
            <a:rPr lang="en-US" sz="1100" baseline="0"/>
            <a:t>15-11-2021 (0 DAS)</a:t>
          </a:r>
        </a:p>
        <a:p>
          <a:r>
            <a:rPr lang="en-US" sz="1100" baseline="0"/>
            <a:t>17-12-2021 (32 DAS)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164522</xdr:colOff>
      <xdr:row>148</xdr:row>
      <xdr:rowOff>126422</xdr:rowOff>
    </xdr:from>
    <xdr:to>
      <xdr:col>9</xdr:col>
      <xdr:colOff>207818</xdr:colOff>
      <xdr:row>165</xdr:row>
      <xdr:rowOff>77932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34</xdr:row>
      <xdr:rowOff>19050</xdr:rowOff>
    </xdr:from>
    <xdr:to>
      <xdr:col>12</xdr:col>
      <xdr:colOff>1000125</xdr:colOff>
      <xdr:row>52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200025</xdr:colOff>
      <xdr:row>2</xdr:row>
      <xdr:rowOff>114300</xdr:rowOff>
    </xdr:from>
    <xdr:to>
      <xdr:col>17</xdr:col>
      <xdr:colOff>371475</xdr:colOff>
      <xdr:row>6</xdr:row>
      <xdr:rowOff>9525</xdr:rowOff>
    </xdr:to>
    <xdr:sp macro="" textlink="">
      <xdr:nvSpPr>
        <xdr:cNvPr id="8" name="TextBox 7"/>
        <xdr:cNvSpPr txBox="1"/>
      </xdr:nvSpPr>
      <xdr:spPr>
        <a:xfrm>
          <a:off x="9953625" y="495300"/>
          <a:ext cx="2000250" cy="723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2 SPLIT</a:t>
          </a:r>
          <a:r>
            <a:rPr lang="en-US" sz="1100" baseline="0"/>
            <a:t> APPLICATION</a:t>
          </a:r>
        </a:p>
        <a:p>
          <a:r>
            <a:rPr lang="en-US" sz="1100" baseline="0"/>
            <a:t>15-11-2021 (0 DAS)</a:t>
          </a:r>
        </a:p>
        <a:p>
          <a:r>
            <a:rPr lang="en-US" sz="1100" baseline="0"/>
            <a:t>17-12-2021 (32 DAS)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workbookViewId="0">
      <selection activeCell="B93" sqref="B93"/>
    </sheetView>
  </sheetViews>
  <sheetFormatPr defaultRowHeight="15" x14ac:dyDescent="0.25"/>
  <cols>
    <col min="2" max="2" width="12" bestFit="1" customWidth="1"/>
    <col min="3" max="7" width="10.42578125" bestFit="1" customWidth="1"/>
    <col min="8" max="8" width="11.42578125" customWidth="1"/>
    <col min="9" max="14" width="10.42578125" bestFit="1" customWidth="1"/>
    <col min="30" max="30" width="10.42578125" bestFit="1" customWidth="1"/>
    <col min="31" max="31" width="10.5703125" customWidth="1"/>
    <col min="32" max="34" width="10.42578125" bestFit="1" customWidth="1"/>
    <col min="257" max="257" width="12" bestFit="1" customWidth="1"/>
    <col min="287" max="287" width="10.5703125" customWidth="1"/>
    <col min="513" max="513" width="12" bestFit="1" customWidth="1"/>
    <col min="543" max="543" width="10.5703125" customWidth="1"/>
    <col min="769" max="769" width="12" bestFit="1" customWidth="1"/>
    <col min="799" max="799" width="10.5703125" customWidth="1"/>
    <col min="1025" max="1025" width="12" bestFit="1" customWidth="1"/>
    <col min="1055" max="1055" width="10.5703125" customWidth="1"/>
    <col min="1281" max="1281" width="12" bestFit="1" customWidth="1"/>
    <col min="1311" max="1311" width="10.5703125" customWidth="1"/>
    <col min="1537" max="1537" width="12" bestFit="1" customWidth="1"/>
    <col min="1567" max="1567" width="10.5703125" customWidth="1"/>
    <col min="1793" max="1793" width="12" bestFit="1" customWidth="1"/>
    <col min="1823" max="1823" width="10.5703125" customWidth="1"/>
    <col min="2049" max="2049" width="12" bestFit="1" customWidth="1"/>
    <col min="2079" max="2079" width="10.5703125" customWidth="1"/>
    <col min="2305" max="2305" width="12" bestFit="1" customWidth="1"/>
    <col min="2335" max="2335" width="10.5703125" customWidth="1"/>
    <col min="2561" max="2561" width="12" bestFit="1" customWidth="1"/>
    <col min="2591" max="2591" width="10.5703125" customWidth="1"/>
    <col min="2817" max="2817" width="12" bestFit="1" customWidth="1"/>
    <col min="2847" max="2847" width="10.5703125" customWidth="1"/>
    <col min="3073" max="3073" width="12" bestFit="1" customWidth="1"/>
    <col min="3103" max="3103" width="10.5703125" customWidth="1"/>
    <col min="3329" max="3329" width="12" bestFit="1" customWidth="1"/>
    <col min="3359" max="3359" width="10.5703125" customWidth="1"/>
    <col min="3585" max="3585" width="12" bestFit="1" customWidth="1"/>
    <col min="3615" max="3615" width="10.5703125" customWidth="1"/>
    <col min="3841" max="3841" width="12" bestFit="1" customWidth="1"/>
    <col min="3871" max="3871" width="10.5703125" customWidth="1"/>
    <col min="4097" max="4097" width="12" bestFit="1" customWidth="1"/>
    <col min="4127" max="4127" width="10.5703125" customWidth="1"/>
    <col min="4353" max="4353" width="12" bestFit="1" customWidth="1"/>
    <col min="4383" max="4383" width="10.5703125" customWidth="1"/>
    <col min="4609" max="4609" width="12" bestFit="1" customWidth="1"/>
    <col min="4639" max="4639" width="10.5703125" customWidth="1"/>
    <col min="4865" max="4865" width="12" bestFit="1" customWidth="1"/>
    <col min="4895" max="4895" width="10.5703125" customWidth="1"/>
    <col min="5121" max="5121" width="12" bestFit="1" customWidth="1"/>
    <col min="5151" max="5151" width="10.5703125" customWidth="1"/>
    <col min="5377" max="5377" width="12" bestFit="1" customWidth="1"/>
    <col min="5407" max="5407" width="10.5703125" customWidth="1"/>
    <col min="5633" max="5633" width="12" bestFit="1" customWidth="1"/>
    <col min="5663" max="5663" width="10.5703125" customWidth="1"/>
    <col min="5889" max="5889" width="12" bestFit="1" customWidth="1"/>
    <col min="5919" max="5919" width="10.5703125" customWidth="1"/>
    <col min="6145" max="6145" width="12" bestFit="1" customWidth="1"/>
    <col min="6175" max="6175" width="10.5703125" customWidth="1"/>
    <col min="6401" max="6401" width="12" bestFit="1" customWidth="1"/>
    <col min="6431" max="6431" width="10.5703125" customWidth="1"/>
    <col min="6657" max="6657" width="12" bestFit="1" customWidth="1"/>
    <col min="6687" max="6687" width="10.5703125" customWidth="1"/>
    <col min="6913" max="6913" width="12" bestFit="1" customWidth="1"/>
    <col min="6943" max="6943" width="10.5703125" customWidth="1"/>
    <col min="7169" max="7169" width="12" bestFit="1" customWidth="1"/>
    <col min="7199" max="7199" width="10.5703125" customWidth="1"/>
    <col min="7425" max="7425" width="12" bestFit="1" customWidth="1"/>
    <col min="7455" max="7455" width="10.5703125" customWidth="1"/>
    <col min="7681" max="7681" width="12" bestFit="1" customWidth="1"/>
    <col min="7711" max="7711" width="10.5703125" customWidth="1"/>
    <col min="7937" max="7937" width="12" bestFit="1" customWidth="1"/>
    <col min="7967" max="7967" width="10.5703125" customWidth="1"/>
    <col min="8193" max="8193" width="12" bestFit="1" customWidth="1"/>
    <col min="8223" max="8223" width="10.5703125" customWidth="1"/>
    <col min="8449" max="8449" width="12" bestFit="1" customWidth="1"/>
    <col min="8479" max="8479" width="10.5703125" customWidth="1"/>
    <col min="8705" max="8705" width="12" bestFit="1" customWidth="1"/>
    <col min="8735" max="8735" width="10.5703125" customWidth="1"/>
    <col min="8961" max="8961" width="12" bestFit="1" customWidth="1"/>
    <col min="8991" max="8991" width="10.5703125" customWidth="1"/>
    <col min="9217" max="9217" width="12" bestFit="1" customWidth="1"/>
    <col min="9247" max="9247" width="10.5703125" customWidth="1"/>
    <col min="9473" max="9473" width="12" bestFit="1" customWidth="1"/>
    <col min="9503" max="9503" width="10.5703125" customWidth="1"/>
    <col min="9729" max="9729" width="12" bestFit="1" customWidth="1"/>
    <col min="9759" max="9759" width="10.5703125" customWidth="1"/>
    <col min="9985" max="9985" width="12" bestFit="1" customWidth="1"/>
    <col min="10015" max="10015" width="10.5703125" customWidth="1"/>
    <col min="10241" max="10241" width="12" bestFit="1" customWidth="1"/>
    <col min="10271" max="10271" width="10.5703125" customWidth="1"/>
    <col min="10497" max="10497" width="12" bestFit="1" customWidth="1"/>
    <col min="10527" max="10527" width="10.5703125" customWidth="1"/>
    <col min="10753" max="10753" width="12" bestFit="1" customWidth="1"/>
    <col min="10783" max="10783" width="10.5703125" customWidth="1"/>
    <col min="11009" max="11009" width="12" bestFit="1" customWidth="1"/>
    <col min="11039" max="11039" width="10.5703125" customWidth="1"/>
    <col min="11265" max="11265" width="12" bestFit="1" customWidth="1"/>
    <col min="11295" max="11295" width="10.5703125" customWidth="1"/>
    <col min="11521" max="11521" width="12" bestFit="1" customWidth="1"/>
    <col min="11551" max="11551" width="10.5703125" customWidth="1"/>
    <col min="11777" max="11777" width="12" bestFit="1" customWidth="1"/>
    <col min="11807" max="11807" width="10.5703125" customWidth="1"/>
    <col min="12033" max="12033" width="12" bestFit="1" customWidth="1"/>
    <col min="12063" max="12063" width="10.5703125" customWidth="1"/>
    <col min="12289" max="12289" width="12" bestFit="1" customWidth="1"/>
    <col min="12319" max="12319" width="10.5703125" customWidth="1"/>
    <col min="12545" max="12545" width="12" bestFit="1" customWidth="1"/>
    <col min="12575" max="12575" width="10.5703125" customWidth="1"/>
    <col min="12801" max="12801" width="12" bestFit="1" customWidth="1"/>
    <col min="12831" max="12831" width="10.5703125" customWidth="1"/>
    <col min="13057" max="13057" width="12" bestFit="1" customWidth="1"/>
    <col min="13087" max="13087" width="10.5703125" customWidth="1"/>
    <col min="13313" max="13313" width="12" bestFit="1" customWidth="1"/>
    <col min="13343" max="13343" width="10.5703125" customWidth="1"/>
    <col min="13569" max="13569" width="12" bestFit="1" customWidth="1"/>
    <col min="13599" max="13599" width="10.5703125" customWidth="1"/>
    <col min="13825" max="13825" width="12" bestFit="1" customWidth="1"/>
    <col min="13855" max="13855" width="10.5703125" customWidth="1"/>
    <col min="14081" max="14081" width="12" bestFit="1" customWidth="1"/>
    <col min="14111" max="14111" width="10.5703125" customWidth="1"/>
    <col min="14337" max="14337" width="12" bestFit="1" customWidth="1"/>
    <col min="14367" max="14367" width="10.5703125" customWidth="1"/>
    <col min="14593" max="14593" width="12" bestFit="1" customWidth="1"/>
    <col min="14623" max="14623" width="10.5703125" customWidth="1"/>
    <col min="14849" max="14849" width="12" bestFit="1" customWidth="1"/>
    <col min="14879" max="14879" width="10.5703125" customWidth="1"/>
    <col min="15105" max="15105" width="12" bestFit="1" customWidth="1"/>
    <col min="15135" max="15135" width="10.5703125" customWidth="1"/>
    <col min="15361" max="15361" width="12" bestFit="1" customWidth="1"/>
    <col min="15391" max="15391" width="10.5703125" customWidth="1"/>
    <col min="15617" max="15617" width="12" bestFit="1" customWidth="1"/>
    <col min="15647" max="15647" width="10.5703125" customWidth="1"/>
    <col min="15873" max="15873" width="12" bestFit="1" customWidth="1"/>
    <col min="15903" max="15903" width="10.5703125" customWidth="1"/>
    <col min="16129" max="16129" width="12" bestFit="1" customWidth="1"/>
    <col min="16159" max="16159" width="10.5703125" customWidth="1"/>
  </cols>
  <sheetData>
    <row r="1" spans="1:18" x14ac:dyDescent="0.25">
      <c r="A1" s="4"/>
      <c r="B1" s="4"/>
      <c r="C1" s="4"/>
      <c r="D1" s="4"/>
      <c r="E1" s="4" t="s">
        <v>24</v>
      </c>
      <c r="F1" s="4"/>
      <c r="G1" s="77" t="s">
        <v>12</v>
      </c>
      <c r="H1" s="77"/>
      <c r="I1" s="77"/>
      <c r="J1" s="77"/>
      <c r="K1" s="77"/>
      <c r="M1" t="s">
        <v>13</v>
      </c>
      <c r="O1" s="78" t="s">
        <v>14</v>
      </c>
      <c r="P1" s="78"/>
      <c r="Q1" s="78"/>
      <c r="R1" s="78"/>
    </row>
    <row r="2" spans="1:18" x14ac:dyDescent="0.25">
      <c r="O2" s="78"/>
      <c r="P2" s="78"/>
      <c r="Q2" s="78"/>
      <c r="R2" s="78"/>
    </row>
    <row r="3" spans="1:18" x14ac:dyDescent="0.25">
      <c r="B3" s="79" t="s">
        <v>18</v>
      </c>
      <c r="C3" s="79"/>
      <c r="D3" s="79"/>
      <c r="E3" s="79"/>
      <c r="F3" s="79"/>
      <c r="G3" s="79"/>
      <c r="H3" s="79"/>
      <c r="I3" s="79"/>
      <c r="J3" s="79"/>
      <c r="K3" s="79"/>
    </row>
    <row r="4" spans="1:18" ht="15" customHeight="1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8" ht="15.75" customHeight="1" x14ac:dyDescent="0.25"/>
    <row r="7" spans="1:18" x14ac:dyDescent="0.25">
      <c r="P7" s="4">
        <v>0.6</v>
      </c>
    </row>
    <row r="9" spans="1:18" x14ac:dyDescent="0.25">
      <c r="C9" s="80" t="s">
        <v>25</v>
      </c>
      <c r="D9" s="80"/>
      <c r="E9" s="80"/>
      <c r="K9" s="80" t="s">
        <v>26</v>
      </c>
      <c r="L9" s="80"/>
      <c r="M9" s="80"/>
    </row>
    <row r="11" spans="1:18" x14ac:dyDescent="0.25">
      <c r="A11" s="4"/>
      <c r="B11" s="4" t="s">
        <v>15</v>
      </c>
      <c r="C11" s="4" t="s">
        <v>16</v>
      </c>
      <c r="D11" s="4" t="s">
        <v>17</v>
      </c>
      <c r="E11" s="4" t="s">
        <v>17</v>
      </c>
      <c r="F11" s="4" t="s">
        <v>17</v>
      </c>
      <c r="G11" s="4" t="s">
        <v>17</v>
      </c>
      <c r="H11" s="4"/>
      <c r="I11" s="4"/>
      <c r="J11" s="4"/>
      <c r="K11" s="4"/>
      <c r="L11" s="4"/>
      <c r="M11" s="4"/>
      <c r="N11" s="4"/>
      <c r="O11" s="4"/>
    </row>
    <row r="12" spans="1:18" x14ac:dyDescent="0.25">
      <c r="A12" s="8"/>
      <c r="B12" s="9">
        <v>44153</v>
      </c>
      <c r="C12" s="9">
        <v>44154</v>
      </c>
      <c r="D12" s="9">
        <v>44155</v>
      </c>
      <c r="E12" s="9">
        <v>44156</v>
      </c>
      <c r="F12" s="9">
        <v>44157</v>
      </c>
      <c r="G12" s="44">
        <v>44158</v>
      </c>
      <c r="H12" s="10"/>
      <c r="I12" s="10"/>
      <c r="J12" s="53">
        <v>44183</v>
      </c>
      <c r="K12" s="9">
        <v>44184</v>
      </c>
      <c r="L12" s="9">
        <v>44185</v>
      </c>
      <c r="M12" s="9">
        <v>44186</v>
      </c>
      <c r="N12" s="9">
        <v>44157</v>
      </c>
      <c r="O12" s="4"/>
    </row>
    <row r="13" spans="1:18" x14ac:dyDescent="0.25">
      <c r="A13" s="15" t="s">
        <v>1</v>
      </c>
      <c r="B13" s="15">
        <v>2.7</v>
      </c>
      <c r="C13" s="15">
        <v>2.75</v>
      </c>
      <c r="D13" s="15">
        <v>1.6</v>
      </c>
      <c r="E13" s="15">
        <v>1.8</v>
      </c>
      <c r="F13" s="15">
        <v>1.45</v>
      </c>
      <c r="G13" s="42">
        <v>1.6</v>
      </c>
      <c r="H13" s="43"/>
      <c r="I13" s="43"/>
      <c r="J13" s="54">
        <f>2.4-0.6</f>
        <v>1.7999999999999998</v>
      </c>
      <c r="K13" s="15">
        <v>1.6</v>
      </c>
      <c r="L13" s="15">
        <v>1.3</v>
      </c>
      <c r="M13" s="15">
        <v>0.85</v>
      </c>
      <c r="N13" s="15">
        <v>0.84</v>
      </c>
      <c r="O13" s="4"/>
    </row>
    <row r="14" spans="1:18" ht="15.75" x14ac:dyDescent="0.25">
      <c r="A14" s="15" t="s">
        <v>2</v>
      </c>
      <c r="B14" s="15">
        <v>2.2999999999999998</v>
      </c>
      <c r="C14" s="15">
        <v>2.2000000000000002</v>
      </c>
      <c r="D14" s="15">
        <v>1.6</v>
      </c>
      <c r="E14" s="15">
        <v>1.4</v>
      </c>
      <c r="F14" s="15">
        <v>1.2</v>
      </c>
      <c r="G14" s="42">
        <v>1.2</v>
      </c>
      <c r="H14" s="43"/>
      <c r="I14" s="43"/>
      <c r="J14" s="55">
        <v>0.8</v>
      </c>
      <c r="K14" s="15">
        <v>1.3</v>
      </c>
      <c r="L14" s="15">
        <v>1.6</v>
      </c>
      <c r="M14" s="16">
        <v>1.3</v>
      </c>
      <c r="N14" s="16">
        <v>1.2</v>
      </c>
      <c r="O14" s="5"/>
    </row>
    <row r="15" spans="1:18" x14ac:dyDescent="0.25">
      <c r="A15" s="15" t="s">
        <v>3</v>
      </c>
      <c r="B15" s="15">
        <v>3.1</v>
      </c>
      <c r="C15" s="15">
        <v>2.85</v>
      </c>
      <c r="D15" s="15">
        <v>1.6</v>
      </c>
      <c r="E15" s="15">
        <v>1.65</v>
      </c>
      <c r="F15" s="15">
        <v>1.3</v>
      </c>
      <c r="G15" s="42">
        <v>1.3</v>
      </c>
      <c r="H15" s="43"/>
      <c r="I15" s="43"/>
      <c r="J15" s="56">
        <v>0.4</v>
      </c>
      <c r="K15" s="16">
        <v>0.55000000000000004</v>
      </c>
      <c r="L15" s="16">
        <v>0.65</v>
      </c>
      <c r="M15" s="17">
        <v>0.65</v>
      </c>
      <c r="N15" s="17">
        <v>0.4</v>
      </c>
      <c r="O15" s="7"/>
    </row>
    <row r="16" spans="1:18" x14ac:dyDescent="0.25">
      <c r="A16" s="15" t="s">
        <v>4</v>
      </c>
      <c r="B16" s="15">
        <v>3.35</v>
      </c>
      <c r="C16" s="15">
        <v>1.75</v>
      </c>
      <c r="D16" s="15">
        <v>1.6</v>
      </c>
      <c r="E16" s="15">
        <v>1.3</v>
      </c>
      <c r="F16" s="15">
        <v>1</v>
      </c>
      <c r="G16" s="42">
        <v>1.25</v>
      </c>
      <c r="H16" s="43"/>
      <c r="I16" s="43"/>
      <c r="J16" s="54">
        <v>0.3</v>
      </c>
      <c r="K16" s="16">
        <v>0.42</v>
      </c>
      <c r="L16" s="16">
        <v>1.5</v>
      </c>
      <c r="M16" s="15">
        <v>2</v>
      </c>
      <c r="N16" s="16">
        <v>1.2</v>
      </c>
      <c r="O16" s="4"/>
    </row>
    <row r="17" spans="1:15" ht="18" x14ac:dyDescent="0.35">
      <c r="A17" s="15" t="s">
        <v>5</v>
      </c>
      <c r="B17" s="15">
        <v>2.2000000000000002</v>
      </c>
      <c r="C17" s="15">
        <v>1.5</v>
      </c>
      <c r="D17" s="15">
        <v>2.1</v>
      </c>
      <c r="E17" s="15">
        <v>1.6</v>
      </c>
      <c r="F17" s="15">
        <v>1.1000000000000001</v>
      </c>
      <c r="G17" s="42">
        <v>1.35</v>
      </c>
      <c r="H17" s="43"/>
      <c r="I17" s="43"/>
      <c r="J17" s="54">
        <v>0.85</v>
      </c>
      <c r="K17" s="16">
        <v>1.65</v>
      </c>
      <c r="L17" s="16">
        <v>1.8</v>
      </c>
      <c r="M17" s="15">
        <v>1.05</v>
      </c>
      <c r="N17" s="15">
        <v>0.94</v>
      </c>
      <c r="O17" s="4"/>
    </row>
    <row r="18" spans="1:15" x14ac:dyDescent="0.25">
      <c r="A18" s="15" t="s">
        <v>6</v>
      </c>
      <c r="B18" s="15">
        <v>2.5</v>
      </c>
      <c r="C18" s="15">
        <v>1.7</v>
      </c>
      <c r="D18" s="15">
        <v>1.55</v>
      </c>
      <c r="E18" s="15">
        <v>1.4</v>
      </c>
      <c r="F18" s="15">
        <v>1.35</v>
      </c>
      <c r="G18" s="42">
        <v>1.1499999999999999</v>
      </c>
      <c r="H18" s="43"/>
      <c r="I18" s="43"/>
      <c r="J18" s="54">
        <v>0.1</v>
      </c>
      <c r="K18" s="16">
        <v>0.68</v>
      </c>
      <c r="L18" s="16">
        <v>1.54</v>
      </c>
      <c r="M18" s="15">
        <v>1.5</v>
      </c>
      <c r="N18" s="15">
        <v>0.98</v>
      </c>
      <c r="O18" s="4"/>
    </row>
    <row r="19" spans="1:15" x14ac:dyDescent="0.25">
      <c r="A19" s="15" t="s">
        <v>7</v>
      </c>
      <c r="B19" s="15">
        <v>2.2999999999999998</v>
      </c>
      <c r="C19" s="15">
        <v>1.45</v>
      </c>
      <c r="D19" s="15">
        <v>2.25</v>
      </c>
      <c r="E19" s="15">
        <v>1.2</v>
      </c>
      <c r="F19" s="15">
        <v>1</v>
      </c>
      <c r="G19" s="42">
        <v>1.35</v>
      </c>
      <c r="H19" s="43"/>
      <c r="I19" s="43"/>
      <c r="J19" s="54">
        <v>0.7</v>
      </c>
      <c r="K19" s="16">
        <v>1.67</v>
      </c>
      <c r="L19" s="16">
        <v>1.85</v>
      </c>
      <c r="M19" s="15">
        <v>1</v>
      </c>
      <c r="N19" s="15">
        <v>0.64</v>
      </c>
      <c r="O19" s="4"/>
    </row>
    <row r="20" spans="1:15" x14ac:dyDescent="0.25">
      <c r="A20" s="15" t="s">
        <v>8</v>
      </c>
      <c r="B20" s="15">
        <v>2.25</v>
      </c>
      <c r="C20" s="15">
        <v>1.6</v>
      </c>
      <c r="D20" s="15">
        <v>1.9</v>
      </c>
      <c r="E20" s="15">
        <v>1.3</v>
      </c>
      <c r="F20" s="15">
        <v>1.3</v>
      </c>
      <c r="G20" s="42">
        <v>1</v>
      </c>
      <c r="H20" s="43"/>
      <c r="I20" s="43"/>
      <c r="J20" s="54">
        <v>0.9</v>
      </c>
      <c r="K20" s="16">
        <v>1.78</v>
      </c>
      <c r="L20" s="16">
        <v>1.45</v>
      </c>
      <c r="M20" s="15">
        <v>1.45</v>
      </c>
      <c r="N20" s="15">
        <v>1.02</v>
      </c>
      <c r="O20" s="4"/>
    </row>
    <row r="21" spans="1:15" x14ac:dyDescent="0.25">
      <c r="A21" s="15" t="s">
        <v>9</v>
      </c>
      <c r="B21" s="15">
        <v>4.2</v>
      </c>
      <c r="C21" s="15">
        <v>1.8</v>
      </c>
      <c r="D21" s="15">
        <v>2.35</v>
      </c>
      <c r="E21" s="15">
        <v>1.45</v>
      </c>
      <c r="F21" s="15">
        <v>1.25</v>
      </c>
      <c r="G21" s="42">
        <v>1.1000000000000001</v>
      </c>
      <c r="H21" s="43"/>
      <c r="I21" s="43"/>
      <c r="J21" s="54">
        <v>0.8</v>
      </c>
      <c r="K21" s="16">
        <v>1.2</v>
      </c>
      <c r="L21" s="16">
        <v>1.68</v>
      </c>
      <c r="M21" s="15">
        <v>0.95</v>
      </c>
      <c r="N21" s="15">
        <v>0.45</v>
      </c>
      <c r="O21" s="4"/>
    </row>
    <row r="22" spans="1:15" x14ac:dyDescent="0.25">
      <c r="A22" s="15" t="s">
        <v>10</v>
      </c>
      <c r="B22" s="15">
        <v>2.41</v>
      </c>
      <c r="C22" s="15">
        <v>1.3</v>
      </c>
      <c r="D22" s="15">
        <v>2.1</v>
      </c>
      <c r="E22" s="15">
        <v>1.05</v>
      </c>
      <c r="F22" s="15">
        <v>0.9</v>
      </c>
      <c r="G22" s="42">
        <v>1.9</v>
      </c>
      <c r="H22" s="43"/>
      <c r="I22" s="43"/>
      <c r="J22" s="54">
        <v>1.1499999999999999</v>
      </c>
      <c r="K22" s="16">
        <v>1.6</v>
      </c>
      <c r="L22" s="16">
        <v>1.35</v>
      </c>
      <c r="M22" s="15">
        <v>1</v>
      </c>
      <c r="N22" s="15">
        <v>0.75</v>
      </c>
      <c r="O22" s="4"/>
    </row>
    <row r="23" spans="1:15" x14ac:dyDescent="0.25">
      <c r="A23" s="4"/>
      <c r="B23" s="4"/>
      <c r="C23" s="4"/>
      <c r="D23" s="4"/>
      <c r="E23" s="4"/>
      <c r="F23" s="4"/>
      <c r="G23" s="4"/>
      <c r="H23" s="43"/>
      <c r="I23" s="43"/>
      <c r="J23" s="4"/>
      <c r="K23" s="4"/>
      <c r="L23" s="4"/>
      <c r="M23" s="4"/>
      <c r="N23" s="4"/>
      <c r="O23" s="4"/>
    </row>
    <row r="24" spans="1:15" x14ac:dyDescent="0.25">
      <c r="A24" s="4"/>
      <c r="B24" s="4"/>
      <c r="C24" s="4"/>
      <c r="D24" s="4"/>
      <c r="E24" s="4"/>
      <c r="F24" s="4"/>
      <c r="G24" s="4"/>
      <c r="H24" s="43"/>
      <c r="I24" s="43"/>
      <c r="J24" s="4"/>
      <c r="K24" s="4"/>
      <c r="L24" s="4"/>
      <c r="M24" s="4"/>
      <c r="N24" s="4"/>
      <c r="O24" s="4"/>
    </row>
    <row r="25" spans="1:15" x14ac:dyDescent="0.25">
      <c r="A25" s="15" t="s">
        <v>19</v>
      </c>
      <c r="B25" s="15" t="s">
        <v>20</v>
      </c>
      <c r="C25" s="15"/>
      <c r="D25" s="15"/>
      <c r="E25" s="15"/>
      <c r="F25" s="15"/>
      <c r="G25" s="42"/>
      <c r="H25" s="43"/>
      <c r="I25" s="43"/>
      <c r="J25" s="54"/>
      <c r="K25" s="15"/>
      <c r="L25" s="15"/>
      <c r="M25" s="15"/>
      <c r="N25" s="15"/>
      <c r="O25" s="4"/>
    </row>
    <row r="26" spans="1:15" x14ac:dyDescent="0.25">
      <c r="A26" s="15" t="s">
        <v>1</v>
      </c>
      <c r="B26" s="15">
        <f t="shared" ref="B26:B35" si="0">B13*0.00028*1000</f>
        <v>0.75599999999999989</v>
      </c>
      <c r="C26" s="15">
        <f>C13*0.00028*1000</f>
        <v>0.76999999999999991</v>
      </c>
      <c r="D26" s="15">
        <f>D13*0.00028*1000</f>
        <v>0.44800000000000001</v>
      </c>
      <c r="E26" s="15">
        <f>E13*0.00028*1000</f>
        <v>0.504</v>
      </c>
      <c r="F26" s="15">
        <f>F13*0.00028*1000</f>
        <v>0.40599999999999997</v>
      </c>
      <c r="G26" s="42">
        <f>G13*0.00028*1000</f>
        <v>0.44800000000000001</v>
      </c>
      <c r="H26" s="43"/>
      <c r="I26" s="43"/>
      <c r="J26" s="54">
        <f t="shared" ref="J26:J35" si="1">J13*0.00028*1000</f>
        <v>0.50399999999999989</v>
      </c>
      <c r="K26" s="15">
        <f>K13*0.00028*1000</f>
        <v>0.44800000000000001</v>
      </c>
      <c r="L26" s="15">
        <f>L13*0.00028*1000</f>
        <v>0.36399999999999993</v>
      </c>
      <c r="M26" s="15">
        <f>M13*0.00028*1000</f>
        <v>0.23799999999999999</v>
      </c>
      <c r="N26" s="15">
        <f>N13*0.00028*1000</f>
        <v>0.23519999999999996</v>
      </c>
      <c r="O26" s="4"/>
    </row>
    <row r="27" spans="1:15" x14ac:dyDescent="0.25">
      <c r="A27" s="15" t="s">
        <v>2</v>
      </c>
      <c r="B27" s="15">
        <f t="shared" si="0"/>
        <v>0.64399999999999991</v>
      </c>
      <c r="C27" s="15">
        <f t="shared" ref="C27:G35" si="2">C14*0.00028*1000</f>
        <v>0.61599999999999999</v>
      </c>
      <c r="D27" s="15">
        <f t="shared" si="2"/>
        <v>0.44800000000000001</v>
      </c>
      <c r="E27" s="15">
        <f t="shared" si="2"/>
        <v>0.39199999999999996</v>
      </c>
      <c r="F27" s="15">
        <f t="shared" si="2"/>
        <v>0.33599999999999997</v>
      </c>
      <c r="G27" s="42">
        <f t="shared" si="2"/>
        <v>0.33599999999999997</v>
      </c>
      <c r="H27" s="43"/>
      <c r="I27" s="43"/>
      <c r="J27" s="54">
        <f t="shared" si="1"/>
        <v>0.224</v>
      </c>
      <c r="K27" s="15">
        <f t="shared" ref="K27:L35" si="3">K14*0.00028*1000</f>
        <v>0.36399999999999993</v>
      </c>
      <c r="L27" s="15">
        <f t="shared" si="3"/>
        <v>0.44800000000000001</v>
      </c>
      <c r="M27" s="15">
        <f t="shared" ref="M27:M35" si="4">M14*0.00028*1000</f>
        <v>0.36399999999999993</v>
      </c>
      <c r="N27" s="15">
        <f t="shared" ref="N27:N35" si="5">N14*0.00028*1000</f>
        <v>0.33599999999999997</v>
      </c>
      <c r="O27" s="4"/>
    </row>
    <row r="28" spans="1:15" x14ac:dyDescent="0.25">
      <c r="A28" s="15" t="s">
        <v>3</v>
      </c>
      <c r="B28" s="15">
        <f t="shared" si="0"/>
        <v>0.86799999999999999</v>
      </c>
      <c r="C28" s="15">
        <f t="shared" si="2"/>
        <v>0.79800000000000004</v>
      </c>
      <c r="D28" s="15">
        <f t="shared" si="2"/>
        <v>0.44800000000000001</v>
      </c>
      <c r="E28" s="15">
        <f t="shared" si="2"/>
        <v>0.46199999999999997</v>
      </c>
      <c r="F28" s="15">
        <f t="shared" si="2"/>
        <v>0.36399999999999993</v>
      </c>
      <c r="G28" s="42">
        <f t="shared" si="2"/>
        <v>0.36399999999999993</v>
      </c>
      <c r="H28" s="43"/>
      <c r="I28" s="43"/>
      <c r="J28" s="54">
        <f t="shared" si="1"/>
        <v>0.112</v>
      </c>
      <c r="K28" s="15">
        <f t="shared" si="3"/>
        <v>0.154</v>
      </c>
      <c r="L28" s="15">
        <f t="shared" si="3"/>
        <v>0.18199999999999997</v>
      </c>
      <c r="M28" s="15">
        <f t="shared" si="4"/>
        <v>0.18199999999999997</v>
      </c>
      <c r="N28" s="15">
        <f t="shared" si="5"/>
        <v>0.112</v>
      </c>
      <c r="O28" s="4"/>
    </row>
    <row r="29" spans="1:15" x14ac:dyDescent="0.25">
      <c r="A29" s="15" t="s">
        <v>4</v>
      </c>
      <c r="B29" s="15">
        <f t="shared" si="0"/>
        <v>0.93799999999999994</v>
      </c>
      <c r="C29" s="15">
        <f t="shared" si="2"/>
        <v>0.49</v>
      </c>
      <c r="D29" s="15">
        <f t="shared" si="2"/>
        <v>0.44800000000000001</v>
      </c>
      <c r="E29" s="15">
        <f t="shared" si="2"/>
        <v>0.36399999999999993</v>
      </c>
      <c r="F29" s="15">
        <f t="shared" si="2"/>
        <v>0.27999999999999997</v>
      </c>
      <c r="G29" s="42">
        <f t="shared" si="2"/>
        <v>0.34999999999999992</v>
      </c>
      <c r="H29" s="43"/>
      <c r="I29" s="43"/>
      <c r="J29" s="54">
        <f t="shared" si="1"/>
        <v>8.3999999999999991E-2</v>
      </c>
      <c r="K29" s="15">
        <f t="shared" si="3"/>
        <v>0.11759999999999998</v>
      </c>
      <c r="L29" s="15">
        <f t="shared" si="3"/>
        <v>0.42</v>
      </c>
      <c r="M29" s="15">
        <f t="shared" si="4"/>
        <v>0.55999999999999994</v>
      </c>
      <c r="N29" s="15">
        <f t="shared" si="5"/>
        <v>0.33599999999999997</v>
      </c>
      <c r="O29" s="4"/>
    </row>
    <row r="30" spans="1:15" ht="18" x14ac:dyDescent="0.35">
      <c r="A30" s="15" t="s">
        <v>5</v>
      </c>
      <c r="B30" s="15">
        <f t="shared" si="0"/>
        <v>0.61599999999999999</v>
      </c>
      <c r="C30" s="15">
        <f t="shared" si="2"/>
        <v>0.42</v>
      </c>
      <c r="D30" s="15">
        <f t="shared" si="2"/>
        <v>0.58799999999999997</v>
      </c>
      <c r="E30" s="15">
        <f t="shared" si="2"/>
        <v>0.44800000000000001</v>
      </c>
      <c r="F30" s="15">
        <f t="shared" si="2"/>
        <v>0.308</v>
      </c>
      <c r="G30" s="42">
        <f t="shared" si="2"/>
        <v>0.37799999999999995</v>
      </c>
      <c r="H30" s="43"/>
      <c r="I30" s="43"/>
      <c r="J30" s="54">
        <f t="shared" si="1"/>
        <v>0.23799999999999999</v>
      </c>
      <c r="K30" s="15">
        <f t="shared" si="3"/>
        <v>0.46199999999999997</v>
      </c>
      <c r="L30" s="15">
        <f t="shared" si="3"/>
        <v>0.504</v>
      </c>
      <c r="M30" s="15">
        <f t="shared" si="4"/>
        <v>0.29399999999999998</v>
      </c>
      <c r="N30" s="15">
        <f t="shared" si="5"/>
        <v>0.26319999999999993</v>
      </c>
      <c r="O30" s="4"/>
    </row>
    <row r="31" spans="1:15" x14ac:dyDescent="0.25">
      <c r="A31" s="15" t="s">
        <v>6</v>
      </c>
      <c r="B31" s="15">
        <f t="shared" si="0"/>
        <v>0.69999999999999984</v>
      </c>
      <c r="C31" s="15">
        <f t="shared" si="2"/>
        <v>0.47599999999999998</v>
      </c>
      <c r="D31" s="15">
        <f t="shared" si="2"/>
        <v>0.434</v>
      </c>
      <c r="E31" s="15">
        <f t="shared" si="2"/>
        <v>0.39199999999999996</v>
      </c>
      <c r="F31" s="15">
        <f t="shared" si="2"/>
        <v>0.37799999999999995</v>
      </c>
      <c r="G31" s="42">
        <f t="shared" si="2"/>
        <v>0.32199999999999995</v>
      </c>
      <c r="H31" s="43"/>
      <c r="I31" s="43"/>
      <c r="J31" s="54">
        <f t="shared" si="1"/>
        <v>2.8000000000000001E-2</v>
      </c>
      <c r="K31" s="15">
        <f t="shared" si="3"/>
        <v>0.19039999999999999</v>
      </c>
      <c r="L31" s="15">
        <f t="shared" si="3"/>
        <v>0.43119999999999997</v>
      </c>
      <c r="M31" s="15">
        <f t="shared" si="4"/>
        <v>0.42</v>
      </c>
      <c r="N31" s="15">
        <f t="shared" si="5"/>
        <v>0.27439999999999992</v>
      </c>
      <c r="O31" s="4"/>
    </row>
    <row r="32" spans="1:15" x14ac:dyDescent="0.25">
      <c r="A32" s="15" t="s">
        <v>7</v>
      </c>
      <c r="B32" s="15">
        <f t="shared" si="0"/>
        <v>0.64399999999999991</v>
      </c>
      <c r="C32" s="15">
        <f t="shared" si="2"/>
        <v>0.40599999999999997</v>
      </c>
      <c r="D32" s="15">
        <f t="shared" si="2"/>
        <v>0.62999999999999989</v>
      </c>
      <c r="E32" s="15">
        <f t="shared" si="2"/>
        <v>0.33599999999999997</v>
      </c>
      <c r="F32" s="15">
        <f t="shared" si="2"/>
        <v>0.27999999999999997</v>
      </c>
      <c r="G32" s="42">
        <f t="shared" si="2"/>
        <v>0.37799999999999995</v>
      </c>
      <c r="H32" s="43"/>
      <c r="I32" s="43"/>
      <c r="J32" s="54">
        <f t="shared" si="1"/>
        <v>0.19599999999999998</v>
      </c>
      <c r="K32" s="15">
        <f t="shared" si="3"/>
        <v>0.4675999999999999</v>
      </c>
      <c r="L32" s="15">
        <f t="shared" si="3"/>
        <v>0.51800000000000002</v>
      </c>
      <c r="M32" s="15">
        <f t="shared" si="4"/>
        <v>0.27999999999999997</v>
      </c>
      <c r="N32" s="15">
        <f t="shared" si="5"/>
        <v>0.1792</v>
      </c>
      <c r="O32" s="4"/>
    </row>
    <row r="33" spans="1:15" x14ac:dyDescent="0.25">
      <c r="A33" s="15" t="s">
        <v>8</v>
      </c>
      <c r="B33" s="15">
        <f t="shared" si="0"/>
        <v>0.62999999999999989</v>
      </c>
      <c r="C33" s="15">
        <f t="shared" si="2"/>
        <v>0.44800000000000001</v>
      </c>
      <c r="D33" s="15">
        <f t="shared" si="2"/>
        <v>0.53199999999999992</v>
      </c>
      <c r="E33" s="15">
        <f t="shared" si="2"/>
        <v>0.36399999999999993</v>
      </c>
      <c r="F33" s="15">
        <f t="shared" si="2"/>
        <v>0.36399999999999993</v>
      </c>
      <c r="G33" s="42">
        <f t="shared" si="2"/>
        <v>0.27999999999999997</v>
      </c>
      <c r="H33" s="43"/>
      <c r="I33" s="43"/>
      <c r="J33" s="54">
        <f t="shared" si="1"/>
        <v>0.252</v>
      </c>
      <c r="K33" s="15">
        <f t="shared" si="3"/>
        <v>0.49839999999999995</v>
      </c>
      <c r="L33" s="15">
        <f t="shared" si="3"/>
        <v>0.40599999999999997</v>
      </c>
      <c r="M33" s="15">
        <f t="shared" si="4"/>
        <v>0.40599999999999997</v>
      </c>
      <c r="N33" s="15">
        <f t="shared" si="5"/>
        <v>0.28560000000000002</v>
      </c>
      <c r="O33" s="4"/>
    </row>
    <row r="34" spans="1:15" x14ac:dyDescent="0.25">
      <c r="A34" s="15" t="s">
        <v>9</v>
      </c>
      <c r="B34" s="15">
        <f t="shared" si="0"/>
        <v>1.1759999999999999</v>
      </c>
      <c r="C34" s="15">
        <f t="shared" si="2"/>
        <v>0.504</v>
      </c>
      <c r="D34" s="15">
        <f t="shared" si="2"/>
        <v>0.65799999999999992</v>
      </c>
      <c r="E34" s="15">
        <f t="shared" si="2"/>
        <v>0.40599999999999997</v>
      </c>
      <c r="F34" s="15">
        <f t="shared" si="2"/>
        <v>0.34999999999999992</v>
      </c>
      <c r="G34" s="42">
        <f t="shared" si="2"/>
        <v>0.308</v>
      </c>
      <c r="H34" s="43"/>
      <c r="I34" s="43"/>
      <c r="J34" s="54">
        <f t="shared" si="1"/>
        <v>0.224</v>
      </c>
      <c r="K34" s="15">
        <f t="shared" si="3"/>
        <v>0.33599999999999997</v>
      </c>
      <c r="L34" s="15">
        <f t="shared" si="3"/>
        <v>0.47039999999999993</v>
      </c>
      <c r="M34" s="15">
        <f t="shared" si="4"/>
        <v>0.26599999999999996</v>
      </c>
      <c r="N34" s="15">
        <f t="shared" si="5"/>
        <v>0.126</v>
      </c>
      <c r="O34" s="4"/>
    </row>
    <row r="35" spans="1:15" x14ac:dyDescent="0.25">
      <c r="A35" s="15" t="s">
        <v>10</v>
      </c>
      <c r="B35" s="15">
        <f t="shared" si="0"/>
        <v>0.67480000000000007</v>
      </c>
      <c r="C35" s="15">
        <f t="shared" si="2"/>
        <v>0.36399999999999993</v>
      </c>
      <c r="D35" s="15">
        <f t="shared" si="2"/>
        <v>0.58799999999999997</v>
      </c>
      <c r="E35" s="15">
        <f t="shared" si="2"/>
        <v>0.29399999999999998</v>
      </c>
      <c r="F35" s="15">
        <f t="shared" si="2"/>
        <v>0.252</v>
      </c>
      <c r="G35" s="42">
        <f t="shared" si="2"/>
        <v>0.53199999999999992</v>
      </c>
      <c r="H35" s="43"/>
      <c r="I35" s="43"/>
      <c r="J35" s="54">
        <f t="shared" si="1"/>
        <v>0.32199999999999995</v>
      </c>
      <c r="K35" s="15">
        <f t="shared" si="3"/>
        <v>0.44800000000000001</v>
      </c>
      <c r="L35" s="15">
        <f t="shared" si="3"/>
        <v>0.37799999999999995</v>
      </c>
      <c r="M35" s="15">
        <f t="shared" si="4"/>
        <v>0.27999999999999997</v>
      </c>
      <c r="N35" s="15">
        <f t="shared" si="5"/>
        <v>0.21</v>
      </c>
      <c r="O35" s="4"/>
    </row>
    <row r="36" spans="1:15" x14ac:dyDescent="0.25">
      <c r="A36" s="4"/>
      <c r="B36" s="4"/>
      <c r="C36" s="4"/>
      <c r="D36" s="4"/>
      <c r="E36" s="4"/>
      <c r="F36" s="4"/>
      <c r="G36" s="4"/>
      <c r="H36" s="43"/>
      <c r="I36" s="43"/>
      <c r="J36" s="4"/>
      <c r="K36" s="4"/>
      <c r="L36" s="4"/>
      <c r="M36" s="4"/>
      <c r="N36" s="4"/>
      <c r="O36" s="4"/>
    </row>
    <row r="37" spans="1:15" x14ac:dyDescent="0.25">
      <c r="A37" s="4"/>
      <c r="B37" s="4"/>
      <c r="C37" s="4"/>
      <c r="D37" s="4"/>
      <c r="E37" s="4"/>
      <c r="F37" s="4"/>
      <c r="G37" s="4"/>
      <c r="H37" s="43"/>
      <c r="I37" s="43"/>
      <c r="J37" s="4"/>
      <c r="K37" s="4"/>
      <c r="L37" s="4"/>
      <c r="M37" s="4"/>
      <c r="N37" s="4"/>
      <c r="O37" s="4"/>
    </row>
    <row r="38" spans="1:15" x14ac:dyDescent="0.25">
      <c r="A38" s="15" t="s">
        <v>19</v>
      </c>
      <c r="B38" s="15" t="s">
        <v>21</v>
      </c>
      <c r="C38" s="15"/>
      <c r="D38" s="15"/>
      <c r="E38" s="15"/>
      <c r="F38" s="15"/>
      <c r="G38" s="42"/>
      <c r="H38" s="43"/>
      <c r="I38" s="43"/>
      <c r="J38" s="54"/>
      <c r="K38" s="15"/>
      <c r="L38" s="15"/>
      <c r="M38" s="15"/>
      <c r="N38" s="15"/>
      <c r="O38" s="4"/>
    </row>
    <row r="39" spans="1:15" x14ac:dyDescent="0.25">
      <c r="A39" s="15" t="s">
        <v>1</v>
      </c>
      <c r="B39" s="15">
        <f t="shared" ref="B39:G48" si="6">B26/(20*20/10000)</f>
        <v>18.899999999999999</v>
      </c>
      <c r="C39" s="15">
        <f t="shared" si="6"/>
        <v>19.249999999999996</v>
      </c>
      <c r="D39" s="15">
        <f t="shared" si="6"/>
        <v>11.2</v>
      </c>
      <c r="E39" s="15">
        <f t="shared" si="6"/>
        <v>12.6</v>
      </c>
      <c r="F39" s="15">
        <f t="shared" si="6"/>
        <v>10.149999999999999</v>
      </c>
      <c r="G39" s="42">
        <f t="shared" si="6"/>
        <v>11.2</v>
      </c>
      <c r="H39" s="43"/>
      <c r="I39" s="43"/>
      <c r="J39" s="54">
        <f t="shared" ref="J39:J48" si="7">J26/(20*20/10000)</f>
        <v>12.599999999999998</v>
      </c>
      <c r="K39" s="15">
        <f>K26/(20*20/10000)</f>
        <v>11.2</v>
      </c>
      <c r="L39" s="15">
        <f>L26/(20*20/10000)</f>
        <v>9.0999999999999979</v>
      </c>
      <c r="M39" s="15">
        <f>M26/(20*20/10000)</f>
        <v>5.9499999999999993</v>
      </c>
      <c r="N39" s="15">
        <f>N26/(20*20/10000)</f>
        <v>5.879999999999999</v>
      </c>
      <c r="O39" s="4"/>
    </row>
    <row r="40" spans="1:15" x14ac:dyDescent="0.25">
      <c r="A40" s="15" t="s">
        <v>2</v>
      </c>
      <c r="B40" s="15">
        <f t="shared" si="6"/>
        <v>16.099999999999998</v>
      </c>
      <c r="C40" s="15">
        <f t="shared" si="6"/>
        <v>15.4</v>
      </c>
      <c r="D40" s="15">
        <f t="shared" si="6"/>
        <v>11.2</v>
      </c>
      <c r="E40" s="15">
        <f t="shared" si="6"/>
        <v>9.7999999999999989</v>
      </c>
      <c r="F40" s="15">
        <f t="shared" si="6"/>
        <v>8.3999999999999986</v>
      </c>
      <c r="G40" s="42">
        <f t="shared" si="6"/>
        <v>8.3999999999999986</v>
      </c>
      <c r="H40" s="43"/>
      <c r="I40" s="43"/>
      <c r="J40" s="54">
        <f t="shared" si="7"/>
        <v>5.6</v>
      </c>
      <c r="K40" s="15">
        <f t="shared" ref="K40:L48" si="8">K27/(20*20/10000)</f>
        <v>9.0999999999999979</v>
      </c>
      <c r="L40" s="15">
        <f t="shared" si="8"/>
        <v>11.2</v>
      </c>
      <c r="M40" s="15">
        <f t="shared" ref="M40:M48" si="9">M27/(20*20/10000)</f>
        <v>9.0999999999999979</v>
      </c>
      <c r="N40" s="15">
        <f t="shared" ref="N40:N48" si="10">N27/(20*20/10000)</f>
        <v>8.3999999999999986</v>
      </c>
      <c r="O40" s="4"/>
    </row>
    <row r="41" spans="1:15" x14ac:dyDescent="0.25">
      <c r="A41" s="15" t="s">
        <v>3</v>
      </c>
      <c r="B41" s="15">
        <f t="shared" si="6"/>
        <v>21.7</v>
      </c>
      <c r="C41" s="15">
        <f t="shared" si="6"/>
        <v>19.95</v>
      </c>
      <c r="D41" s="15">
        <f t="shared" si="6"/>
        <v>11.2</v>
      </c>
      <c r="E41" s="15">
        <f t="shared" si="6"/>
        <v>11.549999999999999</v>
      </c>
      <c r="F41" s="15">
        <f t="shared" si="6"/>
        <v>9.0999999999999979</v>
      </c>
      <c r="G41" s="42">
        <f t="shared" si="6"/>
        <v>9.0999999999999979</v>
      </c>
      <c r="H41" s="43"/>
      <c r="I41" s="43"/>
      <c r="J41" s="54">
        <f t="shared" si="7"/>
        <v>2.8</v>
      </c>
      <c r="K41" s="15">
        <f t="shared" si="8"/>
        <v>3.85</v>
      </c>
      <c r="L41" s="15">
        <f t="shared" si="8"/>
        <v>4.5499999999999989</v>
      </c>
      <c r="M41" s="15">
        <f t="shared" si="9"/>
        <v>4.5499999999999989</v>
      </c>
      <c r="N41" s="15">
        <f t="shared" si="10"/>
        <v>2.8</v>
      </c>
      <c r="O41" s="4"/>
    </row>
    <row r="42" spans="1:15" x14ac:dyDescent="0.25">
      <c r="A42" s="15" t="s">
        <v>4</v>
      </c>
      <c r="B42" s="15">
        <f t="shared" si="6"/>
        <v>23.45</v>
      </c>
      <c r="C42" s="15">
        <f t="shared" si="6"/>
        <v>12.25</v>
      </c>
      <c r="D42" s="15">
        <f t="shared" si="6"/>
        <v>11.2</v>
      </c>
      <c r="E42" s="15">
        <f t="shared" si="6"/>
        <v>9.0999999999999979</v>
      </c>
      <c r="F42" s="15">
        <f t="shared" si="6"/>
        <v>6.9999999999999991</v>
      </c>
      <c r="G42" s="42">
        <f t="shared" si="6"/>
        <v>8.7499999999999982</v>
      </c>
      <c r="H42" s="43"/>
      <c r="I42" s="43"/>
      <c r="J42" s="54">
        <f t="shared" si="7"/>
        <v>2.0999999999999996</v>
      </c>
      <c r="K42" s="15">
        <f t="shared" si="8"/>
        <v>2.9399999999999995</v>
      </c>
      <c r="L42" s="15">
        <f t="shared" si="8"/>
        <v>10.5</v>
      </c>
      <c r="M42" s="15">
        <f t="shared" si="9"/>
        <v>13.999999999999998</v>
      </c>
      <c r="N42" s="15">
        <f t="shared" si="10"/>
        <v>8.3999999999999986</v>
      </c>
      <c r="O42" s="4"/>
    </row>
    <row r="43" spans="1:15" ht="18" x14ac:dyDescent="0.35">
      <c r="A43" s="15" t="s">
        <v>5</v>
      </c>
      <c r="B43" s="15">
        <f t="shared" si="6"/>
        <v>15.4</v>
      </c>
      <c r="C43" s="15">
        <f t="shared" si="6"/>
        <v>10.5</v>
      </c>
      <c r="D43" s="15">
        <f t="shared" si="6"/>
        <v>14.7</v>
      </c>
      <c r="E43" s="15">
        <f t="shared" si="6"/>
        <v>11.2</v>
      </c>
      <c r="F43" s="15">
        <f t="shared" si="6"/>
        <v>7.7</v>
      </c>
      <c r="G43" s="42">
        <f t="shared" si="6"/>
        <v>9.4499999999999993</v>
      </c>
      <c r="H43" s="43"/>
      <c r="I43" s="43"/>
      <c r="J43" s="54">
        <f t="shared" si="7"/>
        <v>5.9499999999999993</v>
      </c>
      <c r="K43" s="15">
        <f t="shared" si="8"/>
        <v>11.549999999999999</v>
      </c>
      <c r="L43" s="15">
        <f t="shared" si="8"/>
        <v>12.6</v>
      </c>
      <c r="M43" s="15">
        <f t="shared" si="9"/>
        <v>7.35</v>
      </c>
      <c r="N43" s="15">
        <f t="shared" si="10"/>
        <v>6.5799999999999983</v>
      </c>
      <c r="O43" s="4"/>
    </row>
    <row r="44" spans="1:15" x14ac:dyDescent="0.25">
      <c r="A44" s="15" t="s">
        <v>6</v>
      </c>
      <c r="B44" s="15">
        <f t="shared" si="6"/>
        <v>17.499999999999996</v>
      </c>
      <c r="C44" s="15">
        <f t="shared" si="6"/>
        <v>11.899999999999999</v>
      </c>
      <c r="D44" s="15">
        <f t="shared" si="6"/>
        <v>10.85</v>
      </c>
      <c r="E44" s="15">
        <f t="shared" si="6"/>
        <v>9.7999999999999989</v>
      </c>
      <c r="F44" s="15">
        <f t="shared" si="6"/>
        <v>9.4499999999999993</v>
      </c>
      <c r="G44" s="42">
        <f t="shared" si="6"/>
        <v>8.0499999999999989</v>
      </c>
      <c r="H44" s="43"/>
      <c r="I44" s="43"/>
      <c r="J44" s="54">
        <f t="shared" si="7"/>
        <v>0.7</v>
      </c>
      <c r="K44" s="15">
        <f t="shared" si="8"/>
        <v>4.76</v>
      </c>
      <c r="L44" s="15">
        <f t="shared" si="8"/>
        <v>10.78</v>
      </c>
      <c r="M44" s="15">
        <f t="shared" si="9"/>
        <v>10.5</v>
      </c>
      <c r="N44" s="15">
        <f t="shared" si="10"/>
        <v>6.8599999999999977</v>
      </c>
      <c r="O44" s="4"/>
    </row>
    <row r="45" spans="1:15" x14ac:dyDescent="0.25">
      <c r="A45" s="15" t="s">
        <v>7</v>
      </c>
      <c r="B45" s="15">
        <f t="shared" si="6"/>
        <v>16.099999999999998</v>
      </c>
      <c r="C45" s="15">
        <f t="shared" si="6"/>
        <v>10.149999999999999</v>
      </c>
      <c r="D45" s="15">
        <f t="shared" si="6"/>
        <v>15.749999999999996</v>
      </c>
      <c r="E45" s="15">
        <f t="shared" si="6"/>
        <v>8.3999999999999986</v>
      </c>
      <c r="F45" s="15">
        <f t="shared" si="6"/>
        <v>6.9999999999999991</v>
      </c>
      <c r="G45" s="42">
        <f t="shared" si="6"/>
        <v>9.4499999999999993</v>
      </c>
      <c r="H45" s="43"/>
      <c r="I45" s="43"/>
      <c r="J45" s="54">
        <f t="shared" si="7"/>
        <v>4.8999999999999995</v>
      </c>
      <c r="K45" s="15">
        <f t="shared" si="8"/>
        <v>11.689999999999998</v>
      </c>
      <c r="L45" s="15">
        <f t="shared" si="8"/>
        <v>12.95</v>
      </c>
      <c r="M45" s="15">
        <f t="shared" si="9"/>
        <v>6.9999999999999991</v>
      </c>
      <c r="N45" s="15">
        <f t="shared" si="10"/>
        <v>4.4799999999999995</v>
      </c>
      <c r="O45" s="4"/>
    </row>
    <row r="46" spans="1:15" x14ac:dyDescent="0.25">
      <c r="A46" s="15" t="s">
        <v>8</v>
      </c>
      <c r="B46" s="15">
        <f t="shared" si="6"/>
        <v>15.749999999999996</v>
      </c>
      <c r="C46" s="15">
        <f t="shared" si="6"/>
        <v>11.2</v>
      </c>
      <c r="D46" s="15">
        <f t="shared" si="6"/>
        <v>13.299999999999997</v>
      </c>
      <c r="E46" s="15">
        <f t="shared" si="6"/>
        <v>9.0999999999999979</v>
      </c>
      <c r="F46" s="15">
        <f t="shared" si="6"/>
        <v>9.0999999999999979</v>
      </c>
      <c r="G46" s="42">
        <f t="shared" si="6"/>
        <v>6.9999999999999991</v>
      </c>
      <c r="H46" s="43"/>
      <c r="I46" s="43"/>
      <c r="J46" s="54">
        <f t="shared" si="7"/>
        <v>6.3</v>
      </c>
      <c r="K46" s="15">
        <f t="shared" si="8"/>
        <v>12.459999999999999</v>
      </c>
      <c r="L46" s="15">
        <f t="shared" si="8"/>
        <v>10.149999999999999</v>
      </c>
      <c r="M46" s="15">
        <f t="shared" si="9"/>
        <v>10.149999999999999</v>
      </c>
      <c r="N46" s="15">
        <f t="shared" si="10"/>
        <v>7.1400000000000006</v>
      </c>
      <c r="O46" s="4"/>
    </row>
    <row r="47" spans="1:15" x14ac:dyDescent="0.25">
      <c r="A47" s="15" t="s">
        <v>9</v>
      </c>
      <c r="B47" s="15">
        <f t="shared" si="6"/>
        <v>29.4</v>
      </c>
      <c r="C47" s="15">
        <f t="shared" si="6"/>
        <v>12.6</v>
      </c>
      <c r="D47" s="15">
        <f t="shared" si="6"/>
        <v>16.45</v>
      </c>
      <c r="E47" s="15">
        <f t="shared" si="6"/>
        <v>10.149999999999999</v>
      </c>
      <c r="F47" s="15">
        <f t="shared" si="6"/>
        <v>8.7499999999999982</v>
      </c>
      <c r="G47" s="42">
        <f t="shared" si="6"/>
        <v>7.7</v>
      </c>
      <c r="H47" s="43"/>
      <c r="I47" s="43"/>
      <c r="J47" s="54">
        <f t="shared" si="7"/>
        <v>5.6</v>
      </c>
      <c r="K47" s="15">
        <f t="shared" si="8"/>
        <v>8.3999999999999986</v>
      </c>
      <c r="L47" s="15">
        <f t="shared" si="8"/>
        <v>11.759999999999998</v>
      </c>
      <c r="M47" s="15">
        <f t="shared" si="9"/>
        <v>6.6499999999999986</v>
      </c>
      <c r="N47" s="15">
        <f t="shared" si="10"/>
        <v>3.15</v>
      </c>
      <c r="O47" s="4"/>
    </row>
    <row r="48" spans="1:15" x14ac:dyDescent="0.25">
      <c r="A48" s="15" t="s">
        <v>10</v>
      </c>
      <c r="B48" s="15">
        <f t="shared" si="6"/>
        <v>16.87</v>
      </c>
      <c r="C48" s="15">
        <f t="shared" si="6"/>
        <v>9.0999999999999979</v>
      </c>
      <c r="D48" s="15">
        <f t="shared" si="6"/>
        <v>14.7</v>
      </c>
      <c r="E48" s="15">
        <f t="shared" si="6"/>
        <v>7.35</v>
      </c>
      <c r="F48" s="15">
        <f t="shared" si="6"/>
        <v>6.3</v>
      </c>
      <c r="G48" s="42">
        <f t="shared" si="6"/>
        <v>13.299999999999997</v>
      </c>
      <c r="H48" s="43"/>
      <c r="I48" s="43"/>
      <c r="J48" s="54">
        <f t="shared" si="7"/>
        <v>8.0499999999999989</v>
      </c>
      <c r="K48" s="15">
        <f t="shared" si="8"/>
        <v>11.2</v>
      </c>
      <c r="L48" s="15">
        <f t="shared" si="8"/>
        <v>9.4499999999999993</v>
      </c>
      <c r="M48" s="15">
        <f t="shared" si="9"/>
        <v>6.9999999999999991</v>
      </c>
      <c r="N48" s="15">
        <f t="shared" si="10"/>
        <v>5.25</v>
      </c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3"/>
      <c r="I49" s="43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15" t="s">
        <v>19</v>
      </c>
      <c r="B55" s="15" t="s">
        <v>22</v>
      </c>
      <c r="C55" s="15"/>
      <c r="D55" s="15"/>
      <c r="E55" s="15"/>
      <c r="F55" s="15"/>
      <c r="G55" s="15"/>
      <c r="H55" s="57" t="s">
        <v>23</v>
      </c>
      <c r="I55" s="43"/>
      <c r="J55" s="54"/>
      <c r="K55" s="15"/>
      <c r="L55" s="15"/>
      <c r="M55" s="15"/>
      <c r="N55" s="15"/>
      <c r="O55" s="8" t="s">
        <v>23</v>
      </c>
    </row>
    <row r="56" spans="1:15" x14ac:dyDescent="0.25">
      <c r="A56" s="15" t="s">
        <v>1</v>
      </c>
      <c r="B56" s="15">
        <f t="shared" ref="B56:G65" si="11">B39/1</f>
        <v>18.899999999999999</v>
      </c>
      <c r="C56" s="15">
        <f>C39/1</f>
        <v>19.249999999999996</v>
      </c>
      <c r="D56" s="15">
        <f>D39/1</f>
        <v>11.2</v>
      </c>
      <c r="E56" s="15">
        <f>E39/1</f>
        <v>12.6</v>
      </c>
      <c r="F56" s="15">
        <f>F39/1</f>
        <v>10.149999999999999</v>
      </c>
      <c r="G56" s="15">
        <f>G39/1</f>
        <v>11.2</v>
      </c>
      <c r="H56" s="57">
        <f>B56+C56+D56+E56+F56+G56</f>
        <v>83.3</v>
      </c>
      <c r="I56" s="43"/>
      <c r="J56" s="54">
        <f t="shared" ref="J56:N65" si="12">J39/1</f>
        <v>12.599999999999998</v>
      </c>
      <c r="K56" s="15">
        <f>K39/1</f>
        <v>11.2</v>
      </c>
      <c r="L56" s="15">
        <f>L39/1</f>
        <v>9.0999999999999979</v>
      </c>
      <c r="M56" s="15">
        <f>M39/1</f>
        <v>5.9499999999999993</v>
      </c>
      <c r="N56" s="15">
        <f>N39/1</f>
        <v>5.879999999999999</v>
      </c>
      <c r="O56" s="8">
        <f>SUM(J56:N56)</f>
        <v>44.72999999999999</v>
      </c>
    </row>
    <row r="57" spans="1:15" x14ac:dyDescent="0.25">
      <c r="A57" s="15" t="s">
        <v>2</v>
      </c>
      <c r="B57" s="15">
        <f t="shared" si="11"/>
        <v>16.099999999999998</v>
      </c>
      <c r="C57" s="15">
        <f t="shared" si="11"/>
        <v>15.4</v>
      </c>
      <c r="D57" s="15">
        <f t="shared" si="11"/>
        <v>11.2</v>
      </c>
      <c r="E57" s="15">
        <f t="shared" si="11"/>
        <v>9.7999999999999989</v>
      </c>
      <c r="F57" s="15">
        <f t="shared" si="11"/>
        <v>8.3999999999999986</v>
      </c>
      <c r="G57" s="15">
        <f t="shared" si="11"/>
        <v>8.3999999999999986</v>
      </c>
      <c r="H57" s="57">
        <f t="shared" ref="H57:H65" si="13">B57+C57+D57+E57+F57+G57</f>
        <v>69.3</v>
      </c>
      <c r="I57" s="43"/>
      <c r="J57" s="54">
        <f t="shared" si="12"/>
        <v>5.6</v>
      </c>
      <c r="K57" s="15">
        <f t="shared" si="12"/>
        <v>9.0999999999999979</v>
      </c>
      <c r="L57" s="15">
        <f t="shared" si="12"/>
        <v>11.2</v>
      </c>
      <c r="M57" s="15">
        <f t="shared" si="12"/>
        <v>9.0999999999999979</v>
      </c>
      <c r="N57" s="15">
        <f t="shared" si="12"/>
        <v>8.3999999999999986</v>
      </c>
      <c r="O57" s="8">
        <f t="shared" ref="O57:O65" si="14">SUM(J57:N57)</f>
        <v>43.4</v>
      </c>
    </row>
    <row r="58" spans="1:15" x14ac:dyDescent="0.25">
      <c r="A58" s="15" t="s">
        <v>3</v>
      </c>
      <c r="B58" s="15">
        <f t="shared" si="11"/>
        <v>21.7</v>
      </c>
      <c r="C58" s="15">
        <f t="shared" si="11"/>
        <v>19.95</v>
      </c>
      <c r="D58" s="15">
        <f t="shared" si="11"/>
        <v>11.2</v>
      </c>
      <c r="E58" s="15">
        <f t="shared" si="11"/>
        <v>11.549999999999999</v>
      </c>
      <c r="F58" s="15">
        <f t="shared" si="11"/>
        <v>9.0999999999999979</v>
      </c>
      <c r="G58" s="15">
        <f t="shared" si="11"/>
        <v>9.0999999999999979</v>
      </c>
      <c r="H58" s="57">
        <f t="shared" si="13"/>
        <v>82.59999999999998</v>
      </c>
      <c r="I58" s="43"/>
      <c r="J58" s="54">
        <f t="shared" si="12"/>
        <v>2.8</v>
      </c>
      <c r="K58" s="15">
        <f t="shared" si="12"/>
        <v>3.85</v>
      </c>
      <c r="L58" s="15">
        <f t="shared" si="12"/>
        <v>4.5499999999999989</v>
      </c>
      <c r="M58" s="15">
        <f t="shared" si="12"/>
        <v>4.5499999999999989</v>
      </c>
      <c r="N58" s="15">
        <f t="shared" si="12"/>
        <v>2.8</v>
      </c>
      <c r="O58" s="8">
        <f t="shared" si="14"/>
        <v>18.549999999999997</v>
      </c>
    </row>
    <row r="59" spans="1:15" x14ac:dyDescent="0.25">
      <c r="A59" s="15" t="s">
        <v>4</v>
      </c>
      <c r="B59" s="15">
        <f t="shared" si="11"/>
        <v>23.45</v>
      </c>
      <c r="C59" s="15">
        <f t="shared" si="11"/>
        <v>12.25</v>
      </c>
      <c r="D59" s="15">
        <f t="shared" si="11"/>
        <v>11.2</v>
      </c>
      <c r="E59" s="15">
        <f t="shared" si="11"/>
        <v>9.0999999999999979</v>
      </c>
      <c r="F59" s="15">
        <f t="shared" si="11"/>
        <v>6.9999999999999991</v>
      </c>
      <c r="G59" s="15">
        <f t="shared" si="11"/>
        <v>8.7499999999999982</v>
      </c>
      <c r="H59" s="57">
        <f t="shared" si="13"/>
        <v>71.75</v>
      </c>
      <c r="I59" s="43"/>
      <c r="J59" s="54">
        <f t="shared" si="12"/>
        <v>2.0999999999999996</v>
      </c>
      <c r="K59" s="15">
        <f t="shared" si="12"/>
        <v>2.9399999999999995</v>
      </c>
      <c r="L59" s="15">
        <f t="shared" si="12"/>
        <v>10.5</v>
      </c>
      <c r="M59" s="15">
        <f t="shared" si="12"/>
        <v>13.999999999999998</v>
      </c>
      <c r="N59" s="15">
        <f t="shared" si="12"/>
        <v>8.3999999999999986</v>
      </c>
      <c r="O59" s="8">
        <f t="shared" si="14"/>
        <v>37.94</v>
      </c>
    </row>
    <row r="60" spans="1:15" ht="18" x14ac:dyDescent="0.35">
      <c r="A60" s="15" t="s">
        <v>5</v>
      </c>
      <c r="B60" s="15">
        <f t="shared" si="11"/>
        <v>15.4</v>
      </c>
      <c r="C60" s="15">
        <f t="shared" si="11"/>
        <v>10.5</v>
      </c>
      <c r="D60" s="15">
        <f t="shared" si="11"/>
        <v>14.7</v>
      </c>
      <c r="E60" s="15">
        <f t="shared" si="11"/>
        <v>11.2</v>
      </c>
      <c r="F60" s="15">
        <f t="shared" si="11"/>
        <v>7.7</v>
      </c>
      <c r="G60" s="15">
        <f t="shared" si="11"/>
        <v>9.4499999999999993</v>
      </c>
      <c r="H60" s="57">
        <f t="shared" si="13"/>
        <v>68.95</v>
      </c>
      <c r="I60" s="43"/>
      <c r="J60" s="54">
        <f t="shared" si="12"/>
        <v>5.9499999999999993</v>
      </c>
      <c r="K60" s="15">
        <f t="shared" si="12"/>
        <v>11.549999999999999</v>
      </c>
      <c r="L60" s="15">
        <f t="shared" si="12"/>
        <v>12.6</v>
      </c>
      <c r="M60" s="15">
        <f t="shared" si="12"/>
        <v>7.35</v>
      </c>
      <c r="N60" s="15">
        <f t="shared" si="12"/>
        <v>6.5799999999999983</v>
      </c>
      <c r="O60" s="8">
        <f t="shared" si="14"/>
        <v>44.03</v>
      </c>
    </row>
    <row r="61" spans="1:15" x14ac:dyDescent="0.25">
      <c r="A61" s="15" t="s">
        <v>6</v>
      </c>
      <c r="B61" s="15">
        <f t="shared" si="11"/>
        <v>17.499999999999996</v>
      </c>
      <c r="C61" s="15">
        <f t="shared" si="11"/>
        <v>11.899999999999999</v>
      </c>
      <c r="D61" s="15">
        <f t="shared" si="11"/>
        <v>10.85</v>
      </c>
      <c r="E61" s="15">
        <f t="shared" si="11"/>
        <v>9.7999999999999989</v>
      </c>
      <c r="F61" s="15">
        <f t="shared" si="11"/>
        <v>9.4499999999999993</v>
      </c>
      <c r="G61" s="15">
        <f t="shared" si="11"/>
        <v>8.0499999999999989</v>
      </c>
      <c r="H61" s="57">
        <f t="shared" si="13"/>
        <v>67.549999999999983</v>
      </c>
      <c r="I61" s="43"/>
      <c r="J61" s="54">
        <f t="shared" si="12"/>
        <v>0.7</v>
      </c>
      <c r="K61" s="15">
        <f t="shared" si="12"/>
        <v>4.76</v>
      </c>
      <c r="L61" s="15">
        <f t="shared" si="12"/>
        <v>10.78</v>
      </c>
      <c r="M61" s="15">
        <f t="shared" si="12"/>
        <v>10.5</v>
      </c>
      <c r="N61" s="15">
        <f t="shared" si="12"/>
        <v>6.8599999999999977</v>
      </c>
      <c r="O61" s="8">
        <f t="shared" si="14"/>
        <v>33.599999999999994</v>
      </c>
    </row>
    <row r="62" spans="1:15" x14ac:dyDescent="0.25">
      <c r="A62" s="15" t="s">
        <v>7</v>
      </c>
      <c r="B62" s="15">
        <f t="shared" si="11"/>
        <v>16.099999999999998</v>
      </c>
      <c r="C62" s="15">
        <f t="shared" si="11"/>
        <v>10.149999999999999</v>
      </c>
      <c r="D62" s="15">
        <f t="shared" si="11"/>
        <v>15.749999999999996</v>
      </c>
      <c r="E62" s="15">
        <f t="shared" si="11"/>
        <v>8.3999999999999986</v>
      </c>
      <c r="F62" s="15">
        <f t="shared" si="11"/>
        <v>6.9999999999999991</v>
      </c>
      <c r="G62" s="15">
        <f t="shared" si="11"/>
        <v>9.4499999999999993</v>
      </c>
      <c r="H62" s="57">
        <f t="shared" si="13"/>
        <v>66.849999999999994</v>
      </c>
      <c r="I62" s="43"/>
      <c r="J62" s="54">
        <f t="shared" si="12"/>
        <v>4.8999999999999995</v>
      </c>
      <c r="K62" s="15">
        <f t="shared" si="12"/>
        <v>11.689999999999998</v>
      </c>
      <c r="L62" s="15">
        <f t="shared" si="12"/>
        <v>12.95</v>
      </c>
      <c r="M62" s="15">
        <f t="shared" si="12"/>
        <v>6.9999999999999991</v>
      </c>
      <c r="N62" s="15">
        <f t="shared" si="12"/>
        <v>4.4799999999999995</v>
      </c>
      <c r="O62" s="8">
        <f t="shared" si="14"/>
        <v>41.019999999999989</v>
      </c>
    </row>
    <row r="63" spans="1:15" x14ac:dyDescent="0.25">
      <c r="A63" s="15" t="s">
        <v>8</v>
      </c>
      <c r="B63" s="15">
        <f t="shared" si="11"/>
        <v>15.749999999999996</v>
      </c>
      <c r="C63" s="15">
        <f t="shared" si="11"/>
        <v>11.2</v>
      </c>
      <c r="D63" s="15">
        <f t="shared" si="11"/>
        <v>13.299999999999997</v>
      </c>
      <c r="E63" s="15">
        <f t="shared" si="11"/>
        <v>9.0999999999999979</v>
      </c>
      <c r="F63" s="15">
        <f t="shared" si="11"/>
        <v>9.0999999999999979</v>
      </c>
      <c r="G63" s="15">
        <f t="shared" si="11"/>
        <v>6.9999999999999991</v>
      </c>
      <c r="H63" s="57">
        <f t="shared" si="13"/>
        <v>65.449999999999989</v>
      </c>
      <c r="I63" s="43"/>
      <c r="J63" s="54">
        <f t="shared" si="12"/>
        <v>6.3</v>
      </c>
      <c r="K63" s="15">
        <f t="shared" si="12"/>
        <v>12.459999999999999</v>
      </c>
      <c r="L63" s="15">
        <f t="shared" si="12"/>
        <v>10.149999999999999</v>
      </c>
      <c r="M63" s="15">
        <f t="shared" si="12"/>
        <v>10.149999999999999</v>
      </c>
      <c r="N63" s="15">
        <f t="shared" si="12"/>
        <v>7.1400000000000006</v>
      </c>
      <c r="O63" s="8">
        <f t="shared" si="14"/>
        <v>46.199999999999996</v>
      </c>
    </row>
    <row r="64" spans="1:15" x14ac:dyDescent="0.25">
      <c r="A64" s="15" t="s">
        <v>9</v>
      </c>
      <c r="B64" s="15">
        <f t="shared" si="11"/>
        <v>29.4</v>
      </c>
      <c r="C64" s="15">
        <f t="shared" si="11"/>
        <v>12.6</v>
      </c>
      <c r="D64" s="15">
        <f t="shared" si="11"/>
        <v>16.45</v>
      </c>
      <c r="E64" s="15">
        <f t="shared" si="11"/>
        <v>10.149999999999999</v>
      </c>
      <c r="F64" s="15">
        <f t="shared" si="11"/>
        <v>8.7499999999999982</v>
      </c>
      <c r="G64" s="15">
        <f t="shared" si="11"/>
        <v>7.7</v>
      </c>
      <c r="H64" s="57">
        <f t="shared" si="13"/>
        <v>85.05</v>
      </c>
      <c r="I64" s="43"/>
      <c r="J64" s="54">
        <f t="shared" si="12"/>
        <v>5.6</v>
      </c>
      <c r="K64" s="15">
        <f t="shared" si="12"/>
        <v>8.3999999999999986</v>
      </c>
      <c r="L64" s="15">
        <f t="shared" si="12"/>
        <v>11.759999999999998</v>
      </c>
      <c r="M64" s="15">
        <f t="shared" si="12"/>
        <v>6.6499999999999986</v>
      </c>
      <c r="N64" s="15">
        <f t="shared" si="12"/>
        <v>3.15</v>
      </c>
      <c r="O64" s="8">
        <f t="shared" si="14"/>
        <v>35.559999999999995</v>
      </c>
    </row>
    <row r="65" spans="1:24" x14ac:dyDescent="0.25">
      <c r="A65" s="15" t="s">
        <v>10</v>
      </c>
      <c r="B65" s="15">
        <f t="shared" si="11"/>
        <v>16.87</v>
      </c>
      <c r="C65" s="15">
        <f t="shared" si="11"/>
        <v>9.0999999999999979</v>
      </c>
      <c r="D65" s="15">
        <f t="shared" si="11"/>
        <v>14.7</v>
      </c>
      <c r="E65" s="15">
        <f t="shared" si="11"/>
        <v>7.35</v>
      </c>
      <c r="F65" s="15">
        <f t="shared" si="11"/>
        <v>6.3</v>
      </c>
      <c r="G65" s="15">
        <f t="shared" si="11"/>
        <v>13.299999999999997</v>
      </c>
      <c r="H65" s="57">
        <f t="shared" si="13"/>
        <v>67.62</v>
      </c>
      <c r="I65" s="43"/>
      <c r="J65" s="54">
        <f t="shared" si="12"/>
        <v>8.0499999999999989</v>
      </c>
      <c r="K65" s="15">
        <f t="shared" si="12"/>
        <v>11.2</v>
      </c>
      <c r="L65" s="15">
        <f t="shared" si="12"/>
        <v>9.4499999999999993</v>
      </c>
      <c r="M65" s="15">
        <f t="shared" si="12"/>
        <v>6.9999999999999991</v>
      </c>
      <c r="N65" s="15">
        <f t="shared" si="12"/>
        <v>5.25</v>
      </c>
      <c r="O65" s="8">
        <f t="shared" si="14"/>
        <v>40.949999999999996</v>
      </c>
    </row>
    <row r="66" spans="1:24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2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M67" s="4"/>
    </row>
    <row r="68" spans="1:24" x14ac:dyDescent="0.25">
      <c r="A68" s="4"/>
      <c r="B68" s="9">
        <v>44153</v>
      </c>
      <c r="C68" s="9">
        <v>44154</v>
      </c>
      <c r="D68" s="9">
        <v>44155</v>
      </c>
      <c r="E68" s="9">
        <v>44156</v>
      </c>
      <c r="F68" s="9">
        <v>44157</v>
      </c>
      <c r="H68" s="9">
        <v>44158</v>
      </c>
      <c r="I68" s="10"/>
      <c r="J68" s="9">
        <v>44183</v>
      </c>
      <c r="K68" s="9">
        <v>44184</v>
      </c>
      <c r="L68" s="9">
        <v>44185</v>
      </c>
      <c r="M68" s="9">
        <v>44186</v>
      </c>
      <c r="N68" s="9">
        <v>44187</v>
      </c>
    </row>
    <row r="69" spans="1:2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2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2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24" x14ac:dyDescent="0.25">
      <c r="A72" s="1" t="s">
        <v>0</v>
      </c>
      <c r="B72" s="12">
        <v>1</v>
      </c>
      <c r="C72" s="12">
        <v>2</v>
      </c>
      <c r="D72" s="12">
        <v>3</v>
      </c>
      <c r="E72" s="12">
        <v>4</v>
      </c>
      <c r="F72" s="12">
        <v>5</v>
      </c>
      <c r="G72" s="12">
        <v>10</v>
      </c>
      <c r="H72" s="12">
        <v>15</v>
      </c>
      <c r="I72" s="12">
        <v>25</v>
      </c>
      <c r="J72" s="12">
        <v>31</v>
      </c>
      <c r="K72" s="12">
        <v>32</v>
      </c>
      <c r="L72" s="12">
        <v>33</v>
      </c>
      <c r="M72" s="12">
        <v>34</v>
      </c>
      <c r="N72" s="12">
        <v>35</v>
      </c>
      <c r="O72" s="12">
        <v>45</v>
      </c>
      <c r="P72" s="12">
        <v>65</v>
      </c>
      <c r="Q72" s="12">
        <v>85</v>
      </c>
      <c r="R72" s="12">
        <v>105</v>
      </c>
      <c r="S72" s="12">
        <v>125</v>
      </c>
      <c r="T72" s="11" t="s">
        <v>27</v>
      </c>
      <c r="U72" s="11"/>
      <c r="X72" s="1" t="s">
        <v>11</v>
      </c>
    </row>
    <row r="73" spans="1:24" x14ac:dyDescent="0.25">
      <c r="A73" s="2" t="s">
        <v>28</v>
      </c>
      <c r="B73" s="13">
        <v>18.899999999999999</v>
      </c>
      <c r="C73" s="13">
        <v>19.625</v>
      </c>
      <c r="D73" s="13">
        <v>13.7333333</v>
      </c>
      <c r="E73" s="13">
        <v>13.15</v>
      </c>
      <c r="F73" s="13">
        <v>12.03</v>
      </c>
      <c r="G73" s="13">
        <v>4.2300000000000004</v>
      </c>
      <c r="H73" s="13">
        <v>4.2300000000000004</v>
      </c>
      <c r="I73" s="13">
        <v>4.2300000000000004</v>
      </c>
      <c r="J73" s="13">
        <v>12.6</v>
      </c>
      <c r="K73" s="13">
        <v>11.6</v>
      </c>
      <c r="L73" s="13">
        <v>9.0333333000000007</v>
      </c>
      <c r="M73" s="13">
        <v>6.4874999999999998</v>
      </c>
      <c r="N73" s="13">
        <v>5.1760000000000002</v>
      </c>
      <c r="O73" s="13">
        <v>4.03</v>
      </c>
      <c r="P73" s="13">
        <v>4.03</v>
      </c>
      <c r="Q73" s="13">
        <v>4.03</v>
      </c>
      <c r="R73" s="13">
        <v>4.03</v>
      </c>
      <c r="S73" s="13">
        <v>4.03</v>
      </c>
      <c r="T73" s="11">
        <f>B73+C73+D73+E73+F73+H85+J73+K73+L73+M73+N73+P85</f>
        <v>638.94516659999999</v>
      </c>
      <c r="U73" s="11">
        <f>T73/100</f>
        <v>6.3894516660000003</v>
      </c>
      <c r="X73" s="3">
        <v>6.4083329999999998</v>
      </c>
    </row>
    <row r="74" spans="1:24" x14ac:dyDescent="0.25">
      <c r="A74" s="2" t="s">
        <v>29</v>
      </c>
      <c r="B74" s="14">
        <v>12.09</v>
      </c>
      <c r="C74" s="14">
        <v>41.48</v>
      </c>
      <c r="D74" s="14">
        <v>38.08</v>
      </c>
      <c r="E74" s="14">
        <v>26.85</v>
      </c>
      <c r="F74" s="14">
        <v>24.72</v>
      </c>
      <c r="G74" s="13">
        <v>12.01</v>
      </c>
      <c r="H74" s="13">
        <v>12.01</v>
      </c>
      <c r="I74" s="13">
        <v>12.01</v>
      </c>
      <c r="J74" s="14">
        <v>54.44</v>
      </c>
      <c r="K74" s="14">
        <v>76.66</v>
      </c>
      <c r="L74" s="14">
        <v>69.38</v>
      </c>
      <c r="M74" s="14">
        <v>55.83</v>
      </c>
      <c r="N74" s="14">
        <v>29.77</v>
      </c>
      <c r="O74" s="13">
        <v>12.46</v>
      </c>
      <c r="P74" s="13">
        <v>12.46</v>
      </c>
      <c r="Q74" s="13">
        <v>12.46</v>
      </c>
      <c r="R74" s="13">
        <v>12.46</v>
      </c>
      <c r="S74" s="13">
        <v>12.46</v>
      </c>
      <c r="T74" s="11">
        <f t="shared" ref="T74:T82" si="15">B74+C74+D74+E74+F74+H86+J74+K74+L74+M74+N74+P86</f>
        <v>2000.92</v>
      </c>
      <c r="U74" s="11">
        <f t="shared" ref="U74:U82" si="16">T74/100</f>
        <v>20.0092</v>
      </c>
      <c r="X74" s="3">
        <v>20.016670000000001</v>
      </c>
    </row>
    <row r="75" spans="1:24" x14ac:dyDescent="0.25">
      <c r="A75" s="2" t="s">
        <v>30</v>
      </c>
      <c r="B75" s="14">
        <v>5.18</v>
      </c>
      <c r="C75" s="14">
        <v>17.77</v>
      </c>
      <c r="D75" s="14">
        <v>16.48</v>
      </c>
      <c r="E75" s="14">
        <v>11.48</v>
      </c>
      <c r="F75" s="14">
        <v>9.0299999999999994</v>
      </c>
      <c r="G75" s="13">
        <v>6.51</v>
      </c>
      <c r="H75" s="13">
        <v>6.51</v>
      </c>
      <c r="I75" s="13">
        <v>6.51</v>
      </c>
      <c r="J75" s="13">
        <v>16.48</v>
      </c>
      <c r="K75" s="13">
        <v>18.920000000000002</v>
      </c>
      <c r="L75" s="13">
        <v>16.5</v>
      </c>
      <c r="M75" s="13">
        <v>16.137499999999999</v>
      </c>
      <c r="N75" s="13">
        <v>14.56</v>
      </c>
      <c r="O75" s="13">
        <v>8.9499999999999993</v>
      </c>
      <c r="P75" s="13">
        <v>8.9499999999999993</v>
      </c>
      <c r="Q75" s="13">
        <v>8.9499999999999993</v>
      </c>
      <c r="R75" s="13">
        <v>8.9499999999999993</v>
      </c>
      <c r="S75" s="13">
        <v>8.9499999999999993</v>
      </c>
      <c r="T75" s="11">
        <f t="shared" si="15"/>
        <v>1220.6274999999998</v>
      </c>
      <c r="U75" s="11">
        <f t="shared" si="16"/>
        <v>12.206274999999998</v>
      </c>
      <c r="X75" s="3">
        <v>12.41</v>
      </c>
    </row>
    <row r="76" spans="1:24" x14ac:dyDescent="0.25">
      <c r="A76" s="2" t="s">
        <v>31</v>
      </c>
      <c r="B76" s="13">
        <v>7.45</v>
      </c>
      <c r="C76" s="13">
        <v>15.125</v>
      </c>
      <c r="D76" s="13">
        <v>17.733333300000002</v>
      </c>
      <c r="E76" s="13">
        <v>12.275</v>
      </c>
      <c r="F76" s="13">
        <v>11.4</v>
      </c>
      <c r="G76" s="13">
        <v>9.4583332999999996</v>
      </c>
      <c r="H76" s="13">
        <v>9.4583332999999996</v>
      </c>
      <c r="I76" s="13">
        <v>9.4583332999999996</v>
      </c>
      <c r="J76" s="13">
        <v>18.45</v>
      </c>
      <c r="K76" s="13">
        <v>15.125</v>
      </c>
      <c r="L76" s="13">
        <v>17.733333300000002</v>
      </c>
      <c r="M76" s="13">
        <v>14.275</v>
      </c>
      <c r="N76" s="13">
        <v>11.4</v>
      </c>
      <c r="O76" s="13">
        <v>9.81</v>
      </c>
      <c r="P76" s="13">
        <v>9.81</v>
      </c>
      <c r="Q76" s="13">
        <v>9.81</v>
      </c>
      <c r="R76" s="13">
        <v>9.81</v>
      </c>
      <c r="S76" s="13">
        <v>9.81</v>
      </c>
      <c r="T76" s="11">
        <f t="shared" si="15"/>
        <v>1378.3966657999999</v>
      </c>
      <c r="U76" s="11">
        <f t="shared" si="16"/>
        <v>13.783966657999999</v>
      </c>
      <c r="X76" s="3">
        <v>14.616669999999999</v>
      </c>
    </row>
    <row r="77" spans="1:24" x14ac:dyDescent="0.25">
      <c r="A77" s="2" t="s">
        <v>32</v>
      </c>
      <c r="B77" s="14">
        <v>9.09</v>
      </c>
      <c r="C77" s="14">
        <v>21.48</v>
      </c>
      <c r="D77" s="14">
        <v>18.079999999999998</v>
      </c>
      <c r="E77" s="14">
        <v>14.85</v>
      </c>
      <c r="F77" s="14">
        <v>12.72</v>
      </c>
      <c r="G77" s="13">
        <v>10.56</v>
      </c>
      <c r="H77" s="13">
        <v>10.56</v>
      </c>
      <c r="I77" s="13">
        <v>10.56</v>
      </c>
      <c r="J77" s="14">
        <v>24.44</v>
      </c>
      <c r="K77" s="14">
        <v>26.66</v>
      </c>
      <c r="L77" s="14">
        <v>26.38</v>
      </c>
      <c r="M77" s="14">
        <v>25.83</v>
      </c>
      <c r="N77" s="14">
        <v>16.77</v>
      </c>
      <c r="O77" s="13">
        <v>10.24</v>
      </c>
      <c r="P77" s="13">
        <v>10.24</v>
      </c>
      <c r="Q77" s="13">
        <v>10.24</v>
      </c>
      <c r="R77" s="13">
        <v>10.24</v>
      </c>
      <c r="S77" s="13">
        <v>10.24</v>
      </c>
      <c r="T77" s="11">
        <f t="shared" si="15"/>
        <v>1504.46</v>
      </c>
      <c r="U77" s="11">
        <f t="shared" si="16"/>
        <v>15.044600000000001</v>
      </c>
      <c r="X77" s="3">
        <v>16.88</v>
      </c>
    </row>
    <row r="78" spans="1:24" x14ac:dyDescent="0.25">
      <c r="A78" s="2" t="s">
        <v>33</v>
      </c>
      <c r="B78" s="14">
        <v>11.09</v>
      </c>
      <c r="C78" s="14">
        <v>28.48</v>
      </c>
      <c r="D78" s="14">
        <v>27.08</v>
      </c>
      <c r="E78" s="14">
        <v>18.850000000000001</v>
      </c>
      <c r="F78" s="14">
        <v>11.02</v>
      </c>
      <c r="G78" s="13">
        <v>11.56</v>
      </c>
      <c r="H78" s="13">
        <v>11.56</v>
      </c>
      <c r="I78" s="13">
        <v>11.56</v>
      </c>
      <c r="J78" s="14">
        <v>34.44</v>
      </c>
      <c r="K78" s="14">
        <v>27.66</v>
      </c>
      <c r="L78" s="14">
        <v>16.38</v>
      </c>
      <c r="M78" s="14">
        <v>15.83</v>
      </c>
      <c r="N78" s="14">
        <v>14.77</v>
      </c>
      <c r="O78" s="13">
        <v>11.44</v>
      </c>
      <c r="P78" s="13">
        <v>11.44</v>
      </c>
      <c r="Q78" s="13">
        <v>11.44</v>
      </c>
      <c r="R78" s="13">
        <v>11.44</v>
      </c>
      <c r="S78" s="13">
        <v>11.44</v>
      </c>
      <c r="T78" s="11">
        <f t="shared" si="15"/>
        <v>1661.36</v>
      </c>
      <c r="U78" s="11">
        <f t="shared" si="16"/>
        <v>16.613599999999998</v>
      </c>
      <c r="X78" s="3">
        <v>18.17333</v>
      </c>
    </row>
    <row r="79" spans="1:24" x14ac:dyDescent="0.25">
      <c r="A79" s="2" t="s">
        <v>34</v>
      </c>
      <c r="B79" s="14">
        <v>12.09</v>
      </c>
      <c r="C79" s="14">
        <v>29.48</v>
      </c>
      <c r="D79" s="14">
        <v>28.08</v>
      </c>
      <c r="E79" s="14">
        <v>24.85</v>
      </c>
      <c r="F79" s="14">
        <v>22.72</v>
      </c>
      <c r="G79" s="13">
        <v>11.22</v>
      </c>
      <c r="H79" s="13">
        <v>11.22</v>
      </c>
      <c r="I79" s="13">
        <v>11.22</v>
      </c>
      <c r="J79" s="14">
        <v>34.25</v>
      </c>
      <c r="K79" s="14">
        <v>29.66</v>
      </c>
      <c r="L79" s="14">
        <v>26.48</v>
      </c>
      <c r="M79" s="14">
        <v>17.829999999999998</v>
      </c>
      <c r="N79" s="14">
        <v>14.77</v>
      </c>
      <c r="O79" s="13">
        <v>11.14</v>
      </c>
      <c r="P79" s="13">
        <v>11.14</v>
      </c>
      <c r="Q79" s="13">
        <v>11.14</v>
      </c>
      <c r="R79" s="13">
        <v>11.14</v>
      </c>
      <c r="S79" s="13">
        <v>11.14</v>
      </c>
      <c r="T79" s="11">
        <f t="shared" si="15"/>
        <v>1656.91</v>
      </c>
      <c r="U79" s="11">
        <f t="shared" si="16"/>
        <v>16.569100000000002</v>
      </c>
      <c r="X79" s="3">
        <v>17.706669999999999</v>
      </c>
    </row>
    <row r="80" spans="1:24" x14ac:dyDescent="0.25">
      <c r="A80" s="2" t="s">
        <v>35</v>
      </c>
      <c r="B80" s="14">
        <v>9.09</v>
      </c>
      <c r="C80" s="14">
        <v>21.48</v>
      </c>
      <c r="D80" s="14">
        <v>18.079999999999998</v>
      </c>
      <c r="E80" s="14">
        <v>14.85</v>
      </c>
      <c r="F80" s="14">
        <v>12.72</v>
      </c>
      <c r="G80" s="13">
        <v>10.56</v>
      </c>
      <c r="H80" s="13">
        <v>10.56</v>
      </c>
      <c r="I80" s="13">
        <v>10.56</v>
      </c>
      <c r="J80" s="14">
        <v>24.44</v>
      </c>
      <c r="K80" s="14">
        <v>26.66</v>
      </c>
      <c r="L80" s="14">
        <v>26.38</v>
      </c>
      <c r="M80" s="14">
        <v>25.83</v>
      </c>
      <c r="N80" s="14">
        <v>16.77</v>
      </c>
      <c r="O80" s="13">
        <v>11.24</v>
      </c>
      <c r="P80" s="13">
        <v>11.24</v>
      </c>
      <c r="Q80" s="13">
        <v>11.24</v>
      </c>
      <c r="R80" s="13">
        <v>11.24</v>
      </c>
      <c r="S80" s="13">
        <v>11.24</v>
      </c>
      <c r="T80" s="11">
        <f t="shared" si="15"/>
        <v>1607.46</v>
      </c>
      <c r="U80" s="11">
        <f t="shared" si="16"/>
        <v>16.0746</v>
      </c>
      <c r="X80" s="3">
        <v>16.593330000000002</v>
      </c>
    </row>
    <row r="81" spans="1:24" x14ac:dyDescent="0.25">
      <c r="A81" s="2" t="s">
        <v>36</v>
      </c>
      <c r="B81" s="14">
        <v>12.09</v>
      </c>
      <c r="C81" s="14">
        <v>38.479999999999997</v>
      </c>
      <c r="D81" s="14">
        <v>35.08</v>
      </c>
      <c r="E81" s="14">
        <v>28.85</v>
      </c>
      <c r="F81" s="14">
        <v>18.72</v>
      </c>
      <c r="G81" s="13">
        <v>10.81</v>
      </c>
      <c r="H81" s="13">
        <v>10.81</v>
      </c>
      <c r="I81" s="13">
        <v>10.81</v>
      </c>
      <c r="J81" s="14">
        <v>44.44</v>
      </c>
      <c r="K81" s="14">
        <v>66.66</v>
      </c>
      <c r="L81" s="14">
        <v>44.38</v>
      </c>
      <c r="M81" s="14">
        <v>35.83</v>
      </c>
      <c r="N81" s="14">
        <v>18.77</v>
      </c>
      <c r="O81" s="13">
        <v>11.023999999999999</v>
      </c>
      <c r="P81" s="13">
        <v>11.023999999999999</v>
      </c>
      <c r="Q81" s="13">
        <v>11.023999999999999</v>
      </c>
      <c r="R81" s="13">
        <v>11.023999999999999</v>
      </c>
      <c r="S81" s="13">
        <v>11.023999999999999</v>
      </c>
      <c r="T81" s="11">
        <f t="shared" si="15"/>
        <v>1738.212</v>
      </c>
      <c r="U81" s="11">
        <f t="shared" si="16"/>
        <v>17.38212</v>
      </c>
      <c r="X81" s="3">
        <v>19.023330000000001</v>
      </c>
    </row>
    <row r="82" spans="1:24" x14ac:dyDescent="0.25">
      <c r="A82" s="2" t="s">
        <v>37</v>
      </c>
      <c r="B82" s="14">
        <v>12.09</v>
      </c>
      <c r="C82" s="14">
        <v>36.479999999999997</v>
      </c>
      <c r="D82" s="14">
        <v>31.08</v>
      </c>
      <c r="E82" s="14">
        <v>26.85</v>
      </c>
      <c r="F82" s="14">
        <v>20.72</v>
      </c>
      <c r="G82" s="13">
        <v>10.65</v>
      </c>
      <c r="H82" s="13">
        <v>10.65</v>
      </c>
      <c r="I82" s="13">
        <v>10.65</v>
      </c>
      <c r="J82" s="14">
        <v>40.44</v>
      </c>
      <c r="K82" s="14">
        <v>55.66</v>
      </c>
      <c r="L82" s="14">
        <v>56.38</v>
      </c>
      <c r="M82" s="14">
        <v>46.83</v>
      </c>
      <c r="N82" s="14">
        <v>14.77</v>
      </c>
      <c r="O82" s="13">
        <v>10.44</v>
      </c>
      <c r="P82" s="13">
        <v>10.44</v>
      </c>
      <c r="Q82" s="13">
        <v>10.44</v>
      </c>
      <c r="R82" s="13">
        <v>10.44</v>
      </c>
      <c r="S82" s="13">
        <v>10.44</v>
      </c>
      <c r="T82" s="11">
        <f t="shared" si="15"/>
        <v>1672.22</v>
      </c>
      <c r="U82" s="11">
        <f t="shared" si="16"/>
        <v>16.722200000000001</v>
      </c>
      <c r="X82" s="3">
        <v>18.15333</v>
      </c>
    </row>
    <row r="83" spans="1:24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24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24" x14ac:dyDescent="0.25">
      <c r="H85">
        <f>H73*24</f>
        <v>101.52000000000001</v>
      </c>
      <c r="P85">
        <f t="shared" ref="P85:P94" si="17">O73*103</f>
        <v>415.09000000000003</v>
      </c>
    </row>
    <row r="86" spans="1:24" x14ac:dyDescent="0.25">
      <c r="H86">
        <f t="shared" ref="H86:H94" si="18">H74*24</f>
        <v>288.24</v>
      </c>
      <c r="P86">
        <f t="shared" si="17"/>
        <v>1283.3800000000001</v>
      </c>
    </row>
    <row r="87" spans="1:24" x14ac:dyDescent="0.25">
      <c r="H87">
        <f t="shared" si="18"/>
        <v>156.24</v>
      </c>
      <c r="P87">
        <f t="shared" si="17"/>
        <v>921.84999999999991</v>
      </c>
    </row>
    <row r="88" spans="1:24" x14ac:dyDescent="0.25">
      <c r="H88">
        <f t="shared" si="18"/>
        <v>226.99999919999999</v>
      </c>
      <c r="P88">
        <f t="shared" si="17"/>
        <v>1010.4300000000001</v>
      </c>
    </row>
    <row r="89" spans="1:24" x14ac:dyDescent="0.25">
      <c r="H89">
        <f t="shared" si="18"/>
        <v>253.44</v>
      </c>
      <c r="P89">
        <f t="shared" si="17"/>
        <v>1054.72</v>
      </c>
    </row>
    <row r="90" spans="1:24" x14ac:dyDescent="0.25">
      <c r="H90">
        <f t="shared" si="18"/>
        <v>277.44</v>
      </c>
      <c r="P90">
        <f t="shared" si="17"/>
        <v>1178.32</v>
      </c>
    </row>
    <row r="91" spans="1:24" x14ac:dyDescent="0.25">
      <c r="H91">
        <f t="shared" si="18"/>
        <v>269.28000000000003</v>
      </c>
      <c r="P91">
        <f t="shared" si="17"/>
        <v>1147.42</v>
      </c>
    </row>
    <row r="92" spans="1:24" x14ac:dyDescent="0.25">
      <c r="H92">
        <f t="shared" si="18"/>
        <v>253.44</v>
      </c>
      <c r="P92">
        <f t="shared" si="17"/>
        <v>1157.72</v>
      </c>
    </row>
    <row r="93" spans="1:24" x14ac:dyDescent="0.25">
      <c r="H93">
        <f t="shared" si="18"/>
        <v>259.44</v>
      </c>
      <c r="P93">
        <f t="shared" si="17"/>
        <v>1135.472</v>
      </c>
    </row>
    <row r="94" spans="1:24" x14ac:dyDescent="0.25">
      <c r="H94">
        <f t="shared" si="18"/>
        <v>255.60000000000002</v>
      </c>
      <c r="P94">
        <f t="shared" si="17"/>
        <v>1075.32</v>
      </c>
    </row>
    <row r="95" spans="1:24" x14ac:dyDescent="0.25">
      <c r="H95">
        <f>H83*24</f>
        <v>0</v>
      </c>
    </row>
    <row r="106" spans="1:18" x14ac:dyDescent="0.25">
      <c r="B106" s="9">
        <v>44153</v>
      </c>
      <c r="C106" s="9">
        <v>44154</v>
      </c>
      <c r="D106" s="9">
        <v>44155</v>
      </c>
      <c r="E106" s="9">
        <v>44156</v>
      </c>
      <c r="F106" s="9">
        <v>44157</v>
      </c>
      <c r="G106" s="32" t="s">
        <v>42</v>
      </c>
      <c r="H106" s="9">
        <v>44183</v>
      </c>
      <c r="I106" s="9">
        <v>44184</v>
      </c>
      <c r="J106" s="9">
        <v>44185</v>
      </c>
      <c r="K106" s="9">
        <v>44186</v>
      </c>
      <c r="L106" s="9">
        <v>44187</v>
      </c>
      <c r="M106" s="32" t="s">
        <v>43</v>
      </c>
    </row>
    <row r="107" spans="1:18" ht="75" x14ac:dyDescent="0.25">
      <c r="A107" s="29" t="s">
        <v>0</v>
      </c>
      <c r="B107" s="29">
        <v>1</v>
      </c>
      <c r="C107" s="29">
        <v>2</v>
      </c>
      <c r="D107" s="29">
        <v>3</v>
      </c>
      <c r="E107" s="29">
        <v>4</v>
      </c>
      <c r="F107" s="29">
        <v>5</v>
      </c>
      <c r="G107" s="30" t="s">
        <v>40</v>
      </c>
      <c r="H107" s="29">
        <v>31</v>
      </c>
      <c r="I107" s="29">
        <v>32</v>
      </c>
      <c r="J107" s="29">
        <v>33</v>
      </c>
      <c r="K107" s="29">
        <v>34</v>
      </c>
      <c r="L107" s="29">
        <v>35</v>
      </c>
      <c r="M107" s="33" t="s">
        <v>41</v>
      </c>
    </row>
    <row r="108" spans="1:18" ht="45" x14ac:dyDescent="0.25">
      <c r="A108" s="29" t="s">
        <v>28</v>
      </c>
      <c r="B108" s="29">
        <v>18.899999999999999</v>
      </c>
      <c r="C108" s="29">
        <v>19.625</v>
      </c>
      <c r="D108" s="29">
        <v>13.7333333</v>
      </c>
      <c r="E108" s="29">
        <v>13.15</v>
      </c>
      <c r="F108" s="29">
        <v>12.03</v>
      </c>
      <c r="G108" s="1">
        <v>4.1328800000000001</v>
      </c>
      <c r="H108" s="29">
        <v>12.6</v>
      </c>
      <c r="I108" s="29">
        <v>11.6</v>
      </c>
      <c r="J108" s="29">
        <v>9.0333333000000007</v>
      </c>
      <c r="K108" s="29">
        <v>6.4874999999999998</v>
      </c>
      <c r="L108" s="29">
        <v>5.1760000000000002</v>
      </c>
      <c r="M108" s="1">
        <v>3.8625046728971966</v>
      </c>
      <c r="Q108" s="31" t="s">
        <v>27</v>
      </c>
      <c r="R108" s="31" t="s">
        <v>11</v>
      </c>
    </row>
    <row r="109" spans="1:18" x14ac:dyDescent="0.25">
      <c r="A109" s="29" t="s">
        <v>29</v>
      </c>
      <c r="B109" s="29">
        <v>12.09</v>
      </c>
      <c r="C109" s="29">
        <v>41.48</v>
      </c>
      <c r="D109" s="29">
        <v>38.08</v>
      </c>
      <c r="E109" s="29">
        <v>26.85</v>
      </c>
      <c r="F109" s="29">
        <v>24.72</v>
      </c>
      <c r="G109" s="1">
        <v>12.572960000000002</v>
      </c>
      <c r="H109" s="29">
        <v>54.44</v>
      </c>
      <c r="I109" s="29">
        <v>76.66</v>
      </c>
      <c r="J109" s="29">
        <v>69.38</v>
      </c>
      <c r="K109" s="29">
        <v>55.83</v>
      </c>
      <c r="L109" s="29">
        <v>29.77</v>
      </c>
      <c r="M109" s="1">
        <v>11.750429906542058</v>
      </c>
      <c r="Q109" s="29">
        <v>638.94516659999999</v>
      </c>
      <c r="R109" s="29">
        <v>6.4083329999999998</v>
      </c>
    </row>
    <row r="110" spans="1:18" x14ac:dyDescent="0.25">
      <c r="A110" s="29" t="s">
        <v>30</v>
      </c>
      <c r="B110" s="29">
        <v>5.18</v>
      </c>
      <c r="C110" s="29">
        <v>17.77</v>
      </c>
      <c r="D110" s="29">
        <v>16.48</v>
      </c>
      <c r="E110" s="29">
        <v>11.48</v>
      </c>
      <c r="F110" s="29">
        <v>9.0299999999999994</v>
      </c>
      <c r="G110" s="1">
        <v>8.6247199999999982</v>
      </c>
      <c r="H110" s="29">
        <v>16.48</v>
      </c>
      <c r="I110" s="29">
        <v>18.920000000000002</v>
      </c>
      <c r="J110" s="29">
        <v>16.5</v>
      </c>
      <c r="K110" s="29">
        <v>16.137499999999999</v>
      </c>
      <c r="L110" s="29">
        <v>14.56</v>
      </c>
      <c r="M110" s="1">
        <v>8.0604859813084087</v>
      </c>
      <c r="Q110" s="29">
        <v>2000.92</v>
      </c>
      <c r="R110" s="29">
        <v>20.016670000000001</v>
      </c>
    </row>
    <row r="111" spans="1:18" x14ac:dyDescent="0.25">
      <c r="A111" s="29" t="s">
        <v>31</v>
      </c>
      <c r="B111" s="29">
        <v>7.45</v>
      </c>
      <c r="C111" s="29">
        <v>15.125</v>
      </c>
      <c r="D111" s="29">
        <v>17.733333300000002</v>
      </c>
      <c r="E111" s="29">
        <v>12.275</v>
      </c>
      <c r="F111" s="29">
        <v>11.4</v>
      </c>
      <c r="G111" s="1">
        <v>9.8994399935999997</v>
      </c>
      <c r="H111" s="29">
        <v>18.45</v>
      </c>
      <c r="I111" s="29">
        <v>15.125</v>
      </c>
      <c r="J111" s="29">
        <v>17.733333300000002</v>
      </c>
      <c r="K111" s="29">
        <v>14.275</v>
      </c>
      <c r="L111" s="29">
        <v>11.4</v>
      </c>
      <c r="M111" s="1">
        <v>9.2518130781308408</v>
      </c>
      <c r="Q111" s="29">
        <v>1220.6274999999998</v>
      </c>
      <c r="R111" s="29">
        <v>12.41</v>
      </c>
    </row>
    <row r="112" spans="1:18" x14ac:dyDescent="0.25">
      <c r="A112" s="29" t="s">
        <v>32</v>
      </c>
      <c r="B112" s="29">
        <v>9.09</v>
      </c>
      <c r="C112" s="29">
        <v>21.48</v>
      </c>
      <c r="D112" s="29">
        <v>18.079999999999998</v>
      </c>
      <c r="E112" s="29">
        <v>14.85</v>
      </c>
      <c r="F112" s="29">
        <v>12.72</v>
      </c>
      <c r="G112" s="1">
        <v>10.46528</v>
      </c>
      <c r="H112" s="29">
        <v>24.44</v>
      </c>
      <c r="I112" s="29">
        <v>26.66</v>
      </c>
      <c r="J112" s="29">
        <v>26.38</v>
      </c>
      <c r="K112" s="29">
        <v>25.83</v>
      </c>
      <c r="L112" s="29">
        <v>16.77</v>
      </c>
      <c r="M112" s="1">
        <v>9.7806355140186909</v>
      </c>
      <c r="Q112" s="29">
        <v>1378.3966657999999</v>
      </c>
      <c r="R112" s="29">
        <v>14.616669999999999</v>
      </c>
    </row>
    <row r="113" spans="1:18" x14ac:dyDescent="0.25">
      <c r="A113" s="29" t="s">
        <v>33</v>
      </c>
      <c r="B113" s="29">
        <v>11.09</v>
      </c>
      <c r="C113" s="29">
        <v>28.48</v>
      </c>
      <c r="D113" s="29">
        <v>27.08</v>
      </c>
      <c r="E113" s="29">
        <v>18.850000000000001</v>
      </c>
      <c r="F113" s="29">
        <v>11.02</v>
      </c>
      <c r="G113" s="1">
        <v>11.64608</v>
      </c>
      <c r="H113" s="29">
        <v>34.44</v>
      </c>
      <c r="I113" s="29">
        <v>27.66</v>
      </c>
      <c r="J113" s="29">
        <v>16.38</v>
      </c>
      <c r="K113" s="29">
        <v>15.83</v>
      </c>
      <c r="L113" s="29">
        <v>14.77</v>
      </c>
      <c r="M113" s="1">
        <v>10.884186915887851</v>
      </c>
      <c r="Q113" s="29">
        <v>1504.46</v>
      </c>
      <c r="R113" s="29">
        <v>16.88</v>
      </c>
    </row>
    <row r="114" spans="1:18" x14ac:dyDescent="0.25">
      <c r="A114" s="29" t="s">
        <v>34</v>
      </c>
      <c r="B114" s="29">
        <v>12.09</v>
      </c>
      <c r="C114" s="29">
        <v>29.48</v>
      </c>
      <c r="D114" s="29">
        <v>28.08</v>
      </c>
      <c r="E114" s="29">
        <v>24.85</v>
      </c>
      <c r="F114" s="29">
        <v>22.72</v>
      </c>
      <c r="G114" s="1">
        <v>11.333600000000001</v>
      </c>
      <c r="H114" s="29">
        <v>34.25</v>
      </c>
      <c r="I114" s="29">
        <v>29.66</v>
      </c>
      <c r="J114" s="29">
        <v>26.48</v>
      </c>
      <c r="K114" s="29">
        <v>17.829999999999998</v>
      </c>
      <c r="L114" s="29">
        <v>14.77</v>
      </c>
      <c r="M114" s="1">
        <v>10.592149532710282</v>
      </c>
      <c r="Q114" s="29">
        <v>1661.36</v>
      </c>
      <c r="R114" s="29">
        <v>18.17333</v>
      </c>
    </row>
    <row r="115" spans="1:18" x14ac:dyDescent="0.25">
      <c r="A115" s="29" t="s">
        <v>35</v>
      </c>
      <c r="B115" s="29">
        <v>9.09</v>
      </c>
      <c r="C115" s="29">
        <v>21.48</v>
      </c>
      <c r="D115" s="29">
        <v>18.079999999999998</v>
      </c>
      <c r="E115" s="29">
        <v>14.85</v>
      </c>
      <c r="F115" s="29">
        <v>12.72</v>
      </c>
      <c r="G115" s="1">
        <v>11.289280000000002</v>
      </c>
      <c r="H115" s="29">
        <v>24.44</v>
      </c>
      <c r="I115" s="29">
        <v>26.66</v>
      </c>
      <c r="J115" s="29">
        <v>26.38</v>
      </c>
      <c r="K115" s="29">
        <v>25.83</v>
      </c>
      <c r="L115" s="29">
        <v>16.77</v>
      </c>
      <c r="M115" s="1">
        <v>10.550728971962618</v>
      </c>
      <c r="Q115" s="29">
        <v>1656.91</v>
      </c>
      <c r="R115" s="29">
        <v>17.706669999999999</v>
      </c>
    </row>
    <row r="116" spans="1:18" x14ac:dyDescent="0.25">
      <c r="A116" s="29" t="s">
        <v>36</v>
      </c>
      <c r="B116" s="29">
        <v>12.09</v>
      </c>
      <c r="C116" s="29">
        <v>38.479999999999997</v>
      </c>
      <c r="D116" s="29">
        <v>35.08</v>
      </c>
      <c r="E116" s="29">
        <v>28.85</v>
      </c>
      <c r="F116" s="29">
        <v>18.72</v>
      </c>
      <c r="G116" s="1">
        <v>11.159296000000001</v>
      </c>
      <c r="H116" s="29">
        <v>44.44</v>
      </c>
      <c r="I116" s="29">
        <v>66.66</v>
      </c>
      <c r="J116" s="29">
        <v>44.38</v>
      </c>
      <c r="K116" s="29">
        <v>35.83</v>
      </c>
      <c r="L116" s="29">
        <v>18.77</v>
      </c>
      <c r="M116" s="1">
        <v>10.429248598130842</v>
      </c>
      <c r="Q116" s="29">
        <v>1607.46</v>
      </c>
      <c r="R116" s="29">
        <v>16.593330000000002</v>
      </c>
    </row>
    <row r="117" spans="1:18" x14ac:dyDescent="0.25">
      <c r="A117" s="29" t="s">
        <v>37</v>
      </c>
      <c r="B117" s="29">
        <v>12.09</v>
      </c>
      <c r="C117" s="29">
        <v>36.479999999999997</v>
      </c>
      <c r="D117" s="29">
        <v>31.08</v>
      </c>
      <c r="E117" s="29">
        <v>26.85</v>
      </c>
      <c r="F117" s="29">
        <v>20.72</v>
      </c>
      <c r="G117" s="1">
        <v>10.647360000000001</v>
      </c>
      <c r="H117" s="29">
        <v>40.44</v>
      </c>
      <c r="I117" s="29">
        <v>55.66</v>
      </c>
      <c r="J117" s="29">
        <v>56.38</v>
      </c>
      <c r="K117" s="29">
        <v>46.83</v>
      </c>
      <c r="L117" s="29">
        <v>14.77</v>
      </c>
      <c r="M117" s="1">
        <v>9.9508037383177577</v>
      </c>
      <c r="Q117" s="29">
        <v>1738.212</v>
      </c>
      <c r="R117" s="29">
        <v>19.023330000000001</v>
      </c>
    </row>
    <row r="118" spans="1:18" x14ac:dyDescent="0.25">
      <c r="Q118" s="29">
        <v>1672.22</v>
      </c>
      <c r="R118" s="29">
        <v>18.15333</v>
      </c>
    </row>
    <row r="120" spans="1:18" x14ac:dyDescent="0.25">
      <c r="D120" s="29">
        <f>SUM(B108:F108)</f>
        <v>77.438333299999996</v>
      </c>
      <c r="E120" s="29">
        <f t="shared" ref="E120:E129" si="19">SUM(H108:L108)</f>
        <v>44.896833299999997</v>
      </c>
      <c r="F120" s="14">
        <f>SUM(D120:E120)</f>
        <v>122.33516659999999</v>
      </c>
      <c r="J120" s="29">
        <f t="shared" ref="J120:J129" si="20">Q109-F120</f>
        <v>516.61</v>
      </c>
      <c r="L120" s="29">
        <f t="shared" ref="L120:L129" si="21">J120*0.2</f>
        <v>103.322</v>
      </c>
      <c r="M120" s="29">
        <f>L120/25</f>
        <v>4.1328800000000001</v>
      </c>
      <c r="O120" s="29">
        <f t="shared" ref="O120:O129" si="22">J120*0.8</f>
        <v>413.28800000000001</v>
      </c>
      <c r="P120" s="29">
        <f>O120/107</f>
        <v>3.8625046728971966</v>
      </c>
    </row>
    <row r="121" spans="1:18" x14ac:dyDescent="0.25">
      <c r="D121" s="29">
        <f t="shared" ref="D121:D130" si="23">SUM(B109:F109)</f>
        <v>143.22</v>
      </c>
      <c r="E121" s="29">
        <f t="shared" si="19"/>
        <v>286.08</v>
      </c>
      <c r="F121" s="14">
        <f t="shared" ref="F121:F129" si="24">SUM(D121:E121)</f>
        <v>429.29999999999995</v>
      </c>
      <c r="J121" s="29">
        <f t="shared" si="20"/>
        <v>1571.6200000000001</v>
      </c>
      <c r="L121" s="29">
        <f t="shared" si="21"/>
        <v>314.32400000000007</v>
      </c>
      <c r="M121" s="29">
        <f t="shared" ref="M121:M129" si="25">L121/25</f>
        <v>12.572960000000002</v>
      </c>
      <c r="O121" s="29">
        <f t="shared" si="22"/>
        <v>1257.2960000000003</v>
      </c>
      <c r="P121" s="29">
        <f t="shared" ref="P121:P129" si="26">O121/107</f>
        <v>11.750429906542058</v>
      </c>
    </row>
    <row r="122" spans="1:18" x14ac:dyDescent="0.25">
      <c r="D122" s="29">
        <f t="shared" si="23"/>
        <v>59.94</v>
      </c>
      <c r="E122" s="29">
        <f t="shared" si="19"/>
        <v>82.597500000000011</v>
      </c>
      <c r="F122" s="14">
        <f t="shared" si="24"/>
        <v>142.53750000000002</v>
      </c>
      <c r="J122" s="29">
        <f t="shared" si="20"/>
        <v>1078.0899999999997</v>
      </c>
      <c r="L122" s="29">
        <f t="shared" si="21"/>
        <v>215.61799999999994</v>
      </c>
      <c r="M122" s="29">
        <f t="shared" si="25"/>
        <v>8.6247199999999982</v>
      </c>
      <c r="O122" s="29">
        <f t="shared" si="22"/>
        <v>862.47199999999975</v>
      </c>
      <c r="P122" s="29">
        <f t="shared" si="26"/>
        <v>8.0604859813084087</v>
      </c>
    </row>
    <row r="123" spans="1:18" x14ac:dyDescent="0.25">
      <c r="D123" s="29">
        <f t="shared" si="23"/>
        <v>63.983333299999998</v>
      </c>
      <c r="E123" s="29">
        <f t="shared" si="19"/>
        <v>76.983333300000012</v>
      </c>
      <c r="F123" s="14">
        <f t="shared" si="24"/>
        <v>140.9666666</v>
      </c>
      <c r="J123" s="29">
        <f t="shared" si="20"/>
        <v>1237.4299991999999</v>
      </c>
      <c r="L123" s="29">
        <f t="shared" si="21"/>
        <v>247.48599983999998</v>
      </c>
      <c r="M123" s="29">
        <f t="shared" si="25"/>
        <v>9.8994399935999997</v>
      </c>
      <c r="O123" s="29">
        <f t="shared" si="22"/>
        <v>989.94399935999991</v>
      </c>
      <c r="P123" s="29">
        <f t="shared" si="26"/>
        <v>9.2518130781308408</v>
      </c>
    </row>
    <row r="124" spans="1:18" x14ac:dyDescent="0.25">
      <c r="D124" s="29">
        <f t="shared" si="23"/>
        <v>76.22</v>
      </c>
      <c r="E124" s="29">
        <f t="shared" si="19"/>
        <v>120.08</v>
      </c>
      <c r="F124" s="14">
        <f t="shared" si="24"/>
        <v>196.3</v>
      </c>
      <c r="J124" s="29">
        <f t="shared" si="20"/>
        <v>1308.1600000000001</v>
      </c>
      <c r="L124" s="29">
        <f t="shared" si="21"/>
        <v>261.63200000000001</v>
      </c>
      <c r="M124" s="29">
        <f t="shared" si="25"/>
        <v>10.46528</v>
      </c>
      <c r="O124" s="29">
        <f t="shared" si="22"/>
        <v>1046.528</v>
      </c>
      <c r="P124" s="29">
        <f t="shared" si="26"/>
        <v>9.7806355140186909</v>
      </c>
    </row>
    <row r="125" spans="1:18" x14ac:dyDescent="0.25">
      <c r="D125" s="29">
        <f t="shared" si="23"/>
        <v>96.52</v>
      </c>
      <c r="E125" s="29">
        <f t="shared" si="19"/>
        <v>109.07999999999998</v>
      </c>
      <c r="F125" s="14">
        <f t="shared" si="24"/>
        <v>205.59999999999997</v>
      </c>
      <c r="J125" s="29">
        <f t="shared" si="20"/>
        <v>1455.76</v>
      </c>
      <c r="L125" s="29">
        <f t="shared" si="21"/>
        <v>291.15199999999999</v>
      </c>
      <c r="M125" s="29">
        <f t="shared" si="25"/>
        <v>11.64608</v>
      </c>
      <c r="O125" s="29">
        <f t="shared" si="22"/>
        <v>1164.6079999999999</v>
      </c>
      <c r="P125" s="29">
        <f t="shared" si="26"/>
        <v>10.884186915887851</v>
      </c>
    </row>
    <row r="126" spans="1:18" x14ac:dyDescent="0.25">
      <c r="D126" s="29">
        <f t="shared" si="23"/>
        <v>117.22</v>
      </c>
      <c r="E126" s="29">
        <f t="shared" si="19"/>
        <v>122.99</v>
      </c>
      <c r="F126" s="14">
        <f t="shared" si="24"/>
        <v>240.20999999999998</v>
      </c>
      <c r="J126" s="29">
        <f t="shared" si="20"/>
        <v>1416.7</v>
      </c>
      <c r="L126" s="29">
        <f t="shared" si="21"/>
        <v>283.34000000000003</v>
      </c>
      <c r="M126" s="29">
        <f t="shared" si="25"/>
        <v>11.333600000000001</v>
      </c>
      <c r="O126" s="29">
        <f t="shared" si="22"/>
        <v>1133.3600000000001</v>
      </c>
      <c r="P126" s="29">
        <f t="shared" si="26"/>
        <v>10.592149532710282</v>
      </c>
    </row>
    <row r="127" spans="1:18" x14ac:dyDescent="0.25">
      <c r="D127" s="29">
        <f t="shared" si="23"/>
        <v>76.22</v>
      </c>
      <c r="E127" s="29">
        <f t="shared" si="19"/>
        <v>120.08</v>
      </c>
      <c r="F127" s="14">
        <f t="shared" si="24"/>
        <v>196.3</v>
      </c>
      <c r="J127" s="29">
        <f t="shared" si="20"/>
        <v>1411.16</v>
      </c>
      <c r="L127" s="29">
        <f t="shared" si="21"/>
        <v>282.23200000000003</v>
      </c>
      <c r="M127" s="29">
        <f t="shared" si="25"/>
        <v>11.289280000000002</v>
      </c>
      <c r="O127" s="29">
        <f t="shared" si="22"/>
        <v>1128.9280000000001</v>
      </c>
      <c r="P127" s="29">
        <f t="shared" si="26"/>
        <v>10.550728971962618</v>
      </c>
    </row>
    <row r="128" spans="1:18" x14ac:dyDescent="0.25">
      <c r="D128" s="29">
        <f t="shared" si="23"/>
        <v>133.22</v>
      </c>
      <c r="E128" s="29">
        <f t="shared" si="19"/>
        <v>210.08</v>
      </c>
      <c r="F128" s="14">
        <f t="shared" si="24"/>
        <v>343.3</v>
      </c>
      <c r="J128" s="29">
        <f t="shared" si="20"/>
        <v>1394.912</v>
      </c>
      <c r="L128" s="29">
        <f t="shared" si="21"/>
        <v>278.98240000000004</v>
      </c>
      <c r="M128" s="29">
        <f t="shared" si="25"/>
        <v>11.159296000000001</v>
      </c>
      <c r="O128" s="29">
        <f t="shared" si="22"/>
        <v>1115.9296000000002</v>
      </c>
      <c r="P128" s="29">
        <f t="shared" si="26"/>
        <v>10.429248598130842</v>
      </c>
    </row>
    <row r="129" spans="4:16" x14ac:dyDescent="0.25">
      <c r="D129" s="29">
        <f t="shared" si="23"/>
        <v>127.22</v>
      </c>
      <c r="E129" s="29">
        <f t="shared" si="19"/>
        <v>214.08</v>
      </c>
      <c r="F129" s="14">
        <f t="shared" si="24"/>
        <v>341.3</v>
      </c>
      <c r="J129" s="29">
        <f t="shared" si="20"/>
        <v>1330.92</v>
      </c>
      <c r="L129" s="29">
        <f t="shared" si="21"/>
        <v>266.18400000000003</v>
      </c>
      <c r="M129" s="29">
        <f t="shared" si="25"/>
        <v>10.647360000000001</v>
      </c>
      <c r="O129" s="29">
        <f t="shared" si="22"/>
        <v>1064.7360000000001</v>
      </c>
      <c r="P129" s="29">
        <f t="shared" si="26"/>
        <v>9.9508037383177577</v>
      </c>
    </row>
    <row r="130" spans="4:16" x14ac:dyDescent="0.25">
      <c r="D130">
        <f t="shared" si="23"/>
        <v>0</v>
      </c>
    </row>
  </sheetData>
  <mergeCells count="5">
    <mergeCell ref="G1:K1"/>
    <mergeCell ref="O1:R2"/>
    <mergeCell ref="B3:K4"/>
    <mergeCell ref="C9:E9"/>
    <mergeCell ref="K9:M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workbookViewId="0">
      <selection activeCell="Q73" sqref="Q73:Q82"/>
    </sheetView>
  </sheetViews>
  <sheetFormatPr defaultRowHeight="15" x14ac:dyDescent="0.25"/>
  <cols>
    <col min="2" max="2" width="12" bestFit="1" customWidth="1"/>
    <col min="3" max="14" width="10.42578125" bestFit="1" customWidth="1"/>
    <col min="18" max="18" width="19.140625" customWidth="1"/>
    <col min="19" max="19" width="10.42578125" bestFit="1" customWidth="1"/>
    <col min="31" max="31" width="10.5703125" customWidth="1"/>
    <col min="257" max="257" width="12" bestFit="1" customWidth="1"/>
    <col min="287" max="287" width="10.5703125" customWidth="1"/>
    <col min="513" max="513" width="12" bestFit="1" customWidth="1"/>
    <col min="543" max="543" width="10.5703125" customWidth="1"/>
    <col min="769" max="769" width="12" bestFit="1" customWidth="1"/>
    <col min="799" max="799" width="10.5703125" customWidth="1"/>
    <col min="1025" max="1025" width="12" bestFit="1" customWidth="1"/>
    <col min="1055" max="1055" width="10.5703125" customWidth="1"/>
    <col min="1281" max="1281" width="12" bestFit="1" customWidth="1"/>
    <col min="1311" max="1311" width="10.5703125" customWidth="1"/>
    <col min="1537" max="1537" width="12" bestFit="1" customWidth="1"/>
    <col min="1567" max="1567" width="10.5703125" customWidth="1"/>
    <col min="1793" max="1793" width="12" bestFit="1" customWidth="1"/>
    <col min="1823" max="1823" width="10.5703125" customWidth="1"/>
    <col min="2049" max="2049" width="12" bestFit="1" customWidth="1"/>
    <col min="2079" max="2079" width="10.5703125" customWidth="1"/>
    <col min="2305" max="2305" width="12" bestFit="1" customWidth="1"/>
    <col min="2335" max="2335" width="10.5703125" customWidth="1"/>
    <col min="2561" max="2561" width="12" bestFit="1" customWidth="1"/>
    <col min="2591" max="2591" width="10.5703125" customWidth="1"/>
    <col min="2817" max="2817" width="12" bestFit="1" customWidth="1"/>
    <col min="2847" max="2847" width="10.5703125" customWidth="1"/>
    <col min="3073" max="3073" width="12" bestFit="1" customWidth="1"/>
    <col min="3103" max="3103" width="10.5703125" customWidth="1"/>
    <col min="3329" max="3329" width="12" bestFit="1" customWidth="1"/>
    <col min="3359" max="3359" width="10.5703125" customWidth="1"/>
    <col min="3585" max="3585" width="12" bestFit="1" customWidth="1"/>
    <col min="3615" max="3615" width="10.5703125" customWidth="1"/>
    <col min="3841" max="3841" width="12" bestFit="1" customWidth="1"/>
    <col min="3871" max="3871" width="10.5703125" customWidth="1"/>
    <col min="4097" max="4097" width="12" bestFit="1" customWidth="1"/>
    <col min="4127" max="4127" width="10.5703125" customWidth="1"/>
    <col min="4353" max="4353" width="12" bestFit="1" customWidth="1"/>
    <col min="4383" max="4383" width="10.5703125" customWidth="1"/>
    <col min="4609" max="4609" width="12" bestFit="1" customWidth="1"/>
    <col min="4639" max="4639" width="10.5703125" customWidth="1"/>
    <col min="4865" max="4865" width="12" bestFit="1" customWidth="1"/>
    <col min="4895" max="4895" width="10.5703125" customWidth="1"/>
    <col min="5121" max="5121" width="12" bestFit="1" customWidth="1"/>
    <col min="5151" max="5151" width="10.5703125" customWidth="1"/>
    <col min="5377" max="5377" width="12" bestFit="1" customWidth="1"/>
    <col min="5407" max="5407" width="10.5703125" customWidth="1"/>
    <col min="5633" max="5633" width="12" bestFit="1" customWidth="1"/>
    <col min="5663" max="5663" width="10.5703125" customWidth="1"/>
    <col min="5889" max="5889" width="12" bestFit="1" customWidth="1"/>
    <col min="5919" max="5919" width="10.5703125" customWidth="1"/>
    <col min="6145" max="6145" width="12" bestFit="1" customWidth="1"/>
    <col min="6175" max="6175" width="10.5703125" customWidth="1"/>
    <col min="6401" max="6401" width="12" bestFit="1" customWidth="1"/>
    <col min="6431" max="6431" width="10.5703125" customWidth="1"/>
    <col min="6657" max="6657" width="12" bestFit="1" customWidth="1"/>
    <col min="6687" max="6687" width="10.5703125" customWidth="1"/>
    <col min="6913" max="6913" width="12" bestFit="1" customWidth="1"/>
    <col min="6943" max="6943" width="10.5703125" customWidth="1"/>
    <col min="7169" max="7169" width="12" bestFit="1" customWidth="1"/>
    <col min="7199" max="7199" width="10.5703125" customWidth="1"/>
    <col min="7425" max="7425" width="12" bestFit="1" customWidth="1"/>
    <col min="7455" max="7455" width="10.5703125" customWidth="1"/>
    <col min="7681" max="7681" width="12" bestFit="1" customWidth="1"/>
    <col min="7711" max="7711" width="10.5703125" customWidth="1"/>
    <col min="7937" max="7937" width="12" bestFit="1" customWidth="1"/>
    <col min="7967" max="7967" width="10.5703125" customWidth="1"/>
    <col min="8193" max="8193" width="12" bestFit="1" customWidth="1"/>
    <col min="8223" max="8223" width="10.5703125" customWidth="1"/>
    <col min="8449" max="8449" width="12" bestFit="1" customWidth="1"/>
    <col min="8479" max="8479" width="10.5703125" customWidth="1"/>
    <col min="8705" max="8705" width="12" bestFit="1" customWidth="1"/>
    <col min="8735" max="8735" width="10.5703125" customWidth="1"/>
    <col min="8961" max="8961" width="12" bestFit="1" customWidth="1"/>
    <col min="8991" max="8991" width="10.5703125" customWidth="1"/>
    <col min="9217" max="9217" width="12" bestFit="1" customWidth="1"/>
    <col min="9247" max="9247" width="10.5703125" customWidth="1"/>
    <col min="9473" max="9473" width="12" bestFit="1" customWidth="1"/>
    <col min="9503" max="9503" width="10.5703125" customWidth="1"/>
    <col min="9729" max="9729" width="12" bestFit="1" customWidth="1"/>
    <col min="9759" max="9759" width="10.5703125" customWidth="1"/>
    <col min="9985" max="9985" width="12" bestFit="1" customWidth="1"/>
    <col min="10015" max="10015" width="10.5703125" customWidth="1"/>
    <col min="10241" max="10241" width="12" bestFit="1" customWidth="1"/>
    <col min="10271" max="10271" width="10.5703125" customWidth="1"/>
    <col min="10497" max="10497" width="12" bestFit="1" customWidth="1"/>
    <col min="10527" max="10527" width="10.5703125" customWidth="1"/>
    <col min="10753" max="10753" width="12" bestFit="1" customWidth="1"/>
    <col min="10783" max="10783" width="10.5703125" customWidth="1"/>
    <col min="11009" max="11009" width="12" bestFit="1" customWidth="1"/>
    <col min="11039" max="11039" width="10.5703125" customWidth="1"/>
    <col min="11265" max="11265" width="12" bestFit="1" customWidth="1"/>
    <col min="11295" max="11295" width="10.5703125" customWidth="1"/>
    <col min="11521" max="11521" width="12" bestFit="1" customWidth="1"/>
    <col min="11551" max="11551" width="10.5703125" customWidth="1"/>
    <col min="11777" max="11777" width="12" bestFit="1" customWidth="1"/>
    <col min="11807" max="11807" width="10.5703125" customWidth="1"/>
    <col min="12033" max="12033" width="12" bestFit="1" customWidth="1"/>
    <col min="12063" max="12063" width="10.5703125" customWidth="1"/>
    <col min="12289" max="12289" width="12" bestFit="1" customWidth="1"/>
    <col min="12319" max="12319" width="10.5703125" customWidth="1"/>
    <col min="12545" max="12545" width="12" bestFit="1" customWidth="1"/>
    <col min="12575" max="12575" width="10.5703125" customWidth="1"/>
    <col min="12801" max="12801" width="12" bestFit="1" customWidth="1"/>
    <col min="12831" max="12831" width="10.5703125" customWidth="1"/>
    <col min="13057" max="13057" width="12" bestFit="1" customWidth="1"/>
    <col min="13087" max="13087" width="10.5703125" customWidth="1"/>
    <col min="13313" max="13313" width="12" bestFit="1" customWidth="1"/>
    <col min="13343" max="13343" width="10.5703125" customWidth="1"/>
    <col min="13569" max="13569" width="12" bestFit="1" customWidth="1"/>
    <col min="13599" max="13599" width="10.5703125" customWidth="1"/>
    <col min="13825" max="13825" width="12" bestFit="1" customWidth="1"/>
    <col min="13855" max="13855" width="10.5703125" customWidth="1"/>
    <col min="14081" max="14081" width="12" bestFit="1" customWidth="1"/>
    <col min="14111" max="14111" width="10.5703125" customWidth="1"/>
    <col min="14337" max="14337" width="12" bestFit="1" customWidth="1"/>
    <col min="14367" max="14367" width="10.5703125" customWidth="1"/>
    <col min="14593" max="14593" width="12" bestFit="1" customWidth="1"/>
    <col min="14623" max="14623" width="10.5703125" customWidth="1"/>
    <col min="14849" max="14849" width="12" bestFit="1" customWidth="1"/>
    <col min="14879" max="14879" width="10.5703125" customWidth="1"/>
    <col min="15105" max="15105" width="12" bestFit="1" customWidth="1"/>
    <col min="15135" max="15135" width="10.5703125" customWidth="1"/>
    <col min="15361" max="15361" width="12" bestFit="1" customWidth="1"/>
    <col min="15391" max="15391" width="10.5703125" customWidth="1"/>
    <col min="15617" max="15617" width="12" bestFit="1" customWidth="1"/>
    <col min="15647" max="15647" width="10.5703125" customWidth="1"/>
    <col min="15873" max="15873" width="12" bestFit="1" customWidth="1"/>
    <col min="15903" max="15903" width="10.5703125" customWidth="1"/>
    <col min="16129" max="16129" width="12" bestFit="1" customWidth="1"/>
    <col min="16159" max="16159" width="10.5703125" customWidth="1"/>
  </cols>
  <sheetData>
    <row r="1" spans="1:29" x14ac:dyDescent="0.25">
      <c r="A1" s="4"/>
      <c r="B1" s="4"/>
      <c r="C1" s="4"/>
      <c r="D1" s="4"/>
      <c r="E1" s="4" t="s">
        <v>24</v>
      </c>
      <c r="F1" s="4"/>
      <c r="G1" s="77" t="s">
        <v>12</v>
      </c>
      <c r="H1" s="77"/>
      <c r="I1" s="77"/>
      <c r="J1" s="77"/>
      <c r="K1" s="77"/>
      <c r="M1" t="s">
        <v>13</v>
      </c>
      <c r="O1" s="78" t="s">
        <v>14</v>
      </c>
      <c r="P1" s="78"/>
      <c r="Q1" s="78"/>
      <c r="R1" s="78"/>
    </row>
    <row r="2" spans="1:29" x14ac:dyDescent="0.25">
      <c r="O2" s="78"/>
      <c r="P2" s="78"/>
      <c r="Q2" s="78"/>
      <c r="R2" s="78"/>
    </row>
    <row r="3" spans="1:29" x14ac:dyDescent="0.25">
      <c r="B3" s="79" t="s">
        <v>18</v>
      </c>
      <c r="C3" s="79"/>
      <c r="D3" s="79"/>
      <c r="E3" s="79"/>
      <c r="F3" s="79"/>
      <c r="G3" s="79"/>
      <c r="H3" s="79"/>
      <c r="I3" s="79"/>
      <c r="J3" s="79"/>
      <c r="K3" s="79"/>
      <c r="M3" s="29" t="s">
        <v>48</v>
      </c>
      <c r="N3" s="50">
        <v>44515</v>
      </c>
    </row>
    <row r="4" spans="1:29" ht="15" customHeight="1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  <c r="M4" s="29" t="s">
        <v>49</v>
      </c>
      <c r="N4" s="50">
        <v>44656</v>
      </c>
    </row>
    <row r="5" spans="1:29" ht="15.75" customHeight="1" x14ac:dyDescent="0.25">
      <c r="D5" s="81" t="s">
        <v>38</v>
      </c>
      <c r="E5" s="81"/>
      <c r="F5" s="81"/>
      <c r="G5" s="81"/>
      <c r="H5" s="81"/>
      <c r="M5" s="31" t="s">
        <v>50</v>
      </c>
      <c r="N5" s="50">
        <v>44515</v>
      </c>
    </row>
    <row r="6" spans="1:29" ht="19.5" customHeight="1" x14ac:dyDescent="0.25">
      <c r="D6" s="81"/>
      <c r="E6" s="81"/>
      <c r="F6" s="81"/>
      <c r="G6" s="81"/>
      <c r="H6" s="81"/>
      <c r="M6" s="51" t="s">
        <v>51</v>
      </c>
      <c r="N6" s="50">
        <v>44547</v>
      </c>
    </row>
    <row r="7" spans="1:29" x14ac:dyDescent="0.25">
      <c r="P7" s="4">
        <v>0.6</v>
      </c>
    </row>
    <row r="9" spans="1:29" x14ac:dyDescent="0.25">
      <c r="C9" s="80" t="s">
        <v>25</v>
      </c>
      <c r="D9" s="80"/>
      <c r="E9" s="80"/>
      <c r="K9" s="80" t="s">
        <v>26</v>
      </c>
      <c r="L9" s="80"/>
      <c r="M9" s="80"/>
    </row>
    <row r="10" spans="1:29" x14ac:dyDescent="0.25">
      <c r="Z10" s="18" t="s">
        <v>39</v>
      </c>
      <c r="AA10" s="19"/>
      <c r="AB10" s="20"/>
    </row>
    <row r="11" spans="1:29" x14ac:dyDescent="0.25">
      <c r="A11" s="4"/>
      <c r="B11" s="4" t="s">
        <v>15</v>
      </c>
      <c r="C11" s="4" t="s">
        <v>16</v>
      </c>
      <c r="D11" s="4" t="s">
        <v>17</v>
      </c>
      <c r="E11" s="4" t="s">
        <v>17</v>
      </c>
      <c r="F11" s="4" t="s">
        <v>17</v>
      </c>
      <c r="G11" s="43"/>
      <c r="H11" s="4"/>
      <c r="I11" s="4"/>
      <c r="J11" s="4"/>
      <c r="K11" s="4"/>
      <c r="L11" s="4"/>
      <c r="M11" s="4"/>
      <c r="N11" s="4"/>
      <c r="O11" s="4"/>
    </row>
    <row r="12" spans="1:29" ht="15.75" thickBot="1" x14ac:dyDescent="0.3">
      <c r="A12" s="8"/>
      <c r="B12" s="9">
        <v>44516</v>
      </c>
      <c r="C12" s="9">
        <v>44517</v>
      </c>
      <c r="D12" s="9">
        <v>44518</v>
      </c>
      <c r="E12" s="44">
        <v>44519</v>
      </c>
      <c r="F12" s="9">
        <v>44520</v>
      </c>
      <c r="G12" s="40"/>
      <c r="H12" s="10"/>
      <c r="I12" s="10"/>
      <c r="J12" s="9">
        <v>44548</v>
      </c>
      <c r="K12" s="9">
        <v>44549</v>
      </c>
      <c r="L12" s="9">
        <v>44550</v>
      </c>
      <c r="M12" s="9">
        <v>44551</v>
      </c>
      <c r="N12" s="9">
        <v>44552</v>
      </c>
      <c r="O12" s="4"/>
      <c r="S12" s="14">
        <v>1.7999999999999998</v>
      </c>
      <c r="T12" s="14">
        <v>1.6</v>
      </c>
      <c r="U12" s="14">
        <v>1.3</v>
      </c>
      <c r="V12" s="14">
        <v>0.85</v>
      </c>
      <c r="W12" s="14">
        <v>0.84</v>
      </c>
      <c r="Y12">
        <f>S12-(0.12*S12)</f>
        <v>1.5839999999999999</v>
      </c>
      <c r="Z12">
        <f t="shared" ref="Z12:AC21" si="0">T12-(0.12*T12)</f>
        <v>1.4080000000000001</v>
      </c>
      <c r="AA12">
        <f t="shared" si="0"/>
        <v>1.1440000000000001</v>
      </c>
      <c r="AB12">
        <f t="shared" si="0"/>
        <v>0.748</v>
      </c>
      <c r="AC12">
        <f t="shared" si="0"/>
        <v>0.73919999999999997</v>
      </c>
    </row>
    <row r="13" spans="1:29" ht="15.75" thickBot="1" x14ac:dyDescent="0.3">
      <c r="A13" s="15" t="s">
        <v>1</v>
      </c>
      <c r="B13" s="21">
        <v>2.02</v>
      </c>
      <c r="C13" s="22">
        <v>1.75</v>
      </c>
      <c r="D13" s="22">
        <v>1.6</v>
      </c>
      <c r="E13" s="45">
        <v>1.34</v>
      </c>
      <c r="F13" s="58">
        <v>1.25</v>
      </c>
      <c r="G13" s="43"/>
      <c r="H13" s="4"/>
      <c r="I13" s="4"/>
      <c r="J13" s="25">
        <v>1.7999999999999998</v>
      </c>
      <c r="K13" s="26">
        <v>1.6</v>
      </c>
      <c r="L13" s="26">
        <v>1.3</v>
      </c>
      <c r="M13" s="26">
        <v>0.85</v>
      </c>
      <c r="N13" s="26">
        <v>0.84</v>
      </c>
      <c r="O13" s="4"/>
      <c r="Q13">
        <f>B13*10%</f>
        <v>0.20200000000000001</v>
      </c>
      <c r="S13" s="14">
        <v>0.8</v>
      </c>
      <c r="T13" s="14">
        <v>1.3</v>
      </c>
      <c r="U13" s="14">
        <v>1.6</v>
      </c>
      <c r="V13" s="14">
        <v>1.3</v>
      </c>
      <c r="W13" s="14">
        <v>1.2</v>
      </c>
      <c r="Y13">
        <f t="shared" ref="Y13:Y21" si="1">S13-(0.12*S13)</f>
        <v>0.70400000000000007</v>
      </c>
      <c r="Z13">
        <f t="shared" si="0"/>
        <v>1.1440000000000001</v>
      </c>
      <c r="AA13">
        <f t="shared" si="0"/>
        <v>1.4080000000000001</v>
      </c>
      <c r="AB13">
        <f t="shared" si="0"/>
        <v>1.1440000000000001</v>
      </c>
      <c r="AC13">
        <f t="shared" si="0"/>
        <v>1.056</v>
      </c>
    </row>
    <row r="14" spans="1:29" ht="16.5" thickBot="1" x14ac:dyDescent="0.3">
      <c r="A14" s="15" t="s">
        <v>2</v>
      </c>
      <c r="B14" s="23">
        <v>2.34</v>
      </c>
      <c r="C14" s="24">
        <v>2.12</v>
      </c>
      <c r="D14" s="24">
        <v>1.8</v>
      </c>
      <c r="E14" s="46">
        <v>1.4</v>
      </c>
      <c r="F14" s="58">
        <v>1.2</v>
      </c>
      <c r="G14" s="43"/>
      <c r="H14" s="4"/>
      <c r="I14" s="4"/>
      <c r="J14" s="27">
        <v>2.8</v>
      </c>
      <c r="K14" s="28">
        <v>1.93</v>
      </c>
      <c r="L14" s="28">
        <v>1.76</v>
      </c>
      <c r="M14" s="28">
        <v>1.53</v>
      </c>
      <c r="N14" s="28">
        <v>1.42</v>
      </c>
      <c r="O14" s="5"/>
      <c r="S14" s="14">
        <v>0.4</v>
      </c>
      <c r="T14" s="14">
        <v>0.55000000000000004</v>
      </c>
      <c r="U14" s="14">
        <v>0.65</v>
      </c>
      <c r="V14" s="14">
        <v>0.65</v>
      </c>
      <c r="W14" s="14">
        <v>0.4</v>
      </c>
      <c r="Y14">
        <f t="shared" si="1"/>
        <v>0.35200000000000004</v>
      </c>
      <c r="Z14">
        <f t="shared" si="0"/>
        <v>0.48400000000000004</v>
      </c>
      <c r="AA14">
        <f t="shared" si="0"/>
        <v>0.57200000000000006</v>
      </c>
      <c r="AB14">
        <f t="shared" si="0"/>
        <v>0.57200000000000006</v>
      </c>
      <c r="AC14">
        <f t="shared" si="0"/>
        <v>0.35200000000000004</v>
      </c>
    </row>
    <row r="15" spans="1:29" ht="15.75" thickBot="1" x14ac:dyDescent="0.3">
      <c r="A15" s="15" t="s">
        <v>3</v>
      </c>
      <c r="B15" s="23">
        <v>1.81</v>
      </c>
      <c r="C15" s="24">
        <v>1.85</v>
      </c>
      <c r="D15" s="24">
        <v>1.6</v>
      </c>
      <c r="E15" s="46">
        <v>1.55</v>
      </c>
      <c r="F15" s="58">
        <v>1.3</v>
      </c>
      <c r="G15" s="43"/>
      <c r="H15" s="4"/>
      <c r="I15" s="4"/>
      <c r="J15" s="27">
        <v>2.4</v>
      </c>
      <c r="K15" s="28">
        <v>1.55</v>
      </c>
      <c r="L15" s="28">
        <v>1.65</v>
      </c>
      <c r="M15" s="28">
        <v>1.45</v>
      </c>
      <c r="N15" s="28">
        <v>1.34</v>
      </c>
      <c r="O15" s="7"/>
      <c r="S15" s="14">
        <v>0.3</v>
      </c>
      <c r="T15" s="14">
        <v>0.42</v>
      </c>
      <c r="U15" s="14">
        <v>1.5</v>
      </c>
      <c r="V15" s="14">
        <v>2</v>
      </c>
      <c r="W15" s="14">
        <v>1.2</v>
      </c>
      <c r="Y15">
        <f t="shared" si="1"/>
        <v>0.26400000000000001</v>
      </c>
      <c r="Z15">
        <f t="shared" si="0"/>
        <v>0.36959999999999998</v>
      </c>
      <c r="AA15">
        <f t="shared" si="0"/>
        <v>1.32</v>
      </c>
      <c r="AB15">
        <f t="shared" si="0"/>
        <v>1.76</v>
      </c>
      <c r="AC15">
        <f t="shared" si="0"/>
        <v>1.056</v>
      </c>
    </row>
    <row r="16" spans="1:29" ht="15.75" thickBot="1" x14ac:dyDescent="0.3">
      <c r="A16" s="15" t="s">
        <v>4</v>
      </c>
      <c r="B16" s="23">
        <v>2.56</v>
      </c>
      <c r="C16" s="24">
        <v>2.15</v>
      </c>
      <c r="D16" s="24">
        <v>1.8</v>
      </c>
      <c r="E16" s="46">
        <v>1.4</v>
      </c>
      <c r="F16" s="58">
        <v>1.2</v>
      </c>
      <c r="G16" s="43"/>
      <c r="H16" s="4"/>
      <c r="I16" s="4"/>
      <c r="J16" s="27">
        <v>1.53</v>
      </c>
      <c r="K16" s="28">
        <v>2.42</v>
      </c>
      <c r="L16" s="28">
        <v>1.85</v>
      </c>
      <c r="M16" s="28">
        <v>1.45</v>
      </c>
      <c r="N16" s="28">
        <v>1.2</v>
      </c>
      <c r="O16" s="4"/>
      <c r="S16" s="14">
        <v>0.85</v>
      </c>
      <c r="T16" s="14">
        <v>1.65</v>
      </c>
      <c r="U16" s="14">
        <v>1.8</v>
      </c>
      <c r="V16" s="14">
        <v>1.05</v>
      </c>
      <c r="W16" s="14">
        <v>0.94</v>
      </c>
      <c r="Y16">
        <f t="shared" si="1"/>
        <v>0.748</v>
      </c>
      <c r="Z16">
        <f t="shared" si="0"/>
        <v>1.452</v>
      </c>
      <c r="AA16">
        <f t="shared" si="0"/>
        <v>1.5840000000000001</v>
      </c>
      <c r="AB16">
        <f t="shared" si="0"/>
        <v>0.92400000000000004</v>
      </c>
      <c r="AC16">
        <f t="shared" si="0"/>
        <v>0.82719999999999994</v>
      </c>
    </row>
    <row r="17" spans="1:29" ht="18.75" thickBot="1" x14ac:dyDescent="0.4">
      <c r="A17" s="15" t="s">
        <v>5</v>
      </c>
      <c r="B17" s="23">
        <v>2.2200000000000002</v>
      </c>
      <c r="C17" s="24">
        <v>1.65</v>
      </c>
      <c r="D17" s="24">
        <v>1.41</v>
      </c>
      <c r="E17" s="46">
        <v>1.3</v>
      </c>
      <c r="F17" s="58">
        <v>1.1000000000000001</v>
      </c>
      <c r="G17" s="43"/>
      <c r="H17" s="4"/>
      <c r="I17" s="4"/>
      <c r="J17" s="27">
        <v>2.85</v>
      </c>
      <c r="K17" s="28">
        <v>1.65</v>
      </c>
      <c r="L17" s="28">
        <v>1.78</v>
      </c>
      <c r="M17" s="28">
        <v>1.55</v>
      </c>
      <c r="N17" s="28">
        <v>1.4</v>
      </c>
      <c r="O17" s="4"/>
      <c r="S17" s="14">
        <v>0.1</v>
      </c>
      <c r="T17" s="14">
        <v>0.68</v>
      </c>
      <c r="U17" s="14">
        <v>1.54</v>
      </c>
      <c r="V17" s="14">
        <v>1.5</v>
      </c>
      <c r="W17" s="14">
        <v>0.98</v>
      </c>
      <c r="Y17">
        <f t="shared" si="1"/>
        <v>8.8000000000000009E-2</v>
      </c>
      <c r="Z17">
        <f t="shared" si="0"/>
        <v>0.59840000000000004</v>
      </c>
      <c r="AA17">
        <f t="shared" si="0"/>
        <v>1.3552</v>
      </c>
      <c r="AB17">
        <f t="shared" si="0"/>
        <v>1.32</v>
      </c>
      <c r="AC17">
        <f t="shared" si="0"/>
        <v>0.86239999999999994</v>
      </c>
    </row>
    <row r="18" spans="1:29" ht="15.75" thickBot="1" x14ac:dyDescent="0.3">
      <c r="A18" s="15" t="s">
        <v>6</v>
      </c>
      <c r="B18" s="23">
        <v>2.5</v>
      </c>
      <c r="C18" s="24">
        <v>1.7</v>
      </c>
      <c r="D18" s="24">
        <v>1.55</v>
      </c>
      <c r="E18" s="46">
        <v>1.4</v>
      </c>
      <c r="F18" s="58">
        <v>1.35</v>
      </c>
      <c r="G18" s="43"/>
      <c r="H18" s="4"/>
      <c r="I18" s="4"/>
      <c r="J18" s="27">
        <v>2.5</v>
      </c>
      <c r="K18" s="28">
        <v>2.68</v>
      </c>
      <c r="L18" s="28">
        <v>2.14</v>
      </c>
      <c r="M18" s="28">
        <v>1.85</v>
      </c>
      <c r="N18" s="28">
        <v>1.48</v>
      </c>
      <c r="O18" s="4"/>
      <c r="S18" s="14">
        <v>0.7</v>
      </c>
      <c r="T18" s="14">
        <v>1.67</v>
      </c>
      <c r="U18" s="14">
        <v>1.85</v>
      </c>
      <c r="V18" s="14">
        <v>1</v>
      </c>
      <c r="W18" s="14">
        <v>0.64</v>
      </c>
      <c r="Y18">
        <f t="shared" si="1"/>
        <v>0.61599999999999999</v>
      </c>
      <c r="Z18">
        <f t="shared" si="0"/>
        <v>1.4696</v>
      </c>
      <c r="AA18">
        <f t="shared" si="0"/>
        <v>1.6280000000000001</v>
      </c>
      <c r="AB18">
        <f t="shared" si="0"/>
        <v>0.88</v>
      </c>
      <c r="AC18">
        <f t="shared" si="0"/>
        <v>0.56320000000000003</v>
      </c>
    </row>
    <row r="19" spans="1:29" ht="15.75" thickBot="1" x14ac:dyDescent="0.3">
      <c r="A19" s="15" t="s">
        <v>7</v>
      </c>
      <c r="B19" s="23">
        <v>2.63</v>
      </c>
      <c r="C19" s="24">
        <v>1.845</v>
      </c>
      <c r="D19" s="24">
        <v>2.0499999999999998</v>
      </c>
      <c r="E19" s="46">
        <v>1.5</v>
      </c>
      <c r="F19" s="58">
        <v>1.2</v>
      </c>
      <c r="G19" s="43"/>
      <c r="H19" s="4"/>
      <c r="I19" s="4"/>
      <c r="J19" s="27">
        <v>2.7</v>
      </c>
      <c r="K19" s="28">
        <v>2.67</v>
      </c>
      <c r="L19" s="28">
        <v>1.85</v>
      </c>
      <c r="M19" s="28">
        <v>1.65</v>
      </c>
      <c r="N19" s="28">
        <v>1.4</v>
      </c>
      <c r="O19" s="4"/>
      <c r="S19" s="14">
        <v>0.9</v>
      </c>
      <c r="T19" s="14">
        <v>1.78</v>
      </c>
      <c r="U19" s="14">
        <v>1.45</v>
      </c>
      <c r="V19" s="14">
        <v>1.45</v>
      </c>
      <c r="W19" s="14">
        <v>1.02</v>
      </c>
      <c r="Y19">
        <f t="shared" si="1"/>
        <v>0.79200000000000004</v>
      </c>
      <c r="Z19">
        <f t="shared" si="0"/>
        <v>1.5664</v>
      </c>
      <c r="AA19">
        <f t="shared" si="0"/>
        <v>1.276</v>
      </c>
      <c r="AB19">
        <f t="shared" si="0"/>
        <v>1.276</v>
      </c>
      <c r="AC19">
        <f t="shared" si="0"/>
        <v>0.89760000000000006</v>
      </c>
    </row>
    <row r="20" spans="1:29" ht="15.75" thickBot="1" x14ac:dyDescent="0.3">
      <c r="A20" s="15" t="s">
        <v>8</v>
      </c>
      <c r="B20" s="23">
        <v>2.0499999999999998</v>
      </c>
      <c r="C20" s="24">
        <v>1.76</v>
      </c>
      <c r="D20" s="24">
        <v>1.59</v>
      </c>
      <c r="E20" s="46">
        <v>1.3</v>
      </c>
      <c r="F20" s="58">
        <v>1.03</v>
      </c>
      <c r="G20" s="43"/>
      <c r="H20" s="4"/>
      <c r="I20" s="4"/>
      <c r="J20" s="27">
        <v>2.5</v>
      </c>
      <c r="K20" s="28">
        <v>2.48</v>
      </c>
      <c r="L20" s="28">
        <v>1.55</v>
      </c>
      <c r="M20" s="28">
        <v>1.45</v>
      </c>
      <c r="N20" s="28">
        <v>1.32</v>
      </c>
      <c r="O20" s="4"/>
      <c r="S20" s="14">
        <v>0.8</v>
      </c>
      <c r="T20" s="14">
        <v>1.2</v>
      </c>
      <c r="U20" s="14">
        <v>1.68</v>
      </c>
      <c r="V20" s="14">
        <v>0.95</v>
      </c>
      <c r="W20" s="14">
        <v>0.45</v>
      </c>
      <c r="Y20">
        <f t="shared" si="1"/>
        <v>0.70400000000000007</v>
      </c>
      <c r="Z20">
        <f t="shared" si="0"/>
        <v>1.056</v>
      </c>
      <c r="AA20">
        <f t="shared" si="0"/>
        <v>1.4783999999999999</v>
      </c>
      <c r="AB20">
        <f t="shared" si="0"/>
        <v>0.83599999999999997</v>
      </c>
      <c r="AC20">
        <f t="shared" si="0"/>
        <v>0.39600000000000002</v>
      </c>
    </row>
    <row r="21" spans="1:29" ht="15.75" thickBot="1" x14ac:dyDescent="0.3">
      <c r="A21" s="15" t="s">
        <v>9</v>
      </c>
      <c r="B21" s="23">
        <v>3.2</v>
      </c>
      <c r="C21" s="24">
        <v>1.88</v>
      </c>
      <c r="D21" s="24">
        <v>2.0499999999999998</v>
      </c>
      <c r="E21" s="46">
        <v>1.95</v>
      </c>
      <c r="F21" s="58">
        <v>1.75</v>
      </c>
      <c r="G21" s="43"/>
      <c r="H21" s="4"/>
      <c r="I21" s="4"/>
      <c r="J21" s="27">
        <v>2.8</v>
      </c>
      <c r="K21" s="28">
        <v>1.85</v>
      </c>
      <c r="L21" s="28">
        <v>1.68</v>
      </c>
      <c r="M21" s="28">
        <v>1.5</v>
      </c>
      <c r="N21" s="28">
        <v>1.45</v>
      </c>
      <c r="O21" s="4"/>
      <c r="S21" s="14">
        <v>1.1499999999999999</v>
      </c>
      <c r="T21" s="14">
        <v>1.6</v>
      </c>
      <c r="U21" s="14">
        <v>1.35</v>
      </c>
      <c r="V21" s="14">
        <v>1</v>
      </c>
      <c r="W21" s="14">
        <v>0.75</v>
      </c>
      <c r="Y21">
        <f t="shared" si="1"/>
        <v>1.012</v>
      </c>
      <c r="Z21">
        <f t="shared" si="0"/>
        <v>1.4080000000000001</v>
      </c>
      <c r="AA21">
        <f t="shared" si="0"/>
        <v>1.1880000000000002</v>
      </c>
      <c r="AB21">
        <f t="shared" si="0"/>
        <v>0.88</v>
      </c>
      <c r="AC21">
        <f t="shared" si="0"/>
        <v>0.66</v>
      </c>
    </row>
    <row r="22" spans="1:29" ht="15.75" thickBot="1" x14ac:dyDescent="0.3">
      <c r="A22" s="15" t="s">
        <v>10</v>
      </c>
      <c r="B22" s="23">
        <v>2.61</v>
      </c>
      <c r="C22" s="24">
        <v>1.83</v>
      </c>
      <c r="D22" s="24">
        <v>2.0099999999999998</v>
      </c>
      <c r="E22" s="46">
        <v>1.75</v>
      </c>
      <c r="F22" s="58">
        <v>1.49</v>
      </c>
      <c r="G22" s="43"/>
      <c r="H22" s="4"/>
      <c r="I22" s="4"/>
      <c r="J22" s="27">
        <v>2.15</v>
      </c>
      <c r="K22" s="28">
        <v>1.6</v>
      </c>
      <c r="L22" s="28">
        <v>1.55</v>
      </c>
      <c r="M22" s="28">
        <v>1.41</v>
      </c>
      <c r="N22" s="28">
        <v>1.25</v>
      </c>
      <c r="O22" s="4"/>
    </row>
    <row r="23" spans="1:2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2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29" x14ac:dyDescent="0.25">
      <c r="A25" s="15" t="s">
        <v>19</v>
      </c>
      <c r="B25" s="15" t="s">
        <v>20</v>
      </c>
      <c r="C25" s="15"/>
      <c r="D25" s="15"/>
      <c r="E25" s="15"/>
      <c r="F25" s="42"/>
      <c r="G25" s="43"/>
      <c r="H25" s="4"/>
      <c r="I25" s="4"/>
      <c r="J25" s="15"/>
      <c r="K25" s="15"/>
      <c r="L25" s="15"/>
      <c r="M25" s="15"/>
      <c r="N25" s="15"/>
      <c r="O25" s="4"/>
    </row>
    <row r="26" spans="1:29" x14ac:dyDescent="0.25">
      <c r="A26" s="15" t="s">
        <v>1</v>
      </c>
      <c r="B26" s="15">
        <f>B13*0.00028*1000</f>
        <v>0.56559999999999999</v>
      </c>
      <c r="C26" s="15">
        <f>C13*0.00028*1000</f>
        <v>0.49</v>
      </c>
      <c r="D26" s="15">
        <f>D13*0.00028*1000</f>
        <v>0.44800000000000001</v>
      </c>
      <c r="E26" s="15">
        <f>E13*0.00028*1000</f>
        <v>0.37520000000000003</v>
      </c>
      <c r="F26" s="42">
        <f>F13*0.00028*1000</f>
        <v>0.34999999999999992</v>
      </c>
      <c r="G26" s="43"/>
      <c r="H26" s="4"/>
      <c r="I26" s="4"/>
      <c r="J26" s="15">
        <f t="shared" ref="J26:N35" si="2">J13*0.00028*1000</f>
        <v>0.50399999999999989</v>
      </c>
      <c r="K26" s="15">
        <f t="shared" si="2"/>
        <v>0.44800000000000001</v>
      </c>
      <c r="L26" s="15">
        <f t="shared" si="2"/>
        <v>0.36399999999999993</v>
      </c>
      <c r="M26" s="15">
        <f t="shared" si="2"/>
        <v>0.23799999999999999</v>
      </c>
      <c r="N26" s="15">
        <f t="shared" si="2"/>
        <v>0.23519999999999996</v>
      </c>
      <c r="O26" s="4"/>
    </row>
    <row r="27" spans="1:29" x14ac:dyDescent="0.25">
      <c r="A27" s="15" t="s">
        <v>2</v>
      </c>
      <c r="B27" s="15">
        <f t="shared" ref="B27:F35" si="3">B14*0.00028*1000</f>
        <v>0.65519999999999989</v>
      </c>
      <c r="C27" s="15">
        <f t="shared" si="3"/>
        <v>0.59360000000000002</v>
      </c>
      <c r="D27" s="15">
        <f t="shared" si="3"/>
        <v>0.504</v>
      </c>
      <c r="E27" s="15">
        <f t="shared" si="3"/>
        <v>0.39199999999999996</v>
      </c>
      <c r="F27" s="42">
        <f t="shared" si="3"/>
        <v>0.33599999999999997</v>
      </c>
      <c r="G27" s="43"/>
      <c r="H27" s="4"/>
      <c r="I27" s="4"/>
      <c r="J27" s="15">
        <f t="shared" si="2"/>
        <v>0.78399999999999992</v>
      </c>
      <c r="K27" s="15">
        <f t="shared" si="2"/>
        <v>0.54039999999999988</v>
      </c>
      <c r="L27" s="15">
        <f t="shared" si="2"/>
        <v>0.49279999999999996</v>
      </c>
      <c r="M27" s="15">
        <f t="shared" si="2"/>
        <v>0.42839999999999995</v>
      </c>
      <c r="N27" s="15">
        <f t="shared" si="2"/>
        <v>0.39759999999999995</v>
      </c>
      <c r="O27" s="4"/>
    </row>
    <row r="28" spans="1:29" x14ac:dyDescent="0.25">
      <c r="A28" s="15" t="s">
        <v>3</v>
      </c>
      <c r="B28" s="15">
        <f t="shared" si="3"/>
        <v>0.50679999999999992</v>
      </c>
      <c r="C28" s="15">
        <f t="shared" si="3"/>
        <v>0.51800000000000002</v>
      </c>
      <c r="D28" s="15">
        <f t="shared" si="3"/>
        <v>0.44800000000000001</v>
      </c>
      <c r="E28" s="15">
        <f t="shared" si="3"/>
        <v>0.434</v>
      </c>
      <c r="F28" s="42">
        <f t="shared" si="3"/>
        <v>0.36399999999999993</v>
      </c>
      <c r="G28" s="43"/>
      <c r="H28" s="4"/>
      <c r="I28" s="4"/>
      <c r="J28" s="15">
        <f t="shared" si="2"/>
        <v>0.67199999999999993</v>
      </c>
      <c r="K28" s="15">
        <f t="shared" si="2"/>
        <v>0.434</v>
      </c>
      <c r="L28" s="15">
        <f t="shared" si="2"/>
        <v>0.46199999999999997</v>
      </c>
      <c r="M28" s="15">
        <f t="shared" si="2"/>
        <v>0.40599999999999997</v>
      </c>
      <c r="N28" s="15">
        <f t="shared" si="2"/>
        <v>0.37520000000000003</v>
      </c>
      <c r="O28" s="4"/>
    </row>
    <row r="29" spans="1:29" x14ac:dyDescent="0.25">
      <c r="A29" s="15" t="s">
        <v>4</v>
      </c>
      <c r="B29" s="15">
        <f t="shared" si="3"/>
        <v>0.71679999999999999</v>
      </c>
      <c r="C29" s="15">
        <f t="shared" si="3"/>
        <v>0.60199999999999987</v>
      </c>
      <c r="D29" s="15">
        <f t="shared" si="3"/>
        <v>0.504</v>
      </c>
      <c r="E29" s="15">
        <f t="shared" si="3"/>
        <v>0.39199999999999996</v>
      </c>
      <c r="F29" s="42">
        <f t="shared" si="3"/>
        <v>0.33599999999999997</v>
      </c>
      <c r="G29" s="43"/>
      <c r="H29" s="4"/>
      <c r="I29" s="4"/>
      <c r="J29" s="15">
        <f t="shared" si="2"/>
        <v>0.42839999999999995</v>
      </c>
      <c r="K29" s="15">
        <f t="shared" si="2"/>
        <v>0.67759999999999987</v>
      </c>
      <c r="L29" s="15">
        <f t="shared" si="2"/>
        <v>0.51800000000000002</v>
      </c>
      <c r="M29" s="15">
        <f t="shared" si="2"/>
        <v>0.40599999999999997</v>
      </c>
      <c r="N29" s="15">
        <f t="shared" si="2"/>
        <v>0.33599999999999997</v>
      </c>
      <c r="O29" s="4"/>
    </row>
    <row r="30" spans="1:29" ht="18" x14ac:dyDescent="0.35">
      <c r="A30" s="15" t="s">
        <v>5</v>
      </c>
      <c r="B30" s="15">
        <f t="shared" si="3"/>
        <v>0.62160000000000004</v>
      </c>
      <c r="C30" s="15">
        <f t="shared" si="3"/>
        <v>0.46199999999999997</v>
      </c>
      <c r="D30" s="15">
        <f t="shared" si="3"/>
        <v>0.39479999999999993</v>
      </c>
      <c r="E30" s="15">
        <f t="shared" si="3"/>
        <v>0.36399999999999993</v>
      </c>
      <c r="F30" s="42">
        <f t="shared" si="3"/>
        <v>0.308</v>
      </c>
      <c r="G30" s="43"/>
      <c r="H30" s="4"/>
      <c r="I30" s="4"/>
      <c r="J30" s="15">
        <f t="shared" si="2"/>
        <v>0.79800000000000004</v>
      </c>
      <c r="K30" s="15">
        <f t="shared" si="2"/>
        <v>0.46199999999999997</v>
      </c>
      <c r="L30" s="15">
        <f t="shared" si="2"/>
        <v>0.49839999999999995</v>
      </c>
      <c r="M30" s="15">
        <f t="shared" si="2"/>
        <v>0.434</v>
      </c>
      <c r="N30" s="15">
        <f t="shared" si="2"/>
        <v>0.39199999999999996</v>
      </c>
      <c r="O30" s="4"/>
    </row>
    <row r="31" spans="1:29" x14ac:dyDescent="0.25">
      <c r="A31" s="15" t="s">
        <v>6</v>
      </c>
      <c r="B31" s="15">
        <f t="shared" si="3"/>
        <v>0.69999999999999984</v>
      </c>
      <c r="C31" s="15">
        <f t="shared" si="3"/>
        <v>0.47599999999999998</v>
      </c>
      <c r="D31" s="15">
        <f t="shared" si="3"/>
        <v>0.434</v>
      </c>
      <c r="E31" s="15">
        <f t="shared" si="3"/>
        <v>0.39199999999999996</v>
      </c>
      <c r="F31" s="42">
        <f t="shared" si="3"/>
        <v>0.37799999999999995</v>
      </c>
      <c r="G31" s="43"/>
      <c r="H31" s="4"/>
      <c r="I31" s="4"/>
      <c r="J31" s="15">
        <f t="shared" si="2"/>
        <v>0.69999999999999984</v>
      </c>
      <c r="K31" s="15">
        <f t="shared" si="2"/>
        <v>0.75040000000000007</v>
      </c>
      <c r="L31" s="15">
        <f t="shared" si="2"/>
        <v>0.59920000000000007</v>
      </c>
      <c r="M31" s="15">
        <f t="shared" si="2"/>
        <v>0.51800000000000002</v>
      </c>
      <c r="N31" s="15">
        <f t="shared" si="2"/>
        <v>0.41439999999999994</v>
      </c>
      <c r="O31" s="4"/>
    </row>
    <row r="32" spans="1:29" x14ac:dyDescent="0.25">
      <c r="A32" s="15" t="s">
        <v>7</v>
      </c>
      <c r="B32" s="15">
        <f t="shared" si="3"/>
        <v>0.73639999999999994</v>
      </c>
      <c r="C32" s="15">
        <f t="shared" si="3"/>
        <v>0.51659999999999995</v>
      </c>
      <c r="D32" s="15">
        <f t="shared" si="3"/>
        <v>0.57399999999999984</v>
      </c>
      <c r="E32" s="15">
        <f t="shared" si="3"/>
        <v>0.42</v>
      </c>
      <c r="F32" s="42">
        <f t="shared" si="3"/>
        <v>0.33599999999999997</v>
      </c>
      <c r="G32" s="43"/>
      <c r="H32" s="4"/>
      <c r="I32" s="4"/>
      <c r="J32" s="15">
        <f t="shared" si="2"/>
        <v>0.75599999999999989</v>
      </c>
      <c r="K32" s="15">
        <f t="shared" si="2"/>
        <v>0.74759999999999993</v>
      </c>
      <c r="L32" s="15">
        <f t="shared" si="2"/>
        <v>0.51800000000000002</v>
      </c>
      <c r="M32" s="15">
        <f t="shared" si="2"/>
        <v>0.46199999999999997</v>
      </c>
      <c r="N32" s="15">
        <f t="shared" si="2"/>
        <v>0.39199999999999996</v>
      </c>
      <c r="O32" s="4"/>
    </row>
    <row r="33" spans="1:15" x14ac:dyDescent="0.25">
      <c r="A33" s="15" t="s">
        <v>8</v>
      </c>
      <c r="B33" s="15">
        <f t="shared" si="3"/>
        <v>0.57399999999999984</v>
      </c>
      <c r="C33" s="15">
        <f t="shared" si="3"/>
        <v>0.49279999999999996</v>
      </c>
      <c r="D33" s="15">
        <f t="shared" si="3"/>
        <v>0.44519999999999998</v>
      </c>
      <c r="E33" s="15">
        <f t="shared" si="3"/>
        <v>0.36399999999999993</v>
      </c>
      <c r="F33" s="42">
        <f t="shared" si="3"/>
        <v>0.28839999999999999</v>
      </c>
      <c r="G33" s="43"/>
      <c r="H33" s="4"/>
      <c r="I33" s="4"/>
      <c r="J33" s="15">
        <f t="shared" si="2"/>
        <v>0.69999999999999984</v>
      </c>
      <c r="K33" s="15">
        <f t="shared" si="2"/>
        <v>0.69440000000000002</v>
      </c>
      <c r="L33" s="15">
        <f t="shared" si="2"/>
        <v>0.434</v>
      </c>
      <c r="M33" s="15">
        <f t="shared" si="2"/>
        <v>0.40599999999999997</v>
      </c>
      <c r="N33" s="15">
        <f t="shared" si="2"/>
        <v>0.36959999999999998</v>
      </c>
      <c r="O33" s="4"/>
    </row>
    <row r="34" spans="1:15" x14ac:dyDescent="0.25">
      <c r="A34" s="15" t="s">
        <v>9</v>
      </c>
      <c r="B34" s="15">
        <f t="shared" si="3"/>
        <v>0.89600000000000002</v>
      </c>
      <c r="C34" s="15">
        <f t="shared" si="3"/>
        <v>0.52639999999999987</v>
      </c>
      <c r="D34" s="15">
        <f t="shared" si="3"/>
        <v>0.57399999999999984</v>
      </c>
      <c r="E34" s="15">
        <f t="shared" si="3"/>
        <v>0.54599999999999993</v>
      </c>
      <c r="F34" s="42">
        <f t="shared" si="3"/>
        <v>0.49</v>
      </c>
      <c r="G34" s="43"/>
      <c r="H34" s="4"/>
      <c r="I34" s="4"/>
      <c r="J34" s="15">
        <f t="shared" si="2"/>
        <v>0.78399999999999992</v>
      </c>
      <c r="K34" s="15">
        <f t="shared" si="2"/>
        <v>0.51800000000000002</v>
      </c>
      <c r="L34" s="15">
        <f t="shared" si="2"/>
        <v>0.47039999999999993</v>
      </c>
      <c r="M34" s="15">
        <f t="shared" si="2"/>
        <v>0.42</v>
      </c>
      <c r="N34" s="15">
        <f t="shared" si="2"/>
        <v>0.40599999999999997</v>
      </c>
      <c r="O34" s="4"/>
    </row>
    <row r="35" spans="1:15" x14ac:dyDescent="0.25">
      <c r="A35" s="15" t="s">
        <v>10</v>
      </c>
      <c r="B35" s="15">
        <f t="shared" si="3"/>
        <v>0.73079999999999989</v>
      </c>
      <c r="C35" s="15">
        <f t="shared" si="3"/>
        <v>0.51239999999999997</v>
      </c>
      <c r="D35" s="15">
        <f t="shared" si="3"/>
        <v>0.56279999999999986</v>
      </c>
      <c r="E35" s="15">
        <f t="shared" si="3"/>
        <v>0.49</v>
      </c>
      <c r="F35" s="42">
        <f t="shared" si="3"/>
        <v>0.41719999999999996</v>
      </c>
      <c r="G35" s="43"/>
      <c r="H35" s="4"/>
      <c r="I35" s="4"/>
      <c r="J35" s="15">
        <f t="shared" si="2"/>
        <v>0.60199999999999987</v>
      </c>
      <c r="K35" s="15">
        <f t="shared" si="2"/>
        <v>0.44800000000000001</v>
      </c>
      <c r="L35" s="15">
        <f t="shared" si="2"/>
        <v>0.434</v>
      </c>
      <c r="M35" s="15">
        <f t="shared" si="2"/>
        <v>0.39479999999999993</v>
      </c>
      <c r="N35" s="15">
        <f t="shared" si="2"/>
        <v>0.34999999999999992</v>
      </c>
      <c r="O35" s="4"/>
    </row>
    <row r="36" spans="1: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15" t="s">
        <v>19</v>
      </c>
      <c r="B38" s="15" t="s">
        <v>21</v>
      </c>
      <c r="C38" s="15"/>
      <c r="D38" s="15"/>
      <c r="E38" s="15"/>
      <c r="F38" s="42"/>
      <c r="G38" s="43"/>
      <c r="H38" s="4"/>
      <c r="I38" s="4"/>
      <c r="J38" s="15"/>
      <c r="K38" s="15"/>
      <c r="L38" s="15"/>
      <c r="M38" s="15"/>
      <c r="N38" s="15"/>
      <c r="O38" s="4"/>
    </row>
    <row r="39" spans="1:15" x14ac:dyDescent="0.25">
      <c r="A39" s="15" t="s">
        <v>1</v>
      </c>
      <c r="B39" s="15">
        <f t="shared" ref="B39:F48" si="4">B26/(20*20/10000)</f>
        <v>14.139999999999999</v>
      </c>
      <c r="C39" s="15">
        <f t="shared" si="4"/>
        <v>12.25</v>
      </c>
      <c r="D39" s="15">
        <f t="shared" si="4"/>
        <v>11.2</v>
      </c>
      <c r="E39" s="15">
        <f t="shared" si="4"/>
        <v>9.3800000000000008</v>
      </c>
      <c r="F39" s="42">
        <f t="shared" si="4"/>
        <v>8.7499999999999982</v>
      </c>
      <c r="G39" s="43"/>
      <c r="H39" s="4"/>
      <c r="I39" s="4"/>
      <c r="J39" s="15">
        <f t="shared" ref="J39:N48" si="5">J26/(20*20/10000)</f>
        <v>12.599999999999998</v>
      </c>
      <c r="K39" s="15">
        <f t="shared" si="5"/>
        <v>11.2</v>
      </c>
      <c r="L39" s="15">
        <f t="shared" si="5"/>
        <v>9.0999999999999979</v>
      </c>
      <c r="M39" s="15">
        <f t="shared" si="5"/>
        <v>5.9499999999999993</v>
      </c>
      <c r="N39" s="15">
        <f t="shared" si="5"/>
        <v>5.879999999999999</v>
      </c>
      <c r="O39" s="4"/>
    </row>
    <row r="40" spans="1:15" x14ac:dyDescent="0.25">
      <c r="A40" s="15" t="s">
        <v>2</v>
      </c>
      <c r="B40" s="15">
        <f t="shared" si="4"/>
        <v>16.379999999999995</v>
      </c>
      <c r="C40" s="15">
        <f t="shared" si="4"/>
        <v>14.84</v>
      </c>
      <c r="D40" s="15">
        <f t="shared" si="4"/>
        <v>12.6</v>
      </c>
      <c r="E40" s="15">
        <f t="shared" si="4"/>
        <v>9.7999999999999989</v>
      </c>
      <c r="F40" s="42">
        <f t="shared" si="4"/>
        <v>8.3999999999999986</v>
      </c>
      <c r="G40" s="43"/>
      <c r="H40" s="4"/>
      <c r="I40" s="4"/>
      <c r="J40" s="15">
        <f t="shared" si="5"/>
        <v>19.599999999999998</v>
      </c>
      <c r="K40" s="15">
        <f t="shared" si="5"/>
        <v>13.509999999999996</v>
      </c>
      <c r="L40" s="15">
        <f t="shared" si="5"/>
        <v>12.319999999999999</v>
      </c>
      <c r="M40" s="15">
        <f t="shared" si="5"/>
        <v>10.709999999999999</v>
      </c>
      <c r="N40" s="15">
        <f t="shared" si="5"/>
        <v>9.94</v>
      </c>
      <c r="O40" s="4"/>
    </row>
    <row r="41" spans="1:15" x14ac:dyDescent="0.25">
      <c r="A41" s="15" t="s">
        <v>3</v>
      </c>
      <c r="B41" s="15">
        <f t="shared" si="4"/>
        <v>12.669999999999998</v>
      </c>
      <c r="C41" s="15">
        <f t="shared" si="4"/>
        <v>12.95</v>
      </c>
      <c r="D41" s="15">
        <f t="shared" si="4"/>
        <v>11.2</v>
      </c>
      <c r="E41" s="15">
        <f t="shared" si="4"/>
        <v>10.85</v>
      </c>
      <c r="F41" s="42">
        <f t="shared" si="4"/>
        <v>9.0999999999999979</v>
      </c>
      <c r="G41" s="43"/>
      <c r="H41" s="4"/>
      <c r="I41" s="4"/>
      <c r="J41" s="15">
        <f t="shared" si="5"/>
        <v>16.799999999999997</v>
      </c>
      <c r="K41" s="15">
        <f t="shared" si="5"/>
        <v>10.85</v>
      </c>
      <c r="L41" s="15">
        <f t="shared" si="5"/>
        <v>11.549999999999999</v>
      </c>
      <c r="M41" s="15">
        <f t="shared" si="5"/>
        <v>10.149999999999999</v>
      </c>
      <c r="N41" s="15">
        <f t="shared" si="5"/>
        <v>9.3800000000000008</v>
      </c>
      <c r="O41" s="4"/>
    </row>
    <row r="42" spans="1:15" x14ac:dyDescent="0.25">
      <c r="A42" s="15" t="s">
        <v>4</v>
      </c>
      <c r="B42" s="15">
        <f t="shared" si="4"/>
        <v>17.919999999999998</v>
      </c>
      <c r="C42" s="15">
        <f t="shared" si="4"/>
        <v>15.049999999999997</v>
      </c>
      <c r="D42" s="15">
        <f t="shared" si="4"/>
        <v>12.6</v>
      </c>
      <c r="E42" s="15">
        <f t="shared" si="4"/>
        <v>9.7999999999999989</v>
      </c>
      <c r="F42" s="42">
        <f t="shared" si="4"/>
        <v>8.3999999999999986</v>
      </c>
      <c r="G42" s="43"/>
      <c r="H42" s="4"/>
      <c r="I42" s="4"/>
      <c r="J42" s="15">
        <f t="shared" si="5"/>
        <v>10.709999999999999</v>
      </c>
      <c r="K42" s="15">
        <f t="shared" si="5"/>
        <v>16.939999999999998</v>
      </c>
      <c r="L42" s="15">
        <f t="shared" si="5"/>
        <v>12.95</v>
      </c>
      <c r="M42" s="15">
        <f t="shared" si="5"/>
        <v>10.149999999999999</v>
      </c>
      <c r="N42" s="15">
        <f t="shared" si="5"/>
        <v>8.3999999999999986</v>
      </c>
      <c r="O42" s="4"/>
    </row>
    <row r="43" spans="1:15" ht="18" x14ac:dyDescent="0.35">
      <c r="A43" s="15" t="s">
        <v>5</v>
      </c>
      <c r="B43" s="15">
        <f t="shared" si="4"/>
        <v>15.540000000000001</v>
      </c>
      <c r="C43" s="15">
        <f t="shared" si="4"/>
        <v>11.549999999999999</v>
      </c>
      <c r="D43" s="15">
        <f t="shared" si="4"/>
        <v>9.8699999999999974</v>
      </c>
      <c r="E43" s="15">
        <f t="shared" si="4"/>
        <v>9.0999999999999979</v>
      </c>
      <c r="F43" s="42">
        <f t="shared" si="4"/>
        <v>7.7</v>
      </c>
      <c r="G43" s="43"/>
      <c r="H43" s="4"/>
      <c r="I43" s="4"/>
      <c r="J43" s="15">
        <f t="shared" si="5"/>
        <v>19.95</v>
      </c>
      <c r="K43" s="15">
        <f t="shared" si="5"/>
        <v>11.549999999999999</v>
      </c>
      <c r="L43" s="15">
        <f t="shared" si="5"/>
        <v>12.459999999999999</v>
      </c>
      <c r="M43" s="15">
        <f t="shared" si="5"/>
        <v>10.85</v>
      </c>
      <c r="N43" s="15">
        <f t="shared" si="5"/>
        <v>9.7999999999999989</v>
      </c>
      <c r="O43" s="4"/>
    </row>
    <row r="44" spans="1:15" x14ac:dyDescent="0.25">
      <c r="A44" s="15" t="s">
        <v>6</v>
      </c>
      <c r="B44" s="15">
        <f t="shared" si="4"/>
        <v>17.499999999999996</v>
      </c>
      <c r="C44" s="15">
        <f t="shared" si="4"/>
        <v>11.899999999999999</v>
      </c>
      <c r="D44" s="15">
        <f t="shared" si="4"/>
        <v>10.85</v>
      </c>
      <c r="E44" s="15">
        <f t="shared" si="4"/>
        <v>9.7999999999999989</v>
      </c>
      <c r="F44" s="42">
        <f t="shared" si="4"/>
        <v>9.4499999999999993</v>
      </c>
      <c r="G44" s="43"/>
      <c r="H44" s="4"/>
      <c r="I44" s="4"/>
      <c r="J44" s="15">
        <f t="shared" si="5"/>
        <v>17.499999999999996</v>
      </c>
      <c r="K44" s="15">
        <f t="shared" si="5"/>
        <v>18.760000000000002</v>
      </c>
      <c r="L44" s="15">
        <f t="shared" si="5"/>
        <v>14.980000000000002</v>
      </c>
      <c r="M44" s="15">
        <f t="shared" si="5"/>
        <v>12.95</v>
      </c>
      <c r="N44" s="15">
        <f t="shared" si="5"/>
        <v>10.359999999999998</v>
      </c>
      <c r="O44" s="4"/>
    </row>
    <row r="45" spans="1:15" x14ac:dyDescent="0.25">
      <c r="A45" s="15" t="s">
        <v>7</v>
      </c>
      <c r="B45" s="15">
        <f t="shared" si="4"/>
        <v>18.409999999999997</v>
      </c>
      <c r="C45" s="15">
        <f t="shared" si="4"/>
        <v>12.914999999999999</v>
      </c>
      <c r="D45" s="15">
        <f t="shared" si="4"/>
        <v>14.349999999999996</v>
      </c>
      <c r="E45" s="15">
        <f t="shared" si="4"/>
        <v>10.5</v>
      </c>
      <c r="F45" s="42">
        <f t="shared" si="4"/>
        <v>8.3999999999999986</v>
      </c>
      <c r="G45" s="43"/>
      <c r="H45" s="4"/>
      <c r="I45" s="4"/>
      <c r="J45" s="15">
        <f t="shared" si="5"/>
        <v>18.899999999999999</v>
      </c>
      <c r="K45" s="15">
        <f t="shared" si="5"/>
        <v>18.689999999999998</v>
      </c>
      <c r="L45" s="15">
        <f t="shared" si="5"/>
        <v>12.95</v>
      </c>
      <c r="M45" s="15">
        <f t="shared" si="5"/>
        <v>11.549999999999999</v>
      </c>
      <c r="N45" s="15">
        <f t="shared" si="5"/>
        <v>9.7999999999999989</v>
      </c>
      <c r="O45" s="4"/>
    </row>
    <row r="46" spans="1:15" x14ac:dyDescent="0.25">
      <c r="A46" s="15" t="s">
        <v>8</v>
      </c>
      <c r="B46" s="15">
        <f t="shared" si="4"/>
        <v>14.349999999999996</v>
      </c>
      <c r="C46" s="15">
        <f t="shared" si="4"/>
        <v>12.319999999999999</v>
      </c>
      <c r="D46" s="15">
        <f t="shared" si="4"/>
        <v>11.129999999999999</v>
      </c>
      <c r="E46" s="15">
        <f t="shared" si="4"/>
        <v>9.0999999999999979</v>
      </c>
      <c r="F46" s="42">
        <f t="shared" si="4"/>
        <v>7.21</v>
      </c>
      <c r="G46" s="43"/>
      <c r="H46" s="4"/>
      <c r="I46" s="4"/>
      <c r="J46" s="15">
        <f t="shared" si="5"/>
        <v>17.499999999999996</v>
      </c>
      <c r="K46" s="15">
        <f t="shared" si="5"/>
        <v>17.36</v>
      </c>
      <c r="L46" s="15">
        <f t="shared" si="5"/>
        <v>10.85</v>
      </c>
      <c r="M46" s="15">
        <f t="shared" si="5"/>
        <v>10.149999999999999</v>
      </c>
      <c r="N46" s="15">
        <f t="shared" si="5"/>
        <v>9.24</v>
      </c>
      <c r="O46" s="4"/>
    </row>
    <row r="47" spans="1:15" x14ac:dyDescent="0.25">
      <c r="A47" s="15" t="s">
        <v>9</v>
      </c>
      <c r="B47" s="15">
        <f t="shared" si="4"/>
        <v>22.4</v>
      </c>
      <c r="C47" s="15">
        <f t="shared" si="4"/>
        <v>13.159999999999997</v>
      </c>
      <c r="D47" s="15">
        <f t="shared" si="4"/>
        <v>14.349999999999996</v>
      </c>
      <c r="E47" s="15">
        <f t="shared" si="4"/>
        <v>13.649999999999999</v>
      </c>
      <c r="F47" s="42">
        <f t="shared" si="4"/>
        <v>12.25</v>
      </c>
      <c r="G47" s="43"/>
      <c r="H47" s="4"/>
      <c r="I47" s="4"/>
      <c r="J47" s="15">
        <f t="shared" si="5"/>
        <v>19.599999999999998</v>
      </c>
      <c r="K47" s="15">
        <f t="shared" si="5"/>
        <v>12.95</v>
      </c>
      <c r="L47" s="15">
        <f t="shared" si="5"/>
        <v>11.759999999999998</v>
      </c>
      <c r="M47" s="15">
        <f t="shared" si="5"/>
        <v>10.5</v>
      </c>
      <c r="N47" s="15">
        <f t="shared" si="5"/>
        <v>10.149999999999999</v>
      </c>
      <c r="O47" s="4"/>
    </row>
    <row r="48" spans="1:15" x14ac:dyDescent="0.25">
      <c r="A48" s="15" t="s">
        <v>10</v>
      </c>
      <c r="B48" s="15">
        <f t="shared" si="4"/>
        <v>18.269999999999996</v>
      </c>
      <c r="C48" s="15">
        <f t="shared" si="4"/>
        <v>12.809999999999999</v>
      </c>
      <c r="D48" s="15">
        <f t="shared" si="4"/>
        <v>14.069999999999997</v>
      </c>
      <c r="E48" s="15">
        <f t="shared" si="4"/>
        <v>12.25</v>
      </c>
      <c r="F48" s="42">
        <f t="shared" si="4"/>
        <v>10.429999999999998</v>
      </c>
      <c r="G48" s="43"/>
      <c r="H48" s="4"/>
      <c r="I48" s="4"/>
      <c r="J48" s="15">
        <f t="shared" si="5"/>
        <v>15.049999999999997</v>
      </c>
      <c r="K48" s="15">
        <f t="shared" si="5"/>
        <v>11.2</v>
      </c>
      <c r="L48" s="15">
        <f t="shared" si="5"/>
        <v>10.85</v>
      </c>
      <c r="M48" s="15">
        <f t="shared" si="5"/>
        <v>9.8699999999999974</v>
      </c>
      <c r="N48" s="15">
        <f t="shared" si="5"/>
        <v>8.7499999999999982</v>
      </c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15" t="s">
        <v>19</v>
      </c>
      <c r="B55" s="15" t="s">
        <v>22</v>
      </c>
      <c r="C55" s="15"/>
      <c r="D55" s="15"/>
      <c r="E55" s="15"/>
      <c r="F55" s="15"/>
      <c r="G55" s="15"/>
      <c r="H55" s="8" t="s">
        <v>23</v>
      </c>
      <c r="I55" s="4"/>
      <c r="J55" s="15"/>
      <c r="K55" s="15"/>
      <c r="L55" s="15"/>
      <c r="M55" s="15"/>
      <c r="N55" s="15"/>
      <c r="O55" s="8" t="s">
        <v>23</v>
      </c>
    </row>
    <row r="56" spans="1:15" x14ac:dyDescent="0.25">
      <c r="A56" s="15" t="s">
        <v>1</v>
      </c>
      <c r="B56" s="15">
        <f t="shared" ref="B56:F65" si="6">B39/1</f>
        <v>14.139999999999999</v>
      </c>
      <c r="C56" s="15">
        <f>C39/1</f>
        <v>12.25</v>
      </c>
      <c r="D56" s="15">
        <f>D39/1</f>
        <v>11.2</v>
      </c>
      <c r="E56" s="15">
        <f>E39/1</f>
        <v>9.3800000000000008</v>
      </c>
      <c r="F56" s="15">
        <f>F39/1</f>
        <v>8.7499999999999982</v>
      </c>
      <c r="G56" s="15">
        <f t="shared" ref="G56:G65" si="7">G39/6</f>
        <v>0</v>
      </c>
      <c r="H56" s="8">
        <f t="shared" ref="H56:H65" si="8">B56+C56+D56+E56+F56+G56</f>
        <v>55.720000000000006</v>
      </c>
      <c r="I56" s="4"/>
      <c r="J56" s="15">
        <f t="shared" ref="J56:K65" si="9">J39/1</f>
        <v>12.599999999999998</v>
      </c>
      <c r="K56" s="15">
        <f t="shared" si="9"/>
        <v>11.2</v>
      </c>
      <c r="L56" s="15">
        <f>L39/1</f>
        <v>9.0999999999999979</v>
      </c>
      <c r="M56" s="15">
        <f>M39/1</f>
        <v>5.9499999999999993</v>
      </c>
      <c r="N56" s="15">
        <f>N39/1</f>
        <v>5.879999999999999</v>
      </c>
      <c r="O56" s="8">
        <f>SUM(J56:N56)</f>
        <v>44.72999999999999</v>
      </c>
    </row>
    <row r="57" spans="1:15" x14ac:dyDescent="0.25">
      <c r="A57" s="15" t="s">
        <v>2</v>
      </c>
      <c r="B57" s="15">
        <f t="shared" si="6"/>
        <v>16.379999999999995</v>
      </c>
      <c r="C57" s="15">
        <f t="shared" si="6"/>
        <v>14.84</v>
      </c>
      <c r="D57" s="15">
        <f t="shared" si="6"/>
        <v>12.6</v>
      </c>
      <c r="E57" s="15">
        <f t="shared" si="6"/>
        <v>9.7999999999999989</v>
      </c>
      <c r="F57" s="15">
        <f t="shared" si="6"/>
        <v>8.3999999999999986</v>
      </c>
      <c r="G57" s="15">
        <f t="shared" si="7"/>
        <v>0</v>
      </c>
      <c r="H57" s="8">
        <f t="shared" si="8"/>
        <v>62.019999999999989</v>
      </c>
      <c r="I57" s="4"/>
      <c r="J57" s="15">
        <f t="shared" si="9"/>
        <v>19.599999999999998</v>
      </c>
      <c r="K57" s="15">
        <f t="shared" si="9"/>
        <v>13.509999999999996</v>
      </c>
      <c r="L57" s="15">
        <f t="shared" ref="L57:N65" si="10">L40/1</f>
        <v>12.319999999999999</v>
      </c>
      <c r="M57" s="15">
        <f t="shared" si="10"/>
        <v>10.709999999999999</v>
      </c>
      <c r="N57" s="15">
        <f t="shared" si="10"/>
        <v>9.94</v>
      </c>
      <c r="O57" s="8">
        <f t="shared" ref="O57:O65" si="11">SUM(J57:N57)</f>
        <v>66.08</v>
      </c>
    </row>
    <row r="58" spans="1:15" x14ac:dyDescent="0.25">
      <c r="A58" s="15" t="s">
        <v>3</v>
      </c>
      <c r="B58" s="15">
        <f t="shared" si="6"/>
        <v>12.669999999999998</v>
      </c>
      <c r="C58" s="15">
        <f t="shared" si="6"/>
        <v>12.95</v>
      </c>
      <c r="D58" s="15">
        <f t="shared" si="6"/>
        <v>11.2</v>
      </c>
      <c r="E58" s="15">
        <f t="shared" si="6"/>
        <v>10.85</v>
      </c>
      <c r="F58" s="15">
        <f t="shared" si="6"/>
        <v>9.0999999999999979</v>
      </c>
      <c r="G58" s="15">
        <f t="shared" si="7"/>
        <v>0</v>
      </c>
      <c r="H58" s="8">
        <f t="shared" si="8"/>
        <v>56.769999999999996</v>
      </c>
      <c r="I58" s="4"/>
      <c r="J58" s="15">
        <f t="shared" si="9"/>
        <v>16.799999999999997</v>
      </c>
      <c r="K58" s="15">
        <f t="shared" si="9"/>
        <v>10.85</v>
      </c>
      <c r="L58" s="15">
        <f t="shared" si="10"/>
        <v>11.549999999999999</v>
      </c>
      <c r="M58" s="15">
        <f t="shared" si="10"/>
        <v>10.149999999999999</v>
      </c>
      <c r="N58" s="15">
        <f t="shared" si="10"/>
        <v>9.3800000000000008</v>
      </c>
      <c r="O58" s="8">
        <f t="shared" si="11"/>
        <v>58.73</v>
      </c>
    </row>
    <row r="59" spans="1:15" x14ac:dyDescent="0.25">
      <c r="A59" s="15" t="s">
        <v>4</v>
      </c>
      <c r="B59" s="15">
        <f t="shared" si="6"/>
        <v>17.919999999999998</v>
      </c>
      <c r="C59" s="15">
        <f t="shared" si="6"/>
        <v>15.049999999999997</v>
      </c>
      <c r="D59" s="15">
        <f t="shared" si="6"/>
        <v>12.6</v>
      </c>
      <c r="E59" s="15">
        <f t="shared" si="6"/>
        <v>9.7999999999999989</v>
      </c>
      <c r="F59" s="15">
        <f t="shared" si="6"/>
        <v>8.3999999999999986</v>
      </c>
      <c r="G59" s="15">
        <f t="shared" si="7"/>
        <v>0</v>
      </c>
      <c r="H59" s="8">
        <f t="shared" si="8"/>
        <v>63.769999999999996</v>
      </c>
      <c r="I59" s="4"/>
      <c r="J59" s="15">
        <f t="shared" si="9"/>
        <v>10.709999999999999</v>
      </c>
      <c r="K59" s="15">
        <f t="shared" si="9"/>
        <v>16.939999999999998</v>
      </c>
      <c r="L59" s="15">
        <f t="shared" si="10"/>
        <v>12.95</v>
      </c>
      <c r="M59" s="15">
        <f t="shared" si="10"/>
        <v>10.149999999999999</v>
      </c>
      <c r="N59" s="15">
        <f t="shared" si="10"/>
        <v>8.3999999999999986</v>
      </c>
      <c r="O59" s="8">
        <f t="shared" si="11"/>
        <v>59.149999999999991</v>
      </c>
    </row>
    <row r="60" spans="1:15" ht="18" x14ac:dyDescent="0.35">
      <c r="A60" s="15" t="s">
        <v>5</v>
      </c>
      <c r="B60" s="15">
        <f t="shared" si="6"/>
        <v>15.540000000000001</v>
      </c>
      <c r="C60" s="15">
        <f t="shared" si="6"/>
        <v>11.549999999999999</v>
      </c>
      <c r="D60" s="15">
        <f t="shared" si="6"/>
        <v>9.8699999999999974</v>
      </c>
      <c r="E60" s="15">
        <f t="shared" si="6"/>
        <v>9.0999999999999979</v>
      </c>
      <c r="F60" s="15">
        <f t="shared" si="6"/>
        <v>7.7</v>
      </c>
      <c r="G60" s="15">
        <f t="shared" si="7"/>
        <v>0</v>
      </c>
      <c r="H60" s="8">
        <f t="shared" si="8"/>
        <v>53.759999999999991</v>
      </c>
      <c r="I60" s="4"/>
      <c r="J60" s="15">
        <f t="shared" si="9"/>
        <v>19.95</v>
      </c>
      <c r="K60" s="15">
        <f t="shared" si="9"/>
        <v>11.549999999999999</v>
      </c>
      <c r="L60" s="15">
        <f t="shared" si="10"/>
        <v>12.459999999999999</v>
      </c>
      <c r="M60" s="15">
        <f t="shared" si="10"/>
        <v>10.85</v>
      </c>
      <c r="N60" s="15">
        <f t="shared" si="10"/>
        <v>9.7999999999999989</v>
      </c>
      <c r="O60" s="8">
        <f t="shared" si="11"/>
        <v>64.61</v>
      </c>
    </row>
    <row r="61" spans="1:15" x14ac:dyDescent="0.25">
      <c r="A61" s="15" t="s">
        <v>6</v>
      </c>
      <c r="B61" s="15">
        <f t="shared" si="6"/>
        <v>17.499999999999996</v>
      </c>
      <c r="C61" s="15">
        <f t="shared" si="6"/>
        <v>11.899999999999999</v>
      </c>
      <c r="D61" s="15">
        <f t="shared" si="6"/>
        <v>10.85</v>
      </c>
      <c r="E61" s="15">
        <f t="shared" si="6"/>
        <v>9.7999999999999989</v>
      </c>
      <c r="F61" s="15">
        <f t="shared" si="6"/>
        <v>9.4499999999999993</v>
      </c>
      <c r="G61" s="15">
        <f t="shared" si="7"/>
        <v>0</v>
      </c>
      <c r="H61" s="8">
        <f t="shared" si="8"/>
        <v>59.499999999999986</v>
      </c>
      <c r="I61" s="4"/>
      <c r="J61" s="15">
        <f t="shared" si="9"/>
        <v>17.499999999999996</v>
      </c>
      <c r="K61" s="15">
        <f t="shared" si="9"/>
        <v>18.760000000000002</v>
      </c>
      <c r="L61" s="15">
        <f t="shared" si="10"/>
        <v>14.980000000000002</v>
      </c>
      <c r="M61" s="15">
        <f t="shared" si="10"/>
        <v>12.95</v>
      </c>
      <c r="N61" s="15">
        <f t="shared" si="10"/>
        <v>10.359999999999998</v>
      </c>
      <c r="O61" s="8">
        <f t="shared" si="11"/>
        <v>74.55</v>
      </c>
    </row>
    <row r="62" spans="1:15" x14ac:dyDescent="0.25">
      <c r="A62" s="15" t="s">
        <v>7</v>
      </c>
      <c r="B62" s="15">
        <f t="shared" si="6"/>
        <v>18.409999999999997</v>
      </c>
      <c r="C62" s="15">
        <f t="shared" si="6"/>
        <v>12.914999999999999</v>
      </c>
      <c r="D62" s="15">
        <f t="shared" si="6"/>
        <v>14.349999999999996</v>
      </c>
      <c r="E62" s="15">
        <f t="shared" si="6"/>
        <v>10.5</v>
      </c>
      <c r="F62" s="15">
        <f t="shared" si="6"/>
        <v>8.3999999999999986</v>
      </c>
      <c r="G62" s="15">
        <f t="shared" si="7"/>
        <v>0</v>
      </c>
      <c r="H62" s="8">
        <f t="shared" si="8"/>
        <v>64.574999999999989</v>
      </c>
      <c r="I62" s="4"/>
      <c r="J62" s="15">
        <f t="shared" si="9"/>
        <v>18.899999999999999</v>
      </c>
      <c r="K62" s="15">
        <f t="shared" si="9"/>
        <v>18.689999999999998</v>
      </c>
      <c r="L62" s="15">
        <f t="shared" si="10"/>
        <v>12.95</v>
      </c>
      <c r="M62" s="15">
        <f t="shared" si="10"/>
        <v>11.549999999999999</v>
      </c>
      <c r="N62" s="15">
        <f t="shared" si="10"/>
        <v>9.7999999999999989</v>
      </c>
      <c r="O62" s="8">
        <f t="shared" si="11"/>
        <v>71.889999999999986</v>
      </c>
    </row>
    <row r="63" spans="1:15" x14ac:dyDescent="0.25">
      <c r="A63" s="15" t="s">
        <v>8</v>
      </c>
      <c r="B63" s="15">
        <f t="shared" si="6"/>
        <v>14.349999999999996</v>
      </c>
      <c r="C63" s="15">
        <f t="shared" si="6"/>
        <v>12.319999999999999</v>
      </c>
      <c r="D63" s="15">
        <f t="shared" si="6"/>
        <v>11.129999999999999</v>
      </c>
      <c r="E63" s="15">
        <f t="shared" si="6"/>
        <v>9.0999999999999979</v>
      </c>
      <c r="F63" s="15">
        <f t="shared" si="6"/>
        <v>7.21</v>
      </c>
      <c r="G63" s="15">
        <f t="shared" si="7"/>
        <v>0</v>
      </c>
      <c r="H63" s="8">
        <f t="shared" si="8"/>
        <v>54.109999999999992</v>
      </c>
      <c r="I63" s="4"/>
      <c r="J63" s="15">
        <f t="shared" si="9"/>
        <v>17.499999999999996</v>
      </c>
      <c r="K63" s="15">
        <f t="shared" si="9"/>
        <v>17.36</v>
      </c>
      <c r="L63" s="15">
        <f t="shared" si="10"/>
        <v>10.85</v>
      </c>
      <c r="M63" s="15">
        <f t="shared" si="10"/>
        <v>10.149999999999999</v>
      </c>
      <c r="N63" s="15">
        <f t="shared" si="10"/>
        <v>9.24</v>
      </c>
      <c r="O63" s="8">
        <f t="shared" si="11"/>
        <v>65.099999999999994</v>
      </c>
    </row>
    <row r="64" spans="1:15" x14ac:dyDescent="0.25">
      <c r="A64" s="15" t="s">
        <v>9</v>
      </c>
      <c r="B64" s="15">
        <f t="shared" si="6"/>
        <v>22.4</v>
      </c>
      <c r="C64" s="15">
        <f t="shared" si="6"/>
        <v>13.159999999999997</v>
      </c>
      <c r="D64" s="15">
        <f t="shared" si="6"/>
        <v>14.349999999999996</v>
      </c>
      <c r="E64" s="15">
        <f t="shared" si="6"/>
        <v>13.649999999999999</v>
      </c>
      <c r="F64" s="15">
        <f t="shared" si="6"/>
        <v>12.25</v>
      </c>
      <c r="G64" s="15">
        <f t="shared" si="7"/>
        <v>0</v>
      </c>
      <c r="H64" s="8">
        <f t="shared" si="8"/>
        <v>75.809999999999988</v>
      </c>
      <c r="I64" s="4"/>
      <c r="J64" s="15">
        <f t="shared" si="9"/>
        <v>19.599999999999998</v>
      </c>
      <c r="K64" s="15">
        <f t="shared" si="9"/>
        <v>12.95</v>
      </c>
      <c r="L64" s="15">
        <f t="shared" si="10"/>
        <v>11.759999999999998</v>
      </c>
      <c r="M64" s="15">
        <f t="shared" si="10"/>
        <v>10.5</v>
      </c>
      <c r="N64" s="15">
        <f t="shared" si="10"/>
        <v>10.149999999999999</v>
      </c>
      <c r="O64" s="8">
        <f t="shared" si="11"/>
        <v>64.959999999999994</v>
      </c>
    </row>
    <row r="65" spans="1:17" x14ac:dyDescent="0.25">
      <c r="A65" s="15" t="s">
        <v>10</v>
      </c>
      <c r="B65" s="15">
        <f t="shared" si="6"/>
        <v>18.269999999999996</v>
      </c>
      <c r="C65" s="15">
        <f t="shared" si="6"/>
        <v>12.809999999999999</v>
      </c>
      <c r="D65" s="15">
        <f t="shared" si="6"/>
        <v>14.069999999999997</v>
      </c>
      <c r="E65" s="15">
        <f t="shared" si="6"/>
        <v>12.25</v>
      </c>
      <c r="F65" s="15">
        <f t="shared" si="6"/>
        <v>10.429999999999998</v>
      </c>
      <c r="G65" s="15">
        <f t="shared" si="7"/>
        <v>0</v>
      </c>
      <c r="H65" s="8">
        <f t="shared" si="8"/>
        <v>67.829999999999984</v>
      </c>
      <c r="I65" s="4"/>
      <c r="J65" s="15">
        <f t="shared" si="9"/>
        <v>15.049999999999997</v>
      </c>
      <c r="K65" s="15">
        <f t="shared" si="9"/>
        <v>11.2</v>
      </c>
      <c r="L65" s="15">
        <f t="shared" si="10"/>
        <v>10.85</v>
      </c>
      <c r="M65" s="15">
        <f t="shared" si="10"/>
        <v>9.8699999999999974</v>
      </c>
      <c r="N65" s="15">
        <f t="shared" si="10"/>
        <v>8.7499999999999982</v>
      </c>
      <c r="O65" s="8">
        <f t="shared" si="11"/>
        <v>55.719999999999992</v>
      </c>
    </row>
    <row r="66" spans="1:17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M67" s="4"/>
    </row>
    <row r="68" spans="1:17" x14ac:dyDescent="0.25">
      <c r="A68" s="4"/>
      <c r="B68" s="40"/>
      <c r="C68" s="40"/>
      <c r="D68" s="40"/>
      <c r="E68" s="40"/>
      <c r="F68" s="40"/>
      <c r="H68" s="40"/>
      <c r="I68" s="10"/>
      <c r="J68" s="40"/>
      <c r="K68" s="40"/>
      <c r="L68" s="40"/>
      <c r="M68" s="40"/>
      <c r="N68" s="40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7" x14ac:dyDescent="0.25">
      <c r="A70" s="4"/>
      <c r="B70" s="9">
        <v>44516</v>
      </c>
      <c r="C70" s="9">
        <v>44517</v>
      </c>
      <c r="D70" s="9">
        <v>44518</v>
      </c>
      <c r="E70" s="9">
        <v>44519</v>
      </c>
      <c r="F70" s="9">
        <v>44520</v>
      </c>
      <c r="G70" s="48" t="s">
        <v>46</v>
      </c>
      <c r="H70" s="9">
        <v>44548</v>
      </c>
      <c r="I70" s="9">
        <v>44549</v>
      </c>
      <c r="J70" s="9">
        <v>44550</v>
      </c>
      <c r="K70" s="9">
        <v>44551</v>
      </c>
      <c r="L70" s="9">
        <v>44552</v>
      </c>
      <c r="M70" s="52" t="s">
        <v>52</v>
      </c>
      <c r="P70" t="s">
        <v>47</v>
      </c>
    </row>
    <row r="71" spans="1:17" x14ac:dyDescent="0.25">
      <c r="A71" s="4"/>
      <c r="B71" s="4"/>
      <c r="C71" s="4"/>
      <c r="D71" s="4"/>
      <c r="E71" s="4"/>
      <c r="F71" s="4"/>
      <c r="G71" s="47"/>
      <c r="H71" s="4"/>
      <c r="I71" s="4"/>
      <c r="J71" s="4"/>
      <c r="K71" s="4"/>
      <c r="M71" s="52"/>
    </row>
    <row r="72" spans="1:17" x14ac:dyDescent="0.25">
      <c r="A72" s="1" t="s">
        <v>0</v>
      </c>
      <c r="B72" s="12">
        <v>2</v>
      </c>
      <c r="C72" s="12">
        <v>3</v>
      </c>
      <c r="D72" s="12">
        <v>4</v>
      </c>
      <c r="E72" s="12">
        <v>5</v>
      </c>
      <c r="F72" s="12">
        <v>6</v>
      </c>
      <c r="G72" s="12">
        <v>7</v>
      </c>
      <c r="H72" s="12">
        <v>34</v>
      </c>
      <c r="I72" s="12">
        <v>35</v>
      </c>
      <c r="J72" s="12">
        <v>36</v>
      </c>
      <c r="K72" s="12">
        <v>37</v>
      </c>
      <c r="L72" s="12">
        <v>38</v>
      </c>
      <c r="M72" s="12">
        <v>39</v>
      </c>
      <c r="N72" t="s">
        <v>27</v>
      </c>
      <c r="P72" s="1" t="s">
        <v>11</v>
      </c>
    </row>
    <row r="73" spans="1:17" x14ac:dyDescent="0.25">
      <c r="A73" s="2" t="s">
        <v>28</v>
      </c>
      <c r="B73" s="41">
        <v>14.139999999999999</v>
      </c>
      <c r="C73" s="41">
        <v>12.25</v>
      </c>
      <c r="D73" s="41">
        <v>11.2</v>
      </c>
      <c r="E73" s="41">
        <v>9.3800000000000008</v>
      </c>
      <c r="F73" s="41">
        <v>8.7499999999999982</v>
      </c>
      <c r="G73" s="49">
        <v>6.23</v>
      </c>
      <c r="H73" s="41">
        <v>12.599999999999998</v>
      </c>
      <c r="I73" s="41">
        <v>11.2</v>
      </c>
      <c r="J73" s="41">
        <v>9.0999999999999979</v>
      </c>
      <c r="K73" s="41">
        <v>5.9499999999999993</v>
      </c>
      <c r="L73" s="41">
        <v>5.879999999999999</v>
      </c>
      <c r="M73" s="49">
        <v>4.03</v>
      </c>
      <c r="N73">
        <f>B73+C73+D73+E73+F73+G84+H73+I73+J73+K73+L73+M84</f>
        <v>700.24</v>
      </c>
      <c r="P73" s="3">
        <f>N73/100</f>
        <v>7.0023999999999997</v>
      </c>
      <c r="Q73">
        <v>6.4083329999999998</v>
      </c>
    </row>
    <row r="74" spans="1:17" x14ac:dyDescent="0.25">
      <c r="A74" s="2" t="s">
        <v>29</v>
      </c>
      <c r="B74" s="15">
        <v>16.379999999999995</v>
      </c>
      <c r="C74" s="15">
        <v>14.84</v>
      </c>
      <c r="D74" s="15">
        <v>12.6</v>
      </c>
      <c r="E74" s="15">
        <v>9.7999999999999989</v>
      </c>
      <c r="F74" s="15">
        <v>8.3999999999999986</v>
      </c>
      <c r="G74" s="49">
        <v>8.01</v>
      </c>
      <c r="H74" s="15">
        <v>19.599999999999998</v>
      </c>
      <c r="I74" s="15">
        <v>13.509999999999996</v>
      </c>
      <c r="J74" s="15">
        <v>12.319999999999999</v>
      </c>
      <c r="K74" s="15">
        <v>10.709999999999999</v>
      </c>
      <c r="L74" s="15">
        <v>9.94</v>
      </c>
      <c r="M74" s="49">
        <v>9.4600000000000009</v>
      </c>
      <c r="N74">
        <f t="shared" ref="N74:N82" si="12">B74+C74+D74+E74+F74+G85+H74+I74+J74+K74+L74+M85</f>
        <v>1344.23</v>
      </c>
      <c r="P74" s="3">
        <f t="shared" ref="P74:P82" si="13">N74/100</f>
        <v>13.442299999999999</v>
      </c>
      <c r="Q74">
        <v>20.016670000000001</v>
      </c>
    </row>
    <row r="75" spans="1:17" x14ac:dyDescent="0.25">
      <c r="A75" s="2" t="s">
        <v>30</v>
      </c>
      <c r="B75" s="15">
        <v>12.669999999999998</v>
      </c>
      <c r="C75" s="15">
        <v>12.95</v>
      </c>
      <c r="D75" s="15">
        <v>11.2</v>
      </c>
      <c r="E75" s="15">
        <v>10.85</v>
      </c>
      <c r="F75" s="15">
        <v>9.0999999999999979</v>
      </c>
      <c r="G75" s="49">
        <v>5.51</v>
      </c>
      <c r="H75" s="41">
        <v>16.799999999999997</v>
      </c>
      <c r="I75" s="41">
        <v>10.85</v>
      </c>
      <c r="J75" s="41">
        <v>11.549999999999999</v>
      </c>
      <c r="K75" s="41">
        <v>10.149999999999999</v>
      </c>
      <c r="L75" s="41">
        <v>9.3800000000000008</v>
      </c>
      <c r="M75" s="49">
        <v>6.05</v>
      </c>
      <c r="N75">
        <f t="shared" si="12"/>
        <v>904.49</v>
      </c>
      <c r="P75" s="3">
        <f t="shared" si="13"/>
        <v>9.0449000000000002</v>
      </c>
      <c r="Q75">
        <v>12.41</v>
      </c>
    </row>
    <row r="76" spans="1:17" x14ac:dyDescent="0.25">
      <c r="A76" s="2" t="s">
        <v>31</v>
      </c>
      <c r="B76" s="41">
        <v>17.919999999999998</v>
      </c>
      <c r="C76" s="41">
        <v>15.049999999999997</v>
      </c>
      <c r="D76" s="41">
        <v>12.6</v>
      </c>
      <c r="E76" s="41">
        <v>9.7999999999999989</v>
      </c>
      <c r="F76" s="41">
        <v>8.3999999999999986</v>
      </c>
      <c r="G76" s="49">
        <v>6.4583332999999996</v>
      </c>
      <c r="H76" s="41">
        <v>10.709999999999999</v>
      </c>
      <c r="I76" s="41">
        <v>16.939999999999998</v>
      </c>
      <c r="J76" s="41">
        <v>12.95</v>
      </c>
      <c r="K76" s="41">
        <v>10.149999999999999</v>
      </c>
      <c r="L76" s="41">
        <v>8.3999999999999986</v>
      </c>
      <c r="M76" s="49">
        <v>7.81</v>
      </c>
      <c r="N76">
        <f t="shared" si="12"/>
        <v>1122.4516656999999</v>
      </c>
      <c r="P76" s="3">
        <f t="shared" si="13"/>
        <v>11.224516656999999</v>
      </c>
      <c r="Q76">
        <v>14.616669999999999</v>
      </c>
    </row>
    <row r="77" spans="1:17" x14ac:dyDescent="0.25">
      <c r="A77" s="2" t="s">
        <v>32</v>
      </c>
      <c r="B77" s="15">
        <v>15.540000000000001</v>
      </c>
      <c r="C77" s="15">
        <v>11.549999999999999</v>
      </c>
      <c r="D77" s="15">
        <v>9.8699999999999974</v>
      </c>
      <c r="E77" s="15">
        <v>9.0999999999999979</v>
      </c>
      <c r="F77" s="15">
        <v>7.7</v>
      </c>
      <c r="G77" s="49">
        <v>5.56</v>
      </c>
      <c r="H77" s="15">
        <v>19.95</v>
      </c>
      <c r="I77" s="15">
        <v>11.549999999999999</v>
      </c>
      <c r="J77" s="15">
        <v>12.459999999999999</v>
      </c>
      <c r="K77" s="15">
        <v>10.85</v>
      </c>
      <c r="L77" s="15">
        <v>9.7999999999999989</v>
      </c>
      <c r="M77" s="49">
        <v>9.24</v>
      </c>
      <c r="N77">
        <f t="shared" si="12"/>
        <v>1240.5700000000002</v>
      </c>
      <c r="P77" s="3">
        <f t="shared" si="13"/>
        <v>12.405700000000001</v>
      </c>
      <c r="Q77">
        <v>16.88</v>
      </c>
    </row>
    <row r="78" spans="1:17" x14ac:dyDescent="0.25">
      <c r="A78" s="2" t="s">
        <v>33</v>
      </c>
      <c r="B78" s="15">
        <v>17.499999999999996</v>
      </c>
      <c r="C78" s="15">
        <v>11.899999999999999</v>
      </c>
      <c r="D78" s="15">
        <v>10.85</v>
      </c>
      <c r="E78" s="15">
        <v>9.7999999999999989</v>
      </c>
      <c r="F78" s="15">
        <v>9.4499999999999993</v>
      </c>
      <c r="G78" s="49">
        <v>6.56</v>
      </c>
      <c r="H78" s="16">
        <v>17.499999999999996</v>
      </c>
      <c r="I78" s="16">
        <v>18.760000000000002</v>
      </c>
      <c r="J78" s="16">
        <v>14.980000000000002</v>
      </c>
      <c r="K78" s="16">
        <v>12.95</v>
      </c>
      <c r="L78" s="16">
        <v>10.359999999999998</v>
      </c>
      <c r="M78" s="49">
        <v>9.44</v>
      </c>
      <c r="N78">
        <f t="shared" si="12"/>
        <v>1306.05</v>
      </c>
      <c r="P78" s="3">
        <f t="shared" si="13"/>
        <v>13.060499999999999</v>
      </c>
      <c r="Q78">
        <v>18.17333</v>
      </c>
    </row>
    <row r="79" spans="1:17" x14ac:dyDescent="0.25">
      <c r="A79" s="2" t="s">
        <v>34</v>
      </c>
      <c r="B79" s="15">
        <v>18.409999999999997</v>
      </c>
      <c r="C79" s="15">
        <v>12.914999999999999</v>
      </c>
      <c r="D79" s="15">
        <v>14.349999999999996</v>
      </c>
      <c r="E79" s="15">
        <v>10.5</v>
      </c>
      <c r="F79" s="15">
        <v>8.3999999999999986</v>
      </c>
      <c r="G79" s="49">
        <v>7.22</v>
      </c>
      <c r="H79" s="15">
        <v>18.899999999999999</v>
      </c>
      <c r="I79" s="15">
        <v>18.689999999999998</v>
      </c>
      <c r="J79" s="15">
        <v>12.95</v>
      </c>
      <c r="K79" s="15">
        <v>11.549999999999999</v>
      </c>
      <c r="L79" s="15">
        <v>9.7999999999999989</v>
      </c>
      <c r="M79" s="49">
        <v>9.14</v>
      </c>
      <c r="N79">
        <f t="shared" si="12"/>
        <v>1296.405</v>
      </c>
      <c r="P79" s="3">
        <f t="shared" si="13"/>
        <v>12.96405</v>
      </c>
      <c r="Q79">
        <v>17.706669999999999</v>
      </c>
    </row>
    <row r="80" spans="1:17" x14ac:dyDescent="0.25">
      <c r="A80" s="2" t="s">
        <v>35</v>
      </c>
      <c r="B80" s="15">
        <v>14.349999999999996</v>
      </c>
      <c r="C80" s="15">
        <v>12.319999999999999</v>
      </c>
      <c r="D80" s="15">
        <v>11.129999999999999</v>
      </c>
      <c r="E80" s="15">
        <v>9.0999999999999979</v>
      </c>
      <c r="F80" s="15">
        <v>7.21</v>
      </c>
      <c r="G80" s="49">
        <v>6.56</v>
      </c>
      <c r="H80" s="15">
        <v>17.499999999999996</v>
      </c>
      <c r="I80" s="15">
        <v>17.36</v>
      </c>
      <c r="J80" s="15">
        <v>10.85</v>
      </c>
      <c r="K80" s="15">
        <v>10.149999999999999</v>
      </c>
      <c r="L80" s="15">
        <v>9.24</v>
      </c>
      <c r="M80" s="49">
        <v>8.8000000000000007</v>
      </c>
      <c r="N80">
        <f t="shared" si="12"/>
        <v>1224.6500000000001</v>
      </c>
      <c r="P80" s="3">
        <f t="shared" si="13"/>
        <v>12.246500000000001</v>
      </c>
      <c r="Q80">
        <v>16.593330000000002</v>
      </c>
    </row>
    <row r="81" spans="1:17" x14ac:dyDescent="0.25">
      <c r="A81" s="2" t="s">
        <v>36</v>
      </c>
      <c r="B81" s="15">
        <v>22.4</v>
      </c>
      <c r="C81" s="15">
        <v>13.159999999999997</v>
      </c>
      <c r="D81" s="15">
        <v>14.349999999999996</v>
      </c>
      <c r="E81" s="15">
        <v>13.649999999999999</v>
      </c>
      <c r="F81" s="15">
        <v>12.25</v>
      </c>
      <c r="G81" s="49">
        <v>8.81</v>
      </c>
      <c r="H81" s="15">
        <v>19.599999999999998</v>
      </c>
      <c r="I81" s="15">
        <v>12.95</v>
      </c>
      <c r="J81" s="15">
        <v>11.759999999999998</v>
      </c>
      <c r="K81" s="15">
        <v>10.5</v>
      </c>
      <c r="L81" s="15">
        <v>10.149999999999999</v>
      </c>
      <c r="M81" s="49">
        <v>9.0239999999999991</v>
      </c>
      <c r="N81">
        <f t="shared" si="12"/>
        <v>1334.7559999999999</v>
      </c>
      <c r="P81" s="3">
        <f t="shared" si="13"/>
        <v>13.347559999999998</v>
      </c>
      <c r="Q81">
        <v>19.023330000000001</v>
      </c>
    </row>
    <row r="82" spans="1:17" x14ac:dyDescent="0.25">
      <c r="A82" s="2" t="s">
        <v>37</v>
      </c>
      <c r="B82" s="15">
        <v>18.269999999999996</v>
      </c>
      <c r="C82" s="15">
        <v>12.809999999999999</v>
      </c>
      <c r="D82" s="15">
        <v>14.069999999999997</v>
      </c>
      <c r="E82" s="15">
        <v>12.25</v>
      </c>
      <c r="F82" s="15">
        <v>10.429999999999998</v>
      </c>
      <c r="G82" s="49">
        <v>7.65</v>
      </c>
      <c r="H82" s="15">
        <v>15.049999999999997</v>
      </c>
      <c r="I82" s="15">
        <v>11.2</v>
      </c>
      <c r="J82" s="15">
        <v>10.85</v>
      </c>
      <c r="K82" s="15">
        <v>9.8699999999999974</v>
      </c>
      <c r="L82" s="15">
        <v>8.7499999999999982</v>
      </c>
      <c r="M82" s="49">
        <v>8.44</v>
      </c>
      <c r="N82">
        <f t="shared" si="12"/>
        <v>1223.1600000000001</v>
      </c>
      <c r="P82" s="3">
        <f t="shared" si="13"/>
        <v>12.2316</v>
      </c>
      <c r="Q82">
        <v>18.15333</v>
      </c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17" x14ac:dyDescent="0.25">
      <c r="A84" s="4"/>
      <c r="B84" s="4"/>
      <c r="C84" s="4"/>
      <c r="D84" s="4"/>
      <c r="E84" s="4"/>
      <c r="F84" s="4"/>
      <c r="G84" s="4">
        <f>G73*29</f>
        <v>180.67000000000002</v>
      </c>
      <c r="H84" s="4"/>
      <c r="I84" s="4"/>
      <c r="J84" s="4"/>
      <c r="K84" s="4"/>
      <c r="M84">
        <f>M73*104</f>
        <v>419.12</v>
      </c>
    </row>
    <row r="85" spans="1:17" x14ac:dyDescent="0.25">
      <c r="G85" s="4">
        <f t="shared" ref="G85:G93" si="14">G74*29</f>
        <v>232.29</v>
      </c>
      <c r="M85">
        <f t="shared" ref="M85:M93" si="15">M74*104</f>
        <v>983.84000000000015</v>
      </c>
    </row>
    <row r="86" spans="1:17" x14ac:dyDescent="0.25">
      <c r="G86" s="4">
        <f t="shared" si="14"/>
        <v>159.79</v>
      </c>
      <c r="M86">
        <f t="shared" si="15"/>
        <v>629.19999999999993</v>
      </c>
    </row>
    <row r="87" spans="1:17" x14ac:dyDescent="0.25">
      <c r="G87" s="4">
        <f t="shared" si="14"/>
        <v>187.29166569999998</v>
      </c>
      <c r="M87">
        <f t="shared" si="15"/>
        <v>812.24</v>
      </c>
    </row>
    <row r="88" spans="1:17" x14ac:dyDescent="0.25">
      <c r="G88" s="4">
        <f t="shared" si="14"/>
        <v>161.23999999999998</v>
      </c>
      <c r="M88">
        <f t="shared" si="15"/>
        <v>960.96</v>
      </c>
    </row>
    <row r="89" spans="1:17" x14ac:dyDescent="0.25">
      <c r="G89" s="4">
        <f t="shared" si="14"/>
        <v>190.23999999999998</v>
      </c>
      <c r="L89" s="59"/>
      <c r="M89">
        <f t="shared" si="15"/>
        <v>981.76</v>
      </c>
    </row>
    <row r="90" spans="1:17" x14ac:dyDescent="0.25">
      <c r="G90" s="4">
        <f t="shared" si="14"/>
        <v>209.38</v>
      </c>
      <c r="M90">
        <f t="shared" si="15"/>
        <v>950.56000000000006</v>
      </c>
    </row>
    <row r="91" spans="1:17" x14ac:dyDescent="0.25">
      <c r="G91" s="4">
        <f t="shared" si="14"/>
        <v>190.23999999999998</v>
      </c>
      <c r="M91">
        <f t="shared" si="15"/>
        <v>915.2</v>
      </c>
    </row>
    <row r="92" spans="1:17" x14ac:dyDescent="0.25">
      <c r="G92" s="4">
        <f t="shared" si="14"/>
        <v>255.49</v>
      </c>
      <c r="M92">
        <f t="shared" si="15"/>
        <v>938.49599999999987</v>
      </c>
    </row>
    <row r="93" spans="1:17" x14ac:dyDescent="0.25">
      <c r="G93" s="4">
        <f t="shared" si="14"/>
        <v>221.85000000000002</v>
      </c>
      <c r="M93">
        <f t="shared" si="15"/>
        <v>877.76</v>
      </c>
    </row>
  </sheetData>
  <mergeCells count="6">
    <mergeCell ref="G1:K1"/>
    <mergeCell ref="O1:R2"/>
    <mergeCell ref="B3:K4"/>
    <mergeCell ref="C9:E9"/>
    <mergeCell ref="K9:M9"/>
    <mergeCell ref="D5:H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M147"/>
  <sheetViews>
    <sheetView zoomScale="110" zoomScaleNormal="110" workbookViewId="0">
      <selection activeCell="O44" sqref="O44"/>
    </sheetView>
  </sheetViews>
  <sheetFormatPr defaultRowHeight="15" x14ac:dyDescent="0.25"/>
  <cols>
    <col min="1" max="1" width="14.85546875" customWidth="1"/>
    <col min="2" max="5" width="10.42578125" bestFit="1" customWidth="1"/>
    <col min="7" max="11" width="10.42578125" bestFit="1" customWidth="1"/>
  </cols>
  <sheetData>
    <row r="3" spans="1:13" x14ac:dyDescent="0.25">
      <c r="A3" s="34"/>
      <c r="B3" s="35"/>
      <c r="C3" s="35"/>
      <c r="D3" s="35"/>
      <c r="E3" s="35"/>
      <c r="F3" s="36"/>
      <c r="G3" s="35"/>
      <c r="H3" s="35"/>
      <c r="I3" s="35"/>
      <c r="J3" s="35"/>
      <c r="K3" s="35"/>
      <c r="L3" s="36"/>
    </row>
    <row r="4" spans="1:13" x14ac:dyDescent="0.25">
      <c r="A4" s="34"/>
      <c r="B4" s="34"/>
      <c r="C4" s="34"/>
      <c r="D4" s="34"/>
      <c r="E4" s="34"/>
      <c r="F4" s="37"/>
      <c r="G4" s="34"/>
      <c r="H4" s="34"/>
      <c r="I4" s="34"/>
      <c r="J4" s="34"/>
      <c r="K4" s="34"/>
      <c r="L4" s="37"/>
    </row>
    <row r="5" spans="1:13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3" x14ac:dyDescent="0.25">
      <c r="A7" s="29" t="s">
        <v>44</v>
      </c>
      <c r="B7" s="29" t="s">
        <v>28</v>
      </c>
      <c r="C7" s="29" t="s">
        <v>29</v>
      </c>
      <c r="D7" s="29" t="s">
        <v>30</v>
      </c>
      <c r="E7" s="29" t="s">
        <v>31</v>
      </c>
      <c r="F7" s="29" t="s">
        <v>32</v>
      </c>
      <c r="G7" s="29" t="s">
        <v>33</v>
      </c>
      <c r="H7" s="29" t="s">
        <v>34</v>
      </c>
      <c r="I7" s="29" t="s">
        <v>35</v>
      </c>
      <c r="J7" s="29" t="s">
        <v>36</v>
      </c>
      <c r="K7" s="29" t="s">
        <v>37</v>
      </c>
      <c r="L7" s="34"/>
      <c r="M7" s="34" t="s">
        <v>45</v>
      </c>
    </row>
    <row r="8" spans="1:13" x14ac:dyDescent="0.25">
      <c r="A8" s="9">
        <v>44153</v>
      </c>
      <c r="B8" s="29">
        <v>18.899999999999999</v>
      </c>
      <c r="C8" s="29">
        <v>12.09</v>
      </c>
      <c r="D8" s="29">
        <v>5.18</v>
      </c>
      <c r="E8" s="29">
        <v>7.45</v>
      </c>
      <c r="F8" s="29">
        <v>9.09</v>
      </c>
      <c r="G8" s="29">
        <v>11.09</v>
      </c>
      <c r="H8" s="29">
        <v>12.09</v>
      </c>
      <c r="I8" s="29">
        <v>9.09</v>
      </c>
      <c r="J8" s="29">
        <v>12.09</v>
      </c>
      <c r="K8" s="29">
        <v>12.09</v>
      </c>
      <c r="L8" s="34"/>
      <c r="M8" s="34">
        <v>2</v>
      </c>
    </row>
    <row r="9" spans="1:13" x14ac:dyDescent="0.25">
      <c r="A9" s="9">
        <v>44154</v>
      </c>
      <c r="B9" s="29">
        <v>19.625</v>
      </c>
      <c r="C9" s="29">
        <v>41.48</v>
      </c>
      <c r="D9" s="29">
        <v>17.77</v>
      </c>
      <c r="E9" s="29">
        <v>15.125</v>
      </c>
      <c r="F9" s="29">
        <v>21.48</v>
      </c>
      <c r="G9" s="29">
        <v>28.48</v>
      </c>
      <c r="H9" s="29">
        <v>29.48</v>
      </c>
      <c r="I9" s="29">
        <v>21.48</v>
      </c>
      <c r="J9" s="29">
        <v>38.479999999999997</v>
      </c>
      <c r="K9" s="29">
        <v>36.479999999999997</v>
      </c>
      <c r="L9" s="34"/>
      <c r="M9" s="34">
        <v>3</v>
      </c>
    </row>
    <row r="10" spans="1:13" x14ac:dyDescent="0.25">
      <c r="A10" s="9">
        <v>44155</v>
      </c>
      <c r="B10" s="29">
        <v>13.7333333</v>
      </c>
      <c r="C10" s="29">
        <v>38.08</v>
      </c>
      <c r="D10" s="29">
        <v>16.48</v>
      </c>
      <c r="E10" s="29">
        <v>17.733333300000002</v>
      </c>
      <c r="F10" s="29">
        <v>18.079999999999998</v>
      </c>
      <c r="G10" s="29">
        <v>27.08</v>
      </c>
      <c r="H10" s="29">
        <v>28.08</v>
      </c>
      <c r="I10" s="29">
        <v>18.079999999999998</v>
      </c>
      <c r="J10" s="29">
        <v>35.08</v>
      </c>
      <c r="K10" s="29">
        <v>31.08</v>
      </c>
      <c r="L10" s="34"/>
      <c r="M10" s="34">
        <v>4</v>
      </c>
    </row>
    <row r="11" spans="1:13" x14ac:dyDescent="0.25">
      <c r="A11" s="9">
        <v>44156</v>
      </c>
      <c r="B11" s="29">
        <v>13.15</v>
      </c>
      <c r="C11" s="29">
        <v>26.85</v>
      </c>
      <c r="D11" s="29">
        <v>11.48</v>
      </c>
      <c r="E11" s="29">
        <v>12.275</v>
      </c>
      <c r="F11" s="29">
        <v>14.85</v>
      </c>
      <c r="G11" s="29">
        <v>18.850000000000001</v>
      </c>
      <c r="H11" s="29">
        <v>24.85</v>
      </c>
      <c r="I11" s="29">
        <v>14.85</v>
      </c>
      <c r="J11" s="29">
        <v>28.85</v>
      </c>
      <c r="K11" s="29">
        <v>26.85</v>
      </c>
      <c r="L11" s="34"/>
      <c r="M11" s="34">
        <v>5</v>
      </c>
    </row>
    <row r="12" spans="1:13" hidden="1" x14ac:dyDescent="0.25">
      <c r="A12" s="9">
        <v>44195</v>
      </c>
      <c r="B12" s="1">
        <v>3.8625046728971966</v>
      </c>
      <c r="C12" s="1">
        <v>11.750429906542058</v>
      </c>
      <c r="D12" s="1">
        <v>8.0604859813084087</v>
      </c>
      <c r="E12" s="1">
        <v>9.2518130781308408</v>
      </c>
      <c r="F12" s="1">
        <v>9.7806355140186909</v>
      </c>
      <c r="G12" s="1">
        <v>10.884186915887851</v>
      </c>
      <c r="H12" s="1">
        <v>10.592149532710282</v>
      </c>
      <c r="I12" s="1">
        <v>10.550728971962618</v>
      </c>
      <c r="J12" s="1">
        <v>10.429248598130842</v>
      </c>
      <c r="K12" s="1">
        <v>9.9508037383177577</v>
      </c>
      <c r="L12" s="34"/>
      <c r="M12" s="34">
        <v>6</v>
      </c>
    </row>
    <row r="13" spans="1:13" ht="15" customHeight="1" x14ac:dyDescent="0.25">
      <c r="A13" s="9">
        <v>44157</v>
      </c>
      <c r="B13" s="29">
        <v>12.03</v>
      </c>
      <c r="C13" s="29">
        <v>24.72</v>
      </c>
      <c r="D13" s="29">
        <v>9.0299999999999994</v>
      </c>
      <c r="E13" s="29">
        <v>11.4</v>
      </c>
      <c r="F13" s="29">
        <v>12.72</v>
      </c>
      <c r="G13" s="29">
        <v>11.02</v>
      </c>
      <c r="H13" s="29">
        <v>22.72</v>
      </c>
      <c r="I13" s="29">
        <v>12.72</v>
      </c>
      <c r="J13" s="29">
        <v>18.72</v>
      </c>
      <c r="K13" s="29">
        <v>20.72</v>
      </c>
      <c r="L13" s="34"/>
      <c r="M13" s="38">
        <v>7</v>
      </c>
    </row>
    <row r="14" spans="1:13" ht="16.5" customHeight="1" x14ac:dyDescent="0.25">
      <c r="A14" s="9">
        <v>44158</v>
      </c>
      <c r="B14" s="1">
        <v>4.1328800000000001</v>
      </c>
      <c r="C14" s="1">
        <v>12.572960000000002</v>
      </c>
      <c r="D14" s="1">
        <v>8.6247199999999982</v>
      </c>
      <c r="E14" s="1">
        <v>9.8994399935999997</v>
      </c>
      <c r="F14" s="1">
        <v>10.46528</v>
      </c>
      <c r="G14" s="1">
        <v>11.64608</v>
      </c>
      <c r="H14" s="1">
        <v>11.333600000000001</v>
      </c>
      <c r="I14" s="1">
        <v>11.289280000000002</v>
      </c>
      <c r="J14" s="1">
        <v>11.159296000000001</v>
      </c>
      <c r="K14" s="1">
        <v>10.647360000000001</v>
      </c>
      <c r="L14" s="34"/>
      <c r="M14" s="38">
        <v>10</v>
      </c>
    </row>
    <row r="15" spans="1:13" x14ac:dyDescent="0.25">
      <c r="A15" s="9">
        <v>44159</v>
      </c>
      <c r="B15" s="1">
        <v>4.1328800000000001</v>
      </c>
      <c r="C15" s="1">
        <v>12.572960000000002</v>
      </c>
      <c r="D15" s="1">
        <v>8.6247199999999982</v>
      </c>
      <c r="E15" s="1">
        <v>9.8994399935999997</v>
      </c>
      <c r="F15" s="1">
        <v>10.46528</v>
      </c>
      <c r="G15" s="1">
        <v>11.64608</v>
      </c>
      <c r="H15" s="1">
        <v>11.333600000000001</v>
      </c>
      <c r="I15" s="1">
        <v>11.289280000000002</v>
      </c>
      <c r="J15" s="1">
        <v>11.159296000000001</v>
      </c>
      <c r="K15" s="1">
        <v>10.647360000000001</v>
      </c>
      <c r="L15" s="34"/>
      <c r="M15" s="38">
        <v>15</v>
      </c>
    </row>
    <row r="16" spans="1:13" x14ac:dyDescent="0.25">
      <c r="A16" s="9">
        <v>44181</v>
      </c>
      <c r="B16" s="1">
        <v>4.1328800000000001</v>
      </c>
      <c r="C16" s="1">
        <v>12.572960000000002</v>
      </c>
      <c r="D16" s="1">
        <v>8.6247199999999982</v>
      </c>
      <c r="E16" s="1">
        <v>9.8994399935999997</v>
      </c>
      <c r="F16" s="1">
        <v>10.46528</v>
      </c>
      <c r="G16" s="1">
        <v>11.64608</v>
      </c>
      <c r="H16" s="1">
        <v>11.333600000000001</v>
      </c>
      <c r="I16" s="1">
        <v>11.289280000000002</v>
      </c>
      <c r="J16" s="1">
        <v>11.159296000000001</v>
      </c>
      <c r="K16" s="1">
        <v>10.647360000000001</v>
      </c>
      <c r="M16" s="39">
        <v>20</v>
      </c>
    </row>
    <row r="17" spans="1:13" hidden="1" x14ac:dyDescent="0.25">
      <c r="A17" s="9">
        <v>44162</v>
      </c>
      <c r="B17" s="1">
        <v>4.1328800000000001</v>
      </c>
      <c r="C17" s="1">
        <v>12.572960000000002</v>
      </c>
      <c r="D17" s="1">
        <v>8.6247199999999982</v>
      </c>
      <c r="E17" s="1">
        <v>9.8994399935999997</v>
      </c>
      <c r="F17" s="1">
        <v>10.46528</v>
      </c>
      <c r="G17" s="1">
        <v>11.64608</v>
      </c>
      <c r="H17" s="1">
        <v>11.333600000000001</v>
      </c>
      <c r="I17" s="1">
        <v>11.289280000000002</v>
      </c>
      <c r="J17" s="1">
        <v>11.159296000000001</v>
      </c>
      <c r="K17" s="1">
        <v>10.647360000000001</v>
      </c>
      <c r="M17">
        <v>30</v>
      </c>
    </row>
    <row r="18" spans="1:13" hidden="1" x14ac:dyDescent="0.25">
      <c r="A18" s="9">
        <v>44163</v>
      </c>
      <c r="B18" s="1">
        <v>4.1328800000000001</v>
      </c>
      <c r="C18" s="1">
        <v>12.572960000000002</v>
      </c>
      <c r="D18" s="1">
        <v>8.6247199999999982</v>
      </c>
      <c r="E18" s="1">
        <v>9.8994399935999997</v>
      </c>
      <c r="F18" s="1">
        <v>10.46528</v>
      </c>
      <c r="G18" s="1">
        <v>11.64608</v>
      </c>
      <c r="H18" s="1">
        <v>11.333600000000001</v>
      </c>
      <c r="I18" s="1">
        <v>11.289280000000002</v>
      </c>
      <c r="J18" s="1">
        <v>11.159296000000001</v>
      </c>
      <c r="K18" s="1">
        <v>10.647360000000001</v>
      </c>
      <c r="M18">
        <v>31</v>
      </c>
    </row>
    <row r="19" spans="1:13" hidden="1" x14ac:dyDescent="0.25">
      <c r="A19" s="9">
        <v>44164</v>
      </c>
      <c r="B19" s="1">
        <v>4.1328800000000001</v>
      </c>
      <c r="C19" s="1">
        <v>12.572960000000002</v>
      </c>
      <c r="D19" s="1">
        <v>8.6247199999999982</v>
      </c>
      <c r="E19" s="1">
        <v>9.8994399935999997</v>
      </c>
      <c r="F19" s="1">
        <v>10.46528</v>
      </c>
      <c r="G19" s="1">
        <v>11.64608</v>
      </c>
      <c r="H19" s="1">
        <v>11.333600000000001</v>
      </c>
      <c r="I19" s="1">
        <v>11.289280000000002</v>
      </c>
      <c r="J19" s="1">
        <v>11.159296000000001</v>
      </c>
      <c r="K19" s="1">
        <v>10.647360000000001</v>
      </c>
      <c r="M19">
        <v>32</v>
      </c>
    </row>
    <row r="20" spans="1:13" hidden="1" x14ac:dyDescent="0.25">
      <c r="A20" s="9">
        <v>44165</v>
      </c>
      <c r="B20" s="1">
        <v>4.1328800000000001</v>
      </c>
      <c r="C20" s="1">
        <v>12.572960000000002</v>
      </c>
      <c r="D20" s="1">
        <v>8.6247199999999982</v>
      </c>
      <c r="E20" s="1">
        <v>9.8994399935999997</v>
      </c>
      <c r="F20" s="1">
        <v>10.46528</v>
      </c>
      <c r="G20" s="1">
        <v>11.64608</v>
      </c>
      <c r="H20" s="1">
        <v>11.333600000000001</v>
      </c>
      <c r="I20" s="1">
        <v>11.289280000000002</v>
      </c>
      <c r="J20" s="1">
        <v>11.159296000000001</v>
      </c>
      <c r="K20" s="1">
        <v>10.647360000000001</v>
      </c>
      <c r="M20">
        <v>33</v>
      </c>
    </row>
    <row r="21" spans="1:13" hidden="1" x14ac:dyDescent="0.25">
      <c r="A21" s="9">
        <v>44166</v>
      </c>
      <c r="B21" s="1">
        <v>4.1328800000000001</v>
      </c>
      <c r="C21" s="1">
        <v>12.572960000000002</v>
      </c>
      <c r="D21" s="1">
        <v>8.6247199999999982</v>
      </c>
      <c r="E21" s="1">
        <v>9.8994399935999997</v>
      </c>
      <c r="F21" s="1">
        <v>10.46528</v>
      </c>
      <c r="G21" s="1">
        <v>11.64608</v>
      </c>
      <c r="H21" s="1">
        <v>11.333600000000001</v>
      </c>
      <c r="I21" s="1">
        <v>11.289280000000002</v>
      </c>
      <c r="J21" s="1">
        <v>11.159296000000001</v>
      </c>
      <c r="K21" s="1">
        <v>10.647360000000001</v>
      </c>
      <c r="M21">
        <v>34</v>
      </c>
    </row>
    <row r="22" spans="1:13" hidden="1" x14ac:dyDescent="0.25">
      <c r="A22" s="9">
        <v>44167</v>
      </c>
      <c r="B22" s="1">
        <v>4.1328800000000001</v>
      </c>
      <c r="C22" s="1">
        <v>12.572960000000002</v>
      </c>
      <c r="D22" s="1">
        <v>8.6247199999999982</v>
      </c>
      <c r="E22" s="1">
        <v>9.8994399935999997</v>
      </c>
      <c r="F22" s="1">
        <v>10.46528</v>
      </c>
      <c r="G22" s="1">
        <v>11.64608</v>
      </c>
      <c r="H22" s="1">
        <v>11.333600000000001</v>
      </c>
      <c r="I22" s="1">
        <v>11.289280000000002</v>
      </c>
      <c r="J22" s="1">
        <v>11.159296000000001</v>
      </c>
      <c r="K22" s="1">
        <v>10.647360000000001</v>
      </c>
      <c r="M22">
        <v>35</v>
      </c>
    </row>
    <row r="23" spans="1:13" hidden="1" x14ac:dyDescent="0.25">
      <c r="A23" s="9">
        <v>44168</v>
      </c>
      <c r="B23" s="1">
        <v>4.1328800000000001</v>
      </c>
      <c r="C23" s="1">
        <v>12.572960000000002</v>
      </c>
      <c r="D23" s="1">
        <v>8.6247199999999982</v>
      </c>
      <c r="E23" s="1">
        <v>9.8994399935999997</v>
      </c>
      <c r="F23" s="1">
        <v>10.46528</v>
      </c>
      <c r="G23" s="1">
        <v>11.64608</v>
      </c>
      <c r="H23" s="1">
        <v>11.333600000000001</v>
      </c>
      <c r="I23" s="1">
        <v>11.289280000000002</v>
      </c>
      <c r="J23" s="1">
        <v>11.159296000000001</v>
      </c>
      <c r="K23" s="1">
        <v>10.647360000000001</v>
      </c>
      <c r="M23">
        <v>60</v>
      </c>
    </row>
    <row r="24" spans="1:13" hidden="1" x14ac:dyDescent="0.25">
      <c r="A24" s="9">
        <v>44169</v>
      </c>
      <c r="B24" s="1">
        <v>4.1328800000000001</v>
      </c>
      <c r="C24" s="1">
        <v>12.572960000000002</v>
      </c>
      <c r="D24" s="1">
        <v>8.6247199999999982</v>
      </c>
      <c r="E24" s="1">
        <v>9.8994399935999997</v>
      </c>
      <c r="F24" s="1">
        <v>10.46528</v>
      </c>
      <c r="G24" s="1">
        <v>11.64608</v>
      </c>
      <c r="H24" s="1">
        <v>11.333600000000001</v>
      </c>
      <c r="I24" s="1">
        <v>11.289280000000002</v>
      </c>
      <c r="J24" s="1">
        <v>11.159296000000001</v>
      </c>
      <c r="K24" s="1">
        <v>10.647360000000001</v>
      </c>
      <c r="M24">
        <v>80</v>
      </c>
    </row>
    <row r="25" spans="1:13" hidden="1" x14ac:dyDescent="0.25">
      <c r="A25" s="9">
        <v>44170</v>
      </c>
      <c r="B25" s="1">
        <v>4.1328800000000001</v>
      </c>
      <c r="C25" s="1">
        <v>12.572960000000002</v>
      </c>
      <c r="D25" s="1">
        <v>8.6247199999999982</v>
      </c>
      <c r="E25" s="1">
        <v>9.8994399935999997</v>
      </c>
      <c r="F25" s="1">
        <v>10.46528</v>
      </c>
      <c r="G25" s="1">
        <v>11.64608</v>
      </c>
      <c r="H25" s="1">
        <v>11.333600000000001</v>
      </c>
      <c r="I25" s="1">
        <v>11.289280000000002</v>
      </c>
      <c r="J25" s="1">
        <v>11.159296000000001</v>
      </c>
      <c r="K25" s="1">
        <v>10.647360000000001</v>
      </c>
      <c r="M25">
        <v>100</v>
      </c>
    </row>
    <row r="26" spans="1:13" hidden="1" x14ac:dyDescent="0.25">
      <c r="A26" s="9">
        <v>44171</v>
      </c>
      <c r="B26" s="1">
        <v>4.1328800000000001</v>
      </c>
      <c r="C26" s="1">
        <v>12.572960000000002</v>
      </c>
      <c r="D26" s="1">
        <v>8.6247199999999982</v>
      </c>
      <c r="E26" s="1">
        <v>9.8994399935999997</v>
      </c>
      <c r="F26" s="1">
        <v>10.46528</v>
      </c>
      <c r="G26" s="1">
        <v>11.64608</v>
      </c>
      <c r="H26" s="1">
        <v>11.333600000000001</v>
      </c>
      <c r="I26" s="1">
        <v>11.289280000000002</v>
      </c>
      <c r="J26" s="1">
        <v>11.159296000000001</v>
      </c>
      <c r="K26" s="1">
        <v>10.647360000000001</v>
      </c>
      <c r="M26">
        <v>135</v>
      </c>
    </row>
    <row r="27" spans="1:13" hidden="1" x14ac:dyDescent="0.25">
      <c r="A27" s="9">
        <v>44172</v>
      </c>
      <c r="B27" s="1">
        <v>4.1328800000000001</v>
      </c>
      <c r="C27" s="1">
        <v>12.572960000000002</v>
      </c>
      <c r="D27" s="1">
        <v>8.6247199999999982</v>
      </c>
      <c r="E27" s="1">
        <v>9.8994399935999997</v>
      </c>
      <c r="F27" s="1">
        <v>10.46528</v>
      </c>
      <c r="G27" s="1">
        <v>11.64608</v>
      </c>
      <c r="H27" s="1">
        <v>11.333600000000001</v>
      </c>
      <c r="I27" s="1">
        <v>11.289280000000002</v>
      </c>
      <c r="J27" s="1">
        <v>11.159296000000001</v>
      </c>
      <c r="K27" s="1">
        <v>10.647360000000001</v>
      </c>
    </row>
    <row r="28" spans="1:13" hidden="1" x14ac:dyDescent="0.25">
      <c r="A28" s="9">
        <v>44173</v>
      </c>
      <c r="B28" s="1">
        <v>4.1328800000000001</v>
      </c>
      <c r="C28" s="1">
        <v>12.572960000000002</v>
      </c>
      <c r="D28" s="1">
        <v>8.6247199999999982</v>
      </c>
      <c r="E28" s="1">
        <v>9.8994399935999997</v>
      </c>
      <c r="F28" s="1">
        <v>10.46528</v>
      </c>
      <c r="G28" s="1">
        <v>11.64608</v>
      </c>
      <c r="H28" s="1">
        <v>11.333600000000001</v>
      </c>
      <c r="I28" s="1">
        <v>11.289280000000002</v>
      </c>
      <c r="J28" s="1">
        <v>11.159296000000001</v>
      </c>
      <c r="K28" s="1">
        <v>10.647360000000001</v>
      </c>
    </row>
    <row r="29" spans="1:13" hidden="1" x14ac:dyDescent="0.25">
      <c r="A29" s="9">
        <v>44174</v>
      </c>
      <c r="B29" s="1">
        <v>4.1328800000000001</v>
      </c>
      <c r="C29" s="1">
        <v>12.572960000000002</v>
      </c>
      <c r="D29" s="1">
        <v>8.6247199999999982</v>
      </c>
      <c r="E29" s="1">
        <v>9.8994399935999997</v>
      </c>
      <c r="F29" s="1">
        <v>10.46528</v>
      </c>
      <c r="G29" s="1">
        <v>11.64608</v>
      </c>
      <c r="H29" s="1">
        <v>11.333600000000001</v>
      </c>
      <c r="I29" s="1">
        <v>11.289280000000002</v>
      </c>
      <c r="J29" s="1">
        <v>11.159296000000001</v>
      </c>
      <c r="K29" s="1">
        <v>10.647360000000001</v>
      </c>
    </row>
    <row r="30" spans="1:13" hidden="1" x14ac:dyDescent="0.25">
      <c r="A30" s="9">
        <v>44175</v>
      </c>
      <c r="B30" s="1">
        <v>4.1328800000000001</v>
      </c>
      <c r="C30" s="1">
        <v>12.572960000000002</v>
      </c>
      <c r="D30" s="1">
        <v>8.6247199999999982</v>
      </c>
      <c r="E30" s="1">
        <v>9.8994399935999997</v>
      </c>
      <c r="F30" s="1">
        <v>10.46528</v>
      </c>
      <c r="G30" s="1">
        <v>11.64608</v>
      </c>
      <c r="H30" s="1">
        <v>11.333600000000001</v>
      </c>
      <c r="I30" s="1">
        <v>11.289280000000002</v>
      </c>
      <c r="J30" s="1">
        <v>11.159296000000001</v>
      </c>
      <c r="K30" s="1">
        <v>10.647360000000001</v>
      </c>
    </row>
    <row r="31" spans="1:13" hidden="1" x14ac:dyDescent="0.25">
      <c r="A31" s="9">
        <v>44176</v>
      </c>
      <c r="B31" s="1">
        <v>4.1328800000000001</v>
      </c>
      <c r="C31" s="1">
        <v>12.572960000000002</v>
      </c>
      <c r="D31" s="1">
        <v>8.6247199999999982</v>
      </c>
      <c r="E31" s="1">
        <v>9.8994399935999997</v>
      </c>
      <c r="F31" s="1">
        <v>10.46528</v>
      </c>
      <c r="G31" s="1">
        <v>11.64608</v>
      </c>
      <c r="H31" s="1">
        <v>11.333600000000001</v>
      </c>
      <c r="I31" s="1">
        <v>11.289280000000002</v>
      </c>
      <c r="J31" s="1">
        <v>11.159296000000001</v>
      </c>
      <c r="K31" s="1">
        <v>10.647360000000001</v>
      </c>
    </row>
    <row r="32" spans="1:13" hidden="1" x14ac:dyDescent="0.25">
      <c r="A32" s="9">
        <v>44177</v>
      </c>
      <c r="B32" s="1">
        <v>4.1328800000000001</v>
      </c>
      <c r="C32" s="1">
        <v>12.572960000000002</v>
      </c>
      <c r="D32" s="1">
        <v>8.6247199999999982</v>
      </c>
      <c r="E32" s="1">
        <v>9.8994399935999997</v>
      </c>
      <c r="F32" s="1">
        <v>10.46528</v>
      </c>
      <c r="G32" s="1">
        <v>11.64608</v>
      </c>
      <c r="H32" s="1">
        <v>11.333600000000001</v>
      </c>
      <c r="I32" s="1">
        <v>11.289280000000002</v>
      </c>
      <c r="J32" s="1">
        <v>11.159296000000001</v>
      </c>
      <c r="K32" s="1">
        <v>10.647360000000001</v>
      </c>
    </row>
    <row r="33" spans="1:13" x14ac:dyDescent="0.25">
      <c r="A33" s="9">
        <v>44182</v>
      </c>
      <c r="B33" s="1">
        <v>4.1328800000000001</v>
      </c>
      <c r="C33" s="1">
        <v>12.572960000000002</v>
      </c>
      <c r="D33" s="1">
        <v>8.6247199999999982</v>
      </c>
      <c r="E33" s="1">
        <v>9.8994399935999997</v>
      </c>
      <c r="F33" s="1">
        <v>10.46528</v>
      </c>
      <c r="G33" s="1">
        <v>11.64608</v>
      </c>
      <c r="H33" s="1">
        <v>11.333600000000001</v>
      </c>
      <c r="I33" s="1">
        <v>11.289280000000002</v>
      </c>
      <c r="J33" s="1">
        <v>11.159296000000001</v>
      </c>
      <c r="K33" s="1">
        <v>10.647360000000001</v>
      </c>
      <c r="M33" s="38">
        <v>11</v>
      </c>
    </row>
    <row r="34" spans="1:13" x14ac:dyDescent="0.25">
      <c r="A34" s="9">
        <v>44183</v>
      </c>
      <c r="B34" s="29">
        <v>12.6</v>
      </c>
      <c r="C34" s="29">
        <v>54.44</v>
      </c>
      <c r="D34" s="29">
        <v>16.48</v>
      </c>
      <c r="E34" s="29">
        <v>18.45</v>
      </c>
      <c r="F34" s="29">
        <v>24.44</v>
      </c>
      <c r="G34" s="29">
        <v>34.44</v>
      </c>
      <c r="H34" s="29">
        <v>34.25</v>
      </c>
      <c r="I34" s="29">
        <v>24.44</v>
      </c>
      <c r="J34" s="29">
        <v>44.44</v>
      </c>
      <c r="K34" s="29">
        <v>40.44</v>
      </c>
      <c r="M34" s="38">
        <v>30</v>
      </c>
    </row>
    <row r="35" spans="1:13" x14ac:dyDescent="0.25">
      <c r="A35" s="9">
        <v>44184</v>
      </c>
      <c r="B35" s="29">
        <v>11.6</v>
      </c>
      <c r="C35" s="29">
        <v>76.66</v>
      </c>
      <c r="D35" s="29">
        <v>18.920000000000002</v>
      </c>
      <c r="E35" s="29">
        <v>15.125</v>
      </c>
      <c r="F35" s="29">
        <v>26.66</v>
      </c>
      <c r="G35" s="29">
        <v>27.66</v>
      </c>
      <c r="H35" s="29">
        <v>29.66</v>
      </c>
      <c r="I35" s="29">
        <v>26.66</v>
      </c>
      <c r="J35" s="29">
        <v>66.66</v>
      </c>
      <c r="K35" s="29">
        <v>55.66</v>
      </c>
      <c r="M35" s="38">
        <v>31</v>
      </c>
    </row>
    <row r="36" spans="1:13" x14ac:dyDescent="0.25">
      <c r="A36" s="9">
        <v>44185</v>
      </c>
      <c r="B36" s="29">
        <v>9.0333333000000007</v>
      </c>
      <c r="C36" s="29">
        <v>69.38</v>
      </c>
      <c r="D36" s="29">
        <v>16.5</v>
      </c>
      <c r="E36" s="29">
        <v>17.733333300000002</v>
      </c>
      <c r="F36" s="29">
        <v>26.38</v>
      </c>
      <c r="G36" s="29">
        <v>16.38</v>
      </c>
      <c r="H36" s="29">
        <v>26.48</v>
      </c>
      <c r="I36" s="29">
        <v>26.38</v>
      </c>
      <c r="J36" s="29">
        <v>44.38</v>
      </c>
      <c r="K36" s="29">
        <v>56.38</v>
      </c>
      <c r="M36" s="39">
        <v>32</v>
      </c>
    </row>
    <row r="37" spans="1:13" x14ac:dyDescent="0.25">
      <c r="A37" s="9">
        <v>44186</v>
      </c>
      <c r="B37" s="29">
        <v>6.4874999999999998</v>
      </c>
      <c r="C37" s="29">
        <v>55.83</v>
      </c>
      <c r="D37" s="29">
        <v>16.137499999999999</v>
      </c>
      <c r="E37" s="29">
        <v>14.275</v>
      </c>
      <c r="F37" s="29">
        <v>25.83</v>
      </c>
      <c r="G37" s="29">
        <v>15.83</v>
      </c>
      <c r="H37" s="29">
        <v>17.829999999999998</v>
      </c>
      <c r="I37" s="29">
        <v>25.83</v>
      </c>
      <c r="J37" s="29">
        <v>35.83</v>
      </c>
      <c r="K37" s="29">
        <v>46.83</v>
      </c>
      <c r="M37" s="39">
        <v>33</v>
      </c>
    </row>
    <row r="38" spans="1:13" x14ac:dyDescent="0.25">
      <c r="A38" s="9">
        <v>44187</v>
      </c>
      <c r="B38" s="29">
        <v>5.1760000000000002</v>
      </c>
      <c r="C38" s="29">
        <v>29.77</v>
      </c>
      <c r="D38" s="29">
        <v>14.56</v>
      </c>
      <c r="E38" s="29">
        <v>11.4</v>
      </c>
      <c r="F38" s="29">
        <v>16.77</v>
      </c>
      <c r="G38" s="29">
        <v>14.77</v>
      </c>
      <c r="H38" s="29">
        <v>14.77</v>
      </c>
      <c r="I38" s="29">
        <v>16.77</v>
      </c>
      <c r="J38" s="29">
        <v>18.77</v>
      </c>
      <c r="K38" s="29">
        <v>14.77</v>
      </c>
      <c r="M38" s="39">
        <v>34</v>
      </c>
    </row>
    <row r="39" spans="1:13" hidden="1" x14ac:dyDescent="0.25">
      <c r="A39" s="9">
        <v>44180</v>
      </c>
      <c r="B39" s="1">
        <v>4.1328800000000001</v>
      </c>
      <c r="C39" s="1">
        <v>12.572960000000002</v>
      </c>
      <c r="D39" s="1">
        <v>8.6247199999999982</v>
      </c>
      <c r="E39" s="1">
        <v>9.8994399935999997</v>
      </c>
      <c r="F39" s="1">
        <v>10.46528</v>
      </c>
      <c r="G39" s="1">
        <v>11.64608</v>
      </c>
      <c r="H39" s="1">
        <v>11.333600000000001</v>
      </c>
      <c r="I39" s="1">
        <v>11.289280000000002</v>
      </c>
      <c r="J39" s="1">
        <v>11.159296000000001</v>
      </c>
      <c r="K39" s="1">
        <v>10.647360000000001</v>
      </c>
      <c r="M39" s="39">
        <v>32</v>
      </c>
    </row>
    <row r="40" spans="1:13" hidden="1" x14ac:dyDescent="0.25">
      <c r="A40" s="9">
        <v>44179</v>
      </c>
      <c r="B40" s="1">
        <v>4.1328800000000001</v>
      </c>
      <c r="C40" s="1">
        <v>12.572960000000002</v>
      </c>
      <c r="D40" s="1">
        <v>8.6247199999999982</v>
      </c>
      <c r="E40" s="1">
        <v>9.8994399935999997</v>
      </c>
      <c r="F40" s="1">
        <v>10.46528</v>
      </c>
      <c r="G40" s="1">
        <v>11.64608</v>
      </c>
      <c r="H40" s="1">
        <v>11.333600000000001</v>
      </c>
      <c r="I40" s="1">
        <v>11.289280000000002</v>
      </c>
      <c r="J40" s="1">
        <v>11.159296000000001</v>
      </c>
      <c r="K40" s="1">
        <v>10.647360000000001</v>
      </c>
      <c r="M40" s="39">
        <v>33</v>
      </c>
    </row>
    <row r="41" spans="1:13" hidden="1" x14ac:dyDescent="0.25">
      <c r="A41" s="9">
        <v>44178</v>
      </c>
      <c r="B41" s="1">
        <v>4.1328800000000001</v>
      </c>
      <c r="C41" s="1">
        <v>12.572960000000002</v>
      </c>
      <c r="D41" s="1">
        <v>8.6247199999999982</v>
      </c>
      <c r="E41" s="1">
        <v>9.8994399935999997</v>
      </c>
      <c r="F41" s="1">
        <v>10.46528</v>
      </c>
      <c r="G41" s="1">
        <v>11.64608</v>
      </c>
      <c r="H41" s="1">
        <v>11.333600000000001</v>
      </c>
      <c r="I41" s="1">
        <v>11.289280000000002</v>
      </c>
      <c r="J41" s="1">
        <v>11.159296000000001</v>
      </c>
      <c r="K41" s="1">
        <v>10.647360000000001</v>
      </c>
      <c r="M41" s="39">
        <v>34</v>
      </c>
    </row>
    <row r="42" spans="1:13" hidden="1" x14ac:dyDescent="0.25">
      <c r="A42" s="9">
        <v>44161</v>
      </c>
      <c r="B42" s="1">
        <v>4.1328800000000001</v>
      </c>
      <c r="C42" s="1">
        <v>12.572960000000002</v>
      </c>
      <c r="D42" s="1">
        <v>8.6247199999999982</v>
      </c>
      <c r="E42" s="1">
        <v>9.8994399935999997</v>
      </c>
      <c r="F42" s="1">
        <v>10.46528</v>
      </c>
      <c r="G42" s="1">
        <v>11.64608</v>
      </c>
      <c r="H42" s="1">
        <v>11.333600000000001</v>
      </c>
      <c r="I42" s="1">
        <v>11.289280000000002</v>
      </c>
      <c r="J42" s="1">
        <v>11.159296000000001</v>
      </c>
      <c r="K42" s="1">
        <v>10.647360000000001</v>
      </c>
      <c r="M42" s="39">
        <v>35</v>
      </c>
    </row>
    <row r="43" spans="1:13" ht="19.5" hidden="1" customHeight="1" x14ac:dyDescent="0.25">
      <c r="A43" s="9">
        <v>44160</v>
      </c>
      <c r="B43" s="1">
        <v>4.1328800000000001</v>
      </c>
      <c r="C43" s="1">
        <v>12.572960000000002</v>
      </c>
      <c r="D43" s="1">
        <v>8.6247199999999982</v>
      </c>
      <c r="E43" s="1">
        <v>9.8994399935999997</v>
      </c>
      <c r="F43" s="1">
        <v>10.46528</v>
      </c>
      <c r="G43" s="1">
        <v>11.64608</v>
      </c>
      <c r="H43" s="1">
        <v>11.333600000000001</v>
      </c>
      <c r="I43" s="1">
        <v>11.289280000000002</v>
      </c>
      <c r="J43" s="1">
        <v>11.159296000000001</v>
      </c>
      <c r="K43" s="1">
        <v>10.647360000000001</v>
      </c>
      <c r="M43" s="39">
        <v>36</v>
      </c>
    </row>
    <row r="44" spans="1:13" x14ac:dyDescent="0.25">
      <c r="A44" s="9">
        <v>44188</v>
      </c>
      <c r="B44" s="1">
        <v>3.8625046728971966</v>
      </c>
      <c r="C44" s="1">
        <v>11.750429906542058</v>
      </c>
      <c r="D44" s="1">
        <v>8.0604859813084087</v>
      </c>
      <c r="E44" s="1">
        <v>9.2518130781308408</v>
      </c>
      <c r="F44" s="1">
        <v>9.7806355140186909</v>
      </c>
      <c r="G44" s="1">
        <v>10.884186915887851</v>
      </c>
      <c r="H44" s="1">
        <v>10.592149532710282</v>
      </c>
      <c r="I44" s="1">
        <v>10.550728971962618</v>
      </c>
      <c r="J44" s="1">
        <v>10.429248598130842</v>
      </c>
      <c r="K44" s="1">
        <v>9.9508037383177577</v>
      </c>
      <c r="M44" s="39">
        <v>35</v>
      </c>
    </row>
    <row r="45" spans="1:13" x14ac:dyDescent="0.25">
      <c r="A45" s="9">
        <v>44189</v>
      </c>
      <c r="B45" s="1">
        <v>3.8625046728971966</v>
      </c>
      <c r="C45" s="1">
        <v>11.750429906542058</v>
      </c>
      <c r="D45" s="1">
        <v>8.0604859813084087</v>
      </c>
      <c r="E45" s="1">
        <v>9.2518130781308408</v>
      </c>
      <c r="F45" s="1">
        <v>9.7806355140186909</v>
      </c>
      <c r="G45" s="1">
        <v>10.884186915887851</v>
      </c>
      <c r="H45" s="1">
        <v>10.592149532710282</v>
      </c>
      <c r="I45" s="1">
        <v>10.550728971962618</v>
      </c>
      <c r="J45" s="1">
        <v>10.429248598130842</v>
      </c>
      <c r="K45" s="1">
        <v>9.9508037383177577</v>
      </c>
      <c r="M45" s="39">
        <v>60</v>
      </c>
    </row>
    <row r="46" spans="1:13" hidden="1" x14ac:dyDescent="0.25">
      <c r="A46" s="9">
        <v>44191</v>
      </c>
      <c r="B46" s="1">
        <v>3.8625046728971966</v>
      </c>
      <c r="C46" s="1">
        <v>11.750429906542058</v>
      </c>
      <c r="D46" s="1">
        <v>8.0604859813084087</v>
      </c>
      <c r="E46" s="1">
        <v>9.2518130781308408</v>
      </c>
      <c r="F46" s="1">
        <v>9.7806355140186909</v>
      </c>
      <c r="G46" s="1">
        <v>10.884186915887851</v>
      </c>
      <c r="H46" s="1">
        <v>10.592149532710282</v>
      </c>
      <c r="I46" s="1">
        <v>10.550728971962618</v>
      </c>
      <c r="J46" s="1">
        <v>10.429248598130842</v>
      </c>
      <c r="K46" s="1">
        <v>9.9508037383177577</v>
      </c>
    </row>
    <row r="47" spans="1:13" hidden="1" x14ac:dyDescent="0.25">
      <c r="A47" s="9">
        <v>44192</v>
      </c>
      <c r="B47" s="1">
        <v>3.8625046728971966</v>
      </c>
      <c r="C47" s="1">
        <v>11.750429906542058</v>
      </c>
      <c r="D47" s="1">
        <v>8.0604859813084087</v>
      </c>
      <c r="E47" s="1">
        <v>9.2518130781308408</v>
      </c>
      <c r="F47" s="1">
        <v>9.7806355140186909</v>
      </c>
      <c r="G47" s="1">
        <v>10.884186915887851</v>
      </c>
      <c r="H47" s="1">
        <v>10.592149532710282</v>
      </c>
      <c r="I47" s="1">
        <v>10.550728971962618</v>
      </c>
      <c r="J47" s="1">
        <v>10.429248598130842</v>
      </c>
      <c r="K47" s="1">
        <v>9.9508037383177577</v>
      </c>
    </row>
    <row r="48" spans="1:13" hidden="1" x14ac:dyDescent="0.25">
      <c r="A48" s="9">
        <v>44193</v>
      </c>
      <c r="B48" s="1">
        <v>3.8625046728971966</v>
      </c>
      <c r="C48" s="1">
        <v>11.750429906542058</v>
      </c>
      <c r="D48" s="1">
        <v>8.0604859813084087</v>
      </c>
      <c r="E48" s="1">
        <v>9.2518130781308408</v>
      </c>
      <c r="F48" s="1">
        <v>9.7806355140186909</v>
      </c>
      <c r="G48" s="1">
        <v>10.884186915887851</v>
      </c>
      <c r="H48" s="1">
        <v>10.592149532710282</v>
      </c>
      <c r="I48" s="1">
        <v>10.550728971962618</v>
      </c>
      <c r="J48" s="1">
        <v>10.429248598130842</v>
      </c>
      <c r="K48" s="1">
        <v>9.9508037383177577</v>
      </c>
    </row>
    <row r="49" spans="1:13" hidden="1" x14ac:dyDescent="0.25">
      <c r="A49" s="9">
        <v>44194</v>
      </c>
      <c r="B49" s="1">
        <v>3.8625046728971966</v>
      </c>
      <c r="C49" s="1">
        <v>11.750429906542058</v>
      </c>
      <c r="D49" s="1">
        <v>8.0604859813084087</v>
      </c>
      <c r="E49" s="1">
        <v>9.2518130781308408</v>
      </c>
      <c r="F49" s="1">
        <v>9.7806355140186909</v>
      </c>
      <c r="G49" s="1">
        <v>10.884186915887851</v>
      </c>
      <c r="H49" s="1">
        <v>10.592149532710282</v>
      </c>
      <c r="I49" s="1">
        <v>10.550728971962618</v>
      </c>
      <c r="J49" s="1">
        <v>10.429248598130842</v>
      </c>
      <c r="K49" s="1">
        <v>9.9508037383177577</v>
      </c>
    </row>
    <row r="50" spans="1:13" x14ac:dyDescent="0.25">
      <c r="A50" s="9">
        <v>44190</v>
      </c>
      <c r="B50" s="1">
        <v>3.8625046728971966</v>
      </c>
      <c r="C50" s="1">
        <v>11.750429906542058</v>
      </c>
      <c r="D50" s="1">
        <v>8.0604859813084087</v>
      </c>
      <c r="E50" s="1">
        <v>9.2518130781308408</v>
      </c>
      <c r="F50" s="1">
        <v>9.7806355140186909</v>
      </c>
      <c r="G50" s="1">
        <v>10.884186915887851</v>
      </c>
      <c r="H50" s="1">
        <v>10.592149532710282</v>
      </c>
      <c r="I50" s="1">
        <v>10.550728971962618</v>
      </c>
      <c r="J50" s="1">
        <v>10.429248598130842</v>
      </c>
      <c r="K50" s="1">
        <v>9.9508037383177577</v>
      </c>
      <c r="M50" s="38">
        <v>80</v>
      </c>
    </row>
    <row r="51" spans="1:13" hidden="1" x14ac:dyDescent="0.25">
      <c r="A51" s="9">
        <v>44196</v>
      </c>
      <c r="B51" s="1">
        <v>3.8625046728971966</v>
      </c>
      <c r="C51" s="1">
        <v>11.750429906542058</v>
      </c>
      <c r="D51" s="1">
        <v>8.0604859813084087</v>
      </c>
      <c r="E51" s="1">
        <v>9.2518130781308408</v>
      </c>
      <c r="F51" s="1">
        <v>9.7806355140186909</v>
      </c>
      <c r="G51" s="1">
        <v>10.884186915887851</v>
      </c>
      <c r="H51" s="1">
        <v>10.592149532710282</v>
      </c>
      <c r="I51" s="1">
        <v>10.550728971962618</v>
      </c>
      <c r="J51" s="1">
        <v>10.429248598130842</v>
      </c>
      <c r="K51" s="1">
        <v>9.9508037383177577</v>
      </c>
    </row>
    <row r="52" spans="1:13" x14ac:dyDescent="0.25">
      <c r="A52" s="9">
        <v>44197</v>
      </c>
      <c r="B52" s="1">
        <v>3.8625046728971966</v>
      </c>
      <c r="C52" s="1">
        <v>11.750429906542058</v>
      </c>
      <c r="D52" s="1">
        <v>8.0604859813084087</v>
      </c>
      <c r="E52" s="1">
        <v>9.2518130781308408</v>
      </c>
      <c r="F52" s="1">
        <v>9.7806355140186909</v>
      </c>
      <c r="G52" s="1">
        <v>10.884186915887851</v>
      </c>
      <c r="H52" s="1">
        <v>10.592149532710282</v>
      </c>
      <c r="I52" s="1">
        <v>10.550728971962618</v>
      </c>
      <c r="J52" s="1">
        <v>10.429248598130842</v>
      </c>
      <c r="K52" s="1">
        <v>9.9508037383177577</v>
      </c>
      <c r="M52" s="38">
        <v>100</v>
      </c>
    </row>
    <row r="53" spans="1:13" hidden="1" x14ac:dyDescent="0.25">
      <c r="A53" s="9">
        <v>44198</v>
      </c>
      <c r="B53" s="1">
        <v>3.8625046728971966</v>
      </c>
      <c r="C53" s="1">
        <v>11.750429906542058</v>
      </c>
      <c r="D53" s="1">
        <v>8.0604859813084087</v>
      </c>
      <c r="E53" s="1">
        <v>9.2518130781308408</v>
      </c>
      <c r="F53" s="1">
        <v>9.7806355140186909</v>
      </c>
      <c r="G53" s="1">
        <v>10.884186915887851</v>
      </c>
      <c r="H53" s="1">
        <v>10.592149532710282</v>
      </c>
      <c r="I53" s="1">
        <v>10.550728971962618</v>
      </c>
      <c r="J53" s="1">
        <v>10.429248598130842</v>
      </c>
      <c r="K53" s="1">
        <v>9.9508037383177577</v>
      </c>
    </row>
    <row r="54" spans="1:13" hidden="1" x14ac:dyDescent="0.25">
      <c r="A54" s="9">
        <v>44199</v>
      </c>
      <c r="B54" s="1">
        <v>3.8625046728971966</v>
      </c>
      <c r="C54" s="1">
        <v>11.750429906542058</v>
      </c>
      <c r="D54" s="1">
        <v>8.0604859813084087</v>
      </c>
      <c r="E54" s="1">
        <v>9.2518130781308408</v>
      </c>
      <c r="F54" s="1">
        <v>9.7806355140186909</v>
      </c>
      <c r="G54" s="1">
        <v>10.884186915887851</v>
      </c>
      <c r="H54" s="1">
        <v>10.592149532710282</v>
      </c>
      <c r="I54" s="1">
        <v>10.550728971962618</v>
      </c>
      <c r="J54" s="1">
        <v>10.429248598130842</v>
      </c>
      <c r="K54" s="1">
        <v>9.9508037383177577</v>
      </c>
    </row>
    <row r="55" spans="1:13" hidden="1" x14ac:dyDescent="0.25">
      <c r="A55" s="9">
        <v>44200</v>
      </c>
      <c r="B55" s="1">
        <v>3.8625046728971966</v>
      </c>
      <c r="C55" s="1">
        <v>11.750429906542058</v>
      </c>
      <c r="D55" s="1">
        <v>8.0604859813084087</v>
      </c>
      <c r="E55" s="1">
        <v>9.2518130781308408</v>
      </c>
      <c r="F55" s="1">
        <v>9.7806355140186909</v>
      </c>
      <c r="G55" s="1">
        <v>10.884186915887851</v>
      </c>
      <c r="H55" s="1">
        <v>10.592149532710282</v>
      </c>
      <c r="I55" s="1">
        <v>10.550728971962618</v>
      </c>
      <c r="J55" s="1">
        <v>10.429248598130842</v>
      </c>
      <c r="K55" s="1">
        <v>9.9508037383177577</v>
      </c>
    </row>
    <row r="56" spans="1:13" hidden="1" x14ac:dyDescent="0.25">
      <c r="A56" s="9">
        <v>44201</v>
      </c>
      <c r="B56" s="1">
        <v>3.8625046728971966</v>
      </c>
      <c r="C56" s="1">
        <v>11.750429906542058</v>
      </c>
      <c r="D56" s="1">
        <v>8.0604859813084087</v>
      </c>
      <c r="E56" s="1">
        <v>9.2518130781308408</v>
      </c>
      <c r="F56" s="1">
        <v>9.7806355140186909</v>
      </c>
      <c r="G56" s="1">
        <v>10.884186915887851</v>
      </c>
      <c r="H56" s="1">
        <v>10.592149532710282</v>
      </c>
      <c r="I56" s="1">
        <v>10.550728971962618</v>
      </c>
      <c r="J56" s="1">
        <v>10.429248598130842</v>
      </c>
      <c r="K56" s="1">
        <v>9.9508037383177577</v>
      </c>
    </row>
    <row r="57" spans="1:13" hidden="1" x14ac:dyDescent="0.25">
      <c r="A57" s="9">
        <v>44202</v>
      </c>
      <c r="B57" s="1">
        <v>3.8625046728971966</v>
      </c>
      <c r="C57" s="1">
        <v>11.750429906542058</v>
      </c>
      <c r="D57" s="1">
        <v>8.0604859813084087</v>
      </c>
      <c r="E57" s="1">
        <v>9.2518130781308408</v>
      </c>
      <c r="F57" s="1">
        <v>9.7806355140186909</v>
      </c>
      <c r="G57" s="1">
        <v>10.884186915887851</v>
      </c>
      <c r="H57" s="1">
        <v>10.592149532710282</v>
      </c>
      <c r="I57" s="1">
        <v>10.550728971962618</v>
      </c>
      <c r="J57" s="1">
        <v>10.429248598130842</v>
      </c>
      <c r="K57" s="1">
        <v>9.9508037383177577</v>
      </c>
    </row>
    <row r="58" spans="1:13" hidden="1" x14ac:dyDescent="0.25">
      <c r="A58" s="9">
        <v>44203</v>
      </c>
      <c r="B58" s="1">
        <v>3.8625046728971966</v>
      </c>
      <c r="C58" s="1">
        <v>11.750429906542058</v>
      </c>
      <c r="D58" s="1">
        <v>8.0604859813084087</v>
      </c>
      <c r="E58" s="1">
        <v>9.2518130781308408</v>
      </c>
      <c r="F58" s="1">
        <v>9.7806355140186909</v>
      </c>
      <c r="G58" s="1">
        <v>10.884186915887851</v>
      </c>
      <c r="H58" s="1">
        <v>10.592149532710282</v>
      </c>
      <c r="I58" s="1">
        <v>10.550728971962618</v>
      </c>
      <c r="J58" s="1">
        <v>10.429248598130842</v>
      </c>
      <c r="K58" s="1">
        <v>9.9508037383177577</v>
      </c>
    </row>
    <row r="59" spans="1:13" hidden="1" x14ac:dyDescent="0.25">
      <c r="A59" s="9">
        <v>44204</v>
      </c>
      <c r="B59" s="1">
        <v>3.8625046728971966</v>
      </c>
      <c r="C59" s="1">
        <v>11.750429906542058</v>
      </c>
      <c r="D59" s="1">
        <v>8.0604859813084087</v>
      </c>
      <c r="E59" s="1">
        <v>9.2518130781308408</v>
      </c>
      <c r="F59" s="1">
        <v>9.7806355140186909</v>
      </c>
      <c r="G59" s="1">
        <v>10.884186915887851</v>
      </c>
      <c r="H59" s="1">
        <v>10.592149532710282</v>
      </c>
      <c r="I59" s="1">
        <v>10.550728971962618</v>
      </c>
      <c r="J59" s="1">
        <v>10.429248598130842</v>
      </c>
      <c r="K59" s="1">
        <v>9.9508037383177577</v>
      </c>
    </row>
    <row r="60" spans="1:13" hidden="1" x14ac:dyDescent="0.25">
      <c r="A60" s="9">
        <v>44205</v>
      </c>
      <c r="B60" s="1">
        <v>3.8625046728971966</v>
      </c>
      <c r="C60" s="1">
        <v>11.750429906542058</v>
      </c>
      <c r="D60" s="1">
        <v>8.0604859813084087</v>
      </c>
      <c r="E60" s="1">
        <v>9.2518130781308408</v>
      </c>
      <c r="F60" s="1">
        <v>9.7806355140186909</v>
      </c>
      <c r="G60" s="1">
        <v>10.884186915887851</v>
      </c>
      <c r="H60" s="1">
        <v>10.592149532710282</v>
      </c>
      <c r="I60" s="1">
        <v>10.550728971962618</v>
      </c>
      <c r="J60" s="1">
        <v>10.429248598130842</v>
      </c>
      <c r="K60" s="1">
        <v>9.9508037383177577</v>
      </c>
    </row>
    <row r="61" spans="1:13" hidden="1" x14ac:dyDescent="0.25">
      <c r="A61" s="9">
        <v>44206</v>
      </c>
      <c r="B61" s="1">
        <v>3.8625046728971966</v>
      </c>
      <c r="C61" s="1">
        <v>11.750429906542058</v>
      </c>
      <c r="D61" s="1">
        <v>8.0604859813084087</v>
      </c>
      <c r="E61" s="1">
        <v>9.2518130781308408</v>
      </c>
      <c r="F61" s="1">
        <v>9.7806355140186909</v>
      </c>
      <c r="G61" s="1">
        <v>10.884186915887851</v>
      </c>
      <c r="H61" s="1">
        <v>10.592149532710282</v>
      </c>
      <c r="I61" s="1">
        <v>10.550728971962618</v>
      </c>
      <c r="J61" s="1">
        <v>10.429248598130842</v>
      </c>
      <c r="K61" s="1">
        <v>9.9508037383177577</v>
      </c>
    </row>
    <row r="62" spans="1:13" hidden="1" x14ac:dyDescent="0.25">
      <c r="A62" s="9">
        <v>44207</v>
      </c>
      <c r="B62" s="1">
        <v>3.8625046728971966</v>
      </c>
      <c r="C62" s="1">
        <v>11.750429906542058</v>
      </c>
      <c r="D62" s="1">
        <v>8.0604859813084087</v>
      </c>
      <c r="E62" s="1">
        <v>9.2518130781308408</v>
      </c>
      <c r="F62" s="1">
        <v>9.7806355140186909</v>
      </c>
      <c r="G62" s="1">
        <v>10.884186915887851</v>
      </c>
      <c r="H62" s="1">
        <v>10.592149532710282</v>
      </c>
      <c r="I62" s="1">
        <v>10.550728971962618</v>
      </c>
      <c r="J62" s="1">
        <v>10.429248598130842</v>
      </c>
      <c r="K62" s="1">
        <v>9.9508037383177577</v>
      </c>
    </row>
    <row r="63" spans="1:13" hidden="1" x14ac:dyDescent="0.25">
      <c r="A63" s="9">
        <v>44208</v>
      </c>
      <c r="B63" s="1">
        <v>3.8625046728971966</v>
      </c>
      <c r="C63" s="1">
        <v>11.750429906542058</v>
      </c>
      <c r="D63" s="1">
        <v>8.0604859813084087</v>
      </c>
      <c r="E63" s="1">
        <v>9.2518130781308408</v>
      </c>
      <c r="F63" s="1">
        <v>9.7806355140186909</v>
      </c>
      <c r="G63" s="1">
        <v>10.884186915887851</v>
      </c>
      <c r="H63" s="1">
        <v>10.592149532710282</v>
      </c>
      <c r="I63" s="1">
        <v>10.550728971962618</v>
      </c>
      <c r="J63" s="1">
        <v>10.429248598130842</v>
      </c>
      <c r="K63" s="1">
        <v>9.9508037383177577</v>
      </c>
    </row>
    <row r="64" spans="1:13" hidden="1" x14ac:dyDescent="0.25">
      <c r="A64" s="9">
        <v>44209</v>
      </c>
      <c r="B64" s="1">
        <v>3.8625046728971966</v>
      </c>
      <c r="C64" s="1">
        <v>11.750429906542058</v>
      </c>
      <c r="D64" s="1">
        <v>8.0604859813084087</v>
      </c>
      <c r="E64" s="1">
        <v>9.2518130781308408</v>
      </c>
      <c r="F64" s="1">
        <v>9.7806355140186909</v>
      </c>
      <c r="G64" s="1">
        <v>10.884186915887851</v>
      </c>
      <c r="H64" s="1">
        <v>10.592149532710282</v>
      </c>
      <c r="I64" s="1">
        <v>10.550728971962618</v>
      </c>
      <c r="J64" s="1">
        <v>10.429248598130842</v>
      </c>
      <c r="K64" s="1">
        <v>9.9508037383177577</v>
      </c>
    </row>
    <row r="65" spans="1:11" hidden="1" x14ac:dyDescent="0.25">
      <c r="A65" s="9">
        <v>44210</v>
      </c>
      <c r="B65" s="1">
        <v>3.8625046728971966</v>
      </c>
      <c r="C65" s="1">
        <v>11.750429906542058</v>
      </c>
      <c r="D65" s="1">
        <v>8.0604859813084087</v>
      </c>
      <c r="E65" s="1">
        <v>9.2518130781308408</v>
      </c>
      <c r="F65" s="1">
        <v>9.7806355140186909</v>
      </c>
      <c r="G65" s="1">
        <v>10.884186915887851</v>
      </c>
      <c r="H65" s="1">
        <v>10.592149532710282</v>
      </c>
      <c r="I65" s="1">
        <v>10.550728971962618</v>
      </c>
      <c r="J65" s="1">
        <v>10.429248598130842</v>
      </c>
      <c r="K65" s="1">
        <v>9.9508037383177577</v>
      </c>
    </row>
    <row r="66" spans="1:11" hidden="1" x14ac:dyDescent="0.25">
      <c r="A66" s="9">
        <v>44211</v>
      </c>
      <c r="B66" s="1">
        <v>3.8625046728971966</v>
      </c>
      <c r="C66" s="1">
        <v>11.750429906542058</v>
      </c>
      <c r="D66" s="1">
        <v>8.0604859813084087</v>
      </c>
      <c r="E66" s="1">
        <v>9.2518130781308408</v>
      </c>
      <c r="F66" s="1">
        <v>9.7806355140186909</v>
      </c>
      <c r="G66" s="1">
        <v>10.884186915887851</v>
      </c>
      <c r="H66" s="1">
        <v>10.592149532710282</v>
      </c>
      <c r="I66" s="1">
        <v>10.550728971962618</v>
      </c>
      <c r="J66" s="1">
        <v>10.429248598130842</v>
      </c>
      <c r="K66" s="1">
        <v>9.9508037383177577</v>
      </c>
    </row>
    <row r="67" spans="1:11" hidden="1" x14ac:dyDescent="0.25">
      <c r="A67" s="9">
        <v>44212</v>
      </c>
      <c r="B67" s="1">
        <v>3.8625046728971966</v>
      </c>
      <c r="C67" s="1">
        <v>11.750429906542058</v>
      </c>
      <c r="D67" s="1">
        <v>8.0604859813084087</v>
      </c>
      <c r="E67" s="1">
        <v>9.2518130781308408</v>
      </c>
      <c r="F67" s="1">
        <v>9.7806355140186909</v>
      </c>
      <c r="G67" s="1">
        <v>10.884186915887851</v>
      </c>
      <c r="H67" s="1">
        <v>10.592149532710282</v>
      </c>
      <c r="I67" s="1">
        <v>10.550728971962618</v>
      </c>
      <c r="J67" s="1">
        <v>10.429248598130842</v>
      </c>
      <c r="K67" s="1">
        <v>9.9508037383177577</v>
      </c>
    </row>
    <row r="68" spans="1:11" hidden="1" x14ac:dyDescent="0.25">
      <c r="A68" s="9">
        <v>44213</v>
      </c>
      <c r="B68" s="1">
        <v>3.8625046728971966</v>
      </c>
      <c r="C68" s="1">
        <v>11.750429906542058</v>
      </c>
      <c r="D68" s="1">
        <v>8.0604859813084087</v>
      </c>
      <c r="E68" s="1">
        <v>9.2518130781308408</v>
      </c>
      <c r="F68" s="1">
        <v>9.7806355140186909</v>
      </c>
      <c r="G68" s="1">
        <v>10.884186915887851</v>
      </c>
      <c r="H68" s="1">
        <v>10.592149532710282</v>
      </c>
      <c r="I68" s="1">
        <v>10.550728971962618</v>
      </c>
      <c r="J68" s="1">
        <v>10.429248598130842</v>
      </c>
      <c r="K68" s="1">
        <v>9.9508037383177577</v>
      </c>
    </row>
    <row r="69" spans="1:11" hidden="1" x14ac:dyDescent="0.25">
      <c r="A69" s="9">
        <v>44214</v>
      </c>
      <c r="B69" s="1">
        <v>3.8625046728971966</v>
      </c>
      <c r="C69" s="1">
        <v>11.750429906542058</v>
      </c>
      <c r="D69" s="1">
        <v>8.0604859813084087</v>
      </c>
      <c r="E69" s="1">
        <v>9.2518130781308408</v>
      </c>
      <c r="F69" s="1">
        <v>9.7806355140186909</v>
      </c>
      <c r="G69" s="1">
        <v>10.884186915887851</v>
      </c>
      <c r="H69" s="1">
        <v>10.592149532710282</v>
      </c>
      <c r="I69" s="1">
        <v>10.550728971962618</v>
      </c>
      <c r="J69" s="1">
        <v>10.429248598130842</v>
      </c>
      <c r="K69" s="1">
        <v>9.9508037383177577</v>
      </c>
    </row>
    <row r="70" spans="1:11" hidden="1" x14ac:dyDescent="0.25">
      <c r="A70" s="9">
        <v>44215</v>
      </c>
      <c r="B70" s="1">
        <v>3.8625046728971966</v>
      </c>
      <c r="C70" s="1">
        <v>11.750429906542058</v>
      </c>
      <c r="D70" s="1">
        <v>8.0604859813084087</v>
      </c>
      <c r="E70" s="1">
        <v>9.2518130781308408</v>
      </c>
      <c r="F70" s="1">
        <v>9.7806355140186909</v>
      </c>
      <c r="G70" s="1">
        <v>10.884186915887851</v>
      </c>
      <c r="H70" s="1">
        <v>10.592149532710282</v>
      </c>
      <c r="I70" s="1">
        <v>10.550728971962618</v>
      </c>
      <c r="J70" s="1">
        <v>10.429248598130842</v>
      </c>
      <c r="K70" s="1">
        <v>9.9508037383177577</v>
      </c>
    </row>
    <row r="71" spans="1:11" hidden="1" x14ac:dyDescent="0.25">
      <c r="A71" s="9">
        <v>44216</v>
      </c>
      <c r="B71" s="1">
        <v>3.8625046728971966</v>
      </c>
      <c r="C71" s="1">
        <v>11.750429906542058</v>
      </c>
      <c r="D71" s="1">
        <v>8.0604859813084087</v>
      </c>
      <c r="E71" s="1">
        <v>9.2518130781308408</v>
      </c>
      <c r="F71" s="1">
        <v>9.7806355140186909</v>
      </c>
      <c r="G71" s="1">
        <v>10.884186915887851</v>
      </c>
      <c r="H71" s="1">
        <v>10.592149532710282</v>
      </c>
      <c r="I71" s="1">
        <v>10.550728971962618</v>
      </c>
      <c r="J71" s="1">
        <v>10.429248598130842</v>
      </c>
      <c r="K71" s="1">
        <v>9.9508037383177577</v>
      </c>
    </row>
    <row r="72" spans="1:11" hidden="1" x14ac:dyDescent="0.25">
      <c r="A72" s="9">
        <v>44217</v>
      </c>
      <c r="B72" s="1">
        <v>3.8625046728971966</v>
      </c>
      <c r="C72" s="1">
        <v>11.750429906542058</v>
      </c>
      <c r="D72" s="1">
        <v>8.0604859813084087</v>
      </c>
      <c r="E72" s="1">
        <v>9.2518130781308408</v>
      </c>
      <c r="F72" s="1">
        <v>9.7806355140186909</v>
      </c>
      <c r="G72" s="1">
        <v>10.884186915887851</v>
      </c>
      <c r="H72" s="1">
        <v>10.592149532710282</v>
      </c>
      <c r="I72" s="1">
        <v>10.550728971962618</v>
      </c>
      <c r="J72" s="1">
        <v>10.429248598130842</v>
      </c>
      <c r="K72" s="1">
        <v>9.9508037383177577</v>
      </c>
    </row>
    <row r="73" spans="1:11" hidden="1" x14ac:dyDescent="0.25">
      <c r="A73" s="9">
        <v>44218</v>
      </c>
      <c r="B73" s="1">
        <v>3.8625046728971966</v>
      </c>
      <c r="C73" s="1">
        <v>11.750429906542058</v>
      </c>
      <c r="D73" s="1">
        <v>8.0604859813084087</v>
      </c>
      <c r="E73" s="1">
        <v>9.2518130781308408</v>
      </c>
      <c r="F73" s="1">
        <v>9.7806355140186909</v>
      </c>
      <c r="G73" s="1">
        <v>10.884186915887851</v>
      </c>
      <c r="H73" s="1">
        <v>10.592149532710282</v>
      </c>
      <c r="I73" s="1">
        <v>10.550728971962618</v>
      </c>
      <c r="J73" s="1">
        <v>10.429248598130842</v>
      </c>
      <c r="K73" s="1">
        <v>9.9508037383177577</v>
      </c>
    </row>
    <row r="74" spans="1:11" hidden="1" x14ac:dyDescent="0.25">
      <c r="A74" s="9">
        <v>44219</v>
      </c>
      <c r="B74" s="1">
        <v>3.8625046728971966</v>
      </c>
      <c r="C74" s="1">
        <v>11.750429906542058</v>
      </c>
      <c r="D74" s="1">
        <v>8.0604859813084087</v>
      </c>
      <c r="E74" s="1">
        <v>9.2518130781308408</v>
      </c>
      <c r="F74" s="1">
        <v>9.7806355140186909</v>
      </c>
      <c r="G74" s="1">
        <v>10.884186915887851</v>
      </c>
      <c r="H74" s="1">
        <v>10.592149532710282</v>
      </c>
      <c r="I74" s="1">
        <v>10.550728971962618</v>
      </c>
      <c r="J74" s="1">
        <v>10.429248598130842</v>
      </c>
      <c r="K74" s="1">
        <v>9.9508037383177577</v>
      </c>
    </row>
    <row r="75" spans="1:11" hidden="1" x14ac:dyDescent="0.25">
      <c r="A75" s="9">
        <v>44220</v>
      </c>
      <c r="B75" s="1">
        <v>3.8625046728971966</v>
      </c>
      <c r="C75" s="1">
        <v>11.750429906542058</v>
      </c>
      <c r="D75" s="1">
        <v>8.0604859813084087</v>
      </c>
      <c r="E75" s="1">
        <v>9.2518130781308408</v>
      </c>
      <c r="F75" s="1">
        <v>9.7806355140186909</v>
      </c>
      <c r="G75" s="1">
        <v>10.884186915887851</v>
      </c>
      <c r="H75" s="1">
        <v>10.592149532710282</v>
      </c>
      <c r="I75" s="1">
        <v>10.550728971962618</v>
      </c>
      <c r="J75" s="1">
        <v>10.429248598130842</v>
      </c>
      <c r="K75" s="1">
        <v>9.9508037383177577</v>
      </c>
    </row>
    <row r="76" spans="1:11" hidden="1" x14ac:dyDescent="0.25">
      <c r="A76" s="9">
        <v>44221</v>
      </c>
      <c r="B76" s="1">
        <v>3.8625046728971966</v>
      </c>
      <c r="C76" s="1">
        <v>11.750429906542058</v>
      </c>
      <c r="D76" s="1">
        <v>8.0604859813084087</v>
      </c>
      <c r="E76" s="1">
        <v>9.2518130781308408</v>
      </c>
      <c r="F76" s="1">
        <v>9.7806355140186909</v>
      </c>
      <c r="G76" s="1">
        <v>10.884186915887851</v>
      </c>
      <c r="H76" s="1">
        <v>10.592149532710282</v>
      </c>
      <c r="I76" s="1">
        <v>10.550728971962618</v>
      </c>
      <c r="J76" s="1">
        <v>10.429248598130842</v>
      </c>
      <c r="K76" s="1">
        <v>9.9508037383177577</v>
      </c>
    </row>
    <row r="77" spans="1:11" hidden="1" x14ac:dyDescent="0.25">
      <c r="A77" s="9">
        <v>44222</v>
      </c>
      <c r="B77" s="1">
        <v>3.8625046728971966</v>
      </c>
      <c r="C77" s="1">
        <v>11.750429906542058</v>
      </c>
      <c r="D77" s="1">
        <v>8.0604859813084087</v>
      </c>
      <c r="E77" s="1">
        <v>9.2518130781308408</v>
      </c>
      <c r="F77" s="1">
        <v>9.7806355140186909</v>
      </c>
      <c r="G77" s="1">
        <v>10.884186915887851</v>
      </c>
      <c r="H77" s="1">
        <v>10.592149532710282</v>
      </c>
      <c r="I77" s="1">
        <v>10.550728971962618</v>
      </c>
      <c r="J77" s="1">
        <v>10.429248598130842</v>
      </c>
      <c r="K77" s="1">
        <v>9.9508037383177577</v>
      </c>
    </row>
    <row r="78" spans="1:11" hidden="1" x14ac:dyDescent="0.25">
      <c r="A78" s="9">
        <v>44223</v>
      </c>
      <c r="B78" s="1">
        <v>3.8625046728971966</v>
      </c>
      <c r="C78" s="1">
        <v>11.750429906542058</v>
      </c>
      <c r="D78" s="1">
        <v>8.0604859813084087</v>
      </c>
      <c r="E78" s="1">
        <v>9.2518130781308408</v>
      </c>
      <c r="F78" s="1">
        <v>9.7806355140186909</v>
      </c>
      <c r="G78" s="1">
        <v>10.884186915887851</v>
      </c>
      <c r="H78" s="1">
        <v>10.592149532710282</v>
      </c>
      <c r="I78" s="1">
        <v>10.550728971962618</v>
      </c>
      <c r="J78" s="1">
        <v>10.429248598130842</v>
      </c>
      <c r="K78" s="1">
        <v>9.9508037383177577</v>
      </c>
    </row>
    <row r="79" spans="1:11" hidden="1" x14ac:dyDescent="0.25">
      <c r="A79" s="9">
        <v>44224</v>
      </c>
      <c r="B79" s="1">
        <v>3.8625046728971966</v>
      </c>
      <c r="C79" s="1">
        <v>11.750429906542058</v>
      </c>
      <c r="D79" s="1">
        <v>8.0604859813084087</v>
      </c>
      <c r="E79" s="1">
        <v>9.2518130781308408</v>
      </c>
      <c r="F79" s="1">
        <v>9.7806355140186909</v>
      </c>
      <c r="G79" s="1">
        <v>10.884186915887851</v>
      </c>
      <c r="H79" s="1">
        <v>10.592149532710282</v>
      </c>
      <c r="I79" s="1">
        <v>10.550728971962618</v>
      </c>
      <c r="J79" s="1">
        <v>10.429248598130842</v>
      </c>
      <c r="K79" s="1">
        <v>9.9508037383177577</v>
      </c>
    </row>
    <row r="80" spans="1:11" hidden="1" x14ac:dyDescent="0.25">
      <c r="A80" s="9">
        <v>44225</v>
      </c>
      <c r="B80" s="1">
        <v>3.8625046728971966</v>
      </c>
      <c r="C80" s="1">
        <v>11.750429906542058</v>
      </c>
      <c r="D80" s="1">
        <v>8.0604859813084087</v>
      </c>
      <c r="E80" s="1">
        <v>9.2518130781308408</v>
      </c>
      <c r="F80" s="1">
        <v>9.7806355140186909</v>
      </c>
      <c r="G80" s="1">
        <v>10.884186915887851</v>
      </c>
      <c r="H80" s="1">
        <v>10.592149532710282</v>
      </c>
      <c r="I80" s="1">
        <v>10.550728971962618</v>
      </c>
      <c r="J80" s="1">
        <v>10.429248598130842</v>
      </c>
      <c r="K80" s="1">
        <v>9.9508037383177577</v>
      </c>
    </row>
    <row r="81" spans="1:11" hidden="1" x14ac:dyDescent="0.25">
      <c r="A81" s="9">
        <v>44226</v>
      </c>
      <c r="B81" s="1">
        <v>3.8625046728971966</v>
      </c>
      <c r="C81" s="1">
        <v>11.750429906542058</v>
      </c>
      <c r="D81" s="1">
        <v>8.0604859813084087</v>
      </c>
      <c r="E81" s="1">
        <v>9.2518130781308408</v>
      </c>
      <c r="F81" s="1">
        <v>9.7806355140186909</v>
      </c>
      <c r="G81" s="1">
        <v>10.884186915887851</v>
      </c>
      <c r="H81" s="1">
        <v>10.592149532710282</v>
      </c>
      <c r="I81" s="1">
        <v>10.550728971962618</v>
      </c>
      <c r="J81" s="1">
        <v>10.429248598130842</v>
      </c>
      <c r="K81" s="1">
        <v>9.9508037383177577</v>
      </c>
    </row>
    <row r="82" spans="1:11" hidden="1" x14ac:dyDescent="0.25">
      <c r="A82" s="9">
        <v>44227</v>
      </c>
      <c r="B82" s="1">
        <v>3.8625046728971966</v>
      </c>
      <c r="C82" s="1">
        <v>11.750429906542058</v>
      </c>
      <c r="D82" s="1">
        <v>8.0604859813084087</v>
      </c>
      <c r="E82" s="1">
        <v>9.2518130781308408</v>
      </c>
      <c r="F82" s="1">
        <v>9.7806355140186909</v>
      </c>
      <c r="G82" s="1">
        <v>10.884186915887851</v>
      </c>
      <c r="H82" s="1">
        <v>10.592149532710282</v>
      </c>
      <c r="I82" s="1">
        <v>10.550728971962618</v>
      </c>
      <c r="J82" s="1">
        <v>10.429248598130842</v>
      </c>
      <c r="K82" s="1">
        <v>9.9508037383177577</v>
      </c>
    </row>
    <row r="83" spans="1:11" hidden="1" x14ac:dyDescent="0.25">
      <c r="A83" s="9">
        <v>44229</v>
      </c>
      <c r="B83" s="1">
        <v>3.8625046728971966</v>
      </c>
      <c r="C83" s="1">
        <v>11.750429906542058</v>
      </c>
      <c r="D83" s="1">
        <v>8.0604859813084087</v>
      </c>
      <c r="E83" s="1">
        <v>9.2518130781308408</v>
      </c>
      <c r="F83" s="1">
        <v>9.7806355140186909</v>
      </c>
      <c r="G83" s="1">
        <v>10.884186915887851</v>
      </c>
      <c r="H83" s="1">
        <v>10.592149532710282</v>
      </c>
      <c r="I83" s="1">
        <v>10.550728971962618</v>
      </c>
      <c r="J83" s="1">
        <v>10.429248598130842</v>
      </c>
      <c r="K83" s="1">
        <v>9.9508037383177577</v>
      </c>
    </row>
    <row r="84" spans="1:11" hidden="1" x14ac:dyDescent="0.25">
      <c r="A84" s="9">
        <v>44230</v>
      </c>
      <c r="B84" s="1">
        <v>3.8625046728971966</v>
      </c>
      <c r="C84" s="1">
        <v>11.750429906542058</v>
      </c>
      <c r="D84" s="1">
        <v>8.0604859813084087</v>
      </c>
      <c r="E84" s="1">
        <v>9.2518130781308408</v>
      </c>
      <c r="F84" s="1">
        <v>9.7806355140186909</v>
      </c>
      <c r="G84" s="1">
        <v>10.884186915887851</v>
      </c>
      <c r="H84" s="1">
        <v>10.592149532710282</v>
      </c>
      <c r="I84" s="1">
        <v>10.550728971962618</v>
      </c>
      <c r="J84" s="1">
        <v>10.429248598130842</v>
      </c>
      <c r="K84" s="1">
        <v>9.9508037383177577</v>
      </c>
    </row>
    <row r="85" spans="1:11" hidden="1" x14ac:dyDescent="0.25">
      <c r="A85" s="9">
        <v>44231</v>
      </c>
      <c r="B85" s="1">
        <v>3.8625046728971966</v>
      </c>
      <c r="C85" s="1">
        <v>11.750429906542058</v>
      </c>
      <c r="D85" s="1">
        <v>8.0604859813084087</v>
      </c>
      <c r="E85" s="1">
        <v>9.2518130781308408</v>
      </c>
      <c r="F85" s="1">
        <v>9.7806355140186909</v>
      </c>
      <c r="G85" s="1">
        <v>10.884186915887851</v>
      </c>
      <c r="H85" s="1">
        <v>10.592149532710282</v>
      </c>
      <c r="I85" s="1">
        <v>10.550728971962618</v>
      </c>
      <c r="J85" s="1">
        <v>10.429248598130842</v>
      </c>
      <c r="K85" s="1">
        <v>9.9508037383177577</v>
      </c>
    </row>
    <row r="86" spans="1:11" hidden="1" x14ac:dyDescent="0.25">
      <c r="A86" s="9">
        <v>44232</v>
      </c>
      <c r="B86" s="1">
        <v>3.8625046728971966</v>
      </c>
      <c r="C86" s="1">
        <v>11.750429906542058</v>
      </c>
      <c r="D86" s="1">
        <v>8.0604859813084087</v>
      </c>
      <c r="E86" s="1">
        <v>9.2518130781308408</v>
      </c>
      <c r="F86" s="1">
        <v>9.7806355140186909</v>
      </c>
      <c r="G86" s="1">
        <v>10.884186915887851</v>
      </c>
      <c r="H86" s="1">
        <v>10.592149532710282</v>
      </c>
      <c r="I86" s="1">
        <v>10.550728971962618</v>
      </c>
      <c r="J86" s="1">
        <v>10.429248598130842</v>
      </c>
      <c r="K86" s="1">
        <v>9.9508037383177577</v>
      </c>
    </row>
    <row r="87" spans="1:11" hidden="1" x14ac:dyDescent="0.25">
      <c r="A87" s="9">
        <v>44233</v>
      </c>
      <c r="B87" s="1">
        <v>3.8625046728971966</v>
      </c>
      <c r="C87" s="1">
        <v>11.750429906542058</v>
      </c>
      <c r="D87" s="1">
        <v>8.0604859813084087</v>
      </c>
      <c r="E87" s="1">
        <v>9.2518130781308408</v>
      </c>
      <c r="F87" s="1">
        <v>9.7806355140186909</v>
      </c>
      <c r="G87" s="1">
        <v>10.884186915887851</v>
      </c>
      <c r="H87" s="1">
        <v>10.592149532710282</v>
      </c>
      <c r="I87" s="1">
        <v>10.550728971962618</v>
      </c>
      <c r="J87" s="1">
        <v>10.429248598130842</v>
      </c>
      <c r="K87" s="1">
        <v>9.9508037383177577</v>
      </c>
    </row>
    <row r="88" spans="1:11" hidden="1" x14ac:dyDescent="0.25">
      <c r="A88" s="9">
        <v>44234</v>
      </c>
      <c r="B88" s="1">
        <v>3.8625046728971966</v>
      </c>
      <c r="C88" s="1">
        <v>11.750429906542058</v>
      </c>
      <c r="D88" s="1">
        <v>8.0604859813084087</v>
      </c>
      <c r="E88" s="1">
        <v>9.2518130781308408</v>
      </c>
      <c r="F88" s="1">
        <v>9.7806355140186909</v>
      </c>
      <c r="G88" s="1">
        <v>10.884186915887851</v>
      </c>
      <c r="H88" s="1">
        <v>10.592149532710282</v>
      </c>
      <c r="I88" s="1">
        <v>10.550728971962618</v>
      </c>
      <c r="J88" s="1">
        <v>10.429248598130842</v>
      </c>
      <c r="K88" s="1">
        <v>9.9508037383177577</v>
      </c>
    </row>
    <row r="89" spans="1:11" hidden="1" x14ac:dyDescent="0.25">
      <c r="A89" s="9">
        <v>44235</v>
      </c>
      <c r="B89" s="1">
        <v>3.8625046728971966</v>
      </c>
      <c r="C89" s="1">
        <v>11.750429906542058</v>
      </c>
      <c r="D89" s="1">
        <v>8.0604859813084087</v>
      </c>
      <c r="E89" s="1">
        <v>9.2518130781308408</v>
      </c>
      <c r="F89" s="1">
        <v>9.7806355140186909</v>
      </c>
      <c r="G89" s="1">
        <v>10.884186915887851</v>
      </c>
      <c r="H89" s="1">
        <v>10.592149532710282</v>
      </c>
      <c r="I89" s="1">
        <v>10.550728971962618</v>
      </c>
      <c r="J89" s="1">
        <v>10.429248598130842</v>
      </c>
      <c r="K89" s="1">
        <v>9.9508037383177577</v>
      </c>
    </row>
    <row r="90" spans="1:11" hidden="1" x14ac:dyDescent="0.25">
      <c r="A90" s="9">
        <v>44236</v>
      </c>
      <c r="B90" s="1">
        <v>3.8625046728971966</v>
      </c>
      <c r="C90" s="1">
        <v>11.750429906542058</v>
      </c>
      <c r="D90" s="1">
        <v>8.0604859813084087</v>
      </c>
      <c r="E90" s="1">
        <v>9.2518130781308408</v>
      </c>
      <c r="F90" s="1">
        <v>9.7806355140186909</v>
      </c>
      <c r="G90" s="1">
        <v>10.884186915887851</v>
      </c>
      <c r="H90" s="1">
        <v>10.592149532710282</v>
      </c>
      <c r="I90" s="1">
        <v>10.550728971962618</v>
      </c>
      <c r="J90" s="1">
        <v>10.429248598130842</v>
      </c>
      <c r="K90" s="1">
        <v>9.9508037383177577</v>
      </c>
    </row>
    <row r="91" spans="1:11" hidden="1" x14ac:dyDescent="0.25">
      <c r="A91" s="9">
        <v>44237</v>
      </c>
      <c r="B91" s="1">
        <v>3.8625046728971966</v>
      </c>
      <c r="C91" s="1">
        <v>11.750429906542058</v>
      </c>
      <c r="D91" s="1">
        <v>8.0604859813084087</v>
      </c>
      <c r="E91" s="1">
        <v>9.2518130781308408</v>
      </c>
      <c r="F91" s="1">
        <v>9.7806355140186909</v>
      </c>
      <c r="G91" s="1">
        <v>10.884186915887851</v>
      </c>
      <c r="H91" s="1">
        <v>10.592149532710282</v>
      </c>
      <c r="I91" s="1">
        <v>10.550728971962618</v>
      </c>
      <c r="J91" s="1">
        <v>10.429248598130842</v>
      </c>
      <c r="K91" s="1">
        <v>9.9508037383177577</v>
      </c>
    </row>
    <row r="92" spans="1:11" hidden="1" x14ac:dyDescent="0.25">
      <c r="A92" s="9">
        <v>44238</v>
      </c>
      <c r="B92" s="1">
        <v>3.8625046728971966</v>
      </c>
      <c r="C92" s="1">
        <v>11.750429906542058</v>
      </c>
      <c r="D92" s="1">
        <v>8.0604859813084087</v>
      </c>
      <c r="E92" s="1">
        <v>9.2518130781308408</v>
      </c>
      <c r="F92" s="1">
        <v>9.7806355140186909</v>
      </c>
      <c r="G92" s="1">
        <v>10.884186915887851</v>
      </c>
      <c r="H92" s="1">
        <v>10.592149532710282</v>
      </c>
      <c r="I92" s="1">
        <v>10.550728971962618</v>
      </c>
      <c r="J92" s="1">
        <v>10.429248598130842</v>
      </c>
      <c r="K92" s="1">
        <v>9.9508037383177577</v>
      </c>
    </row>
    <row r="93" spans="1:11" hidden="1" x14ac:dyDescent="0.25">
      <c r="A93" s="9">
        <v>44239</v>
      </c>
      <c r="B93" s="1">
        <v>3.8625046728971966</v>
      </c>
      <c r="C93" s="1">
        <v>11.750429906542058</v>
      </c>
      <c r="D93" s="1">
        <v>8.0604859813084087</v>
      </c>
      <c r="E93" s="1">
        <v>9.2518130781308408</v>
      </c>
      <c r="F93" s="1">
        <v>9.7806355140186909</v>
      </c>
      <c r="G93" s="1">
        <v>10.884186915887851</v>
      </c>
      <c r="H93" s="1">
        <v>10.592149532710282</v>
      </c>
      <c r="I93" s="1">
        <v>10.550728971962618</v>
      </c>
      <c r="J93" s="1">
        <v>10.429248598130842</v>
      </c>
      <c r="K93" s="1">
        <v>9.9508037383177577</v>
      </c>
    </row>
    <row r="94" spans="1:11" hidden="1" x14ac:dyDescent="0.25">
      <c r="A94" s="9">
        <v>44240</v>
      </c>
      <c r="B94" s="1">
        <v>3.8625046728971966</v>
      </c>
      <c r="C94" s="1">
        <v>11.750429906542058</v>
      </c>
      <c r="D94" s="1">
        <v>8.0604859813084087</v>
      </c>
      <c r="E94" s="1">
        <v>9.2518130781308408</v>
      </c>
      <c r="F94" s="1">
        <v>9.7806355140186909</v>
      </c>
      <c r="G94" s="1">
        <v>10.884186915887851</v>
      </c>
      <c r="H94" s="1">
        <v>10.592149532710282</v>
      </c>
      <c r="I94" s="1">
        <v>10.550728971962618</v>
      </c>
      <c r="J94" s="1">
        <v>10.429248598130842</v>
      </c>
      <c r="K94" s="1">
        <v>9.9508037383177577</v>
      </c>
    </row>
    <row r="95" spans="1:11" hidden="1" x14ac:dyDescent="0.25">
      <c r="A95" s="9">
        <v>44241</v>
      </c>
      <c r="B95" s="1">
        <v>3.8625046728971966</v>
      </c>
      <c r="C95" s="1">
        <v>11.750429906542058</v>
      </c>
      <c r="D95" s="1">
        <v>8.0604859813084087</v>
      </c>
      <c r="E95" s="1">
        <v>9.2518130781308408</v>
      </c>
      <c r="F95" s="1">
        <v>9.7806355140186909</v>
      </c>
      <c r="G95" s="1">
        <v>10.884186915887851</v>
      </c>
      <c r="H95" s="1">
        <v>10.592149532710282</v>
      </c>
      <c r="I95" s="1">
        <v>10.550728971962618</v>
      </c>
      <c r="J95" s="1">
        <v>10.429248598130842</v>
      </c>
      <c r="K95" s="1">
        <v>9.9508037383177577</v>
      </c>
    </row>
    <row r="96" spans="1:11" hidden="1" x14ac:dyDescent="0.25">
      <c r="A96" s="9">
        <v>44242</v>
      </c>
      <c r="B96" s="1">
        <v>3.8625046728971966</v>
      </c>
      <c r="C96" s="1">
        <v>11.750429906542058</v>
      </c>
      <c r="D96" s="1">
        <v>8.0604859813084087</v>
      </c>
      <c r="E96" s="1">
        <v>9.2518130781308408</v>
      </c>
      <c r="F96" s="1">
        <v>9.7806355140186909</v>
      </c>
      <c r="G96" s="1">
        <v>10.884186915887851</v>
      </c>
      <c r="H96" s="1">
        <v>10.592149532710282</v>
      </c>
      <c r="I96" s="1">
        <v>10.550728971962618</v>
      </c>
      <c r="J96" s="1">
        <v>10.429248598130842</v>
      </c>
      <c r="K96" s="1">
        <v>9.9508037383177577</v>
      </c>
    </row>
    <row r="97" spans="1:11" hidden="1" x14ac:dyDescent="0.25">
      <c r="A97" s="9">
        <v>44243</v>
      </c>
      <c r="B97" s="1">
        <v>3.8625046728971966</v>
      </c>
      <c r="C97" s="1">
        <v>11.750429906542058</v>
      </c>
      <c r="D97" s="1">
        <v>8.0604859813084087</v>
      </c>
      <c r="E97" s="1">
        <v>9.2518130781308408</v>
      </c>
      <c r="F97" s="1">
        <v>9.7806355140186909</v>
      </c>
      <c r="G97" s="1">
        <v>10.884186915887851</v>
      </c>
      <c r="H97" s="1">
        <v>10.592149532710282</v>
      </c>
      <c r="I97" s="1">
        <v>10.550728971962618</v>
      </c>
      <c r="J97" s="1">
        <v>10.429248598130842</v>
      </c>
      <c r="K97" s="1">
        <v>9.9508037383177577</v>
      </c>
    </row>
    <row r="98" spans="1:11" hidden="1" x14ac:dyDescent="0.25">
      <c r="A98" s="9">
        <v>44244</v>
      </c>
      <c r="B98" s="1">
        <v>3.8625046728971966</v>
      </c>
      <c r="C98" s="1">
        <v>11.750429906542058</v>
      </c>
      <c r="D98" s="1">
        <v>8.0604859813084087</v>
      </c>
      <c r="E98" s="1">
        <v>9.2518130781308408</v>
      </c>
      <c r="F98" s="1">
        <v>9.7806355140186909</v>
      </c>
      <c r="G98" s="1">
        <v>10.884186915887851</v>
      </c>
      <c r="H98" s="1">
        <v>10.592149532710282</v>
      </c>
      <c r="I98" s="1">
        <v>10.550728971962618</v>
      </c>
      <c r="J98" s="1">
        <v>10.429248598130842</v>
      </c>
      <c r="K98" s="1">
        <v>9.9508037383177577</v>
      </c>
    </row>
    <row r="99" spans="1:11" hidden="1" x14ac:dyDescent="0.25">
      <c r="A99" s="9">
        <v>44245</v>
      </c>
      <c r="B99" s="1">
        <v>3.8625046728971966</v>
      </c>
      <c r="C99" s="1">
        <v>11.750429906542058</v>
      </c>
      <c r="D99" s="1">
        <v>8.0604859813084087</v>
      </c>
      <c r="E99" s="1">
        <v>9.2518130781308408</v>
      </c>
      <c r="F99" s="1">
        <v>9.7806355140186909</v>
      </c>
      <c r="G99" s="1">
        <v>10.884186915887851</v>
      </c>
      <c r="H99" s="1">
        <v>10.592149532710282</v>
      </c>
      <c r="I99" s="1">
        <v>10.550728971962618</v>
      </c>
      <c r="J99" s="1">
        <v>10.429248598130842</v>
      </c>
      <c r="K99" s="1">
        <v>9.9508037383177577</v>
      </c>
    </row>
    <row r="100" spans="1:11" hidden="1" x14ac:dyDescent="0.25">
      <c r="A100" s="9">
        <v>44246</v>
      </c>
      <c r="B100" s="1">
        <v>3.8625046728971966</v>
      </c>
      <c r="C100" s="1">
        <v>11.750429906542058</v>
      </c>
      <c r="D100" s="1">
        <v>8.0604859813084087</v>
      </c>
      <c r="E100" s="1">
        <v>9.2518130781308408</v>
      </c>
      <c r="F100" s="1">
        <v>9.7806355140186909</v>
      </c>
      <c r="G100" s="1">
        <v>10.884186915887851</v>
      </c>
      <c r="H100" s="1">
        <v>10.592149532710282</v>
      </c>
      <c r="I100" s="1">
        <v>10.550728971962618</v>
      </c>
      <c r="J100" s="1">
        <v>10.429248598130842</v>
      </c>
      <c r="K100" s="1">
        <v>9.9508037383177577</v>
      </c>
    </row>
    <row r="101" spans="1:11" hidden="1" x14ac:dyDescent="0.25">
      <c r="A101" s="9">
        <v>44247</v>
      </c>
      <c r="B101" s="1">
        <v>3.8625046728971966</v>
      </c>
      <c r="C101" s="1">
        <v>11.750429906542058</v>
      </c>
      <c r="D101" s="1">
        <v>8.0604859813084087</v>
      </c>
      <c r="E101" s="1">
        <v>9.2518130781308408</v>
      </c>
      <c r="F101" s="1">
        <v>9.7806355140186909</v>
      </c>
      <c r="G101" s="1">
        <v>10.884186915887851</v>
      </c>
      <c r="H101" s="1">
        <v>10.592149532710282</v>
      </c>
      <c r="I101" s="1">
        <v>10.550728971962618</v>
      </c>
      <c r="J101" s="1">
        <v>10.429248598130842</v>
      </c>
      <c r="K101" s="1">
        <v>9.9508037383177577</v>
      </c>
    </row>
    <row r="102" spans="1:11" hidden="1" x14ac:dyDescent="0.25">
      <c r="A102" s="9">
        <v>44248</v>
      </c>
      <c r="B102" s="1">
        <v>3.8625046728971966</v>
      </c>
      <c r="C102" s="1">
        <v>11.750429906542058</v>
      </c>
      <c r="D102" s="1">
        <v>8.0604859813084087</v>
      </c>
      <c r="E102" s="1">
        <v>9.2518130781308408</v>
      </c>
      <c r="F102" s="1">
        <v>9.7806355140186909</v>
      </c>
      <c r="G102" s="1">
        <v>10.884186915887851</v>
      </c>
      <c r="H102" s="1">
        <v>10.592149532710282</v>
      </c>
      <c r="I102" s="1">
        <v>10.550728971962618</v>
      </c>
      <c r="J102" s="1">
        <v>10.429248598130842</v>
      </c>
      <c r="K102" s="1">
        <v>9.9508037383177577</v>
      </c>
    </row>
    <row r="103" spans="1:11" hidden="1" x14ac:dyDescent="0.25">
      <c r="A103" s="9">
        <v>44249</v>
      </c>
      <c r="B103" s="1">
        <v>3.8625046728971966</v>
      </c>
      <c r="C103" s="1">
        <v>11.750429906542058</v>
      </c>
      <c r="D103" s="1">
        <v>8.0604859813084087</v>
      </c>
      <c r="E103" s="1">
        <v>9.2518130781308408</v>
      </c>
      <c r="F103" s="1">
        <v>9.7806355140186909</v>
      </c>
      <c r="G103" s="1">
        <v>10.884186915887851</v>
      </c>
      <c r="H103" s="1">
        <v>10.592149532710282</v>
      </c>
      <c r="I103" s="1">
        <v>10.550728971962618</v>
      </c>
      <c r="J103" s="1">
        <v>10.429248598130842</v>
      </c>
      <c r="K103" s="1">
        <v>9.9508037383177577</v>
      </c>
    </row>
    <row r="104" spans="1:11" hidden="1" x14ac:dyDescent="0.25">
      <c r="A104" s="9">
        <v>44250</v>
      </c>
      <c r="B104" s="1">
        <v>3.8625046728971966</v>
      </c>
      <c r="C104" s="1">
        <v>11.750429906542058</v>
      </c>
      <c r="D104" s="1">
        <v>8.0604859813084087</v>
      </c>
      <c r="E104" s="1">
        <v>9.2518130781308408</v>
      </c>
      <c r="F104" s="1">
        <v>9.7806355140186909</v>
      </c>
      <c r="G104" s="1">
        <v>10.884186915887851</v>
      </c>
      <c r="H104" s="1">
        <v>10.592149532710282</v>
      </c>
      <c r="I104" s="1">
        <v>10.550728971962618</v>
      </c>
      <c r="J104" s="1">
        <v>10.429248598130842</v>
      </c>
      <c r="K104" s="1">
        <v>9.9508037383177577</v>
      </c>
    </row>
    <row r="105" spans="1:11" hidden="1" x14ac:dyDescent="0.25">
      <c r="A105" s="9">
        <v>44251</v>
      </c>
      <c r="B105" s="1">
        <v>3.8625046728971966</v>
      </c>
      <c r="C105" s="1">
        <v>11.750429906542058</v>
      </c>
      <c r="D105" s="1">
        <v>8.0604859813084087</v>
      </c>
      <c r="E105" s="1">
        <v>9.2518130781308408</v>
      </c>
      <c r="F105" s="1">
        <v>9.7806355140186909</v>
      </c>
      <c r="G105" s="1">
        <v>10.884186915887851</v>
      </c>
      <c r="H105" s="1">
        <v>10.592149532710282</v>
      </c>
      <c r="I105" s="1">
        <v>10.550728971962618</v>
      </c>
      <c r="J105" s="1">
        <v>10.429248598130842</v>
      </c>
      <c r="K105" s="1">
        <v>9.9508037383177577</v>
      </c>
    </row>
    <row r="106" spans="1:11" hidden="1" x14ac:dyDescent="0.25">
      <c r="A106" s="9">
        <v>44252</v>
      </c>
      <c r="B106" s="1">
        <v>3.8625046728971966</v>
      </c>
      <c r="C106" s="1">
        <v>11.750429906542058</v>
      </c>
      <c r="D106" s="1">
        <v>8.0604859813084087</v>
      </c>
      <c r="E106" s="1">
        <v>9.2518130781308408</v>
      </c>
      <c r="F106" s="1">
        <v>9.7806355140186909</v>
      </c>
      <c r="G106" s="1">
        <v>10.884186915887851</v>
      </c>
      <c r="H106" s="1">
        <v>10.592149532710282</v>
      </c>
      <c r="I106" s="1">
        <v>10.550728971962618</v>
      </c>
      <c r="J106" s="1">
        <v>10.429248598130842</v>
      </c>
      <c r="K106" s="1">
        <v>9.9508037383177577</v>
      </c>
    </row>
    <row r="107" spans="1:11" hidden="1" x14ac:dyDescent="0.25">
      <c r="A107" s="9">
        <v>44253</v>
      </c>
      <c r="B107" s="1">
        <v>3.8625046728971966</v>
      </c>
      <c r="C107" s="1">
        <v>11.750429906542058</v>
      </c>
      <c r="D107" s="1">
        <v>8.0604859813084087</v>
      </c>
      <c r="E107" s="1">
        <v>9.2518130781308408</v>
      </c>
      <c r="F107" s="1">
        <v>9.7806355140186909</v>
      </c>
      <c r="G107" s="1">
        <v>10.884186915887851</v>
      </c>
      <c r="H107" s="1">
        <v>10.592149532710282</v>
      </c>
      <c r="I107" s="1">
        <v>10.550728971962618</v>
      </c>
      <c r="J107" s="1">
        <v>10.429248598130842</v>
      </c>
      <c r="K107" s="1">
        <v>9.9508037383177577</v>
      </c>
    </row>
    <row r="108" spans="1:11" hidden="1" x14ac:dyDescent="0.25">
      <c r="A108" s="9">
        <v>44254</v>
      </c>
      <c r="B108" s="1">
        <v>3.8625046728971966</v>
      </c>
      <c r="C108" s="1">
        <v>11.750429906542058</v>
      </c>
      <c r="D108" s="1">
        <v>8.0604859813084087</v>
      </c>
      <c r="E108" s="1">
        <v>9.2518130781308408</v>
      </c>
      <c r="F108" s="1">
        <v>9.7806355140186909</v>
      </c>
      <c r="G108" s="1">
        <v>10.884186915887851</v>
      </c>
      <c r="H108" s="1">
        <v>10.592149532710282</v>
      </c>
      <c r="I108" s="1">
        <v>10.550728971962618</v>
      </c>
      <c r="J108" s="1">
        <v>10.429248598130842</v>
      </c>
      <c r="K108" s="1">
        <v>9.9508037383177577</v>
      </c>
    </row>
    <row r="109" spans="1:11" hidden="1" x14ac:dyDescent="0.25">
      <c r="A109" s="9">
        <v>44255</v>
      </c>
      <c r="B109" s="1">
        <v>3.8625046728971966</v>
      </c>
      <c r="C109" s="1">
        <v>11.750429906542058</v>
      </c>
      <c r="D109" s="1">
        <v>8.0604859813084087</v>
      </c>
      <c r="E109" s="1">
        <v>9.2518130781308408</v>
      </c>
      <c r="F109" s="1">
        <v>9.7806355140186909</v>
      </c>
      <c r="G109" s="1">
        <v>10.884186915887851</v>
      </c>
      <c r="H109" s="1">
        <v>10.592149532710282</v>
      </c>
      <c r="I109" s="1">
        <v>10.550728971962618</v>
      </c>
      <c r="J109" s="1">
        <v>10.429248598130842</v>
      </c>
      <c r="K109" s="1">
        <v>9.9508037383177577</v>
      </c>
    </row>
    <row r="110" spans="1:11" hidden="1" x14ac:dyDescent="0.25">
      <c r="A110" s="9">
        <v>44257</v>
      </c>
      <c r="B110" s="1">
        <v>3.8625046728971966</v>
      </c>
      <c r="C110" s="1">
        <v>11.750429906542058</v>
      </c>
      <c r="D110" s="1">
        <v>8.0604859813084087</v>
      </c>
      <c r="E110" s="1">
        <v>9.2518130781308408</v>
      </c>
      <c r="F110" s="1">
        <v>9.7806355140186909</v>
      </c>
      <c r="G110" s="1">
        <v>10.884186915887851</v>
      </c>
      <c r="H110" s="1">
        <v>10.592149532710282</v>
      </c>
      <c r="I110" s="1">
        <v>10.550728971962618</v>
      </c>
      <c r="J110" s="1">
        <v>10.429248598130842</v>
      </c>
      <c r="K110" s="1">
        <v>9.9508037383177577</v>
      </c>
    </row>
    <row r="111" spans="1:11" hidden="1" x14ac:dyDescent="0.25">
      <c r="A111" s="9">
        <v>44258</v>
      </c>
      <c r="B111" s="1">
        <v>3.8625046728971966</v>
      </c>
      <c r="C111" s="1">
        <v>11.750429906542058</v>
      </c>
      <c r="D111" s="1">
        <v>8.0604859813084087</v>
      </c>
      <c r="E111" s="1">
        <v>9.2518130781308408</v>
      </c>
      <c r="F111" s="1">
        <v>9.7806355140186909</v>
      </c>
      <c r="G111" s="1">
        <v>10.884186915887851</v>
      </c>
      <c r="H111" s="1">
        <v>10.592149532710282</v>
      </c>
      <c r="I111" s="1">
        <v>10.550728971962618</v>
      </c>
      <c r="J111" s="1">
        <v>10.429248598130842</v>
      </c>
      <c r="K111" s="1">
        <v>9.9508037383177577</v>
      </c>
    </row>
    <row r="112" spans="1:11" hidden="1" x14ac:dyDescent="0.25">
      <c r="A112" s="9">
        <v>44259</v>
      </c>
      <c r="B112" s="1">
        <v>3.8625046728971966</v>
      </c>
      <c r="C112" s="1">
        <v>11.750429906542058</v>
      </c>
      <c r="D112" s="1">
        <v>8.0604859813084087</v>
      </c>
      <c r="E112" s="1">
        <v>9.2518130781308408</v>
      </c>
      <c r="F112" s="1">
        <v>9.7806355140186909</v>
      </c>
      <c r="G112" s="1">
        <v>10.884186915887851</v>
      </c>
      <c r="H112" s="1">
        <v>10.592149532710282</v>
      </c>
      <c r="I112" s="1">
        <v>10.550728971962618</v>
      </c>
      <c r="J112" s="1">
        <v>10.429248598130842</v>
      </c>
      <c r="K112" s="1">
        <v>9.9508037383177577</v>
      </c>
    </row>
    <row r="113" spans="1:11" hidden="1" x14ac:dyDescent="0.25">
      <c r="A113" s="9">
        <v>44260</v>
      </c>
      <c r="B113" s="1">
        <v>3.8625046728971966</v>
      </c>
      <c r="C113" s="1">
        <v>11.750429906542058</v>
      </c>
      <c r="D113" s="1">
        <v>8.0604859813084087</v>
      </c>
      <c r="E113" s="1">
        <v>9.2518130781308408</v>
      </c>
      <c r="F113" s="1">
        <v>9.7806355140186909</v>
      </c>
      <c r="G113" s="1">
        <v>10.884186915887851</v>
      </c>
      <c r="H113" s="1">
        <v>10.592149532710282</v>
      </c>
      <c r="I113" s="1">
        <v>10.550728971962618</v>
      </c>
      <c r="J113" s="1">
        <v>10.429248598130842</v>
      </c>
      <c r="K113" s="1">
        <v>9.9508037383177577</v>
      </c>
    </row>
    <row r="114" spans="1:11" hidden="1" x14ac:dyDescent="0.25">
      <c r="A114" s="9">
        <v>44261</v>
      </c>
      <c r="B114" s="1">
        <v>3.8625046728971966</v>
      </c>
      <c r="C114" s="1">
        <v>11.750429906542058</v>
      </c>
      <c r="D114" s="1">
        <v>8.0604859813084087</v>
      </c>
      <c r="E114" s="1">
        <v>9.2518130781308408</v>
      </c>
      <c r="F114" s="1">
        <v>9.7806355140186909</v>
      </c>
      <c r="G114" s="1">
        <v>10.884186915887851</v>
      </c>
      <c r="H114" s="1">
        <v>10.592149532710282</v>
      </c>
      <c r="I114" s="1">
        <v>10.550728971962618</v>
      </c>
      <c r="J114" s="1">
        <v>10.429248598130842</v>
      </c>
      <c r="K114" s="1">
        <v>9.9508037383177577</v>
      </c>
    </row>
    <row r="115" spans="1:11" hidden="1" x14ac:dyDescent="0.25">
      <c r="A115" s="9">
        <v>44262</v>
      </c>
      <c r="B115" s="1">
        <v>3.8625046728971966</v>
      </c>
      <c r="C115" s="1">
        <v>11.750429906542058</v>
      </c>
      <c r="D115" s="1">
        <v>8.0604859813084087</v>
      </c>
      <c r="E115" s="1">
        <v>9.2518130781308408</v>
      </c>
      <c r="F115" s="1">
        <v>9.7806355140186909</v>
      </c>
      <c r="G115" s="1">
        <v>10.884186915887851</v>
      </c>
      <c r="H115" s="1">
        <v>10.592149532710282</v>
      </c>
      <c r="I115" s="1">
        <v>10.550728971962618</v>
      </c>
      <c r="J115" s="1">
        <v>10.429248598130842</v>
      </c>
      <c r="K115" s="1">
        <v>9.9508037383177577</v>
      </c>
    </row>
    <row r="116" spans="1:11" hidden="1" x14ac:dyDescent="0.25">
      <c r="A116" s="9">
        <v>44263</v>
      </c>
      <c r="B116" s="1">
        <v>3.8625046728971966</v>
      </c>
      <c r="C116" s="1">
        <v>11.750429906542058</v>
      </c>
      <c r="D116" s="1">
        <v>8.0604859813084087</v>
      </c>
      <c r="E116" s="1">
        <v>9.2518130781308408</v>
      </c>
      <c r="F116" s="1">
        <v>9.7806355140186909</v>
      </c>
      <c r="G116" s="1">
        <v>10.884186915887851</v>
      </c>
      <c r="H116" s="1">
        <v>10.592149532710282</v>
      </c>
      <c r="I116" s="1">
        <v>10.550728971962618</v>
      </c>
      <c r="J116" s="1">
        <v>10.429248598130842</v>
      </c>
      <c r="K116" s="1">
        <v>9.9508037383177577</v>
      </c>
    </row>
    <row r="117" spans="1:11" hidden="1" x14ac:dyDescent="0.25">
      <c r="A117" s="9">
        <v>44264</v>
      </c>
      <c r="B117" s="1">
        <v>3.8625046728971966</v>
      </c>
      <c r="C117" s="1">
        <v>11.750429906542058</v>
      </c>
      <c r="D117" s="1">
        <v>8.0604859813084087</v>
      </c>
      <c r="E117" s="1">
        <v>9.2518130781308408</v>
      </c>
      <c r="F117" s="1">
        <v>9.7806355140186909</v>
      </c>
      <c r="G117" s="1">
        <v>10.884186915887851</v>
      </c>
      <c r="H117" s="1">
        <v>10.592149532710282</v>
      </c>
      <c r="I117" s="1">
        <v>10.550728971962618</v>
      </c>
      <c r="J117" s="1">
        <v>10.429248598130842</v>
      </c>
      <c r="K117" s="1">
        <v>9.9508037383177577</v>
      </c>
    </row>
    <row r="118" spans="1:11" hidden="1" x14ac:dyDescent="0.25">
      <c r="A118" s="9">
        <v>44265</v>
      </c>
      <c r="B118" s="1">
        <v>3.8625046728971966</v>
      </c>
      <c r="C118" s="1">
        <v>11.750429906542058</v>
      </c>
      <c r="D118" s="1">
        <v>8.0604859813084087</v>
      </c>
      <c r="E118" s="1">
        <v>9.2518130781308408</v>
      </c>
      <c r="F118" s="1">
        <v>9.7806355140186909</v>
      </c>
      <c r="G118" s="1">
        <v>10.884186915887851</v>
      </c>
      <c r="H118" s="1">
        <v>10.592149532710282</v>
      </c>
      <c r="I118" s="1">
        <v>10.550728971962618</v>
      </c>
      <c r="J118" s="1">
        <v>10.429248598130842</v>
      </c>
      <c r="K118" s="1">
        <v>9.9508037383177577</v>
      </c>
    </row>
    <row r="119" spans="1:11" hidden="1" x14ac:dyDescent="0.25">
      <c r="A119" s="9">
        <v>44266</v>
      </c>
      <c r="B119" s="1">
        <v>3.8625046728971966</v>
      </c>
      <c r="C119" s="1">
        <v>11.750429906542058</v>
      </c>
      <c r="D119" s="1">
        <v>8.0604859813084087</v>
      </c>
      <c r="E119" s="1">
        <v>9.2518130781308408</v>
      </c>
      <c r="F119" s="1">
        <v>9.7806355140186909</v>
      </c>
      <c r="G119" s="1">
        <v>10.884186915887851</v>
      </c>
      <c r="H119" s="1">
        <v>10.592149532710282</v>
      </c>
      <c r="I119" s="1">
        <v>10.550728971962618</v>
      </c>
      <c r="J119" s="1">
        <v>10.429248598130842</v>
      </c>
      <c r="K119" s="1">
        <v>9.9508037383177577</v>
      </c>
    </row>
    <row r="120" spans="1:11" hidden="1" x14ac:dyDescent="0.25">
      <c r="A120" s="9">
        <v>44267</v>
      </c>
      <c r="B120" s="1">
        <v>3.8625046728971966</v>
      </c>
      <c r="C120" s="1">
        <v>11.750429906542058</v>
      </c>
      <c r="D120" s="1">
        <v>8.0604859813084087</v>
      </c>
      <c r="E120" s="1">
        <v>9.2518130781308408</v>
      </c>
      <c r="F120" s="1">
        <v>9.7806355140186909</v>
      </c>
      <c r="G120" s="1">
        <v>10.884186915887851</v>
      </c>
      <c r="H120" s="1">
        <v>10.592149532710282</v>
      </c>
      <c r="I120" s="1">
        <v>10.550728971962618</v>
      </c>
      <c r="J120" s="1">
        <v>10.429248598130842</v>
      </c>
      <c r="K120" s="1">
        <v>9.9508037383177577</v>
      </c>
    </row>
    <row r="121" spans="1:11" hidden="1" x14ac:dyDescent="0.25">
      <c r="A121" s="9">
        <v>44268</v>
      </c>
      <c r="B121" s="1">
        <v>3.8625046728971966</v>
      </c>
      <c r="C121" s="1">
        <v>11.750429906542058</v>
      </c>
      <c r="D121" s="1">
        <v>8.0604859813084087</v>
      </c>
      <c r="E121" s="1">
        <v>9.2518130781308408</v>
      </c>
      <c r="F121" s="1">
        <v>9.7806355140186909</v>
      </c>
      <c r="G121" s="1">
        <v>10.884186915887851</v>
      </c>
      <c r="H121" s="1">
        <v>10.592149532710282</v>
      </c>
      <c r="I121" s="1">
        <v>10.550728971962618</v>
      </c>
      <c r="J121" s="1">
        <v>10.429248598130842</v>
      </c>
      <c r="K121" s="1">
        <v>9.9508037383177577</v>
      </c>
    </row>
    <row r="122" spans="1:11" hidden="1" x14ac:dyDescent="0.25">
      <c r="A122" s="9">
        <v>44269</v>
      </c>
      <c r="B122" s="1">
        <v>3.8625046728971966</v>
      </c>
      <c r="C122" s="1">
        <v>11.750429906542058</v>
      </c>
      <c r="D122" s="1">
        <v>8.0604859813084087</v>
      </c>
      <c r="E122" s="1">
        <v>9.2518130781308408</v>
      </c>
      <c r="F122" s="1">
        <v>9.7806355140186909</v>
      </c>
      <c r="G122" s="1">
        <v>10.884186915887851</v>
      </c>
      <c r="H122" s="1">
        <v>10.592149532710282</v>
      </c>
      <c r="I122" s="1">
        <v>10.550728971962618</v>
      </c>
      <c r="J122" s="1">
        <v>10.429248598130842</v>
      </c>
      <c r="K122" s="1">
        <v>9.9508037383177577</v>
      </c>
    </row>
    <row r="123" spans="1:11" hidden="1" x14ac:dyDescent="0.25">
      <c r="A123" s="9">
        <v>44270</v>
      </c>
      <c r="B123" s="1">
        <v>3.8625046728971966</v>
      </c>
      <c r="C123" s="1">
        <v>11.750429906542058</v>
      </c>
      <c r="D123" s="1">
        <v>8.0604859813084087</v>
      </c>
      <c r="E123" s="1">
        <v>9.2518130781308408</v>
      </c>
      <c r="F123" s="1">
        <v>9.7806355140186909</v>
      </c>
      <c r="G123" s="1">
        <v>10.884186915887851</v>
      </c>
      <c r="H123" s="1">
        <v>10.592149532710282</v>
      </c>
      <c r="I123" s="1">
        <v>10.550728971962618</v>
      </c>
      <c r="J123" s="1">
        <v>10.429248598130842</v>
      </c>
      <c r="K123" s="1">
        <v>9.9508037383177577</v>
      </c>
    </row>
    <row r="124" spans="1:11" hidden="1" x14ac:dyDescent="0.25">
      <c r="A124" s="9">
        <v>44271</v>
      </c>
      <c r="B124" s="1">
        <v>3.8625046728971966</v>
      </c>
      <c r="C124" s="1">
        <v>11.750429906542058</v>
      </c>
      <c r="D124" s="1">
        <v>8.0604859813084087</v>
      </c>
      <c r="E124" s="1">
        <v>9.2518130781308408</v>
      </c>
      <c r="F124" s="1">
        <v>9.7806355140186909</v>
      </c>
      <c r="G124" s="1">
        <v>10.884186915887851</v>
      </c>
      <c r="H124" s="1">
        <v>10.592149532710282</v>
      </c>
      <c r="I124" s="1">
        <v>10.550728971962618</v>
      </c>
      <c r="J124" s="1">
        <v>10.429248598130842</v>
      </c>
      <c r="K124" s="1">
        <v>9.9508037383177577</v>
      </c>
    </row>
    <row r="125" spans="1:11" hidden="1" x14ac:dyDescent="0.25">
      <c r="A125" s="9">
        <v>44272</v>
      </c>
      <c r="B125" s="1">
        <v>3.8625046728971966</v>
      </c>
      <c r="C125" s="1">
        <v>11.750429906542058</v>
      </c>
      <c r="D125" s="1">
        <v>8.0604859813084087</v>
      </c>
      <c r="E125" s="1">
        <v>9.2518130781308408</v>
      </c>
      <c r="F125" s="1">
        <v>9.7806355140186909</v>
      </c>
      <c r="G125" s="1">
        <v>10.884186915887851</v>
      </c>
      <c r="H125" s="1">
        <v>10.592149532710282</v>
      </c>
      <c r="I125" s="1">
        <v>10.550728971962618</v>
      </c>
      <c r="J125" s="1">
        <v>10.429248598130842</v>
      </c>
      <c r="K125" s="1">
        <v>9.9508037383177577</v>
      </c>
    </row>
    <row r="126" spans="1:11" hidden="1" x14ac:dyDescent="0.25">
      <c r="A126" s="9">
        <v>44273</v>
      </c>
      <c r="B126" s="1">
        <v>3.8625046728971966</v>
      </c>
      <c r="C126" s="1">
        <v>11.750429906542058</v>
      </c>
      <c r="D126" s="1">
        <v>8.0604859813084087</v>
      </c>
      <c r="E126" s="1">
        <v>9.2518130781308408</v>
      </c>
      <c r="F126" s="1">
        <v>9.7806355140186909</v>
      </c>
      <c r="G126" s="1">
        <v>10.884186915887851</v>
      </c>
      <c r="H126" s="1">
        <v>10.592149532710282</v>
      </c>
      <c r="I126" s="1">
        <v>10.550728971962618</v>
      </c>
      <c r="J126" s="1">
        <v>10.429248598130842</v>
      </c>
      <c r="K126" s="1">
        <v>9.9508037383177577</v>
      </c>
    </row>
    <row r="127" spans="1:11" hidden="1" x14ac:dyDescent="0.25">
      <c r="A127" s="9">
        <v>44274</v>
      </c>
      <c r="B127" s="1">
        <v>3.8625046728971966</v>
      </c>
      <c r="C127" s="1">
        <v>11.750429906542058</v>
      </c>
      <c r="D127" s="1">
        <v>8.0604859813084087</v>
      </c>
      <c r="E127" s="1">
        <v>9.2518130781308408</v>
      </c>
      <c r="F127" s="1">
        <v>9.7806355140186909</v>
      </c>
      <c r="G127" s="1">
        <v>10.884186915887851</v>
      </c>
      <c r="H127" s="1">
        <v>10.592149532710282</v>
      </c>
      <c r="I127" s="1">
        <v>10.550728971962618</v>
      </c>
      <c r="J127" s="1">
        <v>10.429248598130842</v>
      </c>
      <c r="K127" s="1">
        <v>9.9508037383177577</v>
      </c>
    </row>
    <row r="128" spans="1:11" hidden="1" x14ac:dyDescent="0.25">
      <c r="A128" s="9">
        <v>44275</v>
      </c>
      <c r="B128" s="1">
        <v>3.8625046728971966</v>
      </c>
      <c r="C128" s="1">
        <v>11.750429906542058</v>
      </c>
      <c r="D128" s="1">
        <v>8.0604859813084087</v>
      </c>
      <c r="E128" s="1">
        <v>9.2518130781308408</v>
      </c>
      <c r="F128" s="1">
        <v>9.7806355140186909</v>
      </c>
      <c r="G128" s="1">
        <v>10.884186915887851</v>
      </c>
      <c r="H128" s="1">
        <v>10.592149532710282</v>
      </c>
      <c r="I128" s="1">
        <v>10.550728971962618</v>
      </c>
      <c r="J128" s="1">
        <v>10.429248598130842</v>
      </c>
      <c r="K128" s="1">
        <v>9.9508037383177577</v>
      </c>
    </row>
    <row r="129" spans="1:13" hidden="1" x14ac:dyDescent="0.25">
      <c r="A129" s="9">
        <v>44276</v>
      </c>
      <c r="B129" s="1">
        <v>3.8625046728971966</v>
      </c>
      <c r="C129" s="1">
        <v>11.750429906542058</v>
      </c>
      <c r="D129" s="1">
        <v>8.0604859813084087</v>
      </c>
      <c r="E129" s="1">
        <v>9.2518130781308408</v>
      </c>
      <c r="F129" s="1">
        <v>9.7806355140186909</v>
      </c>
      <c r="G129" s="1">
        <v>10.884186915887851</v>
      </c>
      <c r="H129" s="1">
        <v>10.592149532710282</v>
      </c>
      <c r="I129" s="1">
        <v>10.550728971962618</v>
      </c>
      <c r="J129" s="1">
        <v>10.429248598130842</v>
      </c>
      <c r="K129" s="1">
        <v>9.9508037383177577</v>
      </c>
    </row>
    <row r="130" spans="1:13" hidden="1" x14ac:dyDescent="0.25">
      <c r="A130" s="9">
        <v>44277</v>
      </c>
      <c r="B130" s="1">
        <v>3.8625046728971966</v>
      </c>
      <c r="C130" s="1">
        <v>11.750429906542058</v>
      </c>
      <c r="D130" s="1">
        <v>8.0604859813084087</v>
      </c>
      <c r="E130" s="1">
        <v>9.2518130781308408</v>
      </c>
      <c r="F130" s="1">
        <v>9.7806355140186909</v>
      </c>
      <c r="G130" s="1">
        <v>10.884186915887851</v>
      </c>
      <c r="H130" s="1">
        <v>10.592149532710282</v>
      </c>
      <c r="I130" s="1">
        <v>10.550728971962618</v>
      </c>
      <c r="J130" s="1">
        <v>10.429248598130842</v>
      </c>
      <c r="K130" s="1">
        <v>9.9508037383177577</v>
      </c>
    </row>
    <row r="131" spans="1:13" hidden="1" x14ac:dyDescent="0.25">
      <c r="A131" s="9">
        <v>44278</v>
      </c>
      <c r="B131" s="1">
        <v>3.8625046728971966</v>
      </c>
      <c r="C131" s="1">
        <v>11.750429906542058</v>
      </c>
      <c r="D131" s="1">
        <v>8.0604859813084087</v>
      </c>
      <c r="E131" s="1">
        <v>9.2518130781308408</v>
      </c>
      <c r="F131" s="1">
        <v>9.7806355140186909</v>
      </c>
      <c r="G131" s="1">
        <v>10.884186915887851</v>
      </c>
      <c r="H131" s="1">
        <v>10.592149532710282</v>
      </c>
      <c r="I131" s="1">
        <v>10.550728971962618</v>
      </c>
      <c r="J131" s="1">
        <v>10.429248598130842</v>
      </c>
      <c r="K131" s="1">
        <v>9.9508037383177577</v>
      </c>
    </row>
    <row r="132" spans="1:13" hidden="1" x14ac:dyDescent="0.25">
      <c r="A132" s="9">
        <v>44279</v>
      </c>
      <c r="B132" s="1">
        <v>3.8625046728971966</v>
      </c>
      <c r="C132" s="1">
        <v>11.750429906542058</v>
      </c>
      <c r="D132" s="1">
        <v>8.0604859813084087</v>
      </c>
      <c r="E132" s="1">
        <v>9.2518130781308408</v>
      </c>
      <c r="F132" s="1">
        <v>9.7806355140186909</v>
      </c>
      <c r="G132" s="1">
        <v>10.884186915887851</v>
      </c>
      <c r="H132" s="1">
        <v>10.592149532710282</v>
      </c>
      <c r="I132" s="1">
        <v>10.550728971962618</v>
      </c>
      <c r="J132" s="1">
        <v>10.429248598130842</v>
      </c>
      <c r="K132" s="1">
        <v>9.9508037383177577</v>
      </c>
    </row>
    <row r="133" spans="1:13" hidden="1" x14ac:dyDescent="0.25">
      <c r="A133" s="9">
        <v>44280</v>
      </c>
      <c r="B133" s="1">
        <v>3.8625046728971966</v>
      </c>
      <c r="C133" s="1">
        <v>11.750429906542058</v>
      </c>
      <c r="D133" s="1">
        <v>8.0604859813084087</v>
      </c>
      <c r="E133" s="1">
        <v>9.2518130781308408</v>
      </c>
      <c r="F133" s="1">
        <v>9.7806355140186909</v>
      </c>
      <c r="G133" s="1">
        <v>10.884186915887851</v>
      </c>
      <c r="H133" s="1">
        <v>10.592149532710282</v>
      </c>
      <c r="I133" s="1">
        <v>10.550728971962618</v>
      </c>
      <c r="J133" s="1">
        <v>10.429248598130842</v>
      </c>
      <c r="K133" s="1">
        <v>9.9508037383177577</v>
      </c>
    </row>
    <row r="134" spans="1:13" hidden="1" x14ac:dyDescent="0.25">
      <c r="A134" s="9">
        <v>44281</v>
      </c>
      <c r="B134" s="1">
        <v>3.8625046728971966</v>
      </c>
      <c r="C134" s="1">
        <v>11.750429906542058</v>
      </c>
      <c r="D134" s="1">
        <v>8.0604859813084087</v>
      </c>
      <c r="E134" s="1">
        <v>9.2518130781308408</v>
      </c>
      <c r="F134" s="1">
        <v>9.7806355140186909</v>
      </c>
      <c r="G134" s="1">
        <v>10.884186915887851</v>
      </c>
      <c r="H134" s="1">
        <v>10.592149532710282</v>
      </c>
      <c r="I134" s="1">
        <v>10.550728971962618</v>
      </c>
      <c r="J134" s="1">
        <v>10.429248598130842</v>
      </c>
      <c r="K134" s="1">
        <v>9.9508037383177577</v>
      </c>
    </row>
    <row r="135" spans="1:13" hidden="1" x14ac:dyDescent="0.25">
      <c r="A135" s="9">
        <v>44282</v>
      </c>
      <c r="B135" s="1">
        <v>3.8625046728971966</v>
      </c>
      <c r="C135" s="1">
        <v>11.750429906542058</v>
      </c>
      <c r="D135" s="1">
        <v>8.0604859813084087</v>
      </c>
      <c r="E135" s="1">
        <v>9.2518130781308408</v>
      </c>
      <c r="F135" s="1">
        <v>9.7806355140186909</v>
      </c>
      <c r="G135" s="1">
        <v>10.884186915887851</v>
      </c>
      <c r="H135" s="1">
        <v>10.592149532710282</v>
      </c>
      <c r="I135" s="1">
        <v>10.550728971962618</v>
      </c>
      <c r="J135" s="1">
        <v>10.429248598130842</v>
      </c>
      <c r="K135" s="1">
        <v>9.9508037383177577</v>
      </c>
    </row>
    <row r="136" spans="1:13" hidden="1" x14ac:dyDescent="0.25">
      <c r="A136" s="9">
        <v>44283</v>
      </c>
      <c r="B136" s="1">
        <v>3.8625046728971966</v>
      </c>
      <c r="C136" s="1">
        <v>11.750429906542058</v>
      </c>
      <c r="D136" s="1">
        <v>8.0604859813084087</v>
      </c>
      <c r="E136" s="1">
        <v>9.2518130781308408</v>
      </c>
      <c r="F136" s="1">
        <v>9.7806355140186909</v>
      </c>
      <c r="G136" s="1">
        <v>10.884186915887851</v>
      </c>
      <c r="H136" s="1">
        <v>10.592149532710282</v>
      </c>
      <c r="I136" s="1">
        <v>10.550728971962618</v>
      </c>
      <c r="J136" s="1">
        <v>10.429248598130842</v>
      </c>
      <c r="K136" s="1">
        <v>9.9508037383177577</v>
      </c>
    </row>
    <row r="137" spans="1:13" hidden="1" x14ac:dyDescent="0.25">
      <c r="A137" s="9">
        <v>44284</v>
      </c>
      <c r="B137" s="1">
        <v>3.8625046728971966</v>
      </c>
      <c r="C137" s="1">
        <v>11.750429906542058</v>
      </c>
      <c r="D137" s="1">
        <v>8.0604859813084087</v>
      </c>
      <c r="E137" s="1">
        <v>9.2518130781308408</v>
      </c>
      <c r="F137" s="1">
        <v>9.7806355140186909</v>
      </c>
      <c r="G137" s="1">
        <v>10.884186915887851</v>
      </c>
      <c r="H137" s="1">
        <v>10.592149532710282</v>
      </c>
      <c r="I137" s="1">
        <v>10.550728971962618</v>
      </c>
      <c r="J137" s="1">
        <v>10.429248598130842</v>
      </c>
      <c r="K137" s="1">
        <v>9.9508037383177577</v>
      </c>
    </row>
    <row r="138" spans="1:13" hidden="1" x14ac:dyDescent="0.25">
      <c r="A138" s="9">
        <v>44285</v>
      </c>
      <c r="B138" s="1">
        <v>3.8625046728971966</v>
      </c>
      <c r="C138" s="1">
        <v>11.750429906542058</v>
      </c>
      <c r="D138" s="1">
        <v>8.0604859813084087</v>
      </c>
      <c r="E138" s="1">
        <v>9.2518130781308408</v>
      </c>
      <c r="F138" s="1">
        <v>9.7806355140186909</v>
      </c>
      <c r="G138" s="1">
        <v>10.884186915887851</v>
      </c>
      <c r="H138" s="1">
        <v>10.592149532710282</v>
      </c>
      <c r="I138" s="1">
        <v>10.550728971962618</v>
      </c>
      <c r="J138" s="1">
        <v>10.429248598130842</v>
      </c>
      <c r="K138" s="1">
        <v>9.9508037383177577</v>
      </c>
    </row>
    <row r="139" spans="1:13" hidden="1" x14ac:dyDescent="0.25">
      <c r="A139" s="9">
        <v>44286</v>
      </c>
      <c r="B139" s="1">
        <v>3.8625046728971966</v>
      </c>
      <c r="C139" s="1">
        <v>11.750429906542058</v>
      </c>
      <c r="D139" s="1">
        <v>8.0604859813084087</v>
      </c>
      <c r="E139" s="1">
        <v>9.2518130781308408</v>
      </c>
      <c r="F139" s="1">
        <v>9.7806355140186909</v>
      </c>
      <c r="G139" s="1">
        <v>10.884186915887851</v>
      </c>
      <c r="H139" s="1">
        <v>10.592149532710282</v>
      </c>
      <c r="I139" s="1">
        <v>10.550728971962618</v>
      </c>
      <c r="J139" s="1">
        <v>10.429248598130842</v>
      </c>
      <c r="K139" s="1">
        <v>9.9508037383177577</v>
      </c>
    </row>
    <row r="140" spans="1:13" x14ac:dyDescent="0.25">
      <c r="A140" s="9">
        <v>44287</v>
      </c>
      <c r="B140" s="1">
        <v>3.8625046728971966</v>
      </c>
      <c r="C140" s="1">
        <v>11.750429906542058</v>
      </c>
      <c r="D140" s="1">
        <v>8.0604859813084087</v>
      </c>
      <c r="E140" s="1">
        <v>9.2518130781308408</v>
      </c>
      <c r="F140" s="1">
        <v>9.7806355140186909</v>
      </c>
      <c r="G140" s="1">
        <v>10.884186915887851</v>
      </c>
      <c r="H140" s="1">
        <v>10.592149532710282</v>
      </c>
      <c r="I140" s="1">
        <v>10.550728971962618</v>
      </c>
      <c r="J140" s="1">
        <v>10.429248598130842</v>
      </c>
      <c r="K140" s="1">
        <v>9.9508037383177577</v>
      </c>
      <c r="M140" s="38">
        <v>135</v>
      </c>
    </row>
    <row r="141" spans="1:13" hidden="1" x14ac:dyDescent="0.25">
      <c r="A141" s="9">
        <v>44288</v>
      </c>
      <c r="B141" s="1">
        <v>3.8625046728971966</v>
      </c>
      <c r="C141" s="1">
        <v>11.750429906542058</v>
      </c>
      <c r="D141" s="1">
        <v>8.0604859813084087</v>
      </c>
      <c r="E141" s="1">
        <v>9.2518130781308408</v>
      </c>
      <c r="F141" s="1">
        <v>9.7806355140186909</v>
      </c>
      <c r="G141" s="1">
        <v>10.884186915887851</v>
      </c>
      <c r="H141" s="1">
        <v>10.592149532710282</v>
      </c>
      <c r="I141" s="1">
        <v>10.550728971962618</v>
      </c>
      <c r="J141" s="1">
        <v>10.429248598130842</v>
      </c>
      <c r="K141" s="1">
        <v>9.9508037383177577</v>
      </c>
    </row>
    <row r="142" spans="1:13" hidden="1" x14ac:dyDescent="0.25">
      <c r="A142" s="9">
        <v>44289</v>
      </c>
      <c r="B142" s="1">
        <v>3.8625046728971966</v>
      </c>
      <c r="C142" s="1">
        <v>11.750429906542058</v>
      </c>
      <c r="D142" s="1">
        <v>8.0604859813084087</v>
      </c>
      <c r="E142" s="1">
        <v>9.2518130781308408</v>
      </c>
      <c r="F142" s="1">
        <v>9.7806355140186909</v>
      </c>
      <c r="G142" s="1">
        <v>10.884186915887851</v>
      </c>
      <c r="H142" s="1">
        <v>10.592149532710282</v>
      </c>
      <c r="I142" s="1">
        <v>10.550728971962618</v>
      </c>
      <c r="J142" s="1">
        <v>10.429248598130842</v>
      </c>
      <c r="K142" s="1">
        <v>9.9508037383177577</v>
      </c>
    </row>
    <row r="143" spans="1:13" hidden="1" x14ac:dyDescent="0.25">
      <c r="A143" s="9">
        <v>44290</v>
      </c>
      <c r="B143" s="1">
        <v>3.8625046728971966</v>
      </c>
      <c r="C143" s="1">
        <v>11.750429906542058</v>
      </c>
      <c r="D143" s="1">
        <v>8.0604859813084087</v>
      </c>
      <c r="E143" s="1">
        <v>9.2518130781308408</v>
      </c>
      <c r="F143" s="1">
        <v>9.7806355140186909</v>
      </c>
      <c r="G143" s="1">
        <v>10.884186915887851</v>
      </c>
      <c r="H143" s="1">
        <v>10.592149532710282</v>
      </c>
      <c r="I143" s="1">
        <v>10.550728971962618</v>
      </c>
      <c r="J143" s="1">
        <v>10.429248598130842</v>
      </c>
      <c r="K143" s="1">
        <v>9.9508037383177577</v>
      </c>
    </row>
    <row r="144" spans="1:13" hidden="1" x14ac:dyDescent="0.25">
      <c r="A144" s="9">
        <v>44291</v>
      </c>
      <c r="B144" s="1">
        <v>3.8625046728971966</v>
      </c>
      <c r="C144" s="1">
        <v>11.750429906542058</v>
      </c>
      <c r="D144" s="1">
        <v>8.0604859813084087</v>
      </c>
      <c r="E144" s="1">
        <v>9.2518130781308408</v>
      </c>
      <c r="F144" s="1">
        <v>9.7806355140186909</v>
      </c>
      <c r="G144" s="1">
        <v>10.884186915887851</v>
      </c>
      <c r="H144" s="1">
        <v>10.592149532710282</v>
      </c>
      <c r="I144" s="1">
        <v>10.550728971962618</v>
      </c>
      <c r="J144" s="1">
        <v>10.429248598130842</v>
      </c>
      <c r="K144" s="1">
        <v>9.9508037383177577</v>
      </c>
    </row>
    <row r="145" spans="1:11" hidden="1" x14ac:dyDescent="0.25">
      <c r="A145" s="9">
        <v>44292</v>
      </c>
      <c r="B145" s="1">
        <v>3.8625046728971966</v>
      </c>
      <c r="C145" s="1">
        <v>11.750429906542058</v>
      </c>
      <c r="D145" s="1">
        <v>8.0604859813084087</v>
      </c>
      <c r="E145" s="1">
        <v>9.2518130781308408</v>
      </c>
      <c r="F145" s="1">
        <v>9.7806355140186909</v>
      </c>
      <c r="G145" s="1">
        <v>10.884186915887851</v>
      </c>
      <c r="H145" s="1">
        <v>10.592149532710282</v>
      </c>
      <c r="I145" s="1">
        <v>10.550728971962618</v>
      </c>
      <c r="J145" s="1">
        <v>10.429248598130842</v>
      </c>
      <c r="K145" s="1">
        <v>9.9508037383177577</v>
      </c>
    </row>
    <row r="146" spans="1:11" hidden="1" x14ac:dyDescent="0.25">
      <c r="A146" s="9">
        <v>44293</v>
      </c>
      <c r="B146" s="1">
        <v>3.8625046728971966</v>
      </c>
      <c r="C146" s="1">
        <v>11.750429906542058</v>
      </c>
      <c r="D146" s="1">
        <v>8.0604859813084087</v>
      </c>
      <c r="E146" s="1">
        <v>9.2518130781308408</v>
      </c>
      <c r="F146" s="1">
        <v>9.7806355140186909</v>
      </c>
      <c r="G146" s="1">
        <v>10.884186915887851</v>
      </c>
      <c r="H146" s="1">
        <v>10.592149532710282</v>
      </c>
      <c r="I146" s="1">
        <v>10.550728971962618</v>
      </c>
      <c r="J146" s="1">
        <v>10.429248598130842</v>
      </c>
      <c r="K146" s="1">
        <v>9.9508037383177577</v>
      </c>
    </row>
    <row r="147" spans="1:11" hidden="1" x14ac:dyDescent="0.25">
      <c r="A147" s="9">
        <v>44294</v>
      </c>
      <c r="B147" s="1">
        <v>3.8625046728971966</v>
      </c>
      <c r="C147" s="1">
        <v>11.750429906542058</v>
      </c>
      <c r="D147" s="1">
        <v>8.0604859813084087</v>
      </c>
      <c r="E147" s="1">
        <v>9.2518130781308408</v>
      </c>
      <c r="F147" s="1">
        <v>9.7806355140186909</v>
      </c>
      <c r="G147" s="1">
        <v>10.884186915887851</v>
      </c>
      <c r="H147" s="1">
        <v>10.592149532710282</v>
      </c>
      <c r="I147" s="1">
        <v>10.550728971962618</v>
      </c>
      <c r="J147" s="1">
        <v>10.429248598130842</v>
      </c>
      <c r="K147" s="1">
        <v>9.9508037383177577</v>
      </c>
    </row>
  </sheetData>
  <autoFilter ref="A7:K147">
    <filterColumn colId="0">
      <filters>
        <dateGroupItem year="2021" month="1" day="1" dateTimeGrouping="day"/>
        <dateGroupItem year="2021" month="2" day="1" dateTimeGrouping="day"/>
        <dateGroupItem year="2021" month="3" day="1" dateTimeGrouping="day"/>
        <dateGroupItem year="2021" month="4" day="1" dateTimeGrouping="day"/>
        <dateGroupItem year="2020" month="11" day="18" dateTimeGrouping="day"/>
        <dateGroupItem year="2020" month="11" day="19" dateTimeGrouping="day"/>
        <dateGroupItem year="2020" month="11" day="20" dateTimeGrouping="day"/>
        <dateGroupItem year="2020" month="11" day="21" dateTimeGrouping="day"/>
        <dateGroupItem year="2020" month="11" day="22" dateTimeGrouping="day"/>
        <dateGroupItem year="2020" month="11" day="23" dateTimeGrouping="day"/>
        <dateGroupItem year="2020" month="11" day="24" dateTimeGrouping="day"/>
        <dateGroupItem year="2020" month="12" day="16" dateTimeGrouping="day"/>
        <dateGroupItem year="2020" month="12" day="17" dateTimeGrouping="day"/>
        <dateGroupItem year="2020" month="12" day="18" dateTimeGrouping="day"/>
        <dateGroupItem year="2020" month="12" day="19" dateTimeGrouping="day"/>
        <dateGroupItem year="2020" month="12" day="20" dateTimeGrouping="day"/>
        <dateGroupItem year="2020" month="12" day="21" dateTimeGrouping="day"/>
        <dateGroupItem year="2020" month="12" day="22" dateTimeGrouping="day"/>
        <dateGroupItem year="2020" month="12" day="23" dateTimeGrouping="day"/>
        <dateGroupItem year="2020" month="12" day="24" dateTimeGrouping="day"/>
        <dateGroupItem year="2020" month="12" day="25" dateTimeGrouping="day"/>
      </filters>
    </filterColumn>
    <sortState ref="A8:K142">
      <sortCondition ref="A7:A149"/>
    </sortState>
  </autoFilter>
  <dataValidations count="1">
    <dataValidation type="list" allowBlank="1" showInputMessage="1" showErrorMessage="1" sqref="P15">
      <formula1>dates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workbookViewId="0">
      <selection activeCell="J69" sqref="J69"/>
    </sheetView>
  </sheetViews>
  <sheetFormatPr defaultRowHeight="15" x14ac:dyDescent="0.25"/>
  <cols>
    <col min="13" max="13" width="17.28515625" customWidth="1"/>
    <col min="14" max="14" width="10.42578125" bestFit="1" customWidth="1"/>
  </cols>
  <sheetData>
    <row r="1" spans="1:36" x14ac:dyDescent="0.25">
      <c r="A1" s="4"/>
      <c r="B1" s="4"/>
      <c r="C1" s="4"/>
      <c r="D1" s="4"/>
      <c r="E1" s="4" t="s">
        <v>24</v>
      </c>
      <c r="F1" s="4"/>
      <c r="G1" s="77" t="s">
        <v>12</v>
      </c>
      <c r="H1" s="77"/>
      <c r="I1" s="77"/>
      <c r="J1" s="77"/>
      <c r="K1" s="77"/>
      <c r="M1" t="s">
        <v>13</v>
      </c>
      <c r="O1" s="78" t="s">
        <v>14</v>
      </c>
      <c r="P1" s="78"/>
      <c r="Q1" s="78"/>
      <c r="R1" s="78"/>
    </row>
    <row r="2" spans="1:36" x14ac:dyDescent="0.25">
      <c r="O2" s="78"/>
      <c r="P2" s="78"/>
      <c r="Q2" s="78"/>
      <c r="R2" s="78"/>
    </row>
    <row r="3" spans="1:36" x14ac:dyDescent="0.25">
      <c r="B3" s="79" t="s">
        <v>18</v>
      </c>
      <c r="C3" s="79"/>
      <c r="D3" s="79"/>
      <c r="E3" s="79"/>
      <c r="F3" s="79"/>
      <c r="G3" s="79"/>
      <c r="H3" s="79"/>
      <c r="I3" s="79"/>
      <c r="J3" s="79"/>
      <c r="K3" s="79"/>
      <c r="M3" s="29" t="s">
        <v>48</v>
      </c>
      <c r="N3" s="50">
        <v>44515</v>
      </c>
    </row>
    <row r="4" spans="1:36" ht="15" customHeight="1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  <c r="M4" s="29" t="s">
        <v>49</v>
      </c>
      <c r="N4" s="50">
        <v>44656</v>
      </c>
    </row>
    <row r="5" spans="1:36" ht="15" customHeight="1" x14ac:dyDescent="0.25">
      <c r="D5" s="81" t="s">
        <v>38</v>
      </c>
      <c r="E5" s="81"/>
      <c r="F5" s="81"/>
      <c r="G5" s="81"/>
      <c r="H5" s="81"/>
      <c r="M5" s="31" t="s">
        <v>50</v>
      </c>
      <c r="N5" s="50">
        <v>44515</v>
      </c>
    </row>
    <row r="6" spans="1:36" ht="15" customHeight="1" x14ac:dyDescent="0.25">
      <c r="D6" s="81"/>
      <c r="E6" s="81"/>
      <c r="F6" s="81"/>
      <c r="G6" s="81"/>
      <c r="H6" s="81"/>
      <c r="M6" s="51" t="s">
        <v>51</v>
      </c>
      <c r="N6" s="50">
        <v>44547</v>
      </c>
    </row>
    <row r="7" spans="1:36" x14ac:dyDescent="0.25">
      <c r="P7" s="4">
        <v>0.6</v>
      </c>
    </row>
    <row r="9" spans="1:36" x14ac:dyDescent="0.25">
      <c r="C9" s="80" t="s">
        <v>25</v>
      </c>
      <c r="D9" s="80"/>
      <c r="E9" s="80"/>
      <c r="K9" s="80" t="s">
        <v>26</v>
      </c>
      <c r="L9" s="80"/>
      <c r="M9" s="80"/>
    </row>
    <row r="11" spans="1:36" x14ac:dyDescent="0.25">
      <c r="X11" s="34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</row>
    <row r="12" spans="1:36" x14ac:dyDescent="0.25">
      <c r="X12" s="60"/>
      <c r="Y12" s="62"/>
      <c r="Z12" s="62"/>
      <c r="AA12" s="62"/>
      <c r="AB12" s="62"/>
      <c r="AC12" s="62"/>
      <c r="AD12" s="63"/>
      <c r="AE12" s="62"/>
      <c r="AF12" s="62"/>
      <c r="AG12" s="62"/>
      <c r="AH12" s="62"/>
      <c r="AI12" s="62"/>
      <c r="AJ12" s="63"/>
    </row>
    <row r="13" spans="1:36" x14ac:dyDescent="0.25">
      <c r="B13" s="1"/>
      <c r="C13" s="2" t="s">
        <v>28</v>
      </c>
      <c r="D13" s="2" t="s">
        <v>29</v>
      </c>
      <c r="E13" s="2" t="s">
        <v>30</v>
      </c>
      <c r="F13" s="2" t="s">
        <v>31</v>
      </c>
      <c r="G13" s="2" t="s">
        <v>32</v>
      </c>
      <c r="H13" s="2" t="s">
        <v>33</v>
      </c>
      <c r="I13" s="2" t="s">
        <v>34</v>
      </c>
      <c r="J13" s="2" t="s">
        <v>35</v>
      </c>
      <c r="K13" s="2" t="s">
        <v>36</v>
      </c>
      <c r="L13" s="2" t="s">
        <v>37</v>
      </c>
      <c r="X13" s="60"/>
      <c r="Y13" s="60"/>
      <c r="Z13" s="60"/>
      <c r="AA13" s="60"/>
      <c r="AB13" s="60"/>
      <c r="AC13" s="60"/>
      <c r="AD13" s="63"/>
      <c r="AE13" s="60"/>
      <c r="AF13" s="60"/>
      <c r="AG13" s="60"/>
      <c r="AH13" s="60"/>
      <c r="AI13" s="60"/>
      <c r="AJ13" s="63"/>
    </row>
    <row r="14" spans="1:36" x14ac:dyDescent="0.25">
      <c r="B14" s="67">
        <v>2</v>
      </c>
      <c r="C14" s="41">
        <v>12.25</v>
      </c>
      <c r="D14" s="15">
        <v>14.84</v>
      </c>
      <c r="E14" s="15">
        <v>12.95</v>
      </c>
      <c r="F14" s="41">
        <v>15.049999999999997</v>
      </c>
      <c r="G14" s="15">
        <v>11.549999999999999</v>
      </c>
      <c r="H14" s="15">
        <v>11.899999999999999</v>
      </c>
      <c r="I14" s="15">
        <v>12.914999999999999</v>
      </c>
      <c r="J14" s="15">
        <v>12.319999999999999</v>
      </c>
      <c r="K14" s="15">
        <v>13.159999999999997</v>
      </c>
      <c r="L14" s="15">
        <v>12.809999999999999</v>
      </c>
      <c r="X14" s="60"/>
      <c r="Y14" s="60"/>
      <c r="Z14" s="60"/>
      <c r="AA14" s="60"/>
      <c r="AB14" s="60"/>
      <c r="AC14" s="60"/>
      <c r="AD14" s="63"/>
      <c r="AE14" s="62"/>
      <c r="AF14" s="62"/>
      <c r="AG14" s="62"/>
      <c r="AH14" s="62"/>
      <c r="AI14" s="62"/>
      <c r="AJ14" s="63"/>
    </row>
    <row r="15" spans="1:36" x14ac:dyDescent="0.25">
      <c r="B15" s="67">
        <v>3</v>
      </c>
      <c r="C15" s="41">
        <v>14.139999999999999</v>
      </c>
      <c r="D15" s="15">
        <v>16.379999999999995</v>
      </c>
      <c r="E15" s="15">
        <v>12.669999999999998</v>
      </c>
      <c r="F15" s="41">
        <v>17.919999999999998</v>
      </c>
      <c r="G15" s="15">
        <v>15.540000000000001</v>
      </c>
      <c r="H15" s="15">
        <v>17.499999999999996</v>
      </c>
      <c r="I15" s="15">
        <v>18.409999999999997</v>
      </c>
      <c r="J15" s="15">
        <v>14.349999999999996</v>
      </c>
      <c r="K15" s="15">
        <v>22.4</v>
      </c>
      <c r="L15" s="15">
        <v>18.269999999999996</v>
      </c>
      <c r="X15" s="60"/>
      <c r="Y15" s="62"/>
      <c r="Z15" s="62"/>
      <c r="AA15" s="62"/>
      <c r="AB15" s="62"/>
      <c r="AC15" s="62"/>
      <c r="AD15" s="63"/>
      <c r="AE15" s="62"/>
      <c r="AF15" s="62"/>
      <c r="AG15" s="62"/>
      <c r="AH15" s="62"/>
      <c r="AI15" s="62"/>
      <c r="AJ15" s="63"/>
    </row>
    <row r="16" spans="1:36" x14ac:dyDescent="0.25">
      <c r="B16" s="67">
        <v>4</v>
      </c>
      <c r="C16" s="41">
        <v>11.2</v>
      </c>
      <c r="D16" s="15">
        <v>12.6</v>
      </c>
      <c r="E16" s="15">
        <v>11.2</v>
      </c>
      <c r="F16" s="41">
        <v>12.6</v>
      </c>
      <c r="G16" s="15">
        <v>9.8699999999999974</v>
      </c>
      <c r="H16" s="15">
        <v>10.85</v>
      </c>
      <c r="I16" s="15">
        <v>14.349999999999996</v>
      </c>
      <c r="J16" s="15">
        <v>11.129999999999999</v>
      </c>
      <c r="K16" s="15">
        <v>14.349999999999996</v>
      </c>
      <c r="L16" s="15">
        <v>14.069999999999997</v>
      </c>
      <c r="X16" s="60"/>
      <c r="Y16" s="60"/>
      <c r="Z16" s="60"/>
      <c r="AA16" s="60"/>
      <c r="AB16" s="60"/>
      <c r="AC16" s="60"/>
      <c r="AD16" s="63"/>
      <c r="AE16" s="60"/>
      <c r="AF16" s="60"/>
      <c r="AG16" s="60"/>
      <c r="AH16" s="60"/>
      <c r="AI16" s="60"/>
      <c r="AJ16" s="63"/>
    </row>
    <row r="17" spans="2:36" x14ac:dyDescent="0.25">
      <c r="B17" s="67">
        <v>5</v>
      </c>
      <c r="C17" s="41">
        <v>9.3800000000000008</v>
      </c>
      <c r="D17" s="15">
        <v>9.7999999999999989</v>
      </c>
      <c r="E17" s="15">
        <v>10.85</v>
      </c>
      <c r="F17" s="41">
        <v>9.7999999999999989</v>
      </c>
      <c r="G17" s="15">
        <v>9.0999999999999979</v>
      </c>
      <c r="H17" s="15">
        <v>9.7999999999999989</v>
      </c>
      <c r="I17" s="15">
        <v>10.5</v>
      </c>
      <c r="J17" s="15">
        <v>9.0999999999999979</v>
      </c>
      <c r="K17" s="15">
        <v>13.649999999999999</v>
      </c>
      <c r="L17" s="15">
        <v>12.25</v>
      </c>
      <c r="X17" s="60"/>
      <c r="Y17" s="60"/>
      <c r="Z17" s="60"/>
      <c r="AA17" s="60"/>
      <c r="AB17" s="60"/>
      <c r="AC17" s="60"/>
      <c r="AD17" s="63"/>
      <c r="AE17" s="60"/>
      <c r="AF17" s="60"/>
      <c r="AG17" s="60"/>
      <c r="AH17" s="60"/>
      <c r="AI17" s="60"/>
      <c r="AJ17" s="63"/>
    </row>
    <row r="18" spans="2:36" x14ac:dyDescent="0.25">
      <c r="B18" s="67">
        <v>6</v>
      </c>
      <c r="C18" s="41">
        <v>8.7499999999999982</v>
      </c>
      <c r="D18" s="15">
        <v>8.3999999999999986</v>
      </c>
      <c r="E18" s="15">
        <v>9.0999999999999979</v>
      </c>
      <c r="F18" s="41">
        <v>8.3999999999999986</v>
      </c>
      <c r="G18" s="15">
        <v>7.7</v>
      </c>
      <c r="H18" s="15">
        <v>9.4499999999999993</v>
      </c>
      <c r="I18" s="15">
        <v>8.3999999999999986</v>
      </c>
      <c r="J18" s="15">
        <v>7.21</v>
      </c>
      <c r="K18" s="15">
        <v>12.25</v>
      </c>
      <c r="L18" s="15">
        <v>10.429999999999998</v>
      </c>
      <c r="X18" s="60"/>
      <c r="Y18" s="60"/>
      <c r="Z18" s="60"/>
      <c r="AA18" s="60"/>
      <c r="AB18" s="60"/>
      <c r="AC18" s="60"/>
      <c r="AD18" s="63"/>
      <c r="AE18" s="60"/>
      <c r="AF18" s="60"/>
      <c r="AG18" s="60"/>
      <c r="AH18" s="60"/>
      <c r="AI18" s="60"/>
      <c r="AJ18" s="63"/>
    </row>
    <row r="19" spans="2:36" x14ac:dyDescent="0.25">
      <c r="B19" s="67">
        <v>7</v>
      </c>
      <c r="C19" s="49">
        <v>6.23</v>
      </c>
      <c r="D19" s="49">
        <v>8.01</v>
      </c>
      <c r="E19" s="49">
        <v>5.51</v>
      </c>
      <c r="F19" s="49">
        <v>6.4583332999999996</v>
      </c>
      <c r="G19" s="49">
        <v>5.56</v>
      </c>
      <c r="H19" s="49">
        <v>6.56</v>
      </c>
      <c r="I19" s="49">
        <v>7.22</v>
      </c>
      <c r="J19" s="49">
        <v>6.56</v>
      </c>
      <c r="K19" s="49">
        <v>8.81</v>
      </c>
      <c r="L19" s="49">
        <v>7.65</v>
      </c>
      <c r="X19" s="60"/>
      <c r="Y19" s="60"/>
      <c r="Z19" s="60"/>
      <c r="AA19" s="60"/>
      <c r="AB19" s="60"/>
      <c r="AC19" s="60"/>
      <c r="AD19" s="63"/>
      <c r="AE19" s="60"/>
      <c r="AF19" s="60"/>
      <c r="AG19" s="60"/>
      <c r="AH19" s="60"/>
      <c r="AI19" s="60"/>
      <c r="AJ19" s="63"/>
    </row>
    <row r="20" spans="2:36" x14ac:dyDescent="0.25">
      <c r="B20" s="67">
        <v>10</v>
      </c>
      <c r="C20" s="49">
        <v>6.23</v>
      </c>
      <c r="D20" s="49">
        <v>8.01</v>
      </c>
      <c r="E20" s="49">
        <v>5.51</v>
      </c>
      <c r="F20" s="49">
        <v>6.4583332999999996</v>
      </c>
      <c r="G20" s="49">
        <v>5.56</v>
      </c>
      <c r="H20" s="49">
        <v>6.56</v>
      </c>
      <c r="I20" s="49">
        <v>7.22</v>
      </c>
      <c r="J20" s="49">
        <v>6.56</v>
      </c>
      <c r="K20" s="49">
        <v>8.81</v>
      </c>
      <c r="L20" s="49">
        <v>7.65</v>
      </c>
      <c r="X20" s="60"/>
      <c r="Y20" s="60"/>
      <c r="Z20" s="60"/>
      <c r="AA20" s="60"/>
      <c r="AB20" s="60"/>
      <c r="AC20" s="60"/>
      <c r="AD20" s="63"/>
      <c r="AE20" s="60"/>
      <c r="AF20" s="60"/>
      <c r="AG20" s="60"/>
      <c r="AH20" s="60"/>
      <c r="AI20" s="60"/>
      <c r="AJ20" s="63"/>
    </row>
    <row r="21" spans="2:36" x14ac:dyDescent="0.25">
      <c r="B21" s="67">
        <v>15</v>
      </c>
      <c r="C21" s="49">
        <v>6.23</v>
      </c>
      <c r="D21" s="49">
        <v>8.01</v>
      </c>
      <c r="E21" s="49">
        <v>5.51</v>
      </c>
      <c r="F21" s="49">
        <v>6.4583332999999996</v>
      </c>
      <c r="G21" s="49">
        <v>5.56</v>
      </c>
      <c r="H21" s="49">
        <v>6.56</v>
      </c>
      <c r="I21" s="49">
        <v>7.22</v>
      </c>
      <c r="J21" s="49">
        <v>6.56</v>
      </c>
      <c r="K21" s="49">
        <v>8.81</v>
      </c>
      <c r="L21" s="49">
        <v>7.65</v>
      </c>
      <c r="X21" s="60"/>
      <c r="Y21" s="60"/>
      <c r="Z21" s="60"/>
      <c r="AA21" s="60"/>
      <c r="AB21" s="60"/>
      <c r="AC21" s="60"/>
      <c r="AD21" s="63"/>
      <c r="AE21" s="60"/>
      <c r="AF21" s="60"/>
      <c r="AG21" s="60"/>
      <c r="AH21" s="60"/>
      <c r="AI21" s="60"/>
      <c r="AJ21" s="63"/>
    </row>
    <row r="22" spans="2:36" x14ac:dyDescent="0.25">
      <c r="B22" s="67">
        <v>20</v>
      </c>
      <c r="C22" s="49">
        <v>6.23</v>
      </c>
      <c r="D22" s="49">
        <v>8.01</v>
      </c>
      <c r="E22" s="49">
        <v>5.51</v>
      </c>
      <c r="F22" s="49">
        <v>6.4583332999999996</v>
      </c>
      <c r="G22" s="49">
        <v>5.56</v>
      </c>
      <c r="H22" s="49">
        <v>6.56</v>
      </c>
      <c r="I22" s="49">
        <v>7.22</v>
      </c>
      <c r="J22" s="49">
        <v>6.56</v>
      </c>
      <c r="K22" s="49">
        <v>8.81</v>
      </c>
      <c r="L22" s="49">
        <v>7.65</v>
      </c>
      <c r="X22" s="60"/>
      <c r="Y22" s="60"/>
      <c r="Z22" s="60"/>
      <c r="AA22" s="60"/>
      <c r="AB22" s="60"/>
      <c r="AC22" s="60"/>
      <c r="AD22" s="63"/>
      <c r="AE22" s="60"/>
      <c r="AF22" s="60"/>
      <c r="AG22" s="60"/>
      <c r="AH22" s="60"/>
      <c r="AI22" s="60"/>
      <c r="AJ22" s="63"/>
    </row>
    <row r="23" spans="2:36" x14ac:dyDescent="0.25">
      <c r="B23" s="67">
        <v>30</v>
      </c>
      <c r="C23" s="41">
        <v>12.599999999999998</v>
      </c>
      <c r="D23" s="15">
        <v>19.599999999999998</v>
      </c>
      <c r="E23" s="41">
        <v>16.799999999999997</v>
      </c>
      <c r="F23" s="41">
        <v>10.709999999999999</v>
      </c>
      <c r="G23" s="15">
        <v>19.95</v>
      </c>
      <c r="H23" s="16">
        <v>17.499999999999996</v>
      </c>
      <c r="I23" s="15">
        <v>18.899999999999999</v>
      </c>
      <c r="J23" s="15">
        <v>17.499999999999996</v>
      </c>
      <c r="K23" s="15">
        <v>19.599999999999998</v>
      </c>
      <c r="L23" s="15">
        <v>15.049999999999997</v>
      </c>
    </row>
    <row r="24" spans="2:36" x14ac:dyDescent="0.25">
      <c r="B24" s="67">
        <v>31</v>
      </c>
      <c r="C24" s="41">
        <v>11.2</v>
      </c>
      <c r="D24" s="15">
        <v>13.509999999999996</v>
      </c>
      <c r="E24" s="41">
        <v>10.85</v>
      </c>
      <c r="F24" s="41">
        <v>16.939999999999998</v>
      </c>
      <c r="G24" s="15">
        <v>11.549999999999999</v>
      </c>
      <c r="H24" s="16">
        <v>18.760000000000002</v>
      </c>
      <c r="I24" s="15">
        <v>18.689999999999998</v>
      </c>
      <c r="J24" s="15">
        <v>17.36</v>
      </c>
      <c r="K24" s="15">
        <v>12.95</v>
      </c>
      <c r="L24" s="15">
        <v>11.2</v>
      </c>
    </row>
    <row r="25" spans="2:36" x14ac:dyDescent="0.25">
      <c r="B25" s="67">
        <v>32</v>
      </c>
      <c r="C25" s="41">
        <v>9.0999999999999979</v>
      </c>
      <c r="D25" s="15">
        <v>12.319999999999999</v>
      </c>
      <c r="E25" s="41">
        <v>11.549999999999999</v>
      </c>
      <c r="F25" s="41">
        <v>12.95</v>
      </c>
      <c r="G25" s="15">
        <v>12.459999999999999</v>
      </c>
      <c r="H25" s="16">
        <v>14.980000000000002</v>
      </c>
      <c r="I25" s="15">
        <v>12.95</v>
      </c>
      <c r="J25" s="15">
        <v>10.85</v>
      </c>
      <c r="K25" s="15">
        <v>11.759999999999998</v>
      </c>
      <c r="L25" s="15">
        <v>10.85</v>
      </c>
    </row>
    <row r="26" spans="2:36" x14ac:dyDescent="0.25">
      <c r="B26" s="67">
        <v>33</v>
      </c>
      <c r="C26" s="41">
        <v>5.9499999999999993</v>
      </c>
      <c r="D26" s="15">
        <v>10.709999999999999</v>
      </c>
      <c r="E26" s="41">
        <v>10.149999999999999</v>
      </c>
      <c r="F26" s="41">
        <v>10.149999999999999</v>
      </c>
      <c r="G26" s="15">
        <v>10.85</v>
      </c>
      <c r="H26" s="16">
        <v>12.95</v>
      </c>
      <c r="I26" s="15">
        <v>11.549999999999999</v>
      </c>
      <c r="J26" s="15">
        <v>10.149999999999999</v>
      </c>
      <c r="K26" s="15">
        <v>10.5</v>
      </c>
      <c r="L26" s="15">
        <v>9.8699999999999974</v>
      </c>
    </row>
    <row r="27" spans="2:36" x14ac:dyDescent="0.25">
      <c r="B27" s="68">
        <v>34</v>
      </c>
      <c r="C27" s="64">
        <v>5.879999999999999</v>
      </c>
      <c r="D27" s="65">
        <v>9.94</v>
      </c>
      <c r="E27" s="64">
        <v>9.3800000000000008</v>
      </c>
      <c r="F27" s="64">
        <v>8.3999999999999986</v>
      </c>
      <c r="G27" s="65">
        <v>9.7999999999999989</v>
      </c>
      <c r="H27" s="66">
        <v>10.359999999999998</v>
      </c>
      <c r="I27" s="65">
        <v>9.7999999999999989</v>
      </c>
      <c r="J27" s="65">
        <v>9.24</v>
      </c>
      <c r="K27" s="65">
        <v>10.149999999999999</v>
      </c>
      <c r="L27" s="65">
        <v>8.7499999999999982</v>
      </c>
    </row>
    <row r="28" spans="2:36" x14ac:dyDescent="0.25">
      <c r="B28" s="67">
        <v>35</v>
      </c>
      <c r="C28" s="49">
        <v>4.03</v>
      </c>
      <c r="D28" s="49">
        <v>9.4600000000000009</v>
      </c>
      <c r="E28" s="49">
        <v>6.05</v>
      </c>
      <c r="F28" s="49">
        <v>7.81</v>
      </c>
      <c r="G28" s="49">
        <v>9.24</v>
      </c>
      <c r="H28" s="49">
        <v>9.44</v>
      </c>
      <c r="I28" s="49">
        <v>9.14</v>
      </c>
      <c r="J28" s="49">
        <v>8.8000000000000007</v>
      </c>
      <c r="K28" s="49">
        <v>9.0239999999999991</v>
      </c>
      <c r="L28" s="49">
        <v>8.44</v>
      </c>
    </row>
    <row r="29" spans="2:36" x14ac:dyDescent="0.25">
      <c r="B29" s="67">
        <v>60</v>
      </c>
      <c r="C29" s="1">
        <v>4.03</v>
      </c>
      <c r="D29" s="1">
        <v>9.4600000000000009</v>
      </c>
      <c r="E29" s="1">
        <v>6.05</v>
      </c>
      <c r="F29" s="1">
        <v>7.81</v>
      </c>
      <c r="G29" s="1">
        <v>9.24</v>
      </c>
      <c r="H29" s="1">
        <v>9.44</v>
      </c>
      <c r="I29" s="1">
        <v>9.14</v>
      </c>
      <c r="J29" s="1">
        <v>8.8000000000000007</v>
      </c>
      <c r="K29" s="1">
        <v>9.0239999999999991</v>
      </c>
      <c r="L29" s="1">
        <v>8.44</v>
      </c>
    </row>
    <row r="30" spans="2:36" x14ac:dyDescent="0.25">
      <c r="B30" s="67">
        <v>80</v>
      </c>
      <c r="C30" s="49">
        <v>4.03</v>
      </c>
      <c r="D30" s="49">
        <v>9.4600000000000009</v>
      </c>
      <c r="E30" s="49">
        <v>6.05</v>
      </c>
      <c r="F30" s="49">
        <v>7.81</v>
      </c>
      <c r="G30" s="49">
        <v>9.24</v>
      </c>
      <c r="H30" s="49">
        <v>9.44</v>
      </c>
      <c r="I30" s="49">
        <v>9.14</v>
      </c>
      <c r="J30" s="49">
        <v>8.8000000000000007</v>
      </c>
      <c r="K30" s="49">
        <v>9.0239999999999991</v>
      </c>
      <c r="L30" s="49">
        <v>8.44</v>
      </c>
    </row>
    <row r="31" spans="2:36" x14ac:dyDescent="0.25">
      <c r="B31" s="69">
        <v>100</v>
      </c>
      <c r="C31" s="49">
        <v>4.03</v>
      </c>
      <c r="D31" s="49">
        <v>9.4600000000000009</v>
      </c>
      <c r="E31" s="49">
        <v>6.05</v>
      </c>
      <c r="F31" s="49">
        <v>7.81</v>
      </c>
      <c r="G31" s="49">
        <v>9.24</v>
      </c>
      <c r="H31" s="49">
        <v>9.44</v>
      </c>
      <c r="I31" s="49">
        <v>9.14</v>
      </c>
      <c r="J31" s="49">
        <v>8.8000000000000007</v>
      </c>
      <c r="K31" s="49">
        <v>9.0239999999999991</v>
      </c>
      <c r="L31" s="49">
        <v>8.44</v>
      </c>
    </row>
    <row r="32" spans="2:36" x14ac:dyDescent="0.25">
      <c r="B32" s="69">
        <v>135</v>
      </c>
      <c r="C32" s="1">
        <v>4.03</v>
      </c>
      <c r="D32" s="1">
        <v>9.4600000000000009</v>
      </c>
      <c r="E32" s="1">
        <v>6.05</v>
      </c>
      <c r="F32" s="1">
        <v>7.81</v>
      </c>
      <c r="G32" s="1">
        <v>9.24</v>
      </c>
      <c r="H32" s="1">
        <v>9.44</v>
      </c>
      <c r="I32" s="1">
        <v>9.14</v>
      </c>
      <c r="J32" s="1">
        <v>8.8000000000000007</v>
      </c>
      <c r="K32" s="1">
        <v>9.0239999999999991</v>
      </c>
      <c r="L32" s="1">
        <v>8.44</v>
      </c>
    </row>
    <row r="57" spans="3:4" x14ac:dyDescent="0.25">
      <c r="C57" t="s">
        <v>28</v>
      </c>
      <c r="D57" s="76"/>
    </row>
    <row r="58" spans="3:4" x14ac:dyDescent="0.25">
      <c r="C58" t="s">
        <v>62</v>
      </c>
      <c r="D58" s="76"/>
    </row>
    <row r="59" spans="3:4" x14ac:dyDescent="0.25">
      <c r="C59" t="s">
        <v>30</v>
      </c>
      <c r="D59" s="76"/>
    </row>
    <row r="60" spans="3:4" x14ac:dyDescent="0.25">
      <c r="C60" t="s">
        <v>31</v>
      </c>
      <c r="D60" s="76"/>
    </row>
    <row r="61" spans="3:4" x14ac:dyDescent="0.25">
      <c r="C61" t="s">
        <v>55</v>
      </c>
      <c r="D61" s="76"/>
    </row>
    <row r="62" spans="3:4" x14ac:dyDescent="0.25">
      <c r="C62" t="s">
        <v>33</v>
      </c>
      <c r="D62" s="76"/>
    </row>
    <row r="63" spans="3:4" x14ac:dyDescent="0.25">
      <c r="C63" t="s">
        <v>34</v>
      </c>
      <c r="D63" s="76"/>
    </row>
    <row r="64" spans="3:4" x14ac:dyDescent="0.25">
      <c r="C64" t="s">
        <v>35</v>
      </c>
      <c r="D64" s="76"/>
    </row>
    <row r="65" spans="3:4" x14ac:dyDescent="0.25">
      <c r="C65" t="s">
        <v>56</v>
      </c>
      <c r="D65" s="76"/>
    </row>
    <row r="66" spans="3:4" x14ac:dyDescent="0.25">
      <c r="C66" t="s">
        <v>57</v>
      </c>
      <c r="D66" s="76"/>
    </row>
  </sheetData>
  <mergeCells count="6">
    <mergeCell ref="G1:K1"/>
    <mergeCell ref="O1:R2"/>
    <mergeCell ref="B3:K4"/>
    <mergeCell ref="D5:H6"/>
    <mergeCell ref="C9:E9"/>
    <mergeCell ref="K9:M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6"/>
  <sheetViews>
    <sheetView tabSelected="1" workbookViewId="0">
      <selection activeCell="G3" sqref="G3"/>
    </sheetView>
  </sheetViews>
  <sheetFormatPr defaultRowHeight="15" x14ac:dyDescent="0.25"/>
  <sheetData>
    <row r="2" spans="2:31" x14ac:dyDescent="0.25">
      <c r="B2" s="70" t="s">
        <v>53</v>
      </c>
      <c r="C2" s="70" t="s">
        <v>54</v>
      </c>
      <c r="D2" s="70" t="s">
        <v>54</v>
      </c>
      <c r="E2" s="70" t="s">
        <v>53</v>
      </c>
      <c r="F2" s="70" t="s">
        <v>54</v>
      </c>
      <c r="G2" s="70" t="s">
        <v>54</v>
      </c>
      <c r="H2" s="70" t="s">
        <v>53</v>
      </c>
      <c r="I2" s="70" t="s">
        <v>54</v>
      </c>
      <c r="J2" s="70" t="s">
        <v>54</v>
      </c>
      <c r="K2" s="70" t="s">
        <v>53</v>
      </c>
      <c r="L2" s="70" t="s">
        <v>54</v>
      </c>
      <c r="M2" s="70" t="s">
        <v>54</v>
      </c>
      <c r="N2" s="70" t="s">
        <v>53</v>
      </c>
      <c r="O2" s="70" t="s">
        <v>54</v>
      </c>
      <c r="P2" s="70" t="s">
        <v>54</v>
      </c>
      <c r="Q2" s="70" t="s">
        <v>53</v>
      </c>
      <c r="R2" s="70" t="s">
        <v>54</v>
      </c>
      <c r="S2" s="70" t="s">
        <v>54</v>
      </c>
      <c r="T2" s="70" t="s">
        <v>53</v>
      </c>
      <c r="U2" s="70" t="s">
        <v>54</v>
      </c>
      <c r="V2" s="70" t="s">
        <v>54</v>
      </c>
      <c r="W2" s="70" t="s">
        <v>53</v>
      </c>
      <c r="X2" s="70" t="s">
        <v>54</v>
      </c>
      <c r="Y2" s="70" t="s">
        <v>54</v>
      </c>
      <c r="Z2" s="70" t="s">
        <v>53</v>
      </c>
      <c r="AA2" s="70" t="s">
        <v>54</v>
      </c>
      <c r="AB2" s="70" t="s">
        <v>54</v>
      </c>
      <c r="AC2" s="70" t="s">
        <v>53</v>
      </c>
      <c r="AD2" s="70" t="s">
        <v>54</v>
      </c>
      <c r="AE2" s="70" t="s">
        <v>54</v>
      </c>
    </row>
    <row r="3" spans="2:31" x14ac:dyDescent="0.25">
      <c r="B3" s="29" t="s">
        <v>45</v>
      </c>
      <c r="C3" s="29" t="s">
        <v>58</v>
      </c>
      <c r="D3" s="29" t="s">
        <v>60</v>
      </c>
      <c r="E3" s="29" t="s">
        <v>45</v>
      </c>
      <c r="F3" s="29" t="s">
        <v>59</v>
      </c>
      <c r="G3" s="29" t="s">
        <v>61</v>
      </c>
      <c r="H3" s="29" t="s">
        <v>45</v>
      </c>
      <c r="I3" s="29" t="s">
        <v>30</v>
      </c>
      <c r="J3" s="29" t="s">
        <v>30</v>
      </c>
      <c r="K3" s="29" t="s">
        <v>45</v>
      </c>
      <c r="L3" s="29" t="s">
        <v>31</v>
      </c>
      <c r="M3" s="29" t="s">
        <v>31</v>
      </c>
      <c r="N3" s="29" t="s">
        <v>45</v>
      </c>
      <c r="O3" s="29" t="s">
        <v>55</v>
      </c>
      <c r="P3" s="29" t="s">
        <v>55</v>
      </c>
      <c r="Q3" s="29" t="s">
        <v>45</v>
      </c>
      <c r="R3" s="29" t="s">
        <v>33</v>
      </c>
      <c r="S3" s="29" t="s">
        <v>33</v>
      </c>
      <c r="T3" s="29" t="s">
        <v>45</v>
      </c>
      <c r="U3" s="29" t="s">
        <v>34</v>
      </c>
      <c r="V3" s="29" t="s">
        <v>34</v>
      </c>
      <c r="W3" s="29" t="s">
        <v>45</v>
      </c>
      <c r="X3" s="29" t="s">
        <v>35</v>
      </c>
      <c r="Y3" s="29" t="s">
        <v>35</v>
      </c>
      <c r="Z3" s="29" t="s">
        <v>45</v>
      </c>
      <c r="AA3" s="29" t="s">
        <v>56</v>
      </c>
      <c r="AB3" s="29" t="s">
        <v>56</v>
      </c>
      <c r="AC3" s="29" t="s">
        <v>45</v>
      </c>
      <c r="AD3" s="29" t="s">
        <v>57</v>
      </c>
      <c r="AE3" s="29" t="s">
        <v>57</v>
      </c>
    </row>
    <row r="4" spans="2:31" x14ac:dyDescent="0.25">
      <c r="B4" s="14">
        <v>2</v>
      </c>
      <c r="C4" s="71">
        <v>18.899999999999999</v>
      </c>
      <c r="D4" s="74">
        <v>12.25</v>
      </c>
      <c r="E4" s="14">
        <v>2</v>
      </c>
      <c r="F4" s="71">
        <v>12.09</v>
      </c>
      <c r="G4" s="72">
        <v>14.84</v>
      </c>
      <c r="H4" s="14">
        <v>2</v>
      </c>
      <c r="I4" s="71">
        <v>5.18</v>
      </c>
      <c r="J4" s="72">
        <v>12.95</v>
      </c>
      <c r="K4" s="14">
        <v>2</v>
      </c>
      <c r="L4" s="71">
        <v>7.45</v>
      </c>
      <c r="M4" s="74">
        <v>15.049999999999997</v>
      </c>
      <c r="N4" s="14">
        <v>2</v>
      </c>
      <c r="O4" s="71">
        <v>9.09</v>
      </c>
      <c r="P4" s="72">
        <v>11.549999999999999</v>
      </c>
      <c r="Q4" s="14">
        <v>2</v>
      </c>
      <c r="R4" s="71">
        <v>11.09</v>
      </c>
      <c r="S4" s="72">
        <v>11.899999999999999</v>
      </c>
      <c r="T4" s="14">
        <v>2</v>
      </c>
      <c r="U4" s="71">
        <v>12.09</v>
      </c>
      <c r="V4" s="72">
        <v>12.914999999999999</v>
      </c>
      <c r="W4" s="14">
        <v>2</v>
      </c>
      <c r="X4" s="71">
        <v>9.09</v>
      </c>
      <c r="Y4" s="72">
        <v>12.319999999999999</v>
      </c>
      <c r="Z4" s="14">
        <v>2</v>
      </c>
      <c r="AA4" s="71">
        <v>12.09</v>
      </c>
      <c r="AB4" s="72">
        <v>13.159999999999997</v>
      </c>
      <c r="AC4" s="14">
        <v>2</v>
      </c>
      <c r="AD4" s="71">
        <v>12.09</v>
      </c>
      <c r="AE4" s="72">
        <v>12.809999999999999</v>
      </c>
    </row>
    <row r="5" spans="2:31" x14ac:dyDescent="0.25">
      <c r="B5" s="14">
        <v>3</v>
      </c>
      <c r="C5" s="71">
        <v>19.625</v>
      </c>
      <c r="D5" s="74">
        <v>14.139999999999999</v>
      </c>
      <c r="E5" s="14">
        <v>3</v>
      </c>
      <c r="F5" s="71">
        <v>41.48</v>
      </c>
      <c r="G5" s="72">
        <v>16.379999999999995</v>
      </c>
      <c r="H5" s="14">
        <v>3</v>
      </c>
      <c r="I5" s="71">
        <v>17.77</v>
      </c>
      <c r="J5" s="72">
        <v>12.669999999999998</v>
      </c>
      <c r="K5" s="14">
        <v>3</v>
      </c>
      <c r="L5" s="71">
        <v>15.125</v>
      </c>
      <c r="M5" s="74">
        <v>17.919999999999998</v>
      </c>
      <c r="N5" s="14">
        <v>3</v>
      </c>
      <c r="O5" s="71">
        <v>21.48</v>
      </c>
      <c r="P5" s="72">
        <v>15.540000000000001</v>
      </c>
      <c r="Q5" s="14">
        <v>3</v>
      </c>
      <c r="R5" s="71">
        <v>28.48</v>
      </c>
      <c r="S5" s="72">
        <v>17.499999999999996</v>
      </c>
      <c r="T5" s="14">
        <v>3</v>
      </c>
      <c r="U5" s="71">
        <v>29.48</v>
      </c>
      <c r="V5" s="72">
        <v>18.409999999999997</v>
      </c>
      <c r="W5" s="14">
        <v>3</v>
      </c>
      <c r="X5" s="71">
        <v>21.48</v>
      </c>
      <c r="Y5" s="72">
        <v>14.349999999999996</v>
      </c>
      <c r="Z5" s="14">
        <v>3</v>
      </c>
      <c r="AA5" s="71">
        <v>38.479999999999997</v>
      </c>
      <c r="AB5" s="72">
        <v>22.4</v>
      </c>
      <c r="AC5" s="14">
        <v>3</v>
      </c>
      <c r="AD5" s="71">
        <v>36.479999999999997</v>
      </c>
      <c r="AE5" s="72">
        <v>18.269999999999996</v>
      </c>
    </row>
    <row r="6" spans="2:31" x14ac:dyDescent="0.25">
      <c r="B6" s="14">
        <v>4</v>
      </c>
      <c r="C6" s="71">
        <v>13.7333333</v>
      </c>
      <c r="D6" s="74">
        <v>11.2</v>
      </c>
      <c r="E6" s="14">
        <v>4</v>
      </c>
      <c r="F6" s="71">
        <v>38.08</v>
      </c>
      <c r="G6" s="72">
        <v>12.6</v>
      </c>
      <c r="H6" s="14">
        <v>4</v>
      </c>
      <c r="I6" s="71">
        <v>16.48</v>
      </c>
      <c r="J6" s="72">
        <v>11.2</v>
      </c>
      <c r="K6" s="14">
        <v>4</v>
      </c>
      <c r="L6" s="71">
        <v>17.733333300000002</v>
      </c>
      <c r="M6" s="74">
        <v>12.6</v>
      </c>
      <c r="N6" s="14">
        <v>4</v>
      </c>
      <c r="O6" s="71">
        <v>18.079999999999998</v>
      </c>
      <c r="P6" s="72">
        <v>9.8699999999999974</v>
      </c>
      <c r="Q6" s="14">
        <v>4</v>
      </c>
      <c r="R6" s="71">
        <v>27.08</v>
      </c>
      <c r="S6" s="72">
        <v>10.85</v>
      </c>
      <c r="T6" s="14">
        <v>4</v>
      </c>
      <c r="U6" s="71">
        <v>28.08</v>
      </c>
      <c r="V6" s="72">
        <v>14.349999999999996</v>
      </c>
      <c r="W6" s="14">
        <v>4</v>
      </c>
      <c r="X6" s="71">
        <v>18.079999999999998</v>
      </c>
      <c r="Y6" s="72">
        <v>11.129999999999999</v>
      </c>
      <c r="Z6" s="14">
        <v>4</v>
      </c>
      <c r="AA6" s="71">
        <v>35.08</v>
      </c>
      <c r="AB6" s="72">
        <v>14.349999999999996</v>
      </c>
      <c r="AC6" s="14">
        <v>4</v>
      </c>
      <c r="AD6" s="71">
        <v>31.08</v>
      </c>
      <c r="AE6" s="72">
        <v>14.069999999999997</v>
      </c>
    </row>
    <row r="7" spans="2:31" x14ac:dyDescent="0.25">
      <c r="B7" s="14">
        <v>5</v>
      </c>
      <c r="C7" s="71">
        <v>13.15</v>
      </c>
      <c r="D7" s="74">
        <v>9.3800000000000008</v>
      </c>
      <c r="E7" s="14">
        <v>5</v>
      </c>
      <c r="F7" s="71">
        <v>26.85</v>
      </c>
      <c r="G7" s="72">
        <v>9.7999999999999989</v>
      </c>
      <c r="H7" s="14">
        <v>5</v>
      </c>
      <c r="I7" s="71">
        <v>11.48</v>
      </c>
      <c r="J7" s="72">
        <v>10.85</v>
      </c>
      <c r="K7" s="14">
        <v>5</v>
      </c>
      <c r="L7" s="71">
        <v>12.275</v>
      </c>
      <c r="M7" s="74">
        <v>9.7999999999999989</v>
      </c>
      <c r="N7" s="14">
        <v>5</v>
      </c>
      <c r="O7" s="71">
        <v>14.85</v>
      </c>
      <c r="P7" s="72">
        <v>9.0999999999999979</v>
      </c>
      <c r="Q7" s="14">
        <v>5</v>
      </c>
      <c r="R7" s="71">
        <v>18.850000000000001</v>
      </c>
      <c r="S7" s="72">
        <v>9.7999999999999989</v>
      </c>
      <c r="T7" s="14">
        <v>5</v>
      </c>
      <c r="U7" s="71">
        <v>24.85</v>
      </c>
      <c r="V7" s="72">
        <v>10.5</v>
      </c>
      <c r="W7" s="14">
        <v>5</v>
      </c>
      <c r="X7" s="71">
        <v>14.85</v>
      </c>
      <c r="Y7" s="72">
        <v>9.0999999999999979</v>
      </c>
      <c r="Z7" s="14">
        <v>5</v>
      </c>
      <c r="AA7" s="71">
        <v>28.85</v>
      </c>
      <c r="AB7" s="72">
        <v>13.649999999999999</v>
      </c>
      <c r="AC7" s="14">
        <v>5</v>
      </c>
      <c r="AD7" s="71">
        <v>26.85</v>
      </c>
      <c r="AE7" s="72">
        <v>12.25</v>
      </c>
    </row>
    <row r="8" spans="2:31" x14ac:dyDescent="0.25">
      <c r="B8" s="14">
        <v>7</v>
      </c>
      <c r="C8" s="71">
        <v>12.03</v>
      </c>
      <c r="D8" s="74">
        <v>8.7499999999999982</v>
      </c>
      <c r="E8" s="14">
        <v>7</v>
      </c>
      <c r="F8" s="71">
        <v>24.72</v>
      </c>
      <c r="G8" s="72">
        <v>8.3999999999999986</v>
      </c>
      <c r="H8" s="14">
        <v>7</v>
      </c>
      <c r="I8" s="71">
        <v>9.0299999999999994</v>
      </c>
      <c r="J8" s="72">
        <v>9.0999999999999979</v>
      </c>
      <c r="K8" s="14">
        <v>7</v>
      </c>
      <c r="L8" s="71">
        <v>11.4</v>
      </c>
      <c r="M8" s="74">
        <v>8.3999999999999986</v>
      </c>
      <c r="N8" s="14">
        <v>7</v>
      </c>
      <c r="O8" s="71">
        <v>12.72</v>
      </c>
      <c r="P8" s="72">
        <v>7.7</v>
      </c>
      <c r="Q8" s="14">
        <v>7</v>
      </c>
      <c r="R8" s="71">
        <v>11.02</v>
      </c>
      <c r="S8" s="72">
        <v>9.4499999999999993</v>
      </c>
      <c r="T8" s="14">
        <v>7</v>
      </c>
      <c r="U8" s="71">
        <v>22.72</v>
      </c>
      <c r="V8" s="72">
        <v>8.3999999999999986</v>
      </c>
      <c r="W8" s="14">
        <v>7</v>
      </c>
      <c r="X8" s="71">
        <v>12.72</v>
      </c>
      <c r="Y8" s="72">
        <v>7.21</v>
      </c>
      <c r="Z8" s="14">
        <v>7</v>
      </c>
      <c r="AA8" s="71">
        <v>18.72</v>
      </c>
      <c r="AB8" s="72">
        <v>12.25</v>
      </c>
      <c r="AC8" s="14">
        <v>7</v>
      </c>
      <c r="AD8" s="71">
        <v>20.72</v>
      </c>
      <c r="AE8" s="72">
        <v>10.429999999999998</v>
      </c>
    </row>
    <row r="9" spans="2:31" x14ac:dyDescent="0.25">
      <c r="B9" s="14">
        <v>10</v>
      </c>
      <c r="C9" s="71">
        <v>4.1328800000000001</v>
      </c>
      <c r="D9" s="74">
        <v>6.23</v>
      </c>
      <c r="E9" s="14">
        <v>10</v>
      </c>
      <c r="F9" s="71">
        <v>12.572960000000002</v>
      </c>
      <c r="G9" s="74">
        <v>8.01</v>
      </c>
      <c r="H9" s="14">
        <v>10</v>
      </c>
      <c r="I9" s="71">
        <v>8.6247199999999982</v>
      </c>
      <c r="J9" s="74">
        <v>5.51</v>
      </c>
      <c r="K9" s="14">
        <v>10</v>
      </c>
      <c r="L9" s="71">
        <v>9.8994399935999997</v>
      </c>
      <c r="M9" s="74">
        <v>6.4583332999999996</v>
      </c>
      <c r="N9" s="14">
        <v>10</v>
      </c>
      <c r="O9" s="71">
        <v>10.46528</v>
      </c>
      <c r="P9" s="74">
        <v>5.56</v>
      </c>
      <c r="Q9" s="14">
        <v>10</v>
      </c>
      <c r="R9" s="71">
        <v>11.64608</v>
      </c>
      <c r="S9" s="74">
        <v>6.56</v>
      </c>
      <c r="T9" s="14">
        <v>10</v>
      </c>
      <c r="U9" s="71">
        <v>11.333600000000001</v>
      </c>
      <c r="V9" s="74">
        <v>7.22</v>
      </c>
      <c r="W9" s="14">
        <v>10</v>
      </c>
      <c r="X9" s="71">
        <v>11.289280000000002</v>
      </c>
      <c r="Y9" s="74">
        <v>6.56</v>
      </c>
      <c r="Z9" s="14">
        <v>10</v>
      </c>
      <c r="AA9" s="71">
        <v>11.159296000000001</v>
      </c>
      <c r="AB9" s="74">
        <v>8.81</v>
      </c>
      <c r="AC9" s="14">
        <v>10</v>
      </c>
      <c r="AD9" s="71">
        <v>10.647360000000001</v>
      </c>
      <c r="AE9" s="74">
        <v>7.65</v>
      </c>
    </row>
    <row r="10" spans="2:31" x14ac:dyDescent="0.25">
      <c r="B10" s="14">
        <v>15</v>
      </c>
      <c r="C10" s="71">
        <v>4.1328800000000001</v>
      </c>
      <c r="D10" s="74">
        <v>6.23</v>
      </c>
      <c r="E10" s="14">
        <v>15</v>
      </c>
      <c r="F10" s="71">
        <v>12.572960000000002</v>
      </c>
      <c r="G10" s="74">
        <v>8.01</v>
      </c>
      <c r="H10" s="14">
        <v>15</v>
      </c>
      <c r="I10" s="71">
        <v>8.6247199999999982</v>
      </c>
      <c r="J10" s="74">
        <v>5.51</v>
      </c>
      <c r="K10" s="14">
        <v>15</v>
      </c>
      <c r="L10" s="71">
        <v>9.8994399935999997</v>
      </c>
      <c r="M10" s="74">
        <v>6.4583332999999996</v>
      </c>
      <c r="N10" s="14">
        <v>15</v>
      </c>
      <c r="O10" s="71">
        <v>10.46528</v>
      </c>
      <c r="P10" s="74">
        <v>5.56</v>
      </c>
      <c r="Q10" s="14">
        <v>15</v>
      </c>
      <c r="R10" s="71">
        <v>11.64608</v>
      </c>
      <c r="S10" s="74">
        <v>6.56</v>
      </c>
      <c r="T10" s="14">
        <v>15</v>
      </c>
      <c r="U10" s="71">
        <v>11.333600000000001</v>
      </c>
      <c r="V10" s="74">
        <v>7.22</v>
      </c>
      <c r="W10" s="14">
        <v>15</v>
      </c>
      <c r="X10" s="71">
        <v>11.289280000000002</v>
      </c>
      <c r="Y10" s="74">
        <v>6.56</v>
      </c>
      <c r="Z10" s="14">
        <v>15</v>
      </c>
      <c r="AA10" s="71">
        <v>11.159296000000001</v>
      </c>
      <c r="AB10" s="74">
        <v>8.81</v>
      </c>
      <c r="AC10" s="14">
        <v>15</v>
      </c>
      <c r="AD10" s="71">
        <v>10.647360000000001</v>
      </c>
      <c r="AE10" s="74">
        <v>7.65</v>
      </c>
    </row>
    <row r="11" spans="2:31" x14ac:dyDescent="0.25">
      <c r="B11" s="14">
        <v>20</v>
      </c>
      <c r="C11" s="71">
        <v>4.1328800000000001</v>
      </c>
      <c r="D11" s="74">
        <v>6.23</v>
      </c>
      <c r="E11" s="14">
        <v>20</v>
      </c>
      <c r="F11" s="71">
        <v>12.572960000000002</v>
      </c>
      <c r="G11" s="74">
        <v>8.01</v>
      </c>
      <c r="H11" s="14">
        <v>20</v>
      </c>
      <c r="I11" s="71">
        <v>8.6247199999999982</v>
      </c>
      <c r="J11" s="74">
        <v>5.51</v>
      </c>
      <c r="K11" s="14">
        <v>20</v>
      </c>
      <c r="L11" s="71">
        <v>9.8994399935999997</v>
      </c>
      <c r="M11" s="74">
        <v>6.4583332999999996</v>
      </c>
      <c r="N11" s="14">
        <v>20</v>
      </c>
      <c r="O11" s="71">
        <v>10.46528</v>
      </c>
      <c r="P11" s="74">
        <v>5.56</v>
      </c>
      <c r="Q11" s="14">
        <v>20</v>
      </c>
      <c r="R11" s="71">
        <v>11.64608</v>
      </c>
      <c r="S11" s="74">
        <v>6.56</v>
      </c>
      <c r="T11" s="14">
        <v>20</v>
      </c>
      <c r="U11" s="71">
        <v>11.333600000000001</v>
      </c>
      <c r="V11" s="74">
        <v>7.22</v>
      </c>
      <c r="W11" s="14">
        <v>20</v>
      </c>
      <c r="X11" s="71">
        <v>11.289280000000002</v>
      </c>
      <c r="Y11" s="74">
        <v>6.56</v>
      </c>
      <c r="Z11" s="14">
        <v>20</v>
      </c>
      <c r="AA11" s="71">
        <v>11.159296000000001</v>
      </c>
      <c r="AB11" s="74">
        <v>8.81</v>
      </c>
      <c r="AC11" s="14">
        <v>20</v>
      </c>
      <c r="AD11" s="71">
        <v>10.647360000000001</v>
      </c>
      <c r="AE11" s="74">
        <v>7.65</v>
      </c>
    </row>
    <row r="12" spans="2:31" x14ac:dyDescent="0.25">
      <c r="B12" s="14">
        <v>11</v>
      </c>
      <c r="C12" s="71">
        <v>4.1328800000000001</v>
      </c>
      <c r="D12" s="74">
        <v>6.23</v>
      </c>
      <c r="E12" s="14">
        <v>11</v>
      </c>
      <c r="F12" s="71">
        <v>12.572960000000002</v>
      </c>
      <c r="G12" s="74">
        <v>8.01</v>
      </c>
      <c r="H12" s="14">
        <v>11</v>
      </c>
      <c r="I12" s="71">
        <v>8.6247199999999982</v>
      </c>
      <c r="J12" s="74">
        <v>5.51</v>
      </c>
      <c r="K12" s="14">
        <v>11</v>
      </c>
      <c r="L12" s="71">
        <v>9.8994399935999997</v>
      </c>
      <c r="M12" s="74">
        <v>6.4583332999999996</v>
      </c>
      <c r="N12" s="14">
        <v>11</v>
      </c>
      <c r="O12" s="71">
        <v>10.46528</v>
      </c>
      <c r="P12" s="74">
        <v>5.56</v>
      </c>
      <c r="Q12" s="14">
        <v>11</v>
      </c>
      <c r="R12" s="71">
        <v>11.64608</v>
      </c>
      <c r="S12" s="74">
        <v>6.56</v>
      </c>
      <c r="T12" s="14">
        <v>11</v>
      </c>
      <c r="U12" s="71">
        <v>11.333600000000001</v>
      </c>
      <c r="V12" s="74">
        <v>7.22</v>
      </c>
      <c r="W12" s="14">
        <v>11</v>
      </c>
      <c r="X12" s="71">
        <v>11.289280000000002</v>
      </c>
      <c r="Y12" s="74">
        <v>6.56</v>
      </c>
      <c r="Z12" s="14">
        <v>11</v>
      </c>
      <c r="AA12" s="71">
        <v>11.159296000000001</v>
      </c>
      <c r="AB12" s="74">
        <v>8.81</v>
      </c>
      <c r="AC12" s="14">
        <v>11</v>
      </c>
      <c r="AD12" s="71">
        <v>10.647360000000001</v>
      </c>
      <c r="AE12" s="74">
        <v>7.65</v>
      </c>
    </row>
    <row r="13" spans="2:31" x14ac:dyDescent="0.25">
      <c r="B13" s="14">
        <v>30</v>
      </c>
      <c r="C13" s="71">
        <v>12.6</v>
      </c>
      <c r="D13" s="74">
        <v>12.599999999999998</v>
      </c>
      <c r="E13" s="14">
        <v>30</v>
      </c>
      <c r="F13" s="71">
        <v>54.44</v>
      </c>
      <c r="G13" s="72">
        <v>19.599999999999998</v>
      </c>
      <c r="H13" s="14">
        <v>30</v>
      </c>
      <c r="I13" s="71">
        <v>16.48</v>
      </c>
      <c r="J13" s="74">
        <v>16.799999999999997</v>
      </c>
      <c r="K13" s="14">
        <v>30</v>
      </c>
      <c r="L13" s="71">
        <v>18.45</v>
      </c>
      <c r="M13" s="74">
        <v>10.709999999999999</v>
      </c>
      <c r="N13" s="14">
        <v>30</v>
      </c>
      <c r="O13" s="71">
        <v>24.44</v>
      </c>
      <c r="P13" s="72">
        <v>19.95</v>
      </c>
      <c r="Q13" s="14">
        <v>30</v>
      </c>
      <c r="R13" s="71">
        <v>34.44</v>
      </c>
      <c r="S13" s="72">
        <v>17.499999999999996</v>
      </c>
      <c r="T13" s="14">
        <v>30</v>
      </c>
      <c r="U13" s="71">
        <v>34.25</v>
      </c>
      <c r="V13" s="72">
        <v>18.899999999999999</v>
      </c>
      <c r="W13" s="14">
        <v>30</v>
      </c>
      <c r="X13" s="71">
        <v>24.44</v>
      </c>
      <c r="Y13" s="72">
        <v>17.499999999999996</v>
      </c>
      <c r="Z13" s="14">
        <v>30</v>
      </c>
      <c r="AA13" s="71">
        <v>44.44</v>
      </c>
      <c r="AB13" s="72">
        <v>19.599999999999998</v>
      </c>
      <c r="AC13" s="14">
        <v>30</v>
      </c>
      <c r="AD13" s="71">
        <v>40.44</v>
      </c>
      <c r="AE13" s="72">
        <v>15.049999999999997</v>
      </c>
    </row>
    <row r="14" spans="2:31" x14ac:dyDescent="0.25">
      <c r="B14" s="14">
        <v>31</v>
      </c>
      <c r="C14" s="71">
        <v>11.6</v>
      </c>
      <c r="D14" s="74">
        <v>11.2</v>
      </c>
      <c r="E14" s="14">
        <v>31</v>
      </c>
      <c r="F14" s="71">
        <v>76.66</v>
      </c>
      <c r="G14" s="72">
        <v>13.509999999999996</v>
      </c>
      <c r="H14" s="14">
        <v>31</v>
      </c>
      <c r="I14" s="71">
        <v>18.920000000000002</v>
      </c>
      <c r="J14" s="74">
        <v>10.85</v>
      </c>
      <c r="K14" s="14">
        <v>31</v>
      </c>
      <c r="L14" s="71">
        <v>15.125</v>
      </c>
      <c r="M14" s="74">
        <v>16.939999999999998</v>
      </c>
      <c r="N14" s="14">
        <v>31</v>
      </c>
      <c r="O14" s="71">
        <v>26.66</v>
      </c>
      <c r="P14" s="72">
        <v>11.549999999999999</v>
      </c>
      <c r="Q14" s="14">
        <v>31</v>
      </c>
      <c r="R14" s="71">
        <v>27.66</v>
      </c>
      <c r="S14" s="72">
        <v>18.760000000000002</v>
      </c>
      <c r="T14" s="14">
        <v>31</v>
      </c>
      <c r="U14" s="71">
        <v>29.66</v>
      </c>
      <c r="V14" s="72">
        <v>18.689999999999998</v>
      </c>
      <c r="W14" s="14">
        <v>31</v>
      </c>
      <c r="X14" s="71">
        <v>26.66</v>
      </c>
      <c r="Y14" s="72">
        <v>17.36</v>
      </c>
      <c r="Z14" s="14">
        <v>31</v>
      </c>
      <c r="AA14" s="71">
        <v>66.66</v>
      </c>
      <c r="AB14" s="72">
        <v>12.95</v>
      </c>
      <c r="AC14" s="14">
        <v>31</v>
      </c>
      <c r="AD14" s="71">
        <v>55.66</v>
      </c>
      <c r="AE14" s="72">
        <v>11.2</v>
      </c>
    </row>
    <row r="15" spans="2:31" x14ac:dyDescent="0.25">
      <c r="B15" s="14">
        <v>32</v>
      </c>
      <c r="C15" s="71">
        <v>9.0333333000000007</v>
      </c>
      <c r="D15" s="74">
        <v>9.0999999999999979</v>
      </c>
      <c r="E15" s="14">
        <v>32</v>
      </c>
      <c r="F15" s="71">
        <v>69.38</v>
      </c>
      <c r="G15" s="72">
        <v>12.319999999999999</v>
      </c>
      <c r="H15" s="14">
        <v>32</v>
      </c>
      <c r="I15" s="71">
        <v>16.5</v>
      </c>
      <c r="J15" s="74">
        <v>11.549999999999999</v>
      </c>
      <c r="K15" s="14">
        <v>32</v>
      </c>
      <c r="L15" s="71">
        <v>17.733333300000002</v>
      </c>
      <c r="M15" s="74">
        <v>12.95</v>
      </c>
      <c r="N15" s="14">
        <v>32</v>
      </c>
      <c r="O15" s="71">
        <v>26.38</v>
      </c>
      <c r="P15" s="72">
        <v>12.459999999999999</v>
      </c>
      <c r="Q15" s="14">
        <v>32</v>
      </c>
      <c r="R15" s="71">
        <v>16.38</v>
      </c>
      <c r="S15" s="72">
        <v>14.980000000000002</v>
      </c>
      <c r="T15" s="14">
        <v>32</v>
      </c>
      <c r="U15" s="71">
        <v>26.48</v>
      </c>
      <c r="V15" s="72">
        <v>12.95</v>
      </c>
      <c r="W15" s="14">
        <v>32</v>
      </c>
      <c r="X15" s="71">
        <v>26.38</v>
      </c>
      <c r="Y15" s="72">
        <v>10.85</v>
      </c>
      <c r="Z15" s="14">
        <v>32</v>
      </c>
      <c r="AA15" s="71">
        <v>44.38</v>
      </c>
      <c r="AB15" s="72">
        <v>11.759999999999998</v>
      </c>
      <c r="AC15" s="14">
        <v>32</v>
      </c>
      <c r="AD15" s="71">
        <v>56.38</v>
      </c>
      <c r="AE15" s="72">
        <v>10.85</v>
      </c>
    </row>
    <row r="16" spans="2:31" x14ac:dyDescent="0.25">
      <c r="B16" s="14">
        <v>33</v>
      </c>
      <c r="C16" s="71">
        <v>6.4874999999999998</v>
      </c>
      <c r="D16" s="74">
        <v>5.9499999999999993</v>
      </c>
      <c r="E16" s="14">
        <v>33</v>
      </c>
      <c r="F16" s="71">
        <v>55.83</v>
      </c>
      <c r="G16" s="72">
        <v>10.709999999999999</v>
      </c>
      <c r="H16" s="14">
        <v>33</v>
      </c>
      <c r="I16" s="71">
        <v>16.137499999999999</v>
      </c>
      <c r="J16" s="74">
        <v>10.149999999999999</v>
      </c>
      <c r="K16" s="14">
        <v>33</v>
      </c>
      <c r="L16" s="71">
        <v>14.275</v>
      </c>
      <c r="M16" s="74">
        <v>10.149999999999999</v>
      </c>
      <c r="N16" s="14">
        <v>33</v>
      </c>
      <c r="O16" s="71">
        <v>25.83</v>
      </c>
      <c r="P16" s="72">
        <v>10.85</v>
      </c>
      <c r="Q16" s="14">
        <v>33</v>
      </c>
      <c r="R16" s="71">
        <v>15.83</v>
      </c>
      <c r="S16" s="72">
        <v>12.95</v>
      </c>
      <c r="T16" s="14">
        <v>33</v>
      </c>
      <c r="U16" s="71">
        <v>17.829999999999998</v>
      </c>
      <c r="V16" s="72">
        <v>11.549999999999999</v>
      </c>
      <c r="W16" s="14">
        <v>33</v>
      </c>
      <c r="X16" s="71">
        <v>25.83</v>
      </c>
      <c r="Y16" s="72">
        <v>10.149999999999999</v>
      </c>
      <c r="Z16" s="14">
        <v>33</v>
      </c>
      <c r="AA16" s="71">
        <v>35.83</v>
      </c>
      <c r="AB16" s="72">
        <v>10.5</v>
      </c>
      <c r="AC16" s="14">
        <v>33</v>
      </c>
      <c r="AD16" s="71">
        <v>46.83</v>
      </c>
      <c r="AE16" s="72">
        <v>9.8699999999999974</v>
      </c>
    </row>
    <row r="17" spans="2:31" x14ac:dyDescent="0.25">
      <c r="B17" s="14">
        <v>34</v>
      </c>
      <c r="C17" s="71">
        <v>5.1760000000000002</v>
      </c>
      <c r="D17" s="75">
        <v>5.879999999999999</v>
      </c>
      <c r="E17" s="14">
        <v>34</v>
      </c>
      <c r="F17" s="71">
        <v>29.77</v>
      </c>
      <c r="G17" s="73">
        <v>9.94</v>
      </c>
      <c r="H17" s="14">
        <v>34</v>
      </c>
      <c r="I17" s="71">
        <v>14.56</v>
      </c>
      <c r="J17" s="75">
        <v>9.3800000000000008</v>
      </c>
      <c r="K17" s="14">
        <v>34</v>
      </c>
      <c r="L17" s="71">
        <v>11.4</v>
      </c>
      <c r="M17" s="75">
        <v>8.3999999999999986</v>
      </c>
      <c r="N17" s="14">
        <v>34</v>
      </c>
      <c r="O17" s="71">
        <v>16.77</v>
      </c>
      <c r="P17" s="73">
        <v>9.7999999999999989</v>
      </c>
      <c r="Q17" s="14">
        <v>34</v>
      </c>
      <c r="R17" s="71">
        <v>14.77</v>
      </c>
      <c r="S17" s="73">
        <v>10.359999999999998</v>
      </c>
      <c r="T17" s="14">
        <v>34</v>
      </c>
      <c r="U17" s="71">
        <v>14.77</v>
      </c>
      <c r="V17" s="73">
        <v>9.7999999999999989</v>
      </c>
      <c r="W17" s="14">
        <v>34</v>
      </c>
      <c r="X17" s="71">
        <v>16.77</v>
      </c>
      <c r="Y17" s="73">
        <v>9.24</v>
      </c>
      <c r="Z17" s="14">
        <v>34</v>
      </c>
      <c r="AA17" s="71">
        <v>18.77</v>
      </c>
      <c r="AB17" s="73">
        <v>10.149999999999999</v>
      </c>
      <c r="AC17" s="14">
        <v>34</v>
      </c>
      <c r="AD17" s="71">
        <v>14.77</v>
      </c>
      <c r="AE17" s="73">
        <v>8.7499999999999982</v>
      </c>
    </row>
    <row r="18" spans="2:31" x14ac:dyDescent="0.25">
      <c r="B18" s="14">
        <v>35</v>
      </c>
      <c r="C18" s="71">
        <v>3.8625046728971966</v>
      </c>
      <c r="D18" s="74">
        <v>4.03</v>
      </c>
      <c r="E18" s="14">
        <v>35</v>
      </c>
      <c r="F18" s="71">
        <v>11.750429906542058</v>
      </c>
      <c r="G18" s="74">
        <v>9.4600000000000009</v>
      </c>
      <c r="H18" s="14">
        <v>35</v>
      </c>
      <c r="I18" s="71">
        <v>8.0604859813084087</v>
      </c>
      <c r="J18" s="74">
        <v>6.05</v>
      </c>
      <c r="K18" s="14">
        <v>35</v>
      </c>
      <c r="L18" s="71">
        <v>9.2518130781308408</v>
      </c>
      <c r="M18" s="74">
        <v>7.81</v>
      </c>
      <c r="N18" s="14">
        <v>35</v>
      </c>
      <c r="O18" s="71">
        <v>9.7806355140186909</v>
      </c>
      <c r="P18" s="74">
        <v>9.24</v>
      </c>
      <c r="Q18" s="14">
        <v>35</v>
      </c>
      <c r="R18" s="71">
        <v>10.884186915887851</v>
      </c>
      <c r="S18" s="74">
        <v>9.44</v>
      </c>
      <c r="T18" s="14">
        <v>35</v>
      </c>
      <c r="U18" s="71">
        <v>10.592149532710282</v>
      </c>
      <c r="V18" s="74">
        <v>9.14</v>
      </c>
      <c r="W18" s="14">
        <v>35</v>
      </c>
      <c r="X18" s="71">
        <v>10.550728971962618</v>
      </c>
      <c r="Y18" s="74">
        <v>8.8000000000000007</v>
      </c>
      <c r="Z18" s="14">
        <v>35</v>
      </c>
      <c r="AA18" s="71">
        <v>10.429248598130842</v>
      </c>
      <c r="AB18" s="74">
        <v>9.0239999999999991</v>
      </c>
      <c r="AC18" s="14">
        <v>35</v>
      </c>
      <c r="AD18" s="71">
        <v>9.9508037383177577</v>
      </c>
      <c r="AE18" s="74">
        <v>8.44</v>
      </c>
    </row>
    <row r="19" spans="2:31" x14ac:dyDescent="0.25">
      <c r="B19" s="14">
        <v>60</v>
      </c>
      <c r="C19" s="71">
        <v>3.8625046728971966</v>
      </c>
      <c r="D19" s="72">
        <v>4.03</v>
      </c>
      <c r="E19" s="14">
        <v>60</v>
      </c>
      <c r="F19" s="71">
        <v>11.750429906542058</v>
      </c>
      <c r="G19" s="72">
        <v>9.4600000000000009</v>
      </c>
      <c r="H19" s="14">
        <v>60</v>
      </c>
      <c r="I19" s="71">
        <v>8.0604859813084087</v>
      </c>
      <c r="J19" s="72">
        <v>6.05</v>
      </c>
      <c r="K19" s="14">
        <v>60</v>
      </c>
      <c r="L19" s="71">
        <v>9.2518130781308408</v>
      </c>
      <c r="M19" s="72">
        <v>7.81</v>
      </c>
      <c r="N19" s="14">
        <v>60</v>
      </c>
      <c r="O19" s="71">
        <v>9.7806355140186909</v>
      </c>
      <c r="P19" s="72">
        <v>9.24</v>
      </c>
      <c r="Q19" s="14">
        <v>60</v>
      </c>
      <c r="R19" s="71">
        <v>10.884186915887851</v>
      </c>
      <c r="S19" s="72">
        <v>9.44</v>
      </c>
      <c r="T19" s="14">
        <v>60</v>
      </c>
      <c r="U19" s="71">
        <v>10.592149532710282</v>
      </c>
      <c r="V19" s="72">
        <v>9.14</v>
      </c>
      <c r="W19" s="14">
        <v>60</v>
      </c>
      <c r="X19" s="71">
        <v>10.550728971962618</v>
      </c>
      <c r="Y19" s="72">
        <v>8.8000000000000007</v>
      </c>
      <c r="Z19" s="14">
        <v>60</v>
      </c>
      <c r="AA19" s="71">
        <v>10.429248598130842</v>
      </c>
      <c r="AB19" s="72">
        <v>9.0239999999999991</v>
      </c>
      <c r="AC19" s="14">
        <v>60</v>
      </c>
      <c r="AD19" s="71">
        <v>9.9508037383177577</v>
      </c>
      <c r="AE19" s="72">
        <v>8.44</v>
      </c>
    </row>
    <row r="20" spans="2:31" x14ac:dyDescent="0.25">
      <c r="B20" s="14">
        <v>80</v>
      </c>
      <c r="C20" s="71">
        <v>3.8625046728971966</v>
      </c>
      <c r="D20" s="74">
        <v>4.03</v>
      </c>
      <c r="E20" s="14">
        <v>80</v>
      </c>
      <c r="F20" s="71">
        <v>11.750429906542058</v>
      </c>
      <c r="G20" s="74">
        <v>9.4600000000000009</v>
      </c>
      <c r="H20" s="14">
        <v>80</v>
      </c>
      <c r="I20" s="71">
        <v>8.0604859813084087</v>
      </c>
      <c r="J20" s="74">
        <v>6.05</v>
      </c>
      <c r="K20" s="14">
        <v>80</v>
      </c>
      <c r="L20" s="71">
        <v>9.2518130781308408</v>
      </c>
      <c r="M20" s="74">
        <v>7.81</v>
      </c>
      <c r="N20" s="14">
        <v>80</v>
      </c>
      <c r="O20" s="71">
        <v>9.7806355140186909</v>
      </c>
      <c r="P20" s="74">
        <v>9.24</v>
      </c>
      <c r="Q20" s="14">
        <v>80</v>
      </c>
      <c r="R20" s="71">
        <v>10.884186915887851</v>
      </c>
      <c r="S20" s="74">
        <v>9.44</v>
      </c>
      <c r="T20" s="14">
        <v>80</v>
      </c>
      <c r="U20" s="71">
        <v>10.592149532710282</v>
      </c>
      <c r="V20" s="74">
        <v>9.14</v>
      </c>
      <c r="W20" s="14">
        <v>80</v>
      </c>
      <c r="X20" s="71">
        <v>10.550728971962618</v>
      </c>
      <c r="Y20" s="74">
        <v>8.8000000000000007</v>
      </c>
      <c r="Z20" s="14">
        <v>80</v>
      </c>
      <c r="AA20" s="71">
        <v>10.429248598130842</v>
      </c>
      <c r="AB20" s="74">
        <v>9.0239999999999991</v>
      </c>
      <c r="AC20" s="14">
        <v>80</v>
      </c>
      <c r="AD20" s="71">
        <v>9.9508037383177577</v>
      </c>
      <c r="AE20" s="74">
        <v>8.44</v>
      </c>
    </row>
    <row r="21" spans="2:31" x14ac:dyDescent="0.25">
      <c r="B21" s="14">
        <v>100</v>
      </c>
      <c r="C21" s="71">
        <v>3.8625046728971966</v>
      </c>
      <c r="D21" s="74">
        <v>4.03</v>
      </c>
      <c r="E21" s="14">
        <v>100</v>
      </c>
      <c r="F21" s="71">
        <v>11.750429906542058</v>
      </c>
      <c r="G21" s="74">
        <v>9.4600000000000009</v>
      </c>
      <c r="H21" s="14">
        <v>100</v>
      </c>
      <c r="I21" s="71">
        <v>8.0604859813084087</v>
      </c>
      <c r="J21" s="74">
        <v>6.05</v>
      </c>
      <c r="K21" s="14">
        <v>100</v>
      </c>
      <c r="L21" s="71">
        <v>9.2518130781308408</v>
      </c>
      <c r="M21" s="74">
        <v>7.81</v>
      </c>
      <c r="N21" s="14">
        <v>100</v>
      </c>
      <c r="O21" s="71">
        <v>9.7806355140186909</v>
      </c>
      <c r="P21" s="74">
        <v>9.24</v>
      </c>
      <c r="Q21" s="14">
        <v>100</v>
      </c>
      <c r="R21" s="71">
        <v>10.884186915887851</v>
      </c>
      <c r="S21" s="74">
        <v>9.44</v>
      </c>
      <c r="T21" s="14">
        <v>100</v>
      </c>
      <c r="U21" s="71">
        <v>10.592149532710282</v>
      </c>
      <c r="V21" s="74">
        <v>9.14</v>
      </c>
      <c r="W21" s="14">
        <v>100</v>
      </c>
      <c r="X21" s="71">
        <v>10.550728971962618</v>
      </c>
      <c r="Y21" s="74">
        <v>8.8000000000000007</v>
      </c>
      <c r="Z21" s="14">
        <v>100</v>
      </c>
      <c r="AA21" s="71">
        <v>10.429248598130842</v>
      </c>
      <c r="AB21" s="74">
        <v>9.0239999999999991</v>
      </c>
      <c r="AC21" s="14">
        <v>100</v>
      </c>
      <c r="AD21" s="71">
        <v>9.9508037383177577</v>
      </c>
      <c r="AE21" s="74">
        <v>8.44</v>
      </c>
    </row>
    <row r="22" spans="2:31" x14ac:dyDescent="0.25">
      <c r="B22" s="14">
        <v>135</v>
      </c>
      <c r="C22" s="71">
        <v>3.8625046728971966</v>
      </c>
      <c r="D22" s="72">
        <v>4.03</v>
      </c>
      <c r="E22" s="14">
        <v>135</v>
      </c>
      <c r="F22" s="71">
        <v>11.750429906542058</v>
      </c>
      <c r="G22" s="72">
        <v>9.4600000000000009</v>
      </c>
      <c r="H22" s="14">
        <v>135</v>
      </c>
      <c r="I22" s="71">
        <v>8.0604859813084087</v>
      </c>
      <c r="J22" s="72">
        <v>6.05</v>
      </c>
      <c r="K22" s="14">
        <v>135</v>
      </c>
      <c r="L22" s="71">
        <v>9.2518130781308408</v>
      </c>
      <c r="M22" s="72">
        <v>7.81</v>
      </c>
      <c r="N22" s="14">
        <v>135</v>
      </c>
      <c r="O22" s="71">
        <v>9.7806355140186909</v>
      </c>
      <c r="P22" s="72">
        <v>9.24</v>
      </c>
      <c r="Q22" s="14">
        <v>135</v>
      </c>
      <c r="R22" s="71">
        <v>10.884186915887851</v>
      </c>
      <c r="S22" s="72">
        <v>9.44</v>
      </c>
      <c r="T22" s="14">
        <v>135</v>
      </c>
      <c r="U22" s="71">
        <v>10.592149532710282</v>
      </c>
      <c r="V22" s="72">
        <v>9.14</v>
      </c>
      <c r="W22" s="14">
        <v>135</v>
      </c>
      <c r="X22" s="71">
        <v>10.550728971962618</v>
      </c>
      <c r="Y22" s="72">
        <v>8.8000000000000007</v>
      </c>
      <c r="Z22" s="14">
        <v>135</v>
      </c>
      <c r="AA22" s="71">
        <v>10.429248598130842</v>
      </c>
      <c r="AB22" s="72">
        <v>9.0239999999999991</v>
      </c>
      <c r="AC22" s="14">
        <v>135</v>
      </c>
      <c r="AD22" s="71">
        <v>9.9508037383177577</v>
      </c>
      <c r="AE22" s="72">
        <v>8.44</v>
      </c>
    </row>
    <row r="26" spans="2:31" x14ac:dyDescent="0.25">
      <c r="B26" s="69" t="s">
        <v>28</v>
      </c>
      <c r="C26" s="69" t="s">
        <v>29</v>
      </c>
      <c r="D26" s="69" t="s">
        <v>30</v>
      </c>
      <c r="E26" s="69" t="s">
        <v>31</v>
      </c>
      <c r="F26" s="69" t="s">
        <v>32</v>
      </c>
      <c r="G26" s="69" t="s">
        <v>33</v>
      </c>
      <c r="H26" s="69" t="s">
        <v>34</v>
      </c>
      <c r="I26" s="69" t="s">
        <v>35</v>
      </c>
      <c r="J26" s="69" t="s">
        <v>36</v>
      </c>
      <c r="K26" s="69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Ammonia loss Season 1</vt:lpstr>
      <vt:lpstr>Season 2</vt:lpstr>
      <vt:lpstr>season 1 graph</vt:lpstr>
      <vt:lpstr>Season 2 graph</vt:lpstr>
      <vt:lpstr>Sheet1</vt:lpstr>
      <vt:lpstr>dates</vt:lpstr>
      <vt:lpstr>treatment1</vt:lpstr>
      <vt:lpstr>treatment10</vt:lpstr>
      <vt:lpstr>treatment2</vt:lpstr>
      <vt:lpstr>treatment3</vt:lpstr>
      <vt:lpstr>treatment4</vt:lpstr>
      <vt:lpstr>treatment5</vt:lpstr>
      <vt:lpstr>treatment6</vt:lpstr>
      <vt:lpstr>treatment7</vt:lpstr>
      <vt:lpstr>treatment8</vt:lpstr>
      <vt:lpstr>treatment9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2022-09-05T08:34:57Z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