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<sst xmlns="http://schemas.openxmlformats.org/spreadsheetml/2006/main" count="69" uniqueCount="27">
  <si>
    <t>swertiamarin（y=6700.2x-80.281)</t>
  </si>
  <si>
    <t>tissue</t>
  </si>
  <si>
    <t>peak area</t>
  </si>
  <si>
    <t>Sample weight（g）</t>
  </si>
  <si>
    <t>Constant volume（ml）</t>
  </si>
  <si>
    <t>X</t>
  </si>
  <si>
    <t>content(mg/g)</t>
  </si>
  <si>
    <t>content（%）</t>
  </si>
  <si>
    <t>Root 1</t>
  </si>
  <si>
    <t>Root 2</t>
  </si>
  <si>
    <t>Root 3</t>
  </si>
  <si>
    <t>Stem 1</t>
  </si>
  <si>
    <t>Stem 2</t>
  </si>
  <si>
    <t>Stem 3</t>
  </si>
  <si>
    <t>Leaf 1</t>
  </si>
  <si>
    <t>Leaf 2</t>
  </si>
  <si>
    <t>Leaf 3</t>
  </si>
  <si>
    <t>Flower 1</t>
  </si>
  <si>
    <t>Flower 2</t>
  </si>
  <si>
    <t>Flower 3</t>
  </si>
  <si>
    <t xml:space="preserve"> mangiferin（y=14322x＋357.26)</t>
  </si>
  <si>
    <t>content（mg/g）</t>
  </si>
  <si>
    <t>loganin acid（y=8237.1x-65.961)</t>
  </si>
  <si>
    <t>loganin acid</t>
  </si>
  <si>
    <t>Concentration</t>
  </si>
  <si>
    <t xml:space="preserve"> mangiferin</t>
  </si>
  <si>
    <t>swertiamarin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</si>
</sst>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swertiamarin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Sheet2!$B$19:$B$23</c:f>
              <c:numCache>
                <c:formatCode>General</c:formatCode>
                <c:ptCount val="5"/>
                <c:pt idx="0">
                  <c:v>0.5</c:v>
                </c:pt>
                <c:pt idx="1">
                  <c:v>0.125</c:v>
                </c:pt>
                <c:pt idx="2">
                  <c:v>0.0625</c:v>
                </c:pt>
                <c:pt idx="3">
                  <c:v>0.03125</c:v>
                </c:pt>
                <c:pt idx="4">
                  <c:v>0.015625</c:v>
                </c:pt>
              </c:numCache>
            </c:numRef>
          </c:xVal>
          <c:yVal>
            <c:numRef>
              <c:f>Sheet2!$C$19:$C$23</c:f>
              <c:numCache>
                <c:formatCode>General</c:formatCode>
                <c:ptCount val="5"/>
                <c:pt idx="0">
                  <c:v>3284.47925</c:v>
                </c:pt>
                <c:pt idx="1">
                  <c:v>697.86749</c:v>
                </c:pt>
                <c:pt idx="2">
                  <c:v>318.31406</c:v>
                </c:pt>
                <c:pt idx="3">
                  <c:v>150.61673</c:v>
                </c:pt>
                <c:pt idx="4">
                  <c:v>67.77158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463965"/>
        <c:axId val="561055224"/>
      </c:scatterChart>
      <c:valAx>
        <c:axId val="61746396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1055224"/>
        <c:crosses val="autoZero"/>
        <c:crossBetween val="midCat"/>
      </c:valAx>
      <c:valAx>
        <c:axId val="56105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1746396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 mangiferin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Sheet2!$B$12:$B$16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0.5</c:v>
                </c:pt>
                <c:pt idx="3">
                  <c:v>0.25</c:v>
                </c:pt>
                <c:pt idx="4">
                  <c:v>0.125</c:v>
                </c:pt>
              </c:numCache>
            </c:numRef>
          </c:xVal>
          <c:yVal>
            <c:numRef>
              <c:f>Sheet2!$C$12:$C$16</c:f>
              <c:numCache>
                <c:formatCode>General</c:formatCode>
                <c:ptCount val="5"/>
                <c:pt idx="0">
                  <c:v>28988.1</c:v>
                </c:pt>
                <c:pt idx="1">
                  <c:v>14639</c:v>
                </c:pt>
                <c:pt idx="2">
                  <c:v>7676.01953</c:v>
                </c:pt>
                <c:pt idx="3">
                  <c:v>3946.80469</c:v>
                </c:pt>
                <c:pt idx="4">
                  <c:v>2034.44238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53173"/>
        <c:axId val="972294309"/>
      </c:scatterChart>
      <c:valAx>
        <c:axId val="21655317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72294309"/>
        <c:crosses val="autoZero"/>
        <c:crossBetween val="midCat"/>
      </c:valAx>
      <c:valAx>
        <c:axId val="9722943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655317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loganin acid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41805555555556"/>
          <c:y val="0.194212962962963"/>
          <c:w val="0.882"/>
          <c:h val="0.772685185185185"/>
        </c:manualLayout>
      </c:layout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Sheet2!$B$3:$B$8</c:f>
              <c:numCache>
                <c:formatCode>General</c:formatCode>
                <c:ptCount val="6"/>
                <c:pt idx="0">
                  <c:v>0.5</c:v>
                </c:pt>
                <c:pt idx="1">
                  <c:v>0.125</c:v>
                </c:pt>
                <c:pt idx="2">
                  <c:v>0.0625</c:v>
                </c:pt>
                <c:pt idx="3">
                  <c:v>0.03125</c:v>
                </c:pt>
                <c:pt idx="4">
                  <c:v>0.015625</c:v>
                </c:pt>
                <c:pt idx="5">
                  <c:v>0.0078125</c:v>
                </c:pt>
              </c:numCache>
            </c:numRef>
          </c:xVal>
          <c:yVal>
            <c:numRef>
              <c:f>Sheet2!$C$3:$C$8</c:f>
              <c:numCache>
                <c:formatCode>General</c:formatCode>
                <c:ptCount val="6"/>
                <c:pt idx="0">
                  <c:v>4075.02368</c:v>
                </c:pt>
                <c:pt idx="1">
                  <c:v>878.5611</c:v>
                </c:pt>
                <c:pt idx="2">
                  <c:v>421.99911</c:v>
                </c:pt>
                <c:pt idx="3">
                  <c:v>195.96902</c:v>
                </c:pt>
                <c:pt idx="4">
                  <c:v>101.53258</c:v>
                </c:pt>
                <c:pt idx="5">
                  <c:v>44.64206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67472"/>
        <c:axId val="383286780"/>
      </c:scatterChart>
      <c:valAx>
        <c:axId val="10246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3286780"/>
        <c:crosses val="autoZero"/>
        <c:crossBetween val="midCat"/>
      </c:valAx>
      <c:valAx>
        <c:axId val="3832867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246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584200</xdr:colOff>
      <xdr:row>33</xdr:row>
      <xdr:rowOff>25400</xdr:rowOff>
    </xdr:from>
    <xdr:to>
      <xdr:col>6</xdr:col>
      <xdr:colOff>476250</xdr:colOff>
      <xdr:row>48</xdr:row>
      <xdr:rowOff>101600</xdr:rowOff>
    </xdr:to>
    <xdr:graphicFrame>
      <xdr:nvGraphicFramePr>
        <xdr:cNvPr id="2" name="图表 1"/>
        <xdr:cNvGraphicFramePr/>
      </xdr:nvGraphicFramePr>
      <xdr:xfrm>
        <a:off x="584200" y="5892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273050</xdr:colOff>
      <xdr:row>16</xdr:row>
      <xdr:rowOff>6350</xdr:rowOff>
    </xdr:from>
    <xdr:to>
      <xdr:col>11</xdr:col>
      <xdr:colOff>444500</xdr:colOff>
      <xdr:row>31</xdr:row>
      <xdr:rowOff>82550</xdr:rowOff>
    </xdr:to>
    <xdr:graphicFrame>
      <xdr:nvGraphicFramePr>
        <xdr:cNvPr id="3" name="图表 2"/>
        <xdr:cNvGraphicFramePr/>
      </xdr:nvGraphicFramePr>
      <xdr:xfrm>
        <a:off x="3695700" y="28511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508000</xdr:colOff>
      <xdr:row>1</xdr:row>
      <xdr:rowOff>6350</xdr:rowOff>
    </xdr:from>
    <xdr:to>
      <xdr:col>12</xdr:col>
      <xdr:colOff>50800</xdr:colOff>
      <xdr:row>16</xdr:row>
      <xdr:rowOff>82550</xdr:rowOff>
    </xdr:to>
    <xdr:graphicFrame>
      <xdr:nvGraphicFramePr>
        <xdr:cNvPr id="4" name="图表 3"/>
        <xdr:cNvGraphicFramePr/>
      </xdr:nvGraphicFramePr>
      <xdr:xfrm>
        <a:off x="3930650" y="1841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0"/>
  <sheetViews>
    <sheetView topLeftCell="A13" workbookViewId="0">
      <selection activeCell="A33" sqref="A33"/>
    </sheetView>
  </sheetViews>
  <sheetFormatPr defaultColWidth="9" defaultRowHeight="14"/>
  <cols>
    <col min="2" max="2" width="23.4545454545455" customWidth="1"/>
    <col min="3" max="3" width="19.2727272727273" customWidth="1"/>
    <col min="4" max="4" width="21.2727272727273" customWidth="1"/>
    <col min="5" max="5" width="12.8181818181818"/>
    <col min="6" max="6" width="15.3636363636364" customWidth="1"/>
    <col min="7" max="7" width="12.8181818181818"/>
  </cols>
  <sheetData>
    <row r="1" spans="1:1">
      <c r="A1" t="s">
        <v>0</v>
      </c>
    </row>
    <row r="2" spans="1:7">
      <c r="A2" s="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19">
      <c r="A3" t="s">
        <v>8</v>
      </c>
      <c r="B3">
        <v>267.15079</v>
      </c>
      <c r="C3">
        <v>2.5</v>
      </c>
      <c r="D3">
        <v>15</v>
      </c>
      <c r="E3">
        <f>(B3+80.281)/6700.2</f>
        <v>0.0518539431658756</v>
      </c>
      <c r="F3">
        <f>E3*D3/C3</f>
        <v>0.311123658995254</v>
      </c>
      <c r="G3">
        <f>F3/10</f>
        <v>0.0311123658995254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8">
      <c r="A4" t="s">
        <v>9</v>
      </c>
      <c r="B4">
        <v>268.53647</v>
      </c>
      <c r="C4">
        <v>2.5</v>
      </c>
      <c r="D4">
        <v>15</v>
      </c>
      <c r="E4">
        <f t="shared" ref="E4:E14" si="0">(B4+80.281)/6700.2</f>
        <v>0.0520607549028387</v>
      </c>
      <c r="F4">
        <f t="shared" ref="F4:F14" si="1">E4*D4/C4</f>
        <v>0.312364529417032</v>
      </c>
      <c r="G4">
        <f t="shared" ref="G4:G14" si="2">F4/10</f>
        <v>0.0312364529417032</v>
      </c>
      <c r="H4" s="3"/>
    </row>
    <row r="5" spans="1:8">
      <c r="A5" t="s">
        <v>10</v>
      </c>
      <c r="B5">
        <v>278.48334</v>
      </c>
      <c r="C5">
        <v>2.5</v>
      </c>
      <c r="D5">
        <v>15</v>
      </c>
      <c r="E5">
        <f t="shared" si="0"/>
        <v>0.0535453180502075</v>
      </c>
      <c r="F5">
        <f t="shared" si="1"/>
        <v>0.321271908301245</v>
      </c>
      <c r="G5">
        <f t="shared" si="2"/>
        <v>0.0321271908301245</v>
      </c>
      <c r="H5" s="3"/>
    </row>
    <row r="6" spans="1:8">
      <c r="A6" t="s">
        <v>11</v>
      </c>
      <c r="B6">
        <v>284.50027</v>
      </c>
      <c r="C6">
        <v>2.5</v>
      </c>
      <c r="D6">
        <v>15</v>
      </c>
      <c r="E6">
        <f t="shared" si="0"/>
        <v>0.0544433404972986</v>
      </c>
      <c r="F6">
        <f t="shared" si="1"/>
        <v>0.326660042983792</v>
      </c>
      <c r="G6">
        <f t="shared" si="2"/>
        <v>0.0326660042983792</v>
      </c>
      <c r="H6" s="3"/>
    </row>
    <row r="7" spans="1:7">
      <c r="A7" t="s">
        <v>12</v>
      </c>
      <c r="B7">
        <v>290.35864</v>
      </c>
      <c r="C7">
        <v>2.5</v>
      </c>
      <c r="D7">
        <v>15</v>
      </c>
      <c r="E7">
        <f t="shared" si="0"/>
        <v>0.0553176979791648</v>
      </c>
      <c r="F7">
        <f t="shared" si="1"/>
        <v>0.331906187874989</v>
      </c>
      <c r="G7">
        <f t="shared" si="2"/>
        <v>0.0331906187874989</v>
      </c>
    </row>
    <row r="8" spans="1:7">
      <c r="A8" t="s">
        <v>13</v>
      </c>
      <c r="B8">
        <v>288.34113</v>
      </c>
      <c r="C8">
        <v>2.5</v>
      </c>
      <c r="D8">
        <v>15</v>
      </c>
      <c r="E8">
        <f t="shared" si="0"/>
        <v>0.0550165860720576</v>
      </c>
      <c r="F8">
        <f t="shared" si="1"/>
        <v>0.330099516432346</v>
      </c>
      <c r="G8">
        <f t="shared" si="2"/>
        <v>0.0330099516432346</v>
      </c>
    </row>
    <row r="9" spans="1:7">
      <c r="A9" t="s">
        <v>14</v>
      </c>
      <c r="B9">
        <v>318.4422</v>
      </c>
      <c r="C9">
        <v>2.5</v>
      </c>
      <c r="D9">
        <v>15</v>
      </c>
      <c r="E9">
        <f t="shared" si="0"/>
        <v>0.0595091489806274</v>
      </c>
      <c r="F9">
        <f t="shared" si="1"/>
        <v>0.357054893883764</v>
      </c>
      <c r="G9">
        <f t="shared" si="2"/>
        <v>0.0357054893883764</v>
      </c>
    </row>
    <row r="10" spans="1:7">
      <c r="A10" t="s">
        <v>15</v>
      </c>
      <c r="B10">
        <v>319.75015</v>
      </c>
      <c r="C10">
        <v>2.5</v>
      </c>
      <c r="D10">
        <v>15</v>
      </c>
      <c r="E10">
        <f t="shared" si="0"/>
        <v>0.0597043595713561</v>
      </c>
      <c r="F10">
        <f t="shared" si="1"/>
        <v>0.358226157428137</v>
      </c>
      <c r="G10">
        <f t="shared" si="2"/>
        <v>0.0358226157428137</v>
      </c>
    </row>
    <row r="11" spans="1:7">
      <c r="A11" t="s">
        <v>16</v>
      </c>
      <c r="B11">
        <v>329.05579</v>
      </c>
      <c r="C11">
        <v>2.5</v>
      </c>
      <c r="D11">
        <v>15</v>
      </c>
      <c r="E11">
        <f t="shared" si="0"/>
        <v>0.0610932196053849</v>
      </c>
      <c r="F11">
        <f t="shared" si="1"/>
        <v>0.366559317632309</v>
      </c>
      <c r="G11">
        <f t="shared" si="2"/>
        <v>0.0366559317632309</v>
      </c>
    </row>
    <row r="12" spans="1:7">
      <c r="A12" t="s">
        <v>17</v>
      </c>
      <c r="B12">
        <v>681.81238</v>
      </c>
      <c r="C12">
        <v>2.5</v>
      </c>
      <c r="D12">
        <v>15</v>
      </c>
      <c r="E12">
        <f t="shared" si="0"/>
        <v>0.113741885316856</v>
      </c>
      <c r="F12">
        <f t="shared" si="1"/>
        <v>0.682451311901136</v>
      </c>
      <c r="G12">
        <f t="shared" si="2"/>
        <v>0.0682451311901136</v>
      </c>
    </row>
    <row r="13" spans="1:7">
      <c r="A13" t="s">
        <v>18</v>
      </c>
      <c r="B13">
        <v>652.73901</v>
      </c>
      <c r="C13">
        <v>2.5</v>
      </c>
      <c r="D13">
        <v>15</v>
      </c>
      <c r="E13">
        <f t="shared" si="0"/>
        <v>0.109402705889376</v>
      </c>
      <c r="F13">
        <f t="shared" si="1"/>
        <v>0.656416235336256</v>
      </c>
      <c r="G13">
        <f t="shared" si="2"/>
        <v>0.0656416235336256</v>
      </c>
    </row>
    <row r="14" spans="1:7">
      <c r="A14" t="s">
        <v>19</v>
      </c>
      <c r="B14">
        <v>684.8576</v>
      </c>
      <c r="C14">
        <v>2.5</v>
      </c>
      <c r="D14">
        <v>15</v>
      </c>
      <c r="E14">
        <f t="shared" si="0"/>
        <v>0.114196382197546</v>
      </c>
      <c r="F14">
        <f t="shared" si="1"/>
        <v>0.685178293185276</v>
      </c>
      <c r="G14">
        <f t="shared" si="2"/>
        <v>0.0685178293185276</v>
      </c>
    </row>
    <row r="16" spans="13:24"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t="s">
        <v>20</v>
      </c>
      <c r="I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2" t="s">
        <v>1</v>
      </c>
      <c r="B18" t="s">
        <v>2</v>
      </c>
      <c r="C18" t="s">
        <v>3</v>
      </c>
      <c r="D18" t="s">
        <v>4</v>
      </c>
      <c r="E18" t="s">
        <v>5</v>
      </c>
      <c r="F18" t="s">
        <v>21</v>
      </c>
      <c r="G18" t="s">
        <v>7</v>
      </c>
      <c r="I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t="s">
        <v>8</v>
      </c>
      <c r="B19">
        <v>2788.70605</v>
      </c>
      <c r="C19">
        <v>2.5</v>
      </c>
      <c r="D19">
        <v>15</v>
      </c>
      <c r="E19">
        <f>(B19-357.26)/14322</f>
        <v>0.169770007680492</v>
      </c>
      <c r="F19">
        <f>E19*D30/C19</f>
        <v>1.01862004608295</v>
      </c>
      <c r="G19" s="3">
        <f>F19/10</f>
        <v>0.101862004608295</v>
      </c>
      <c r="I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t="s">
        <v>9</v>
      </c>
      <c r="B20">
        <v>2809.32202</v>
      </c>
      <c r="C20">
        <v>2.5</v>
      </c>
      <c r="D20">
        <v>15</v>
      </c>
      <c r="E20">
        <f t="shared" ref="E20:E30" si="3">(B20-357.26)/14322</f>
        <v>0.171209469347856</v>
      </c>
      <c r="F20">
        <f t="shared" ref="F20:F30" si="4">E20*D20/C20</f>
        <v>1.02725681608714</v>
      </c>
      <c r="G20" s="3">
        <f t="shared" ref="G20:G30" si="5">F20/10</f>
        <v>0.102725681608714</v>
      </c>
      <c r="I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t="s">
        <v>10</v>
      </c>
      <c r="B21">
        <v>2772.83105</v>
      </c>
      <c r="C21">
        <v>2.5</v>
      </c>
      <c r="D21">
        <v>15</v>
      </c>
      <c r="E21">
        <f t="shared" si="3"/>
        <v>0.168661573104315</v>
      </c>
      <c r="F21">
        <f t="shared" si="4"/>
        <v>1.01196943862589</v>
      </c>
      <c r="G21" s="3">
        <f t="shared" si="5"/>
        <v>0.101196943862589</v>
      </c>
      <c r="I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t="s">
        <v>11</v>
      </c>
      <c r="B22">
        <v>4814.70947</v>
      </c>
      <c r="C22">
        <v>2.5</v>
      </c>
      <c r="D22">
        <v>15</v>
      </c>
      <c r="E22">
        <f t="shared" si="3"/>
        <v>0.311230936321743</v>
      </c>
      <c r="F22">
        <f t="shared" si="4"/>
        <v>1.86738561793046</v>
      </c>
      <c r="G22" s="3">
        <f t="shared" si="5"/>
        <v>0.186738561793046</v>
      </c>
      <c r="I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t="s">
        <v>12</v>
      </c>
      <c r="B23">
        <v>4873.09326</v>
      </c>
      <c r="C23">
        <v>2.5</v>
      </c>
      <c r="D23">
        <v>15</v>
      </c>
      <c r="E23">
        <f t="shared" si="3"/>
        <v>0.315307447283899</v>
      </c>
      <c r="F23">
        <f t="shared" si="4"/>
        <v>1.89184468370339</v>
      </c>
      <c r="G23" s="3">
        <f t="shared" si="5"/>
        <v>0.189184468370339</v>
      </c>
      <c r="I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t="s">
        <v>13</v>
      </c>
      <c r="B24">
        <v>4845.43701</v>
      </c>
      <c r="C24">
        <v>2.5</v>
      </c>
      <c r="D24">
        <v>15</v>
      </c>
      <c r="E24">
        <f t="shared" si="3"/>
        <v>0.313376414606898</v>
      </c>
      <c r="F24">
        <f t="shared" si="4"/>
        <v>1.88025848764139</v>
      </c>
      <c r="G24" s="3">
        <f t="shared" si="5"/>
        <v>0.188025848764139</v>
      </c>
      <c r="I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t="s">
        <v>14</v>
      </c>
      <c r="B25">
        <v>10234.7</v>
      </c>
      <c r="C25">
        <v>2.5</v>
      </c>
      <c r="D25">
        <v>15</v>
      </c>
      <c r="E25">
        <f t="shared" si="3"/>
        <v>0.689669040636783</v>
      </c>
      <c r="F25">
        <f t="shared" si="4"/>
        <v>4.1380142438207</v>
      </c>
      <c r="G25" s="3">
        <f t="shared" si="5"/>
        <v>0.41380142438207</v>
      </c>
      <c r="I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t="s">
        <v>15</v>
      </c>
      <c r="B26">
        <v>10150.7</v>
      </c>
      <c r="C26">
        <v>2.5</v>
      </c>
      <c r="D26">
        <v>15</v>
      </c>
      <c r="E26">
        <f t="shared" si="3"/>
        <v>0.683803937997486</v>
      </c>
      <c r="F26">
        <f t="shared" si="4"/>
        <v>4.10282362798492</v>
      </c>
      <c r="G26" s="3">
        <f t="shared" si="5"/>
        <v>0.410282362798492</v>
      </c>
      <c r="I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t="s">
        <v>16</v>
      </c>
      <c r="B27">
        <v>10168.7</v>
      </c>
      <c r="C27">
        <v>2.5</v>
      </c>
      <c r="D27">
        <v>15</v>
      </c>
      <c r="E27">
        <f t="shared" si="3"/>
        <v>0.685060745705907</v>
      </c>
      <c r="F27">
        <f t="shared" si="4"/>
        <v>4.11036447423544</v>
      </c>
      <c r="G27" s="3">
        <f t="shared" si="5"/>
        <v>0.411036447423544</v>
      </c>
      <c r="I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t="s">
        <v>17</v>
      </c>
      <c r="B28">
        <v>4567.16016</v>
      </c>
      <c r="C28">
        <v>2.5</v>
      </c>
      <c r="D28">
        <v>15</v>
      </c>
      <c r="E28">
        <f t="shared" si="3"/>
        <v>0.293946387376065</v>
      </c>
      <c r="F28">
        <f t="shared" si="4"/>
        <v>1.76367832425639</v>
      </c>
      <c r="G28" s="3">
        <f t="shared" si="5"/>
        <v>0.176367832425639</v>
      </c>
      <c r="I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9">
      <c r="A29" t="s">
        <v>18</v>
      </c>
      <c r="B29">
        <v>4431.16406</v>
      </c>
      <c r="C29">
        <v>2.5</v>
      </c>
      <c r="D29">
        <v>15</v>
      </c>
      <c r="E29">
        <f t="shared" si="3"/>
        <v>0.284450779220779</v>
      </c>
      <c r="F29">
        <f t="shared" si="4"/>
        <v>1.70670467532467</v>
      </c>
      <c r="G29" s="3">
        <f t="shared" si="5"/>
        <v>0.170670467532467</v>
      </c>
      <c r="I29" s="3"/>
    </row>
    <row r="30" spans="1:7">
      <c r="A30" t="s">
        <v>19</v>
      </c>
      <c r="B30">
        <v>4437.18701</v>
      </c>
      <c r="C30">
        <v>2.5</v>
      </c>
      <c r="D30">
        <v>15</v>
      </c>
      <c r="E30">
        <f t="shared" si="3"/>
        <v>0.284871317553414</v>
      </c>
      <c r="F30">
        <f t="shared" si="4"/>
        <v>1.70922790532048</v>
      </c>
      <c r="G30" s="3">
        <f t="shared" si="5"/>
        <v>0.170922790532048</v>
      </c>
    </row>
    <row r="32" spans="1:1">
      <c r="A32" t="s">
        <v>22</v>
      </c>
    </row>
    <row r="33" spans="1:21">
      <c r="A33" s="2" t="s">
        <v>1</v>
      </c>
      <c r="B33" t="s">
        <v>2</v>
      </c>
      <c r="C33" t="s">
        <v>3</v>
      </c>
      <c r="D33" t="s">
        <v>4</v>
      </c>
      <c r="E33" t="s">
        <v>5</v>
      </c>
      <c r="F33" t="s">
        <v>21</v>
      </c>
      <c r="G33" t="s">
        <v>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9">
      <c r="A34" t="s">
        <v>8</v>
      </c>
      <c r="B34">
        <v>163.36446</v>
      </c>
      <c r="C34">
        <v>2.5</v>
      </c>
      <c r="D34">
        <v>15</v>
      </c>
      <c r="E34">
        <f>(B34+65.961)/8237.1</f>
        <v>0.0278405579633609</v>
      </c>
      <c r="F34">
        <f>E34*D34/C34</f>
        <v>0.167043347780165</v>
      </c>
      <c r="G34" s="3">
        <f>F34/10</f>
        <v>0.0167043347780165</v>
      </c>
      <c r="I34" s="3"/>
    </row>
    <row r="35" spans="1:20">
      <c r="A35" t="s">
        <v>9</v>
      </c>
      <c r="B35">
        <v>163.43422</v>
      </c>
      <c r="C35">
        <v>2.5</v>
      </c>
      <c r="D35">
        <v>15</v>
      </c>
      <c r="E35">
        <f t="shared" ref="E35:E45" si="6">(B35+65.961)/8237.1</f>
        <v>0.027849026963373</v>
      </c>
      <c r="F35">
        <f t="shared" ref="F35:F45" si="7">E35*D35/C35</f>
        <v>0.167094161780238</v>
      </c>
      <c r="G35" s="3">
        <f t="shared" ref="G35:G45" si="8">F35/10</f>
        <v>0.0167094161780238</v>
      </c>
      <c r="I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7">
      <c r="A36" t="s">
        <v>10</v>
      </c>
      <c r="B36">
        <v>150.69171</v>
      </c>
      <c r="C36">
        <v>2.5</v>
      </c>
      <c r="D36">
        <v>15</v>
      </c>
      <c r="E36">
        <f t="shared" si="6"/>
        <v>0.0263020614051062</v>
      </c>
      <c r="F36">
        <f t="shared" si="7"/>
        <v>0.157812368430637</v>
      </c>
      <c r="G36" s="3">
        <f t="shared" si="8"/>
        <v>0.0157812368430637</v>
      </c>
    </row>
    <row r="37" spans="1:23">
      <c r="A37" t="s">
        <v>11</v>
      </c>
      <c r="B37">
        <v>628.87476</v>
      </c>
      <c r="C37">
        <v>2.5</v>
      </c>
      <c r="D37">
        <v>15</v>
      </c>
      <c r="E37">
        <f t="shared" si="6"/>
        <v>0.0843544159959209</v>
      </c>
      <c r="F37">
        <f t="shared" si="7"/>
        <v>0.506126495975525</v>
      </c>
      <c r="G37" s="3">
        <f t="shared" si="8"/>
        <v>0.0506126495975525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7">
      <c r="A38" t="s">
        <v>12</v>
      </c>
      <c r="B38">
        <v>629.58588</v>
      </c>
      <c r="C38">
        <v>2.5</v>
      </c>
      <c r="D38">
        <v>15</v>
      </c>
      <c r="E38">
        <f t="shared" si="6"/>
        <v>0.0844407473504024</v>
      </c>
      <c r="F38">
        <f t="shared" si="7"/>
        <v>0.506644484102414</v>
      </c>
      <c r="G38" s="3">
        <f t="shared" si="8"/>
        <v>0.0506644484102414</v>
      </c>
    </row>
    <row r="39" spans="1:19">
      <c r="A39" t="s">
        <v>13</v>
      </c>
      <c r="B39">
        <v>633.67889</v>
      </c>
      <c r="C39">
        <v>2.5</v>
      </c>
      <c r="D39">
        <v>15</v>
      </c>
      <c r="E39">
        <f t="shared" si="6"/>
        <v>0.0849376467446067</v>
      </c>
      <c r="F39">
        <f t="shared" si="7"/>
        <v>0.50962588046764</v>
      </c>
      <c r="G39" s="3">
        <f t="shared" si="8"/>
        <v>0.050962588046764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t="s">
        <v>14</v>
      </c>
      <c r="B40">
        <v>986.59747</v>
      </c>
      <c r="C40">
        <v>2.5</v>
      </c>
      <c r="D40">
        <v>15</v>
      </c>
      <c r="E40">
        <f t="shared" si="6"/>
        <v>0.127782650447366</v>
      </c>
      <c r="F40">
        <f t="shared" si="7"/>
        <v>0.766695902684196</v>
      </c>
      <c r="G40" s="3">
        <f t="shared" si="8"/>
        <v>0.0766695902684196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t="s">
        <v>15</v>
      </c>
      <c r="B41">
        <v>1080.74377</v>
      </c>
      <c r="C41">
        <v>2.5</v>
      </c>
      <c r="D41">
        <v>15</v>
      </c>
      <c r="E41">
        <f t="shared" si="6"/>
        <v>0.139212194825849</v>
      </c>
      <c r="F41">
        <f t="shared" si="7"/>
        <v>0.835273168955094</v>
      </c>
      <c r="G41" s="3">
        <f t="shared" si="8"/>
        <v>0.0835273168955094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t="s">
        <v>16</v>
      </c>
      <c r="B42">
        <v>1068.06616</v>
      </c>
      <c r="C42">
        <v>2.5</v>
      </c>
      <c r="D42">
        <v>15</v>
      </c>
      <c r="E42">
        <f t="shared" si="6"/>
        <v>0.137673108254119</v>
      </c>
      <c r="F42">
        <f t="shared" si="7"/>
        <v>0.826038649524714</v>
      </c>
      <c r="G42" s="3">
        <f t="shared" si="8"/>
        <v>0.0826038649524714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t="s">
        <v>17</v>
      </c>
      <c r="B43">
        <v>636.00287</v>
      </c>
      <c r="C43">
        <v>2.5</v>
      </c>
      <c r="D43">
        <v>15</v>
      </c>
      <c r="E43">
        <f t="shared" si="6"/>
        <v>0.0852197824477061</v>
      </c>
      <c r="F43">
        <f t="shared" si="7"/>
        <v>0.511318694686237</v>
      </c>
      <c r="G43" s="3">
        <f t="shared" si="8"/>
        <v>0.0511318694686237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t="s">
        <v>18</v>
      </c>
      <c r="B44">
        <v>651.17102</v>
      </c>
      <c r="C44">
        <v>2.5</v>
      </c>
      <c r="D44">
        <v>15</v>
      </c>
      <c r="E44">
        <f t="shared" si="6"/>
        <v>0.0870612254312804</v>
      </c>
      <c r="F44">
        <f t="shared" si="7"/>
        <v>0.522367352587682</v>
      </c>
      <c r="G44" s="3">
        <f t="shared" si="8"/>
        <v>0.0522367352587682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t="s">
        <v>19</v>
      </c>
      <c r="B45">
        <v>626.75238</v>
      </c>
      <c r="C45">
        <v>2.5</v>
      </c>
      <c r="D45">
        <v>15</v>
      </c>
      <c r="E45">
        <f t="shared" si="6"/>
        <v>0.0840967549258841</v>
      </c>
      <c r="F45">
        <f t="shared" si="7"/>
        <v>0.504580529555305</v>
      </c>
      <c r="G45" s="3">
        <f t="shared" si="8"/>
        <v>0.0504580529555304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8:19"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8:19"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8:19"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8:19"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8:19"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</sheetData>
  <mergeCells count="3">
    <mergeCell ref="A1:B1"/>
    <mergeCell ref="A17:B17"/>
    <mergeCell ref="A32:B3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tabSelected="1" workbookViewId="0">
      <selection activeCell="A2" sqref="A2"/>
    </sheetView>
  </sheetViews>
  <sheetFormatPr defaultColWidth="9" defaultRowHeight="14"/>
  <cols>
    <col min="1" max="1" width="13.8181818181818" customWidth="1"/>
    <col min="2" max="2" width="17.1818181818182" customWidth="1"/>
  </cols>
  <sheetData>
    <row r="2" spans="1:3">
      <c r="A2" t="s">
        <v>23</v>
      </c>
      <c r="B2" t="s">
        <v>24</v>
      </c>
      <c r="C2" t="s">
        <v>2</v>
      </c>
    </row>
    <row r="3" spans="2:3">
      <c r="B3">
        <v>0.5</v>
      </c>
      <c r="C3">
        <v>4075.02368</v>
      </c>
    </row>
    <row r="4" spans="2:3">
      <c r="B4">
        <v>0.125</v>
      </c>
      <c r="C4">
        <v>878.5611</v>
      </c>
    </row>
    <row r="5" spans="2:3">
      <c r="B5">
        <v>0.0625</v>
      </c>
      <c r="C5">
        <v>421.99911</v>
      </c>
    </row>
    <row r="6" spans="2:3">
      <c r="B6">
        <v>0.03125</v>
      </c>
      <c r="C6">
        <v>195.96902</v>
      </c>
    </row>
    <row r="7" spans="2:3">
      <c r="B7">
        <v>0.015625</v>
      </c>
      <c r="C7">
        <v>101.53258</v>
      </c>
    </row>
    <row r="8" spans="2:3">
      <c r="B8">
        <v>0.0078125</v>
      </c>
      <c r="C8">
        <v>44.64206</v>
      </c>
    </row>
    <row r="11" spans="1:3">
      <c r="A11" t="s">
        <v>25</v>
      </c>
      <c r="B11" t="s">
        <v>24</v>
      </c>
      <c r="C11" t="s">
        <v>2</v>
      </c>
    </row>
    <row r="12" spans="2:3">
      <c r="B12">
        <v>2</v>
      </c>
      <c r="C12" s="1">
        <v>28988.1</v>
      </c>
    </row>
    <row r="13" spans="2:3">
      <c r="B13">
        <v>1</v>
      </c>
      <c r="C13" s="1">
        <v>14639</v>
      </c>
    </row>
    <row r="14" spans="2:3">
      <c r="B14">
        <v>0.5</v>
      </c>
      <c r="C14">
        <v>7676.01953</v>
      </c>
    </row>
    <row r="15" spans="2:3">
      <c r="B15">
        <v>0.25</v>
      </c>
      <c r="C15">
        <v>3946.80469</v>
      </c>
    </row>
    <row r="16" spans="2:3">
      <c r="B16">
        <v>0.125</v>
      </c>
      <c r="C16">
        <v>2034.44238</v>
      </c>
    </row>
    <row r="18" spans="1:3">
      <c r="A18" t="s">
        <v>26</v>
      </c>
      <c r="B18" t="s">
        <v>24</v>
      </c>
      <c r="C18" t="s">
        <v>2</v>
      </c>
    </row>
    <row r="19" spans="2:3">
      <c r="B19">
        <v>0.5</v>
      </c>
      <c r="C19">
        <v>3284.47925</v>
      </c>
    </row>
    <row r="20" spans="2:9">
      <c r="B20">
        <v>0.125</v>
      </c>
      <c r="C20">
        <v>697.86749</v>
      </c>
      <c r="I20" s="1"/>
    </row>
    <row r="21" spans="2:9">
      <c r="B21">
        <v>0.0625</v>
      </c>
      <c r="C21">
        <v>318.31406</v>
      </c>
      <c r="I21" s="1"/>
    </row>
    <row r="22" spans="2:3">
      <c r="B22">
        <v>0.03125</v>
      </c>
      <c r="C22">
        <v>150.61673</v>
      </c>
    </row>
    <row r="23" spans="2:3">
      <c r="B23">
        <v>0.015625</v>
      </c>
      <c r="C23">
        <v>67.77158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妳好麽！</cp:lastModifiedBy>
  <dcterms:created xsi:type="dcterms:W3CDTF">2022-01-23T06:54:00Z</dcterms:created>
  <dcterms:modified xsi:type="dcterms:W3CDTF">2022-07-01T07:30:28Z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2052-11.1.0.11797</vt:lpwstr>
  </property>
  <property fmtid="{D5CDD505-2E9C-101B-9397-08002B2CF9AE}" pid="3" name="ICV">
    <vt:lpwstr>87862B137A484D5A994ED69B3BB32547</vt:lpwstr>
  </property>
</Properties>
</file>