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li\Documents\UMiami\Internships\Feeding trial\tissue\"/>
    </mc:Choice>
  </mc:AlternateContent>
  <xr:revisionPtr revIDLastSave="0" documentId="13_ncr:1_{C782D2CD-9CFB-481C-A23A-EBEDF87F9510}" xr6:coauthVersionLast="47" xr6:coauthVersionMax="47" xr10:uidLastSave="{00000000-0000-0000-0000-000000000000}"/>
  <bookViews>
    <workbookView xWindow="-108" yWindow="-108" windowWidth="23256" windowHeight="12456" activeTab="4" xr2:uid="{3133CC0F-A118-46D6-8703-2DC7EEE47328}"/>
  </bookViews>
  <sheets>
    <sheet name="Standards" sheetId="1" r:id="rId1"/>
    <sheet name="Unknowns" sheetId="2" r:id="rId2"/>
    <sheet name="STD Curve" sheetId="3" r:id="rId3"/>
    <sheet name="Protein Conc Calc" sheetId="4" r:id="rId4"/>
    <sheet name="Sheet2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5" l="1"/>
  <c r="D4" i="5"/>
  <c r="D3" i="5"/>
  <c r="D2" i="5"/>
  <c r="C5" i="5"/>
  <c r="C4" i="5"/>
  <c r="C3" i="5"/>
  <c r="C2" i="5"/>
  <c r="B5" i="5"/>
  <c r="B4" i="5"/>
  <c r="B3" i="5"/>
  <c r="B2" i="5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3" i="4"/>
  <c r="C2" i="4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5" i="3"/>
  <c r="E33" i="3"/>
  <c r="E31" i="3"/>
  <c r="E29" i="3"/>
  <c r="E27" i="3"/>
  <c r="E25" i="3"/>
  <c r="E23" i="3"/>
  <c r="E21" i="3"/>
  <c r="E19" i="3"/>
  <c r="E17" i="3"/>
  <c r="E15" i="3"/>
  <c r="E13" i="3"/>
  <c r="E11" i="3"/>
  <c r="E9" i="3"/>
  <c r="E7" i="3"/>
  <c r="E5" i="3"/>
  <c r="E3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4" i="3"/>
  <c r="C5" i="3"/>
  <c r="C3" i="3"/>
</calcChain>
</file>

<file path=xl/sharedStrings.xml><?xml version="1.0" encoding="utf-8"?>
<sst xmlns="http://schemas.openxmlformats.org/spreadsheetml/2006/main" count="222" uniqueCount="77">
  <si>
    <t>A</t>
  </si>
  <si>
    <t>B</t>
  </si>
  <si>
    <t>C</t>
  </si>
  <si>
    <t>D</t>
  </si>
  <si>
    <t>E</t>
  </si>
  <si>
    <t>F</t>
  </si>
  <si>
    <t>G</t>
  </si>
  <si>
    <t>H</t>
  </si>
  <si>
    <t>I</t>
  </si>
  <si>
    <t>CONCENTRATION</t>
  </si>
  <si>
    <t>BACKCALCCONC</t>
  </si>
  <si>
    <t>WELLS</t>
  </si>
  <si>
    <t>VALUE</t>
  </si>
  <si>
    <t>MEAN VALUE</t>
  </si>
  <si>
    <t>SD</t>
  </si>
  <si>
    <t>CV</t>
  </si>
  <si>
    <t>SAMPLE</t>
  </si>
  <si>
    <t>D1</t>
  </si>
  <si>
    <t>D2</t>
  </si>
  <si>
    <t>D3</t>
  </si>
  <si>
    <t>D4</t>
  </si>
  <si>
    <t>D5</t>
  </si>
  <si>
    <t>F1</t>
  </si>
  <si>
    <t>F2</t>
  </si>
  <si>
    <t>F3</t>
  </si>
  <si>
    <t>F4</t>
  </si>
  <si>
    <t>F5</t>
  </si>
  <si>
    <t>I1</t>
  </si>
  <si>
    <t>I3</t>
  </si>
  <si>
    <t>I4</t>
  </si>
  <si>
    <t>I5</t>
  </si>
  <si>
    <t>NU1</t>
  </si>
  <si>
    <t>NU2</t>
  </si>
  <si>
    <t>NU3</t>
  </si>
  <si>
    <t>NU4</t>
  </si>
  <si>
    <t>NU5</t>
  </si>
  <si>
    <t>S1</t>
  </si>
  <si>
    <t>S2</t>
  </si>
  <si>
    <t>S3</t>
  </si>
  <si>
    <t>S4</t>
  </si>
  <si>
    <t>S5</t>
  </si>
  <si>
    <t>RESULT</t>
  </si>
  <si>
    <t>MEANRESULT</t>
  </si>
  <si>
    <t xml:space="preserve">standards </t>
  </si>
  <si>
    <t>blank standard absorbance</t>
  </si>
  <si>
    <t>standard/unknown</t>
  </si>
  <si>
    <t>value</t>
  </si>
  <si>
    <t>blank corrected value</t>
  </si>
  <si>
    <t>Avg blank corrected</t>
  </si>
  <si>
    <t>standard curve</t>
  </si>
  <si>
    <t>CONC</t>
  </si>
  <si>
    <t>Sample</t>
  </si>
  <si>
    <t>Absorb</t>
  </si>
  <si>
    <t>Protein Conc</t>
  </si>
  <si>
    <t>y</t>
  </si>
  <si>
    <t>absorbance</t>
  </si>
  <si>
    <t>x</t>
  </si>
  <si>
    <t>concentration</t>
  </si>
  <si>
    <t>y=0.0008x+0.1138</t>
  </si>
  <si>
    <t>x=(y-0.1138)/0.0008</t>
  </si>
  <si>
    <t>concentration=(absorbance-0.1138)/0.0008</t>
  </si>
  <si>
    <t>Protein Average</t>
  </si>
  <si>
    <t>Dictyota</t>
  </si>
  <si>
    <t>Fed</t>
  </si>
  <si>
    <t>Initial</t>
  </si>
  <si>
    <t>Not Fed</t>
  </si>
  <si>
    <t>Nursery</t>
  </si>
  <si>
    <t>SE</t>
  </si>
  <si>
    <t>ANOVA results- no significant difference in protein concentration</t>
  </si>
  <si>
    <t xml:space="preserve">            Df Sum Sq Mean Sq F value Pr(&gt;F)</t>
  </si>
  <si>
    <t>Sample       4   1397   349.3   0.133  0.968</t>
  </si>
  <si>
    <t xml:space="preserve">Residuals   19  49912  2626.9  </t>
  </si>
  <si>
    <t>For Dictyota Feeding</t>
  </si>
  <si>
    <t>For Coral Conditioning</t>
  </si>
  <si>
    <t>Unfed</t>
  </si>
  <si>
    <t>Fed/RC</t>
  </si>
  <si>
    <t>Fed/Dict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</si>
</sst>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'STD Curve'!$K$3</c:f>
              <c:strCache>
                <c:ptCount val="1"/>
                <c:pt idx="0">
                  <c:v>VALUE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967283464566929"/>
                  <c:y val="0.406990740740740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'STD Curve'!$J$4:$J$11</c:f>
              <c:numCache>
                <c:formatCode>General</c:formatCode>
                <c:ptCount val="8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750</c:v>
                </c:pt>
                <c:pt idx="4">
                  <c:v>500</c:v>
                </c:pt>
                <c:pt idx="5">
                  <c:v>250</c:v>
                </c:pt>
                <c:pt idx="6">
                  <c:v>125</c:v>
                </c:pt>
                <c:pt idx="7">
                  <c:v>25</c:v>
                </c:pt>
              </c:numCache>
            </c:numRef>
          </c:xVal>
          <c:yVal>
            <c:numRef>
              <c:f>'STD Curve'!$K$4:$K$11</c:f>
              <c:numCache>
                <c:formatCode>General</c:formatCode>
                <c:ptCount val="8"/>
                <c:pt idx="0">
                  <c:v>1.8294999999999999</c:v>
                </c:pt>
                <c:pt idx="1">
                  <c:v>1.163</c:v>
                </c:pt>
                <c:pt idx="2">
                  <c:v>1.1395</c:v>
                </c:pt>
                <c:pt idx="3">
                  <c:v>0.89300000000000002</c:v>
                </c:pt>
                <c:pt idx="4">
                  <c:v>0.5645</c:v>
                </c:pt>
                <c:pt idx="5">
                  <c:v>0.26400000000000001</c:v>
                </c:pt>
                <c:pt idx="6">
                  <c:v>0.1615</c:v>
                </c:pt>
                <c:pt idx="7">
                  <c:v>9.5500000000000002E-2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41-461E-87B9-3A7888DA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639391"/>
        <c:axId val="1997637311"/>
      </c:scatterChart>
      <c:valAx>
        <c:axId val="19976393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Concentration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637311"/>
        <c:crosses val="autoZero"/>
        <c:crossBetween val="midCat"/>
      </c:valAx>
      <c:valAx>
        <c:axId val="19976373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Blank- corrected Absorbance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639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92825896762903"/>
          <c:y val="5.0925925925925923E-2"/>
          <c:w val="0.83129396325459315"/>
          <c:h val="0.743503207932341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Sheet2!$I$1:$I$4</c:f>
                <c:numCache>
                  <c:formatCode>General</c:formatCode>
                  <c:ptCount val="4"/>
                  <c:pt idx="0">
                    <c:v>13.032911065197005</c:v>
                  </c:pt>
                  <c:pt idx="1">
                    <c:v>28.928386793943414</c:v>
                  </c:pt>
                  <c:pt idx="2">
                    <c:v>13.546217184144039</c:v>
                  </c:pt>
                  <c:pt idx="3">
                    <c:v>20.142461368958855</c:v>
                  </c:pt>
                </c:numCache>
              </c:numRef>
            </c:plus>
            <c:minus>
              <c:numRef>
                <c:f>Sheet2!$I$1:$I$4</c:f>
                <c:numCache>
                  <c:formatCode>General</c:formatCode>
                  <c:ptCount val="4"/>
                  <c:pt idx="0">
                    <c:v>13.032911065197005</c:v>
                  </c:pt>
                  <c:pt idx="1">
                    <c:v>28.928386793943414</c:v>
                  </c:pt>
                  <c:pt idx="2">
                    <c:v>13.546217184144039</c:v>
                  </c:pt>
                  <c:pt idx="3">
                    <c:v>20.142461368958855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Sheet2!$F$1:$F$4</c:f>
              <c:strCache>
                <c:ptCount val="4"/>
                <c:pt idx="0">
                  <c:v>Initial</c:v>
                </c:pt>
                <c:pt idx="1">
                  <c:v>Unfed</c:v>
                </c:pt>
                <c:pt idx="2">
                  <c:v>Fed/RC</c:v>
                </c:pt>
                <c:pt idx="3">
                  <c:v>Fed/Dict</c:v>
                </c:pt>
              </c:strCache>
            </c:strRef>
          </c:cat>
          <c:val>
            <c:numRef>
              <c:f>Sheet2!$G$1:$G$4</c:f>
              <c:numCache>
                <c:formatCode>General</c:formatCode>
                <c:ptCount val="4"/>
                <c:pt idx="0">
                  <c:v>111.5</c:v>
                </c:pt>
                <c:pt idx="1">
                  <c:v>95.125</c:v>
                </c:pt>
                <c:pt idx="2">
                  <c:v>90</c:v>
                </c:pt>
                <c:pt idx="3">
                  <c:v>102.25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4-41D9-9D8E-D4658856B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8019247"/>
        <c:axId val="59019823"/>
      </c:barChart>
      <c:catAx>
        <c:axId val="2180192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9823"/>
        <c:crosses val="autoZero"/>
        <c:auto val="1"/>
        <c:lblAlgn val="ctr"/>
        <c:lblOffset val="100"/>
        <c:noMultiLvlLbl val="0"/>
      </c:catAx>
      <c:valAx>
        <c:axId val="5901982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Protein Concentration (ug/mL)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019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Sheet2!$D$24:$D$27</c:f>
                <c:numCache>
                  <c:formatCode>General</c:formatCode>
                  <c:ptCount val="4"/>
                  <c:pt idx="0">
                    <c:v>13.032911065197005</c:v>
                  </c:pt>
                  <c:pt idx="1">
                    <c:v>28.928386793943414</c:v>
                  </c:pt>
                  <c:pt idx="2">
                    <c:v>13.546217184144039</c:v>
                  </c:pt>
                  <c:pt idx="3">
                    <c:v>31.106294580036359</c:v>
                  </c:pt>
                </c:numCache>
              </c:numRef>
            </c:plus>
            <c:minus>
              <c:numRef>
                <c:f>Sheet2!$D$24:$D$27</c:f>
                <c:numCache>
                  <c:formatCode>General</c:formatCode>
                  <c:ptCount val="4"/>
                  <c:pt idx="0">
                    <c:v>13.032911065197005</c:v>
                  </c:pt>
                  <c:pt idx="1">
                    <c:v>28.928386793943414</c:v>
                  </c:pt>
                  <c:pt idx="2">
                    <c:v>13.546217184144039</c:v>
                  </c:pt>
                  <c:pt idx="3">
                    <c:v>31.106294580036359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Sheet2!$A$24:$A$27</c:f>
              <c:strCache>
                <c:ptCount val="4"/>
                <c:pt idx="0">
                  <c:v>Initial</c:v>
                </c:pt>
                <c:pt idx="1">
                  <c:v>Unfed</c:v>
                </c:pt>
                <c:pt idx="2">
                  <c:v>Fed</c:v>
                </c:pt>
                <c:pt idx="3">
                  <c:v>Nursery</c:v>
                </c:pt>
              </c:strCache>
            </c:strRef>
          </c:cat>
          <c:val>
            <c:numRef>
              <c:f>Sheet2!$B$24:$B$27</c:f>
              <c:numCache>
                <c:formatCode>General</c:formatCode>
                <c:ptCount val="4"/>
                <c:pt idx="0">
                  <c:v>111.5</c:v>
                </c:pt>
                <c:pt idx="1">
                  <c:v>95.125</c:v>
                </c:pt>
                <c:pt idx="2">
                  <c:v>90</c:v>
                </c:pt>
                <c:pt idx="3">
                  <c:v>106.875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6-484D-B7A5-A0DB79D45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1304960"/>
        <c:axId val="271305376"/>
      </c:barChart>
      <c:catAx>
        <c:axId val="2713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305376"/>
        <c:crosses val="autoZero"/>
        <c:auto val="1"/>
        <c:lblAlgn val="ctr"/>
        <c:lblOffset val="100"/>
        <c:noMultiLvlLbl val="0"/>
      </c:catAx>
      <c:valAx>
        <c:axId val="271305376"/>
        <c:scaling>
          <c:orientation val="minMax"/>
          <c:max val="14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Protein Concentration (ug/mL)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13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</xdr:colOff>
      <xdr:row>3</xdr:row>
      <xdr:rowOff>15240</xdr:rowOff>
    </xdr:from>
    <xdr:to>
      <xdr:col>19</xdr:col>
      <xdr:colOff>358140</xdr:colOff>
      <xdr:row>18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574C46-41CB-462C-9EEC-BF26F8801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91440</xdr:colOff>
      <xdr:row>1</xdr:row>
      <xdr:rowOff>121920</xdr:rowOff>
    </xdr:from>
    <xdr:to>
      <xdr:col>19</xdr:col>
      <xdr:colOff>396240</xdr:colOff>
      <xdr:row>16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C59B0F-55BA-4785-95A5-79D1A39F3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129540</xdr:colOff>
      <xdr:row>20</xdr:row>
      <xdr:rowOff>91440</xdr:rowOff>
    </xdr:from>
    <xdr:to>
      <xdr:col>19</xdr:col>
      <xdr:colOff>434340</xdr:colOff>
      <xdr:row>35</xdr:row>
      <xdr:rowOff>91440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FDDF1E-3045-93E4-6EA6-68993D7669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F338-8E22-41DD-9743-2570C6C3B35F}">
  <dimension ref="A1:I20"/>
  <sheetViews>
    <sheetView workbookViewId="0">
      <selection activeCell="D23" sqref="D23"/>
    </sheetView>
  </sheetViews>
  <sheetFormatPr defaultRowHeight="14.4" x14ac:dyDescent="0.3"/>
  <cols>
    <col min="3" max="3" width="15.77734375" bestFit="1" customWidth="1"/>
    <col min="4" max="4" width="14.5546875" bestFit="1" customWidth="1"/>
    <col min="5" max="6" width="6.44140625" bestFit="1" customWidth="1"/>
    <col min="7" max="7" width="12" bestFit="1" customWidth="1"/>
  </cols>
  <sheetData>
    <row r="1" spans="1:9" x14ac:dyDescent="0.3">
      <c r="A1" t="s">
        <v>43</v>
      </c>
    </row>
    <row r="2" spans="1:9" x14ac:dyDescent="0.3">
      <c r="B2" t="s">
        <v>16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</row>
    <row r="3" spans="1:9" x14ac:dyDescent="0.3">
      <c r="B3" t="s">
        <v>0</v>
      </c>
      <c r="C3">
        <v>2000</v>
      </c>
      <c r="D3">
        <v>2009.8050000000001</v>
      </c>
      <c r="F3">
        <v>1.92</v>
      </c>
      <c r="G3">
        <v>1.9219999999999999</v>
      </c>
      <c r="H3">
        <v>4.0000000000000001E-3</v>
      </c>
      <c r="I3">
        <v>0.2</v>
      </c>
    </row>
    <row r="4" spans="1:9" x14ac:dyDescent="0.3">
      <c r="B4" t="s">
        <v>0</v>
      </c>
      <c r="C4">
        <v>2000</v>
      </c>
      <c r="D4">
        <v>2016.162</v>
      </c>
      <c r="F4">
        <v>1.925</v>
      </c>
    </row>
    <row r="5" spans="1:9" x14ac:dyDescent="0.3">
      <c r="B5" t="s">
        <v>1</v>
      </c>
      <c r="C5">
        <v>1500</v>
      </c>
      <c r="D5">
        <v>893.78200000000004</v>
      </c>
      <c r="F5">
        <v>0.95399999999999996</v>
      </c>
      <c r="G5">
        <v>1.256</v>
      </c>
      <c r="H5">
        <v>0.42699999999999999</v>
      </c>
      <c r="I5">
        <v>34</v>
      </c>
    </row>
    <row r="6" spans="1:9" x14ac:dyDescent="0.3">
      <c r="B6" t="s">
        <v>1</v>
      </c>
      <c r="C6">
        <v>1500</v>
      </c>
      <c r="D6">
        <v>1591.412</v>
      </c>
      <c r="F6">
        <v>1.5580000000000001</v>
      </c>
    </row>
    <row r="7" spans="1:9" x14ac:dyDescent="0.3">
      <c r="B7" t="s">
        <v>2</v>
      </c>
      <c r="C7">
        <v>1000</v>
      </c>
      <c r="D7">
        <v>1269.873</v>
      </c>
      <c r="F7">
        <v>1.2789999999999999</v>
      </c>
      <c r="G7">
        <v>1.2330000000000001</v>
      </c>
      <c r="H7">
        <v>6.6000000000000003E-2</v>
      </c>
      <c r="I7">
        <v>5.4</v>
      </c>
    </row>
    <row r="8" spans="1:9" x14ac:dyDescent="0.3">
      <c r="B8" t="s">
        <v>2</v>
      </c>
      <c r="C8">
        <v>1000</v>
      </c>
      <c r="D8">
        <v>1161.692</v>
      </c>
      <c r="F8">
        <v>1.1859999999999999</v>
      </c>
    </row>
    <row r="9" spans="1:9" x14ac:dyDescent="0.3">
      <c r="B9" t="s">
        <v>3</v>
      </c>
      <c r="C9">
        <v>750</v>
      </c>
      <c r="D9">
        <v>927.53099999999995</v>
      </c>
      <c r="F9">
        <v>0.98299999999999998</v>
      </c>
      <c r="G9">
        <v>0.98599999999999999</v>
      </c>
      <c r="H9">
        <v>4.0000000000000001E-3</v>
      </c>
      <c r="I9">
        <v>0.4</v>
      </c>
    </row>
    <row r="10" spans="1:9" x14ac:dyDescent="0.3">
      <c r="B10" t="s">
        <v>3</v>
      </c>
      <c r="C10">
        <v>750</v>
      </c>
      <c r="D10">
        <v>934.23400000000004</v>
      </c>
      <c r="F10">
        <v>0.98899999999999999</v>
      </c>
    </row>
    <row r="11" spans="1:9" x14ac:dyDescent="0.3">
      <c r="B11" t="s">
        <v>4</v>
      </c>
      <c r="C11">
        <v>500</v>
      </c>
      <c r="D11">
        <v>540.22799999999995</v>
      </c>
      <c r="F11">
        <v>0.64800000000000002</v>
      </c>
      <c r="G11">
        <v>0.65800000000000003</v>
      </c>
      <c r="H11">
        <v>1.4E-2</v>
      </c>
      <c r="I11">
        <v>2.1</v>
      </c>
    </row>
    <row r="12" spans="1:9" x14ac:dyDescent="0.3">
      <c r="B12" t="s">
        <v>4</v>
      </c>
      <c r="C12">
        <v>500</v>
      </c>
      <c r="D12">
        <v>562.53499999999997</v>
      </c>
      <c r="F12">
        <v>0.66700000000000004</v>
      </c>
    </row>
    <row r="13" spans="1:9" x14ac:dyDescent="0.3">
      <c r="B13" t="s">
        <v>5</v>
      </c>
      <c r="C13">
        <v>250</v>
      </c>
      <c r="D13">
        <v>195.82499999999999</v>
      </c>
      <c r="F13">
        <v>0.35</v>
      </c>
      <c r="G13">
        <v>0.35699999999999998</v>
      </c>
      <c r="H13">
        <v>0.01</v>
      </c>
      <c r="I13">
        <v>2.7</v>
      </c>
    </row>
    <row r="14" spans="1:9" x14ac:dyDescent="0.3">
      <c r="B14" t="s">
        <v>5</v>
      </c>
      <c r="C14">
        <v>250</v>
      </c>
      <c r="D14">
        <v>211.524</v>
      </c>
      <c r="F14">
        <v>0.36399999999999999</v>
      </c>
    </row>
    <row r="15" spans="1:9" x14ac:dyDescent="0.3">
      <c r="B15" t="s">
        <v>6</v>
      </c>
      <c r="C15">
        <v>125</v>
      </c>
      <c r="D15">
        <v>64.507999999999996</v>
      </c>
      <c r="F15">
        <v>0.23699999999999999</v>
      </c>
      <c r="G15">
        <v>0.254</v>
      </c>
      <c r="H15">
        <v>2.5000000000000001E-3</v>
      </c>
      <c r="I15">
        <v>9.8000000000000007</v>
      </c>
    </row>
    <row r="16" spans="1:9" x14ac:dyDescent="0.3">
      <c r="B16" t="s">
        <v>6</v>
      </c>
      <c r="C16">
        <v>125</v>
      </c>
      <c r="D16">
        <v>105.30800000000001</v>
      </c>
      <c r="F16">
        <v>0.27200000000000002</v>
      </c>
    </row>
    <row r="17" spans="2:9" x14ac:dyDescent="0.3">
      <c r="B17" t="s">
        <v>7</v>
      </c>
      <c r="C17">
        <v>25</v>
      </c>
      <c r="D17">
        <v>-1.256</v>
      </c>
      <c r="F17">
        <v>0.18</v>
      </c>
      <c r="G17">
        <v>0.188</v>
      </c>
      <c r="H17">
        <v>1.2E-2</v>
      </c>
      <c r="I17">
        <v>6.6</v>
      </c>
    </row>
    <row r="18" spans="2:9" x14ac:dyDescent="0.3">
      <c r="B18" t="s">
        <v>7</v>
      </c>
      <c r="C18">
        <v>25</v>
      </c>
      <c r="D18">
        <v>19.085999999999999</v>
      </c>
      <c r="F18">
        <v>0.19700000000000001</v>
      </c>
    </row>
    <row r="19" spans="2:9" x14ac:dyDescent="0.3">
      <c r="B19" t="s">
        <v>8</v>
      </c>
      <c r="C19">
        <v>0</v>
      </c>
      <c r="D19">
        <v>-6.9189999999999996</v>
      </c>
      <c r="F19">
        <v>0.17499999999999999</v>
      </c>
      <c r="G19">
        <v>9.2999999999999999E-2</v>
      </c>
      <c r="H19">
        <v>0.115</v>
      </c>
      <c r="I19">
        <v>123.5</v>
      </c>
    </row>
    <row r="20" spans="2:9" x14ac:dyDescent="0.3">
      <c r="B20" t="s">
        <v>8</v>
      </c>
      <c r="C20">
        <v>0</v>
      </c>
      <c r="D20">
        <v>-195.31100000000001</v>
      </c>
      <c r="F20">
        <v>1.2E-2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B67F-8D1D-4C24-9BA5-985F6F9A836E}">
  <dimension ref="B2:G50"/>
  <sheetViews>
    <sheetView workbookViewId="0">
      <selection activeCell="G39" sqref="G39"/>
    </sheetView>
  </sheetViews>
  <sheetFormatPr defaultRowHeight="14.4" x14ac:dyDescent="0.3"/>
  <cols>
    <col min="5" max="5" width="12.33203125" bestFit="1" customWidth="1"/>
  </cols>
  <sheetData>
    <row r="2" spans="2:7" x14ac:dyDescent="0.3">
      <c r="B2" t="s">
        <v>16</v>
      </c>
      <c r="C2" t="s">
        <v>12</v>
      </c>
      <c r="D2" t="s">
        <v>41</v>
      </c>
      <c r="E2" t="s">
        <v>42</v>
      </c>
      <c r="F2" t="s">
        <v>14</v>
      </c>
      <c r="G2" t="s">
        <v>15</v>
      </c>
    </row>
    <row r="3" spans="2:7" x14ac:dyDescent="0.3">
      <c r="B3" t="s">
        <v>17</v>
      </c>
      <c r="C3">
        <v>0.24</v>
      </c>
      <c r="D3">
        <v>35.052999999999997</v>
      </c>
      <c r="E3">
        <v>57.798999999999999</v>
      </c>
      <c r="F3">
        <v>32</v>
      </c>
      <c r="G3">
        <v>55.7</v>
      </c>
    </row>
    <row r="4" spans="2:7" x14ac:dyDescent="0.3">
      <c r="B4" t="s">
        <v>17</v>
      </c>
      <c r="C4">
        <v>0.26700000000000002</v>
      </c>
      <c r="D4">
        <v>80.545000000000002</v>
      </c>
    </row>
    <row r="5" spans="2:7" x14ac:dyDescent="0.3">
      <c r="B5" t="s">
        <v>18</v>
      </c>
      <c r="C5">
        <v>0.34599999999999997</v>
      </c>
      <c r="D5">
        <v>214.822</v>
      </c>
      <c r="E5">
        <v>215.41399999999999</v>
      </c>
      <c r="F5">
        <v>0.83699999999999997</v>
      </c>
      <c r="G5">
        <v>0.4</v>
      </c>
    </row>
    <row r="6" spans="2:7" x14ac:dyDescent="0.3">
      <c r="B6" t="s">
        <v>18</v>
      </c>
      <c r="C6">
        <v>0.34699999999999998</v>
      </c>
      <c r="D6">
        <v>216.006</v>
      </c>
    </row>
    <row r="7" spans="2:7" x14ac:dyDescent="0.3">
      <c r="B7" t="s">
        <v>19</v>
      </c>
      <c r="C7">
        <v>0.27</v>
      </c>
      <c r="D7">
        <v>85.617999999999995</v>
      </c>
      <c r="E7">
        <v>75.978999999999999</v>
      </c>
      <c r="F7">
        <v>13</v>
      </c>
      <c r="G7">
        <v>17.899999999999999</v>
      </c>
    </row>
    <row r="8" spans="2:7" x14ac:dyDescent="0.3">
      <c r="B8" t="s">
        <v>19</v>
      </c>
      <c r="C8">
        <v>0.25800000000000001</v>
      </c>
      <c r="D8">
        <v>66.338999999999999</v>
      </c>
    </row>
    <row r="9" spans="2:7" x14ac:dyDescent="0.3">
      <c r="B9" t="s">
        <v>20</v>
      </c>
      <c r="C9">
        <v>0.27400000000000002</v>
      </c>
      <c r="D9">
        <v>93.905000000000001</v>
      </c>
      <c r="E9">
        <v>118.173</v>
      </c>
      <c r="F9">
        <v>34</v>
      </c>
      <c r="G9">
        <v>29</v>
      </c>
    </row>
    <row r="10" spans="2:7" x14ac:dyDescent="0.3">
      <c r="B10" t="s">
        <v>20</v>
      </c>
      <c r="C10">
        <v>0.30299999999999999</v>
      </c>
      <c r="D10">
        <v>142.441</v>
      </c>
    </row>
    <row r="11" spans="2:7" x14ac:dyDescent="0.3">
      <c r="B11" t="s">
        <v>21</v>
      </c>
      <c r="C11">
        <v>0.27500000000000002</v>
      </c>
      <c r="D11">
        <v>94.073999999999998</v>
      </c>
      <c r="E11">
        <v>120.71</v>
      </c>
      <c r="F11">
        <v>37</v>
      </c>
      <c r="G11">
        <v>31.2</v>
      </c>
    </row>
    <row r="12" spans="2:7" x14ac:dyDescent="0.3">
      <c r="B12" t="s">
        <v>21</v>
      </c>
      <c r="C12">
        <v>0.30599999999999999</v>
      </c>
      <c r="D12">
        <v>147.345</v>
      </c>
    </row>
    <row r="13" spans="2:7" x14ac:dyDescent="0.3">
      <c r="B13" t="s">
        <v>22</v>
      </c>
      <c r="C13">
        <v>0.26600000000000001</v>
      </c>
      <c r="D13">
        <v>79.022999999999996</v>
      </c>
      <c r="E13">
        <v>73.019000000000005</v>
      </c>
      <c r="F13">
        <v>8.49</v>
      </c>
      <c r="G13">
        <v>11.6</v>
      </c>
    </row>
    <row r="14" spans="2:7" x14ac:dyDescent="0.3">
      <c r="B14" t="s">
        <v>22</v>
      </c>
      <c r="C14">
        <v>0.25900000000000001</v>
      </c>
      <c r="D14">
        <v>67.016000000000005</v>
      </c>
    </row>
    <row r="15" spans="2:7" x14ac:dyDescent="0.3">
      <c r="B15" t="s">
        <v>23</v>
      </c>
      <c r="C15">
        <v>0.219</v>
      </c>
      <c r="D15">
        <v>0.55300000000000005</v>
      </c>
      <c r="E15">
        <v>67.608000000000004</v>
      </c>
      <c r="F15">
        <v>94</v>
      </c>
      <c r="G15">
        <v>140.30000000000001</v>
      </c>
    </row>
    <row r="16" spans="2:7" x14ac:dyDescent="0.3">
      <c r="B16" t="s">
        <v>23</v>
      </c>
      <c r="C16">
        <v>0.29799999999999999</v>
      </c>
      <c r="D16">
        <v>134.66200000000001</v>
      </c>
    </row>
    <row r="17" spans="2:7" x14ac:dyDescent="0.3">
      <c r="B17" t="s">
        <v>24</v>
      </c>
      <c r="C17">
        <v>0.316</v>
      </c>
      <c r="D17">
        <v>164.42599999999999</v>
      </c>
      <c r="E17">
        <v>143.54</v>
      </c>
      <c r="F17">
        <v>29</v>
      </c>
      <c r="G17">
        <v>20.6</v>
      </c>
    </row>
    <row r="18" spans="2:7" x14ac:dyDescent="0.3">
      <c r="B18" t="s">
        <v>24</v>
      </c>
      <c r="C18">
        <v>0.29099999999999998</v>
      </c>
      <c r="D18">
        <v>122.655</v>
      </c>
    </row>
    <row r="19" spans="2:7" x14ac:dyDescent="0.3">
      <c r="B19" t="s">
        <v>25</v>
      </c>
      <c r="C19">
        <v>0.313</v>
      </c>
      <c r="D19">
        <v>159.01400000000001</v>
      </c>
      <c r="E19">
        <v>148.952</v>
      </c>
      <c r="F19">
        <v>14</v>
      </c>
      <c r="G19">
        <v>9.6</v>
      </c>
    </row>
    <row r="20" spans="2:7" x14ac:dyDescent="0.3">
      <c r="B20" t="s">
        <v>25</v>
      </c>
      <c r="C20">
        <v>0.30099999999999999</v>
      </c>
      <c r="D20">
        <v>138.88999999999999</v>
      </c>
    </row>
    <row r="21" spans="2:7" x14ac:dyDescent="0.3">
      <c r="B21" t="s">
        <v>26</v>
      </c>
      <c r="C21">
        <v>0.26400000000000001</v>
      </c>
      <c r="D21">
        <v>75.641000000000005</v>
      </c>
      <c r="E21">
        <v>73.611000000000004</v>
      </c>
      <c r="F21">
        <v>2.87</v>
      </c>
      <c r="G21">
        <v>3.9</v>
      </c>
    </row>
    <row r="22" spans="2:7" x14ac:dyDescent="0.3">
      <c r="B22" t="s">
        <v>26</v>
      </c>
      <c r="C22">
        <v>0.26100000000000001</v>
      </c>
      <c r="D22">
        <v>71.581999999999994</v>
      </c>
    </row>
    <row r="23" spans="2:7" x14ac:dyDescent="0.3">
      <c r="B23" t="s">
        <v>27</v>
      </c>
      <c r="C23">
        <v>0.253</v>
      </c>
      <c r="D23">
        <v>56.869</v>
      </c>
      <c r="E23">
        <v>148.86799999999999</v>
      </c>
      <c r="F23">
        <v>130</v>
      </c>
      <c r="G23">
        <v>87.4</v>
      </c>
    </row>
    <row r="24" spans="2:7" x14ac:dyDescent="0.3">
      <c r="B24" t="s">
        <v>27</v>
      </c>
      <c r="C24">
        <v>0.36099999999999999</v>
      </c>
      <c r="D24">
        <v>240.86600000000001</v>
      </c>
    </row>
    <row r="25" spans="2:7" x14ac:dyDescent="0.3">
      <c r="B25" t="s">
        <v>28</v>
      </c>
      <c r="C25">
        <v>0.248</v>
      </c>
      <c r="D25">
        <v>49.259</v>
      </c>
      <c r="E25">
        <v>81.813000000000002</v>
      </c>
      <c r="F25">
        <v>46</v>
      </c>
      <c r="G25">
        <v>56.3</v>
      </c>
    </row>
    <row r="26" spans="2:7" x14ac:dyDescent="0.3">
      <c r="B26" t="s">
        <v>28</v>
      </c>
      <c r="C26">
        <v>0.28599999999999998</v>
      </c>
      <c r="D26">
        <v>114.36799999999999</v>
      </c>
    </row>
    <row r="27" spans="2:7" x14ac:dyDescent="0.3">
      <c r="B27" t="s">
        <v>29</v>
      </c>
      <c r="C27">
        <v>0.28899999999999998</v>
      </c>
      <c r="D27">
        <v>118.42700000000001</v>
      </c>
      <c r="E27">
        <v>161.38200000000001</v>
      </c>
      <c r="F27">
        <v>60</v>
      </c>
      <c r="G27">
        <v>37.6</v>
      </c>
    </row>
    <row r="28" spans="2:7" x14ac:dyDescent="0.3">
      <c r="B28" t="s">
        <v>29</v>
      </c>
      <c r="C28">
        <v>0.34</v>
      </c>
      <c r="D28">
        <v>204.33699999999999</v>
      </c>
    </row>
    <row r="29" spans="2:7" x14ac:dyDescent="0.3">
      <c r="B29" t="s">
        <v>30</v>
      </c>
      <c r="C29">
        <v>0.249</v>
      </c>
      <c r="D29">
        <v>50.95</v>
      </c>
      <c r="E29">
        <v>129.25</v>
      </c>
      <c r="F29">
        <v>110</v>
      </c>
      <c r="G29">
        <v>85.7</v>
      </c>
    </row>
    <row r="30" spans="2:7" x14ac:dyDescent="0.3">
      <c r="B30" t="s">
        <v>30</v>
      </c>
      <c r="C30">
        <v>0.34200000000000003</v>
      </c>
      <c r="D30">
        <v>207.55099999999999</v>
      </c>
    </row>
    <row r="31" spans="2:7" x14ac:dyDescent="0.3">
      <c r="B31" t="s">
        <v>31</v>
      </c>
      <c r="C31">
        <v>0.26600000000000001</v>
      </c>
      <c r="D31">
        <v>79.361000000000004</v>
      </c>
      <c r="E31">
        <v>134.83099999999999</v>
      </c>
      <c r="F31">
        <v>78</v>
      </c>
      <c r="G31">
        <v>58.2</v>
      </c>
    </row>
    <row r="32" spans="2:7" x14ac:dyDescent="0.3">
      <c r="B32" t="s">
        <v>31</v>
      </c>
      <c r="C32">
        <v>0.33100000000000002</v>
      </c>
      <c r="D32">
        <v>190.30099999999999</v>
      </c>
    </row>
    <row r="33" spans="2:7" x14ac:dyDescent="0.3">
      <c r="B33" t="s">
        <v>32</v>
      </c>
      <c r="C33">
        <v>0.35599999999999998</v>
      </c>
      <c r="D33">
        <v>231.227</v>
      </c>
      <c r="E33">
        <v>279.17099999999999</v>
      </c>
      <c r="F33">
        <v>67</v>
      </c>
      <c r="G33">
        <v>24.3</v>
      </c>
    </row>
    <row r="34" spans="2:7" x14ac:dyDescent="0.3">
      <c r="B34" t="s">
        <v>32</v>
      </c>
      <c r="C34">
        <v>0.41199999999999998</v>
      </c>
      <c r="D34">
        <v>327.11500000000001</v>
      </c>
    </row>
    <row r="35" spans="2:7" x14ac:dyDescent="0.3">
      <c r="B35" t="s">
        <v>33</v>
      </c>
      <c r="C35">
        <v>0.28699999999999998</v>
      </c>
      <c r="D35">
        <v>116.059</v>
      </c>
      <c r="E35">
        <v>105.91200000000001</v>
      </c>
      <c r="F35">
        <v>14</v>
      </c>
      <c r="G35">
        <v>13.5</v>
      </c>
    </row>
    <row r="36" spans="2:7" x14ac:dyDescent="0.3">
      <c r="B36" t="s">
        <v>33</v>
      </c>
      <c r="C36">
        <v>0.27600000000000002</v>
      </c>
      <c r="D36">
        <v>95.765000000000001</v>
      </c>
    </row>
    <row r="37" spans="2:7" x14ac:dyDescent="0.3">
      <c r="B37" t="s">
        <v>34</v>
      </c>
      <c r="C37">
        <v>0.24199999999999999</v>
      </c>
      <c r="D37">
        <v>38.603999999999999</v>
      </c>
      <c r="E37">
        <v>43.847000000000001</v>
      </c>
      <c r="F37">
        <v>7.4139999999999997</v>
      </c>
      <c r="G37">
        <v>16.899999999999999</v>
      </c>
    </row>
    <row r="38" spans="2:7" x14ac:dyDescent="0.3">
      <c r="B38" t="s">
        <v>34</v>
      </c>
      <c r="C38">
        <v>0.248</v>
      </c>
      <c r="D38">
        <v>49.09</v>
      </c>
    </row>
    <row r="39" spans="2:7" x14ac:dyDescent="0.3">
      <c r="B39" t="s">
        <v>35</v>
      </c>
      <c r="C39">
        <v>0.249</v>
      </c>
      <c r="D39">
        <v>51.795000000000002</v>
      </c>
      <c r="E39">
        <v>57.375999999999998</v>
      </c>
      <c r="F39">
        <v>7.8920000000000003</v>
      </c>
      <c r="G39">
        <v>13.8</v>
      </c>
    </row>
    <row r="40" spans="2:7" x14ac:dyDescent="0.3">
      <c r="B40" t="s">
        <v>35</v>
      </c>
      <c r="C40">
        <v>0.25600000000000001</v>
      </c>
      <c r="D40">
        <v>62.957000000000001</v>
      </c>
    </row>
    <row r="41" spans="2:7" x14ac:dyDescent="0.3">
      <c r="B41" t="s">
        <v>36</v>
      </c>
      <c r="C41">
        <v>0.33400000000000002</v>
      </c>
      <c r="D41">
        <v>195.20500000000001</v>
      </c>
      <c r="E41">
        <v>181.845</v>
      </c>
      <c r="F41">
        <v>18</v>
      </c>
      <c r="G41">
        <v>10.4</v>
      </c>
    </row>
    <row r="42" spans="2:7" x14ac:dyDescent="0.3">
      <c r="B42" t="s">
        <v>36</v>
      </c>
      <c r="C42">
        <v>0.31900000000000001</v>
      </c>
      <c r="D42">
        <v>168.48500000000001</v>
      </c>
    </row>
    <row r="43" spans="2:7" x14ac:dyDescent="0.3">
      <c r="B43" t="s">
        <v>37</v>
      </c>
      <c r="C43">
        <v>0.308</v>
      </c>
      <c r="D43">
        <v>150.38999999999999</v>
      </c>
      <c r="E43">
        <v>156.05500000000001</v>
      </c>
      <c r="F43">
        <v>8.0120000000000005</v>
      </c>
      <c r="G43">
        <v>5.0999999999999996</v>
      </c>
    </row>
    <row r="44" spans="2:7" x14ac:dyDescent="0.3">
      <c r="B44" t="s">
        <v>37</v>
      </c>
      <c r="C44">
        <v>0.315</v>
      </c>
      <c r="D44">
        <v>161.72</v>
      </c>
    </row>
    <row r="45" spans="2:7" x14ac:dyDescent="0.3">
      <c r="B45" t="s">
        <v>38</v>
      </c>
      <c r="C45">
        <v>0.313</v>
      </c>
      <c r="D45">
        <v>159.86000000000001</v>
      </c>
      <c r="E45">
        <v>174.066</v>
      </c>
      <c r="F45">
        <v>20</v>
      </c>
      <c r="G45">
        <v>11.5</v>
      </c>
    </row>
    <row r="46" spans="2:7" x14ac:dyDescent="0.3">
      <c r="B46" t="s">
        <v>38</v>
      </c>
      <c r="C46">
        <v>0.33</v>
      </c>
      <c r="D46">
        <v>188.27099999999999</v>
      </c>
    </row>
    <row r="47" spans="2:7" x14ac:dyDescent="0.3">
      <c r="B47" t="s">
        <v>39</v>
      </c>
      <c r="C47">
        <v>0.217</v>
      </c>
      <c r="D47">
        <v>-3.6739999999999999</v>
      </c>
      <c r="E47">
        <v>-8.2409999999999997</v>
      </c>
      <c r="F47">
        <v>6.4569999999999999</v>
      </c>
      <c r="G47">
        <v>78.400000000000006</v>
      </c>
    </row>
    <row r="48" spans="2:7" x14ac:dyDescent="0.3">
      <c r="B48" t="s">
        <v>39</v>
      </c>
      <c r="C48">
        <v>0.21099999999999999</v>
      </c>
      <c r="D48">
        <v>-12.807</v>
      </c>
    </row>
    <row r="49" spans="2:7" x14ac:dyDescent="0.3">
      <c r="B49" t="s">
        <v>40</v>
      </c>
      <c r="C49">
        <v>0.23100000000000001</v>
      </c>
      <c r="D49">
        <v>20.170999999999999</v>
      </c>
      <c r="E49">
        <v>36.997999999999998</v>
      </c>
      <c r="F49">
        <v>23</v>
      </c>
      <c r="G49">
        <v>64.3</v>
      </c>
    </row>
    <row r="50" spans="2:7" x14ac:dyDescent="0.3">
      <c r="B50" t="s">
        <v>40</v>
      </c>
      <c r="C50">
        <v>0.251</v>
      </c>
      <c r="D50">
        <v>53.825000000000003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1988-4D14-4B85-97B4-F2653070A705}">
  <dimension ref="A1:L66"/>
  <sheetViews>
    <sheetView workbookViewId="0">
      <selection activeCell="K26" sqref="K26"/>
    </sheetView>
  </sheetViews>
  <sheetFormatPr defaultRowHeight="14.4" x14ac:dyDescent="0.3"/>
  <cols>
    <col min="1" max="1" width="23.109375" bestFit="1" customWidth="1"/>
  </cols>
  <sheetData>
    <row r="1" spans="1:11" x14ac:dyDescent="0.3">
      <c r="A1" t="s">
        <v>44</v>
      </c>
      <c r="B1">
        <v>9.2999999999999999E-2</v>
      </c>
    </row>
    <row r="2" spans="1:11" x14ac:dyDescent="0.3">
      <c r="A2" t="s">
        <v>45</v>
      </c>
      <c r="B2" t="s">
        <v>46</v>
      </c>
      <c r="C2" t="s">
        <v>47</v>
      </c>
      <c r="E2" t="s">
        <v>48</v>
      </c>
      <c r="I2" t="s">
        <v>49</v>
      </c>
    </row>
    <row r="3" spans="1:11" x14ac:dyDescent="0.3">
      <c r="A3" t="s">
        <v>0</v>
      </c>
      <c r="B3">
        <v>1.92</v>
      </c>
      <c r="C3">
        <f>B3-$B$1</f>
        <v>1.827</v>
      </c>
      <c r="E3">
        <f>AVERAGE(C3:C4)</f>
        <v>1.8294999999999999</v>
      </c>
      <c r="I3" t="s">
        <v>16</v>
      </c>
      <c r="J3" t="s">
        <v>50</v>
      </c>
      <c r="K3" t="s">
        <v>12</v>
      </c>
    </row>
    <row r="4" spans="1:11" x14ac:dyDescent="0.3">
      <c r="A4" t="s">
        <v>0</v>
      </c>
      <c r="B4">
        <v>1.925</v>
      </c>
      <c r="C4">
        <f t="shared" ref="C4:C66" si="0">B4-$B$1</f>
        <v>1.8320000000000001</v>
      </c>
      <c r="I4" t="s">
        <v>0</v>
      </c>
      <c r="J4">
        <v>2000</v>
      </c>
      <c r="K4">
        <v>1.8294999999999999</v>
      </c>
    </row>
    <row r="5" spans="1:11" x14ac:dyDescent="0.3">
      <c r="A5" t="s">
        <v>1</v>
      </c>
      <c r="B5">
        <v>0.95399999999999996</v>
      </c>
      <c r="C5">
        <f t="shared" si="0"/>
        <v>0.86099999999999999</v>
      </c>
      <c r="E5">
        <f>AVERAGE(C5:C6)</f>
        <v>1.163</v>
      </c>
      <c r="I5" t="s">
        <v>1</v>
      </c>
      <c r="J5">
        <v>1500</v>
      </c>
      <c r="K5">
        <v>1.163</v>
      </c>
    </row>
    <row r="6" spans="1:11" x14ac:dyDescent="0.3">
      <c r="A6" t="s">
        <v>1</v>
      </c>
      <c r="B6">
        <v>1.5580000000000001</v>
      </c>
      <c r="C6">
        <f t="shared" si="0"/>
        <v>1.4650000000000001</v>
      </c>
      <c r="I6" t="s">
        <v>2</v>
      </c>
      <c r="J6">
        <v>1000</v>
      </c>
      <c r="K6">
        <v>1.1395</v>
      </c>
    </row>
    <row r="7" spans="1:11" x14ac:dyDescent="0.3">
      <c r="A7" t="s">
        <v>2</v>
      </c>
      <c r="B7">
        <v>1.2789999999999999</v>
      </c>
      <c r="C7">
        <f t="shared" si="0"/>
        <v>1.1859999999999999</v>
      </c>
      <c r="E7">
        <f>AVERAGE(C7:C8)</f>
        <v>1.1395</v>
      </c>
      <c r="I7" t="s">
        <v>3</v>
      </c>
      <c r="J7">
        <v>750</v>
      </c>
      <c r="K7">
        <v>0.89300000000000002</v>
      </c>
    </row>
    <row r="8" spans="1:11" x14ac:dyDescent="0.3">
      <c r="A8" t="s">
        <v>2</v>
      </c>
      <c r="B8">
        <v>1.1859999999999999</v>
      </c>
      <c r="C8">
        <f t="shared" si="0"/>
        <v>1.093</v>
      </c>
      <c r="I8" t="s">
        <v>4</v>
      </c>
      <c r="J8">
        <v>500</v>
      </c>
      <c r="K8">
        <v>0.5645</v>
      </c>
    </row>
    <row r="9" spans="1:11" x14ac:dyDescent="0.3">
      <c r="A9" t="s">
        <v>3</v>
      </c>
      <c r="B9">
        <v>0.98299999999999998</v>
      </c>
      <c r="C9">
        <f t="shared" si="0"/>
        <v>0.89</v>
      </c>
      <c r="E9">
        <f>AVERAGE(C9:C10)</f>
        <v>0.89300000000000002</v>
      </c>
      <c r="I9" t="s">
        <v>5</v>
      </c>
      <c r="J9">
        <v>250</v>
      </c>
      <c r="K9">
        <v>0.26400000000000001</v>
      </c>
    </row>
    <row r="10" spans="1:11" x14ac:dyDescent="0.3">
      <c r="A10" t="s">
        <v>3</v>
      </c>
      <c r="B10">
        <v>0.98899999999999999</v>
      </c>
      <c r="C10">
        <f t="shared" si="0"/>
        <v>0.89600000000000002</v>
      </c>
      <c r="I10" t="s">
        <v>6</v>
      </c>
      <c r="J10">
        <v>125</v>
      </c>
      <c r="K10">
        <v>0.1615</v>
      </c>
    </row>
    <row r="11" spans="1:11" x14ac:dyDescent="0.3">
      <c r="A11" t="s">
        <v>4</v>
      </c>
      <c r="B11">
        <v>0.64800000000000002</v>
      </c>
      <c r="C11">
        <f t="shared" si="0"/>
        <v>0.55500000000000005</v>
      </c>
      <c r="E11">
        <f>AVERAGE(C11:C12)</f>
        <v>0.5645</v>
      </c>
      <c r="I11" t="s">
        <v>7</v>
      </c>
      <c r="J11">
        <v>25</v>
      </c>
      <c r="K11">
        <v>9.5500000000000002E-2</v>
      </c>
    </row>
    <row r="12" spans="1:11" x14ac:dyDescent="0.3">
      <c r="A12" t="s">
        <v>4</v>
      </c>
      <c r="B12">
        <v>0.66700000000000004</v>
      </c>
      <c r="C12">
        <f t="shared" si="0"/>
        <v>0.57400000000000007</v>
      </c>
    </row>
    <row r="13" spans="1:11" x14ac:dyDescent="0.3">
      <c r="A13" t="s">
        <v>5</v>
      </c>
      <c r="B13">
        <v>0.35</v>
      </c>
      <c r="C13">
        <f t="shared" si="0"/>
        <v>0.25700000000000001</v>
      </c>
      <c r="E13">
        <f>AVERAGE(C13:C14)</f>
        <v>0.26400000000000001</v>
      </c>
    </row>
    <row r="14" spans="1:11" x14ac:dyDescent="0.3">
      <c r="A14" t="s">
        <v>5</v>
      </c>
      <c r="B14">
        <v>0.36399999999999999</v>
      </c>
      <c r="C14">
        <f t="shared" si="0"/>
        <v>0.27100000000000002</v>
      </c>
    </row>
    <row r="15" spans="1:11" x14ac:dyDescent="0.3">
      <c r="A15" t="s">
        <v>6</v>
      </c>
      <c r="B15">
        <v>0.23699999999999999</v>
      </c>
      <c r="C15">
        <f t="shared" si="0"/>
        <v>0.14399999999999999</v>
      </c>
      <c r="E15">
        <f>AVERAGE(C15:C16)</f>
        <v>0.1615</v>
      </c>
    </row>
    <row r="16" spans="1:11" x14ac:dyDescent="0.3">
      <c r="A16" t="s">
        <v>6</v>
      </c>
      <c r="B16">
        <v>0.27200000000000002</v>
      </c>
      <c r="C16">
        <f t="shared" si="0"/>
        <v>0.17900000000000002</v>
      </c>
    </row>
    <row r="17" spans="1:12" x14ac:dyDescent="0.3">
      <c r="A17" t="s">
        <v>7</v>
      </c>
      <c r="B17">
        <v>0.18</v>
      </c>
      <c r="C17">
        <f t="shared" si="0"/>
        <v>8.6999999999999994E-2</v>
      </c>
      <c r="E17">
        <f>AVERAGE(C17:C18)</f>
        <v>9.5500000000000002E-2</v>
      </c>
    </row>
    <row r="18" spans="1:12" x14ac:dyDescent="0.3">
      <c r="A18" t="s">
        <v>7</v>
      </c>
      <c r="B18">
        <v>0.19700000000000001</v>
      </c>
      <c r="C18">
        <f t="shared" si="0"/>
        <v>0.10400000000000001</v>
      </c>
    </row>
    <row r="19" spans="1:12" x14ac:dyDescent="0.3">
      <c r="A19" t="s">
        <v>17</v>
      </c>
      <c r="B19">
        <v>0.24</v>
      </c>
      <c r="C19">
        <f t="shared" si="0"/>
        <v>0.14699999999999999</v>
      </c>
      <c r="E19">
        <f>AVERAGE(C19:C20)</f>
        <v>0.1605</v>
      </c>
    </row>
    <row r="20" spans="1:12" x14ac:dyDescent="0.3">
      <c r="A20" t="s">
        <v>17</v>
      </c>
      <c r="B20">
        <v>0.26700000000000002</v>
      </c>
      <c r="C20">
        <f t="shared" si="0"/>
        <v>0.17400000000000002</v>
      </c>
    </row>
    <row r="21" spans="1:12" x14ac:dyDescent="0.3">
      <c r="A21" t="s">
        <v>18</v>
      </c>
      <c r="B21">
        <v>0.34599999999999997</v>
      </c>
      <c r="C21">
        <f t="shared" si="0"/>
        <v>0.253</v>
      </c>
      <c r="E21">
        <f>AVERAGE(C21:C22)</f>
        <v>0.2535</v>
      </c>
      <c r="K21" t="s">
        <v>54</v>
      </c>
      <c r="L21" t="s">
        <v>55</v>
      </c>
    </row>
    <row r="22" spans="1:12" x14ac:dyDescent="0.3">
      <c r="A22" t="s">
        <v>18</v>
      </c>
      <c r="B22">
        <v>0.34699999999999998</v>
      </c>
      <c r="C22">
        <f t="shared" si="0"/>
        <v>0.254</v>
      </c>
      <c r="K22" t="s">
        <v>56</v>
      </c>
      <c r="L22" t="s">
        <v>57</v>
      </c>
    </row>
    <row r="23" spans="1:12" x14ac:dyDescent="0.3">
      <c r="A23" t="s">
        <v>19</v>
      </c>
      <c r="B23">
        <v>0.27</v>
      </c>
      <c r="C23">
        <f t="shared" si="0"/>
        <v>0.17700000000000002</v>
      </c>
      <c r="E23">
        <f>AVERAGE(C23:C24)</f>
        <v>0.17100000000000001</v>
      </c>
    </row>
    <row r="24" spans="1:12" x14ac:dyDescent="0.3">
      <c r="A24" t="s">
        <v>19</v>
      </c>
      <c r="B24">
        <v>0.25800000000000001</v>
      </c>
      <c r="C24">
        <f t="shared" si="0"/>
        <v>0.16500000000000001</v>
      </c>
      <c r="K24" t="s">
        <v>58</v>
      </c>
    </row>
    <row r="25" spans="1:12" x14ac:dyDescent="0.3">
      <c r="A25" t="s">
        <v>20</v>
      </c>
      <c r="B25">
        <v>0.27400000000000002</v>
      </c>
      <c r="C25">
        <f t="shared" si="0"/>
        <v>0.18100000000000002</v>
      </c>
      <c r="E25">
        <f>AVERAGE(C25:C26)</f>
        <v>0.19550000000000001</v>
      </c>
      <c r="K25" t="s">
        <v>59</v>
      </c>
    </row>
    <row r="26" spans="1:12" x14ac:dyDescent="0.3">
      <c r="A26" t="s">
        <v>20</v>
      </c>
      <c r="B26">
        <v>0.30299999999999999</v>
      </c>
      <c r="C26">
        <f t="shared" si="0"/>
        <v>0.21</v>
      </c>
    </row>
    <row r="27" spans="1:12" x14ac:dyDescent="0.3">
      <c r="A27" t="s">
        <v>21</v>
      </c>
      <c r="B27">
        <v>0.27500000000000002</v>
      </c>
      <c r="C27">
        <f t="shared" si="0"/>
        <v>0.18200000000000002</v>
      </c>
      <c r="E27">
        <f>AVERAGE(C27:C28)</f>
        <v>0.19750000000000001</v>
      </c>
    </row>
    <row r="28" spans="1:12" x14ac:dyDescent="0.3">
      <c r="A28" t="s">
        <v>21</v>
      </c>
      <c r="B28">
        <v>0.30599999999999999</v>
      </c>
      <c r="C28">
        <f t="shared" si="0"/>
        <v>0.21299999999999999</v>
      </c>
    </row>
    <row r="29" spans="1:12" x14ac:dyDescent="0.3">
      <c r="A29" t="s">
        <v>22</v>
      </c>
      <c r="B29">
        <v>0.26600000000000001</v>
      </c>
      <c r="C29">
        <f t="shared" si="0"/>
        <v>0.17300000000000001</v>
      </c>
      <c r="E29">
        <f>AVERAGE(C29:C30)</f>
        <v>0.16950000000000001</v>
      </c>
    </row>
    <row r="30" spans="1:12" x14ac:dyDescent="0.3">
      <c r="A30" t="s">
        <v>22</v>
      </c>
      <c r="B30">
        <v>0.25900000000000001</v>
      </c>
      <c r="C30">
        <f t="shared" si="0"/>
        <v>0.16600000000000001</v>
      </c>
    </row>
    <row r="31" spans="1:12" x14ac:dyDescent="0.3">
      <c r="A31" t="s">
        <v>23</v>
      </c>
      <c r="B31">
        <v>0.219</v>
      </c>
      <c r="C31">
        <f t="shared" si="0"/>
        <v>0.126</v>
      </c>
      <c r="E31">
        <f>AVERAGE(C31:C32)</f>
        <v>0.16549999999999998</v>
      </c>
    </row>
    <row r="32" spans="1:12" x14ac:dyDescent="0.3">
      <c r="A32" t="s">
        <v>23</v>
      </c>
      <c r="B32">
        <v>0.29799999999999999</v>
      </c>
      <c r="C32">
        <f t="shared" si="0"/>
        <v>0.20499999999999999</v>
      </c>
    </row>
    <row r="33" spans="1:5" x14ac:dyDescent="0.3">
      <c r="A33" t="s">
        <v>24</v>
      </c>
      <c r="B33">
        <v>0.316</v>
      </c>
      <c r="C33">
        <f t="shared" si="0"/>
        <v>0.223</v>
      </c>
      <c r="E33">
        <f>AVERAGE(C33:C34)</f>
        <v>0.21049999999999999</v>
      </c>
    </row>
    <row r="34" spans="1:5" x14ac:dyDescent="0.3">
      <c r="A34" t="s">
        <v>24</v>
      </c>
      <c r="B34">
        <v>0.29099999999999998</v>
      </c>
      <c r="C34">
        <f t="shared" si="0"/>
        <v>0.19799999999999998</v>
      </c>
    </row>
    <row r="35" spans="1:5" x14ac:dyDescent="0.3">
      <c r="A35" t="s">
        <v>25</v>
      </c>
      <c r="B35">
        <v>0.313</v>
      </c>
      <c r="C35">
        <f t="shared" si="0"/>
        <v>0.22</v>
      </c>
      <c r="E35">
        <f>AVERAGE(C35:C36)</f>
        <v>0.214</v>
      </c>
    </row>
    <row r="36" spans="1:5" x14ac:dyDescent="0.3">
      <c r="A36" t="s">
        <v>25</v>
      </c>
      <c r="B36">
        <v>0.30099999999999999</v>
      </c>
      <c r="C36">
        <f t="shared" si="0"/>
        <v>0.20799999999999999</v>
      </c>
    </row>
    <row r="37" spans="1:5" x14ac:dyDescent="0.3">
      <c r="A37" t="s">
        <v>26</v>
      </c>
      <c r="B37">
        <v>0.26400000000000001</v>
      </c>
      <c r="C37">
        <f t="shared" si="0"/>
        <v>0.17100000000000001</v>
      </c>
      <c r="E37">
        <f>AVERAGE(C37:C38)</f>
        <v>0.16950000000000001</v>
      </c>
    </row>
    <row r="38" spans="1:5" x14ac:dyDescent="0.3">
      <c r="A38" t="s">
        <v>26</v>
      </c>
      <c r="B38">
        <v>0.26100000000000001</v>
      </c>
      <c r="C38">
        <f t="shared" si="0"/>
        <v>0.16800000000000001</v>
      </c>
    </row>
    <row r="39" spans="1:5" x14ac:dyDescent="0.3">
      <c r="A39" t="s">
        <v>27</v>
      </c>
      <c r="B39">
        <v>0.253</v>
      </c>
      <c r="C39">
        <f t="shared" si="0"/>
        <v>0.16</v>
      </c>
      <c r="E39">
        <f>AVERAGE(C39:C40)</f>
        <v>0.21400000000000002</v>
      </c>
    </row>
    <row r="40" spans="1:5" x14ac:dyDescent="0.3">
      <c r="A40" t="s">
        <v>27</v>
      </c>
      <c r="B40">
        <v>0.36099999999999999</v>
      </c>
      <c r="C40">
        <f t="shared" si="0"/>
        <v>0.26800000000000002</v>
      </c>
    </row>
    <row r="41" spans="1:5" x14ac:dyDescent="0.3">
      <c r="A41" t="s">
        <v>28</v>
      </c>
      <c r="B41">
        <v>0.248</v>
      </c>
      <c r="C41">
        <f t="shared" si="0"/>
        <v>0.155</v>
      </c>
      <c r="E41">
        <f>AVERAGE(C41:C42)</f>
        <v>0.17399999999999999</v>
      </c>
    </row>
    <row r="42" spans="1:5" x14ac:dyDescent="0.3">
      <c r="A42" t="s">
        <v>28</v>
      </c>
      <c r="B42">
        <v>0.28599999999999998</v>
      </c>
      <c r="C42">
        <f t="shared" si="0"/>
        <v>0.19299999999999998</v>
      </c>
    </row>
    <row r="43" spans="1:5" x14ac:dyDescent="0.3">
      <c r="A43" t="s">
        <v>29</v>
      </c>
      <c r="B43">
        <v>0.28899999999999998</v>
      </c>
      <c r="C43">
        <f t="shared" si="0"/>
        <v>0.19599999999999998</v>
      </c>
      <c r="E43">
        <f>AVERAGE(C43:C44)</f>
        <v>0.2215</v>
      </c>
    </row>
    <row r="44" spans="1:5" x14ac:dyDescent="0.3">
      <c r="A44" t="s">
        <v>29</v>
      </c>
      <c r="B44">
        <v>0.34</v>
      </c>
      <c r="C44">
        <f t="shared" si="0"/>
        <v>0.24700000000000003</v>
      </c>
    </row>
    <row r="45" spans="1:5" x14ac:dyDescent="0.3">
      <c r="A45" t="s">
        <v>30</v>
      </c>
      <c r="B45">
        <v>0.249</v>
      </c>
      <c r="C45">
        <f t="shared" si="0"/>
        <v>0.156</v>
      </c>
      <c r="E45">
        <f>AVERAGE(C45:C46)</f>
        <v>0.20250000000000001</v>
      </c>
    </row>
    <row r="46" spans="1:5" x14ac:dyDescent="0.3">
      <c r="A46" t="s">
        <v>30</v>
      </c>
      <c r="B46">
        <v>0.34200000000000003</v>
      </c>
      <c r="C46">
        <f t="shared" si="0"/>
        <v>0.24900000000000003</v>
      </c>
    </row>
    <row r="47" spans="1:5" x14ac:dyDescent="0.3">
      <c r="A47" t="s">
        <v>31</v>
      </c>
      <c r="B47">
        <v>0.26600000000000001</v>
      </c>
      <c r="C47">
        <f t="shared" si="0"/>
        <v>0.17300000000000001</v>
      </c>
      <c r="E47">
        <f>AVERAGE(C47:C48)</f>
        <v>0.20550000000000002</v>
      </c>
    </row>
    <row r="48" spans="1:5" x14ac:dyDescent="0.3">
      <c r="A48" t="s">
        <v>31</v>
      </c>
      <c r="B48">
        <v>0.33100000000000002</v>
      </c>
      <c r="C48">
        <f t="shared" si="0"/>
        <v>0.23800000000000002</v>
      </c>
    </row>
    <row r="49" spans="1:5" x14ac:dyDescent="0.3">
      <c r="A49" t="s">
        <v>32</v>
      </c>
      <c r="B49">
        <v>0.35599999999999998</v>
      </c>
      <c r="C49">
        <f t="shared" si="0"/>
        <v>0.26300000000000001</v>
      </c>
      <c r="E49">
        <f>AVERAGE(C49:C50)</f>
        <v>0.29099999999999998</v>
      </c>
    </row>
    <row r="50" spans="1:5" x14ac:dyDescent="0.3">
      <c r="A50" t="s">
        <v>32</v>
      </c>
      <c r="B50">
        <v>0.41199999999999998</v>
      </c>
      <c r="C50">
        <f t="shared" si="0"/>
        <v>0.31899999999999995</v>
      </c>
    </row>
    <row r="51" spans="1:5" x14ac:dyDescent="0.3">
      <c r="A51" t="s">
        <v>33</v>
      </c>
      <c r="B51">
        <v>0.28699999999999998</v>
      </c>
      <c r="C51">
        <f t="shared" si="0"/>
        <v>0.19399999999999998</v>
      </c>
      <c r="E51">
        <f>AVERAGE(C51:C52)</f>
        <v>0.1885</v>
      </c>
    </row>
    <row r="52" spans="1:5" x14ac:dyDescent="0.3">
      <c r="A52" t="s">
        <v>33</v>
      </c>
      <c r="B52">
        <v>0.27600000000000002</v>
      </c>
      <c r="C52">
        <f t="shared" si="0"/>
        <v>0.18300000000000002</v>
      </c>
    </row>
    <row r="53" spans="1:5" x14ac:dyDescent="0.3">
      <c r="A53" t="s">
        <v>34</v>
      </c>
      <c r="B53">
        <v>0.24199999999999999</v>
      </c>
      <c r="C53">
        <f t="shared" si="0"/>
        <v>0.14899999999999999</v>
      </c>
      <c r="E53">
        <f>AVERAGE(C53:C54)</f>
        <v>0.152</v>
      </c>
    </row>
    <row r="54" spans="1:5" x14ac:dyDescent="0.3">
      <c r="A54" t="s">
        <v>34</v>
      </c>
      <c r="B54">
        <v>0.248</v>
      </c>
      <c r="C54">
        <f t="shared" si="0"/>
        <v>0.155</v>
      </c>
    </row>
    <row r="55" spans="1:5" x14ac:dyDescent="0.3">
      <c r="A55" t="s">
        <v>35</v>
      </c>
      <c r="B55">
        <v>0.249</v>
      </c>
      <c r="C55">
        <f t="shared" si="0"/>
        <v>0.156</v>
      </c>
      <c r="E55">
        <f>AVERAGE(C55:C56)</f>
        <v>0.1595</v>
      </c>
    </row>
    <row r="56" spans="1:5" x14ac:dyDescent="0.3">
      <c r="A56" t="s">
        <v>35</v>
      </c>
      <c r="B56">
        <v>0.25600000000000001</v>
      </c>
      <c r="C56">
        <f t="shared" si="0"/>
        <v>0.16300000000000001</v>
      </c>
    </row>
    <row r="57" spans="1:5" x14ac:dyDescent="0.3">
      <c r="A57" t="s">
        <v>36</v>
      </c>
      <c r="B57">
        <v>0.33400000000000002</v>
      </c>
      <c r="C57">
        <f t="shared" si="0"/>
        <v>0.24100000000000002</v>
      </c>
      <c r="E57">
        <f>AVERAGE(C57:C58)</f>
        <v>0.23350000000000001</v>
      </c>
    </row>
    <row r="58" spans="1:5" x14ac:dyDescent="0.3">
      <c r="A58" t="s">
        <v>36</v>
      </c>
      <c r="B58">
        <v>0.31900000000000001</v>
      </c>
      <c r="C58">
        <f t="shared" si="0"/>
        <v>0.22600000000000001</v>
      </c>
    </row>
    <row r="59" spans="1:5" x14ac:dyDescent="0.3">
      <c r="A59" t="s">
        <v>37</v>
      </c>
      <c r="B59">
        <v>0.308</v>
      </c>
      <c r="C59">
        <f t="shared" si="0"/>
        <v>0.215</v>
      </c>
      <c r="E59">
        <f>AVERAGE(C59:C60)</f>
        <v>0.2185</v>
      </c>
    </row>
    <row r="60" spans="1:5" x14ac:dyDescent="0.3">
      <c r="A60" t="s">
        <v>37</v>
      </c>
      <c r="B60">
        <v>0.315</v>
      </c>
      <c r="C60">
        <f t="shared" si="0"/>
        <v>0.222</v>
      </c>
    </row>
    <row r="61" spans="1:5" x14ac:dyDescent="0.3">
      <c r="A61" t="s">
        <v>38</v>
      </c>
      <c r="B61">
        <v>0.313</v>
      </c>
      <c r="C61">
        <f t="shared" si="0"/>
        <v>0.22</v>
      </c>
      <c r="E61">
        <f>AVERAGE(C61:C62)</f>
        <v>0.22850000000000001</v>
      </c>
    </row>
    <row r="62" spans="1:5" x14ac:dyDescent="0.3">
      <c r="A62" t="s">
        <v>38</v>
      </c>
      <c r="B62">
        <v>0.33</v>
      </c>
      <c r="C62">
        <f t="shared" si="0"/>
        <v>0.23700000000000002</v>
      </c>
    </row>
    <row r="63" spans="1:5" x14ac:dyDescent="0.3">
      <c r="A63" t="s">
        <v>39</v>
      </c>
      <c r="B63">
        <v>0.217</v>
      </c>
      <c r="C63">
        <f t="shared" si="0"/>
        <v>0.124</v>
      </c>
      <c r="E63">
        <f>AVERAGE(C63:C64)</f>
        <v>0.121</v>
      </c>
    </row>
    <row r="64" spans="1:5" x14ac:dyDescent="0.3">
      <c r="A64" t="s">
        <v>39</v>
      </c>
      <c r="B64">
        <v>0.21099999999999999</v>
      </c>
      <c r="C64">
        <f t="shared" si="0"/>
        <v>0.11799999999999999</v>
      </c>
    </row>
    <row r="65" spans="1:5" x14ac:dyDescent="0.3">
      <c r="A65" t="s">
        <v>40</v>
      </c>
      <c r="B65">
        <v>0.23100000000000001</v>
      </c>
      <c r="C65">
        <f t="shared" si="0"/>
        <v>0.13800000000000001</v>
      </c>
      <c r="E65">
        <f>AVERAGE(C65:C66)</f>
        <v>0.14800000000000002</v>
      </c>
    </row>
    <row r="66" spans="1:5" x14ac:dyDescent="0.3">
      <c r="A66" t="s">
        <v>40</v>
      </c>
      <c r="B66">
        <v>0.251</v>
      </c>
      <c r="C66">
        <f t="shared" si="0"/>
        <v>0.158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6652E-A237-4CB9-ACBC-9FFE2F55B515}">
  <dimension ref="A1:F25"/>
  <sheetViews>
    <sheetView workbookViewId="0">
      <selection activeCell="F4" sqref="F4"/>
    </sheetView>
  </sheetViews>
  <sheetFormatPr defaultRowHeight="14.4" x14ac:dyDescent="0.3"/>
  <cols>
    <col min="1" max="1" width="6.88671875" bestFit="1" customWidth="1"/>
    <col min="2" max="2" width="6.6640625" style="1" bestFit="1" customWidth="1"/>
    <col min="3" max="3" width="11.44140625" bestFit="1" customWidth="1"/>
  </cols>
  <sheetData>
    <row r="1" spans="1:6" x14ac:dyDescent="0.3">
      <c r="A1" t="s">
        <v>51</v>
      </c>
      <c r="B1" s="1" t="s">
        <v>52</v>
      </c>
      <c r="C1" t="s">
        <v>53</v>
      </c>
      <c r="F1" t="s">
        <v>60</v>
      </c>
    </row>
    <row r="2" spans="1:6" x14ac:dyDescent="0.3">
      <c r="A2" t="s">
        <v>17</v>
      </c>
      <c r="B2" s="1">
        <v>0.1605</v>
      </c>
      <c r="C2">
        <f>(B2-0.1138)/0.0008</f>
        <v>58.375000000000007</v>
      </c>
    </row>
    <row r="3" spans="1:6" x14ac:dyDescent="0.3">
      <c r="A3" t="s">
        <v>18</v>
      </c>
      <c r="B3" s="1">
        <v>0.2535</v>
      </c>
      <c r="C3">
        <f>(B3-0.1138)/0.0008</f>
        <v>174.62499999999997</v>
      </c>
    </row>
    <row r="4" spans="1:6" x14ac:dyDescent="0.3">
      <c r="A4" t="s">
        <v>19</v>
      </c>
      <c r="B4" s="1">
        <v>0.17100000000000001</v>
      </c>
      <c r="C4">
        <f t="shared" ref="C4:C25" si="0">(B4-0.1138)/0.0008</f>
        <v>71.500000000000014</v>
      </c>
    </row>
    <row r="5" spans="1:6" x14ac:dyDescent="0.3">
      <c r="A5" t="s">
        <v>20</v>
      </c>
      <c r="B5" s="1">
        <v>0.19550000000000001</v>
      </c>
      <c r="C5">
        <f t="shared" si="0"/>
        <v>102.125</v>
      </c>
    </row>
    <row r="6" spans="1:6" x14ac:dyDescent="0.3">
      <c r="A6" t="s">
        <v>21</v>
      </c>
      <c r="B6" s="1">
        <v>0.19750000000000001</v>
      </c>
      <c r="C6">
        <f t="shared" si="0"/>
        <v>104.62500000000001</v>
      </c>
    </row>
    <row r="7" spans="1:6" x14ac:dyDescent="0.3">
      <c r="A7" t="s">
        <v>22</v>
      </c>
      <c r="B7" s="1">
        <v>0.16950000000000001</v>
      </c>
      <c r="C7">
        <f t="shared" si="0"/>
        <v>69.625000000000014</v>
      </c>
    </row>
    <row r="8" spans="1:6" x14ac:dyDescent="0.3">
      <c r="A8" t="s">
        <v>23</v>
      </c>
      <c r="B8" s="1">
        <v>0.16549999999999998</v>
      </c>
      <c r="C8">
        <f t="shared" si="0"/>
        <v>64.624999999999972</v>
      </c>
    </row>
    <row r="9" spans="1:6" x14ac:dyDescent="0.3">
      <c r="A9" t="s">
        <v>24</v>
      </c>
      <c r="B9" s="1">
        <v>0.21049999999999999</v>
      </c>
      <c r="C9">
        <f t="shared" si="0"/>
        <v>120.87499999999999</v>
      </c>
    </row>
    <row r="10" spans="1:6" x14ac:dyDescent="0.3">
      <c r="A10" t="s">
        <v>25</v>
      </c>
      <c r="B10" s="1">
        <v>0.214</v>
      </c>
      <c r="C10">
        <f t="shared" si="0"/>
        <v>125.24999999999999</v>
      </c>
    </row>
    <row r="11" spans="1:6" x14ac:dyDescent="0.3">
      <c r="A11" t="s">
        <v>26</v>
      </c>
      <c r="B11" s="1">
        <v>0.16950000000000001</v>
      </c>
      <c r="C11">
        <f t="shared" si="0"/>
        <v>69.625000000000014</v>
      </c>
    </row>
    <row r="12" spans="1:6" x14ac:dyDescent="0.3">
      <c r="A12" t="s">
        <v>27</v>
      </c>
      <c r="B12" s="1">
        <v>0.21400000000000002</v>
      </c>
      <c r="C12">
        <f t="shared" si="0"/>
        <v>125.25000000000003</v>
      </c>
    </row>
    <row r="13" spans="1:6" x14ac:dyDescent="0.3">
      <c r="A13" t="s">
        <v>28</v>
      </c>
      <c r="B13" s="1">
        <v>0.17399999999999999</v>
      </c>
      <c r="C13">
        <f t="shared" si="0"/>
        <v>75.249999999999986</v>
      </c>
    </row>
    <row r="14" spans="1:6" x14ac:dyDescent="0.3">
      <c r="A14" t="s">
        <v>29</v>
      </c>
      <c r="B14" s="1">
        <v>0.2215</v>
      </c>
      <c r="C14">
        <f t="shared" si="0"/>
        <v>134.625</v>
      </c>
    </row>
    <row r="15" spans="1:6" x14ac:dyDescent="0.3">
      <c r="A15" t="s">
        <v>30</v>
      </c>
      <c r="B15" s="1">
        <v>0.20250000000000001</v>
      </c>
      <c r="C15">
        <f t="shared" si="0"/>
        <v>110.87500000000001</v>
      </c>
    </row>
    <row r="16" spans="1:6" x14ac:dyDescent="0.3">
      <c r="A16" t="s">
        <v>31</v>
      </c>
      <c r="B16" s="1">
        <v>0.20550000000000002</v>
      </c>
      <c r="C16">
        <f t="shared" si="0"/>
        <v>114.62500000000001</v>
      </c>
    </row>
    <row r="17" spans="1:3" x14ac:dyDescent="0.3">
      <c r="A17" t="s">
        <v>32</v>
      </c>
      <c r="B17" s="1">
        <v>0.29099999999999998</v>
      </c>
      <c r="C17">
        <f t="shared" si="0"/>
        <v>221.49999999999994</v>
      </c>
    </row>
    <row r="18" spans="1:3" x14ac:dyDescent="0.3">
      <c r="A18" t="s">
        <v>33</v>
      </c>
      <c r="B18" s="1">
        <v>0.1885</v>
      </c>
      <c r="C18">
        <f t="shared" si="0"/>
        <v>93.375</v>
      </c>
    </row>
    <row r="19" spans="1:3" x14ac:dyDescent="0.3">
      <c r="A19" t="s">
        <v>34</v>
      </c>
      <c r="B19" s="1">
        <v>0.152</v>
      </c>
      <c r="C19">
        <f t="shared" si="0"/>
        <v>47.749999999999993</v>
      </c>
    </row>
    <row r="20" spans="1:3" x14ac:dyDescent="0.3">
      <c r="A20" t="s">
        <v>35</v>
      </c>
      <c r="B20" s="1">
        <v>0.1595</v>
      </c>
      <c r="C20">
        <f t="shared" si="0"/>
        <v>57.125</v>
      </c>
    </row>
    <row r="21" spans="1:3" x14ac:dyDescent="0.3">
      <c r="A21" t="s">
        <v>36</v>
      </c>
      <c r="B21" s="1">
        <v>0.23350000000000001</v>
      </c>
      <c r="C21">
        <f t="shared" si="0"/>
        <v>149.625</v>
      </c>
    </row>
    <row r="22" spans="1:3" x14ac:dyDescent="0.3">
      <c r="A22" t="s">
        <v>37</v>
      </c>
      <c r="B22" s="1">
        <v>0.2185</v>
      </c>
      <c r="C22">
        <f t="shared" si="0"/>
        <v>130.875</v>
      </c>
    </row>
    <row r="23" spans="1:3" x14ac:dyDescent="0.3">
      <c r="A23" t="s">
        <v>38</v>
      </c>
      <c r="B23" s="1">
        <v>0.22850000000000001</v>
      </c>
      <c r="C23">
        <f t="shared" si="0"/>
        <v>143.375</v>
      </c>
    </row>
    <row r="24" spans="1:3" x14ac:dyDescent="0.3">
      <c r="A24" t="s">
        <v>39</v>
      </c>
      <c r="B24" s="1">
        <v>0.121</v>
      </c>
      <c r="C24">
        <f t="shared" si="0"/>
        <v>8.9999999999999964</v>
      </c>
    </row>
    <row r="25" spans="1:3" x14ac:dyDescent="0.3">
      <c r="A25" t="s">
        <v>40</v>
      </c>
      <c r="B25" s="1">
        <v>0.14800000000000002</v>
      </c>
      <c r="C25">
        <f t="shared" si="0"/>
        <v>42.750000000000028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AAA97-E762-42C6-B339-52E8363E12F7}">
  <dimension ref="A1:M27"/>
  <sheetViews>
    <sheetView tabSelected="1" workbookViewId="0">
      <selection activeCell="F5" sqref="F5"/>
    </sheetView>
  </sheetViews>
  <sheetFormatPr defaultRowHeight="14.4" x14ac:dyDescent="0.3"/>
  <cols>
    <col min="2" max="2" width="14" bestFit="1" customWidth="1"/>
  </cols>
  <sheetData>
    <row r="1" spans="1:13" x14ac:dyDescent="0.3">
      <c r="A1" t="s">
        <v>51</v>
      </c>
      <c r="B1" t="s">
        <v>61</v>
      </c>
      <c r="C1" t="s">
        <v>14</v>
      </c>
      <c r="D1" t="s">
        <v>67</v>
      </c>
      <c r="F1" t="s">
        <v>64</v>
      </c>
      <c r="G1">
        <v>111.5</v>
      </c>
      <c r="H1">
        <v>26.065822130394011</v>
      </c>
      <c r="I1">
        <v>13.032911065197005</v>
      </c>
      <c r="M1" t="s">
        <v>72</v>
      </c>
    </row>
    <row r="2" spans="1:13" x14ac:dyDescent="0.3">
      <c r="A2" t="s">
        <v>62</v>
      </c>
      <c r="B2">
        <f>AVERAGE('Protein Conc Calc'!C2:C6)</f>
        <v>102.25</v>
      </c>
      <c r="C2">
        <f>STDEV('Protein Conc Calc'!C2:C6)</f>
        <v>45.039912855155478</v>
      </c>
      <c r="D2">
        <f>C2/SQRT(5)</f>
        <v>20.142461368958855</v>
      </c>
      <c r="F2" t="s">
        <v>74</v>
      </c>
      <c r="G2">
        <v>95.125</v>
      </c>
      <c r="H2">
        <v>64.685839350664679</v>
      </c>
      <c r="I2">
        <v>28.928386793943414</v>
      </c>
    </row>
    <row r="3" spans="1:13" x14ac:dyDescent="0.3">
      <c r="A3" t="s">
        <v>63</v>
      </c>
      <c r="B3">
        <f>AVERAGE('Protein Conc Calc'!C7:C11)</f>
        <v>90</v>
      </c>
      <c r="C3">
        <f>STDEV('Protein Conc Calc'!C7:C11)</f>
        <v>30.290262461721859</v>
      </c>
      <c r="D3">
        <f>C3/SQRT(5)</f>
        <v>13.546217184144039</v>
      </c>
      <c r="F3" t="s">
        <v>75</v>
      </c>
      <c r="G3">
        <v>90</v>
      </c>
      <c r="H3">
        <v>30.290262461721859</v>
      </c>
      <c r="I3">
        <v>13.546217184144039</v>
      </c>
    </row>
    <row r="4" spans="1:13" x14ac:dyDescent="0.3">
      <c r="A4" t="s">
        <v>64</v>
      </c>
      <c r="B4">
        <f>AVERAGE('Protein Conc Calc'!C12:C15)</f>
        <v>111.5</v>
      </c>
      <c r="C4">
        <f>STDEV('Protein Conc Calc'!C12:C15)</f>
        <v>26.065822130394011</v>
      </c>
      <c r="D4">
        <f>C4/SQRT(4)</f>
        <v>13.032911065197005</v>
      </c>
      <c r="F4" t="s">
        <v>76</v>
      </c>
      <c r="G4">
        <v>102.25</v>
      </c>
      <c r="H4">
        <v>45.039912855155478</v>
      </c>
      <c r="I4">
        <v>20.142461368958855</v>
      </c>
    </row>
    <row r="5" spans="1:13" x14ac:dyDescent="0.3">
      <c r="A5" t="s">
        <v>65</v>
      </c>
      <c r="B5">
        <f>AVERAGE('Protein Conc Calc'!C21:C25)</f>
        <v>95.125</v>
      </c>
      <c r="C5">
        <f>STDEV('Protein Conc Calc'!C21:C25)</f>
        <v>64.685839350664679</v>
      </c>
      <c r="D5">
        <f>C5/SQRT(5)</f>
        <v>28.928386793943414</v>
      </c>
    </row>
    <row r="15" spans="1:13" x14ac:dyDescent="0.3">
      <c r="D15" t="s">
        <v>68</v>
      </c>
    </row>
    <row r="16" spans="1:13" x14ac:dyDescent="0.3">
      <c r="E16" t="s">
        <v>69</v>
      </c>
      <c r="H16" s="2"/>
    </row>
    <row r="17" spans="1:13" x14ac:dyDescent="0.3">
      <c r="E17" t="s">
        <v>70</v>
      </c>
      <c r="H17" s="2"/>
    </row>
    <row r="18" spans="1:13" x14ac:dyDescent="0.3">
      <c r="E18" t="s">
        <v>71</v>
      </c>
    </row>
    <row r="19" spans="1:13" x14ac:dyDescent="0.3">
      <c r="M19" t="s">
        <v>73</v>
      </c>
    </row>
    <row r="23" spans="1:13" x14ac:dyDescent="0.3">
      <c r="A23" t="s">
        <v>51</v>
      </c>
      <c r="B23" t="s">
        <v>61</v>
      </c>
      <c r="C23" t="s">
        <v>14</v>
      </c>
      <c r="D23" t="s">
        <v>67</v>
      </c>
    </row>
    <row r="24" spans="1:13" x14ac:dyDescent="0.3">
      <c r="A24" t="s">
        <v>64</v>
      </c>
      <c r="B24">
        <v>111.5</v>
      </c>
      <c r="C24">
        <v>26.065822130394011</v>
      </c>
      <c r="D24">
        <v>13.032911065197005</v>
      </c>
    </row>
    <row r="25" spans="1:13" x14ac:dyDescent="0.3">
      <c r="A25" t="s">
        <v>74</v>
      </c>
      <c r="B25">
        <v>95.125</v>
      </c>
      <c r="C25">
        <v>64.685839350664679</v>
      </c>
      <c r="D25">
        <v>28.928386793943414</v>
      </c>
    </row>
    <row r="26" spans="1:13" x14ac:dyDescent="0.3">
      <c r="A26" t="s">
        <v>63</v>
      </c>
      <c r="B26">
        <v>90</v>
      </c>
      <c r="C26">
        <v>30.290262461721859</v>
      </c>
      <c r="D26">
        <v>13.546217184144039</v>
      </c>
    </row>
    <row r="27" spans="1:13" x14ac:dyDescent="0.3">
      <c r="A27" t="s">
        <v>66</v>
      </c>
      <c r="B27">
        <v>106.875</v>
      </c>
      <c r="C27">
        <v>69.55578920909457</v>
      </c>
      <c r="D27">
        <v>31.106294580036359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Standards</vt:lpstr>
      <vt:lpstr>Unknowns</vt:lpstr>
      <vt:lpstr>STD Curve</vt:lpstr>
      <vt:lpstr>Protein Conc Calc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Cailin Harrell</dc:creator>
  <cp:lastModifiedBy>Cailin Harrell</cp:lastModifiedBy>
  <dcterms:created xsi:type="dcterms:W3CDTF">2022-03-22T18:26:15Z</dcterms:created>
  <dcterms:modified xsi:type="dcterms:W3CDTF">2022-07-14T16:46:37Z</dcterms:modified>
</cp:coreProperties>
</file>