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930" windowHeight="7120" firstSheet="5" activeTab="5"/>
  </bookViews>
  <sheets>
    <sheet name="Baseline OCR" sheetId="1" r:id="rId1"/>
    <sheet name="Stress OCR" sheetId="2" r:id="rId2"/>
    <sheet name="Baseline-ECAR" sheetId="3" r:id="rId3"/>
    <sheet name="Stress ECAR" sheetId="4" r:id="rId4"/>
    <sheet name="PCR-ALP" sheetId="5" r:id="rId5"/>
    <sheet name="PCR-col" sheetId="6" r:id="rId6"/>
    <sheet name="ALP activity" sheetId="7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44525"/>
</workbook>
</file>

<file path=xl/sharedStrings.xml><?xml version="1.0" encoding="utf-8"?>
<sst xmlns="http://schemas.openxmlformats.org/spreadsheetml/2006/main" count="349" uniqueCount="56">
  <si>
    <t>baseline</t>
  </si>
  <si>
    <t>OCR</t>
  </si>
  <si>
    <t>OIM</t>
  </si>
  <si>
    <t>OIM+CCCP</t>
  </si>
  <si>
    <t>SD</t>
  </si>
  <si>
    <t>Baseline</t>
  </si>
  <si>
    <t>p/T-test</t>
  </si>
  <si>
    <t>1d</t>
  </si>
  <si>
    <t>3d</t>
  </si>
  <si>
    <t>&gt;0.05</t>
  </si>
  <si>
    <t>5d</t>
  </si>
  <si>
    <t>7d</t>
  </si>
  <si>
    <t>Stress</t>
  </si>
  <si>
    <t>AVERAGE</t>
  </si>
  <si>
    <t>P/T-test</t>
  </si>
  <si>
    <t>OCR/ECAR</t>
  </si>
  <si>
    <t>ECAR</t>
  </si>
  <si>
    <t>P</t>
  </si>
  <si>
    <t>stress</t>
  </si>
  <si>
    <t>P/t-test</t>
  </si>
  <si>
    <t>group</t>
  </si>
  <si>
    <t>sample</t>
  </si>
  <si>
    <t>gapdh Ct</t>
  </si>
  <si>
    <r>
      <rPr>
        <sz val="8.25"/>
        <rFont val="Microsoft Sans Serif"/>
        <charset val="134"/>
      </rPr>
      <t>ALP Ct</t>
    </r>
  </si>
  <si>
    <t>△Ct</t>
  </si>
  <si>
    <t>mean of △Ct</t>
  </si>
  <si>
    <t>△△Ct</t>
  </si>
  <si>
    <t>2-△△Ct</t>
  </si>
  <si>
    <t>mean</t>
  </si>
  <si>
    <r>
      <rPr>
        <sz val="8.25"/>
        <rFont val="Microsoft Sans Serif"/>
        <charset val="134"/>
      </rPr>
      <t>0d</t>
    </r>
  </si>
  <si>
    <t xml:space="preserve">A </t>
  </si>
  <si>
    <r>
      <rPr>
        <sz val="8.25"/>
        <rFont val="Microsoft Sans Serif"/>
        <charset val="134"/>
      </rPr>
      <t>control</t>
    </r>
  </si>
  <si>
    <r>
      <rPr>
        <sz val="8.25"/>
        <rFont val="Microsoft Sans Serif"/>
        <charset val="134"/>
      </rPr>
      <t>m</t>
    </r>
    <r>
      <rPr>
        <sz val="8.25"/>
        <rFont val="Microsoft Sans Serif"/>
        <charset val="134"/>
      </rPr>
      <t>ean</t>
    </r>
  </si>
  <si>
    <t>std</t>
  </si>
  <si>
    <t>Control</t>
  </si>
  <si>
    <t xml:space="preserve">B </t>
  </si>
  <si>
    <t>0d</t>
  </si>
  <si>
    <t xml:space="preserve">C </t>
  </si>
  <si>
    <r>
      <rPr>
        <sz val="8.25"/>
        <rFont val="Microsoft Sans Serif"/>
        <charset val="134"/>
      </rPr>
      <t>C</t>
    </r>
  </si>
  <si>
    <r>
      <rPr>
        <sz val="8.25"/>
        <rFont val="Microsoft Sans Serif"/>
        <charset val="134"/>
      </rPr>
      <t>3</t>
    </r>
    <r>
      <rPr>
        <sz val="8.25"/>
        <rFont val="Microsoft Sans Serif"/>
        <charset val="134"/>
      </rPr>
      <t>d</t>
    </r>
  </si>
  <si>
    <t>C</t>
  </si>
  <si>
    <r>
      <rPr>
        <sz val="8.25"/>
        <rFont val="Microsoft Sans Serif"/>
        <charset val="134"/>
      </rPr>
      <t>5</t>
    </r>
    <r>
      <rPr>
        <sz val="8.25"/>
        <rFont val="Microsoft Sans Serif"/>
        <charset val="134"/>
      </rPr>
      <t>d</t>
    </r>
  </si>
  <si>
    <t>B</t>
  </si>
  <si>
    <r>
      <rPr>
        <sz val="8.25"/>
        <rFont val="Microsoft Sans Serif"/>
        <charset val="134"/>
      </rPr>
      <t>COL-1 Ct</t>
    </r>
  </si>
  <si>
    <t>sd</t>
  </si>
  <si>
    <t>average</t>
  </si>
  <si>
    <t>control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</si>
  <si>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d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</si>
  <si>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d</t>
    </r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</si>
  <si>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d</t>
    </r>
  </si>
  <si>
    <t>day</t>
  </si>
  <si>
    <t>OD</t>
  </si>
  <si>
    <t>protein</t>
  </si>
  <si>
    <t>ALP activity</t>
  </si>
  <si>
    <t>p</t>
  </si>
  <si>
    <t>A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</si>
</sst>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8.25"/>
      <name val="Microsoft Sans Serif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8"/>
      <name val="Microsoft New Tai Lue"/>
      <charset val="134"/>
    </font>
    <font>
      <sz val="8.25"/>
      <color rgb="FFFF0000"/>
      <name val="Microsoft Sans Serif"/>
      <charset val="134"/>
    </font>
    <font>
      <sz val="8"/>
      <name val="宋体"/>
      <charset val="134"/>
      <scheme val="minor"/>
    </font>
    <font>
      <sz val="12"/>
      <name val="微软雅黑"/>
      <charset val="134"/>
    </font>
    <font>
      <sz val="8"/>
      <name val="Microsoft Sans Serif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5" applyNumberFormat="0" applyAlignment="0" applyProtection="0">
      <alignment vertical="center"/>
    </xf>
    <xf numFmtId="0" fontId="30" fillId="13" borderId="1" applyNumberFormat="0" applyAlignment="0" applyProtection="0">
      <alignment vertical="center"/>
    </xf>
    <xf numFmtId="0" fontId="31" fillId="14" borderId="6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176" fontId="1" fillId="2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vertical="top"/>
      <protection locked="0"/>
    </xf>
    <xf numFmtId="176" fontId="4" fillId="0" borderId="0" xfId="0" applyNumberFormat="1" applyFont="1" applyFill="1" applyAlignment="1" applyProtection="1">
      <alignment vertical="top"/>
      <protection locked="0"/>
    </xf>
    <xf numFmtId="176" fontId="3" fillId="0" borderId="0" xfId="0" applyNumberFormat="1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176" fontId="3" fillId="3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top"/>
      <protection locked="0"/>
    </xf>
    <xf numFmtId="0" fontId="6" fillId="0" borderId="0" xfId="0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vertical="top"/>
      <protection locked="0"/>
    </xf>
    <xf numFmtId="178" fontId="7" fillId="2" borderId="0" xfId="0" applyNumberFormat="1" applyFont="1" applyFill="1" applyAlignment="1" applyProtection="1">
      <alignment horizontal="right" vertical="top"/>
      <protection locked="0"/>
    </xf>
    <xf numFmtId="178" fontId="8" fillId="0" borderId="0" xfId="0" applyNumberFormat="1" applyFont="1" applyFill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top"/>
      <protection locked="0"/>
    </xf>
    <xf numFmtId="178" fontId="7" fillId="0" borderId="0" xfId="0" applyNumberFormat="1" applyFont="1" applyFill="1" applyAlignment="1" applyProtection="1">
      <alignment horizontal="right" vertical="top"/>
      <protection locked="0"/>
    </xf>
    <xf numFmtId="178" fontId="10" fillId="0" borderId="0" xfId="0" applyNumberFormat="1" applyFont="1" applyFill="1" applyAlignment="1" applyProtection="1">
      <alignment vertical="top" wrapText="1"/>
      <protection locked="0"/>
    </xf>
    <xf numFmtId="0" fontId="11" fillId="0" borderId="0" xfId="0" applyFont="1" applyFill="1" applyAlignment="1" applyProtection="1">
      <alignment horizontal="justify" vertical="top" wrapText="1"/>
      <protection locked="0"/>
    </xf>
    <xf numFmtId="178" fontId="12" fillId="0" borderId="0" xfId="0" applyNumberFormat="1" applyFont="1" applyFill="1" applyAlignment="1" applyProtection="1">
      <alignment vertical="top" wrapText="1"/>
      <protection locked="0"/>
    </xf>
    <xf numFmtId="177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Fill="1"/>
    <xf numFmtId="0" fontId="14" fillId="0" borderId="0" xfId="0" applyFont="1" applyFill="1"/>
    <xf numFmtId="0" fontId="16" fillId="0" borderId="0" xfId="0" applyFont="1" applyFill="1"/>
    <xf numFmtId="0" fontId="0" fillId="0" borderId="0" xfId="0" applyAlignment="1">
      <alignment horizontal="left"/>
    </xf>
    <xf numFmtId="177" fontId="0" fillId="0" borderId="0" xfId="0" applyNumberFormat="1" applyAlignment="1">
      <alignment horizontal="left"/>
    </xf>
    <xf numFmtId="0" fontId="16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54091392136"/>
          <c:y val="0.134004024144869"/>
          <c:w val="0.786397449521785"/>
          <c:h val="0.703420523138833"/>
        </c:manualLayout>
      </c:layout>
      <c:lineChart>
        <c:grouping val="standard"/>
        <c:varyColors val="0"/>
        <c:ser>
          <c:idx val="0"/>
          <c:order val="0"/>
          <c:tx>
            <c:strRef>
              <c:f>'Baseline OCR'!$C$2</c:f>
              <c:strCache>
                <c:ptCount val="1"/>
                <c:pt idx="0">
                  <c:v>OIM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75000"/>
                  <a:lumOff val="25000"/>
                </a:schemeClr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round/>
              </a:ln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0.0507490070741111"/>
                  <c:y val="0.10907871048453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563230605738576"/>
                      <c:h val="0.0802816901408451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611509808660903"/>
                  <c:y val="0.18956634680393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**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672996847336312"/>
                  <c:y val="0.17953991908621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**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11193765497698"/>
                      <c:h val="0.080281690140845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'Baseline OCR'!$E$3:$E$6</c:f>
                <c:numCache>
                  <c:formatCode>General</c:formatCode>
                  <c:ptCount val="4"/>
                  <c:pt idx="0">
                    <c:v>1.42</c:v>
                  </c:pt>
                  <c:pt idx="1">
                    <c:v>1.13</c:v>
                  </c:pt>
                  <c:pt idx="2">
                    <c:v>1.62</c:v>
                  </c:pt>
                  <c:pt idx="3">
                    <c:v>0.51</c:v>
                  </c:pt>
                </c:numCache>
              </c:numRef>
            </c:plus>
            <c:minus>
              <c:numRef>
                <c:f>'Baseline OCR'!$E$3:$E$6</c:f>
                <c:numCache>
                  <c:formatCode>General</c:formatCode>
                  <c:ptCount val="4"/>
                  <c:pt idx="0">
                    <c:v>1.42</c:v>
                  </c:pt>
                  <c:pt idx="1">
                    <c:v>1.13</c:v>
                  </c:pt>
                  <c:pt idx="2">
                    <c:v>1.62</c:v>
                  </c:pt>
                  <c:pt idx="3">
                    <c:v>0.51</c:v>
                  </c:pt>
                </c:numCache>
              </c:numRef>
            </c:minus>
          </c:errBars>
          <c:cat>
            <c:strRef>
              <c:f>'Baseline OCR'!$B$3:$B$6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'Baseline OCR'!$C$3:$C$6</c:f>
              <c:numCache>
                <c:formatCode>0.00_ </c:formatCode>
                <c:ptCount val="4"/>
                <c:pt idx="0">
                  <c:v>12.62</c:v>
                </c:pt>
                <c:pt idx="1">
                  <c:v>18.18</c:v>
                </c:pt>
                <c:pt idx="2" c:formatCode="General">
                  <c:v>21</c:v>
                </c:pt>
                <c:pt idx="3" c:formatCode="General">
                  <c:v>21.37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'Baseline OCR'!$D$2</c:f>
              <c:strCache>
                <c:ptCount val="1"/>
                <c:pt idx="0">
                  <c:v>OIM+CCCP</c:v>
                </c:pt>
              </c:strCache>
            </c:strRef>
          </c:tx>
          <c:spPr>
            <a:ln w="28575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'Baseline OCR'!$F$3:$F$6</c:f>
                <c:numCache>
                  <c:formatCode>General</c:formatCode>
                  <c:ptCount val="4"/>
                  <c:pt idx="0">
                    <c:v>0.75</c:v>
                  </c:pt>
                  <c:pt idx="1">
                    <c:v>1.45</c:v>
                  </c:pt>
                  <c:pt idx="2">
                    <c:v>1.2</c:v>
                  </c:pt>
                  <c:pt idx="3">
                    <c:v>1.4</c:v>
                  </c:pt>
                </c:numCache>
              </c:numRef>
            </c:plus>
            <c:minus>
              <c:numRef>
                <c:f>'Baseline OCR'!$F$3:$F$6</c:f>
                <c:numCache>
                  <c:formatCode>General</c:formatCode>
                  <c:ptCount val="4"/>
                  <c:pt idx="0">
                    <c:v>0.75</c:v>
                  </c:pt>
                  <c:pt idx="1">
                    <c:v>1.45</c:v>
                  </c:pt>
                  <c:pt idx="2">
                    <c:v>1.2</c:v>
                  </c:pt>
                  <c:pt idx="3">
                    <c:v>1.4</c:v>
                  </c:pt>
                </c:numCache>
              </c:numRef>
            </c:minus>
          </c:errBars>
          <c:cat>
            <c:strRef>
              <c:f>'Baseline OCR'!$B$3:$B$6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'Baseline OCR'!$D$3:$D$6</c:f>
              <c:numCache>
                <c:formatCode>0.00_ </c:formatCode>
                <c:ptCount val="4"/>
                <c:pt idx="0">
                  <c:v>11.82</c:v>
                </c:pt>
                <c:pt idx="1" c:formatCode="General">
                  <c:v>12.29</c:v>
                </c:pt>
                <c:pt idx="2" c:formatCode="General">
                  <c:v>11.63</c:v>
                </c:pt>
                <c:pt idx="3" c:formatCode="General">
                  <c:v>12.49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75072"/>
        <c:axId val="189485440"/>
      </c:lineChart>
      <c:catAx>
        <c:axId val="18947507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 (days)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89485440"/>
        <c:crosses val="autoZero"/>
        <c:auto val="1"/>
        <c:lblAlgn val="ctr"/>
        <c:lblOffset val="100"/>
        <c:noMultiLvlLbl val="0"/>
      </c:catAx>
      <c:valAx>
        <c:axId val="189485440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Basal OCR</a:t>
                </a:r>
                <a:r>
                  <a:rPr lang="en-US" altLang="zh-CN" sz="105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(pmol/min/μg protein)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0901499486477234"/>
              <c:y val="0.147714867400646"/>
            </c:manualLayout>
          </c:layout>
          <c:overlay val="0"/>
        </c:title>
        <c:numFmt formatCode="@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89475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5249734325186"/>
          <c:y val="0.0358148893360161"/>
          <c:w val="0.302869287991498"/>
          <c:h val="0.13440643863179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779240898528"/>
          <c:y val="0.146247464503043"/>
          <c:w val="0.703795507358637"/>
          <c:h val="0.691277890466531"/>
        </c:manualLayout>
      </c:layout>
      <c:lineChart>
        <c:grouping val="standard"/>
        <c:varyColors val="0"/>
        <c:ser>
          <c:idx val="0"/>
          <c:order val="0"/>
          <c:tx>
            <c:strRef>
              <c:f>'Stress OCR'!$C$2</c:f>
              <c:strCache>
                <c:ptCount val="1"/>
                <c:pt idx="0">
                  <c:v>OIM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75000"/>
                  <a:lumOff val="25000"/>
                </a:schemeClr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round/>
              </a:ln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0.0506359602769655"/>
                  <c:y val="0.12151546563122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**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546297891997663"/>
                  <c:y val="0.16669582759715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**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528959537552839"/>
                  <c:y val="0.17156130640888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**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3\[2-Stress-OCR-20221026.xlsx]Sheet1'!$E$3:$E$6</c:f>
                <c:numCache>
                  <c:formatCode>General</c:formatCode>
                  <c:ptCount val="4"/>
                  <c:pt idx="0">
                    <c:v>1.36</c:v>
                  </c:pt>
                  <c:pt idx="1">
                    <c:v>0.94</c:v>
                  </c:pt>
                  <c:pt idx="2">
                    <c:v>0.98</c:v>
                  </c:pt>
                  <c:pt idx="3">
                    <c:v>0.45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3\[2-Stress-OCR-20221026.xlsx]Sheet1'!$E$3:$E$6</c:f>
                <c:numCache>
                  <c:formatCode>General</c:formatCode>
                  <c:ptCount val="4"/>
                  <c:pt idx="0">
                    <c:v>1.36</c:v>
                  </c:pt>
                  <c:pt idx="1">
                    <c:v>0.94</c:v>
                  </c:pt>
                  <c:pt idx="2">
                    <c:v>0.98</c:v>
                  </c:pt>
                  <c:pt idx="3">
                    <c:v>0.45</c:v>
                  </c:pt>
                </c:numCache>
              </c:numRef>
            </c:minus>
          </c:errBars>
          <c:cat>
            <c:strRef>
              <c:f>'Stress OCR'!$B$3:$B$6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'Stress OCR'!$C$3:$C$6</c:f>
              <c:numCache>
                <c:formatCode>General</c:formatCode>
                <c:ptCount val="4"/>
                <c:pt idx="0">
                  <c:v>19.04</c:v>
                </c:pt>
                <c:pt idx="1">
                  <c:v>29.09</c:v>
                </c:pt>
                <c:pt idx="2">
                  <c:v>33.11</c:v>
                </c:pt>
                <c:pt idx="3">
                  <c:v>34.02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'Stress OCR'!$D$2</c:f>
              <c:strCache>
                <c:ptCount val="1"/>
                <c:pt idx="0">
                  <c:v>OIM+CCCP</c:v>
                </c:pt>
              </c:strCache>
            </c:strRef>
          </c:tx>
          <c:spPr>
            <a:ln w="28575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3\[2-Stress-OCR-20221026.xlsx]Sheet1'!$F$3:$F$6</c:f>
                <c:numCache>
                  <c:formatCode>General</c:formatCode>
                  <c:ptCount val="4"/>
                  <c:pt idx="0">
                    <c:v>1.43</c:v>
                  </c:pt>
                  <c:pt idx="1">
                    <c:v>1.09</c:v>
                  </c:pt>
                  <c:pt idx="2">
                    <c:v>1.26</c:v>
                  </c:pt>
                  <c:pt idx="3">
                    <c:v>1.82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3\[2-Stress-OCR-20221026.xlsx]Sheet1'!$F$3:$F$6</c:f>
                <c:numCache>
                  <c:formatCode>General</c:formatCode>
                  <c:ptCount val="4"/>
                  <c:pt idx="0">
                    <c:v>1.43</c:v>
                  </c:pt>
                  <c:pt idx="1">
                    <c:v>1.09</c:v>
                  </c:pt>
                  <c:pt idx="2">
                    <c:v>1.26</c:v>
                  </c:pt>
                  <c:pt idx="3">
                    <c:v>1.82</c:v>
                  </c:pt>
                </c:numCache>
              </c:numRef>
            </c:minus>
          </c:errBars>
          <c:cat>
            <c:strRef>
              <c:f>'Stress OCR'!$B$3:$B$6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'Stress OCR'!$D$3:$D$6</c:f>
              <c:numCache>
                <c:formatCode>General</c:formatCode>
                <c:ptCount val="4"/>
                <c:pt idx="0">
                  <c:v>17.41</c:v>
                </c:pt>
                <c:pt idx="1">
                  <c:v>18.83</c:v>
                </c:pt>
                <c:pt idx="2">
                  <c:v>20.18</c:v>
                </c:pt>
                <c:pt idx="3">
                  <c:v>20.55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5232"/>
        <c:axId val="37793792"/>
      </c:lineChart>
      <c:catAx>
        <c:axId val="3777523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 (days)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37793792"/>
        <c:crosses val="autoZero"/>
        <c:auto val="1"/>
        <c:lblAlgn val="ctr"/>
        <c:lblOffset val="100"/>
        <c:noMultiLvlLbl val="0"/>
      </c:catAx>
      <c:valAx>
        <c:axId val="37793792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Stressed OCR</a:t>
                </a:r>
                <a:r>
                  <a:rPr lang="en-US" altLang="zh-CN" sz="105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(pmol/min/μg protein)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0901505732836027"/>
              <c:y val="0.127138774319877"/>
            </c:manualLayout>
          </c:layout>
          <c:overlay val="0"/>
        </c:title>
        <c:numFmt formatCode="@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37775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522695286323"/>
          <c:y val="0.057090537364371"/>
          <c:w val="0.224791265253693"/>
          <c:h val="0.13432539682539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29929351317"/>
          <c:y val="0.171031746031746"/>
          <c:w val="0.821965317919075"/>
          <c:h val="0.666468253968254"/>
        </c:manualLayout>
      </c:layout>
      <c:lineChart>
        <c:grouping val="standard"/>
        <c:varyColors val="0"/>
        <c:ser>
          <c:idx val="0"/>
          <c:order val="0"/>
          <c:tx>
            <c:strRef>
              <c:f>'Baseline-ECAR'!$C$2</c:f>
              <c:strCache>
                <c:ptCount val="1"/>
                <c:pt idx="0">
                  <c:v>OIM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75000"/>
                  <a:lumOff val="25000"/>
                </a:schemeClr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round/>
              </a:ln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0.0453959240518408"/>
                  <c:y val="0.13812333668286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4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400"/>
                      <a:t>**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3\[3-Baseline-ECAR-20221026.xlsx]Sheet1'!$E$3:$E$6</c:f>
                <c:numCache>
                  <c:formatCode>General</c:formatCode>
                  <c:ptCount val="4"/>
                  <c:pt idx="0">
                    <c:v>1.29</c:v>
                  </c:pt>
                  <c:pt idx="1">
                    <c:v>0.9</c:v>
                  </c:pt>
                  <c:pt idx="2">
                    <c:v>1.51</c:v>
                  </c:pt>
                  <c:pt idx="3">
                    <c:v>1.86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3\[3-Baseline-ECAR-20221026.xlsx]Sheet1'!$E$3:$E$6</c:f>
                <c:numCache>
                  <c:formatCode>General</c:formatCode>
                  <c:ptCount val="4"/>
                  <c:pt idx="0">
                    <c:v>1.29</c:v>
                  </c:pt>
                  <c:pt idx="1">
                    <c:v>0.9</c:v>
                  </c:pt>
                  <c:pt idx="2">
                    <c:v>1.51</c:v>
                  </c:pt>
                  <c:pt idx="3">
                    <c:v>1.86</c:v>
                  </c:pt>
                </c:numCache>
              </c:numRef>
            </c:minus>
          </c:errBars>
          <c:cat>
            <c:strRef>
              <c:f>'Baseline-ECAR'!$B$3:$B$6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'Baseline-ECAR'!$C$3:$C$6</c:f>
              <c:numCache>
                <c:formatCode>General</c:formatCode>
                <c:ptCount val="4"/>
                <c:pt idx="0">
                  <c:v>11.17</c:v>
                </c:pt>
                <c:pt idx="1">
                  <c:v>21.21</c:v>
                </c:pt>
                <c:pt idx="2">
                  <c:v>11.49</c:v>
                </c:pt>
                <c:pt idx="3">
                  <c:v>10.2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'Baseline-ECAR'!$D$2</c:f>
              <c:strCache>
                <c:ptCount val="1"/>
                <c:pt idx="0">
                  <c:v>OIM+CCCP</c:v>
                </c:pt>
              </c:strCache>
            </c:strRef>
          </c:tx>
          <c:spPr>
            <a:ln w="28575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3\[3-Baseline-ECAR-20221026.xlsx]Sheet1'!$F$3:$F$6</c:f>
                <c:numCache>
                  <c:formatCode>General</c:formatCode>
                  <c:ptCount val="4"/>
                  <c:pt idx="0">
                    <c:v>1.14</c:v>
                  </c:pt>
                  <c:pt idx="1">
                    <c:v>1.25</c:v>
                  </c:pt>
                  <c:pt idx="2">
                    <c:v>0.96</c:v>
                  </c:pt>
                  <c:pt idx="3">
                    <c:v>1.02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3\[3-Baseline-ECAR-20221026.xlsx]Sheet1'!$F$3:$F$6</c:f>
                <c:numCache>
                  <c:formatCode>General</c:formatCode>
                  <c:ptCount val="4"/>
                  <c:pt idx="0">
                    <c:v>1.14</c:v>
                  </c:pt>
                  <c:pt idx="1">
                    <c:v>1.25</c:v>
                  </c:pt>
                  <c:pt idx="2">
                    <c:v>0.96</c:v>
                  </c:pt>
                  <c:pt idx="3">
                    <c:v>1.02</c:v>
                  </c:pt>
                </c:numCache>
              </c:numRef>
            </c:minus>
          </c:errBars>
          <c:cat>
            <c:strRef>
              <c:f>'Baseline-ECAR'!$B$3:$B$6</c:f>
              <c:strCache>
                <c:ptCount val="4"/>
                <c:pt idx="0">
                  <c:v>1d</c:v>
                </c:pt>
                <c:pt idx="1">
                  <c:v>3d</c:v>
                </c:pt>
                <c:pt idx="2">
                  <c:v>5d</c:v>
                </c:pt>
                <c:pt idx="3">
                  <c:v>7d</c:v>
                </c:pt>
              </c:strCache>
            </c:strRef>
          </c:cat>
          <c:val>
            <c:numRef>
              <c:f>'Baseline-ECAR'!$D$3:$D$6</c:f>
              <c:numCache>
                <c:formatCode>General</c:formatCode>
                <c:ptCount val="4"/>
                <c:pt idx="0">
                  <c:v>12.84</c:v>
                </c:pt>
                <c:pt idx="1">
                  <c:v>13.71</c:v>
                </c:pt>
                <c:pt idx="2">
                  <c:v>12.16</c:v>
                </c:pt>
                <c:pt idx="3">
                  <c:v>12.84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31712"/>
        <c:axId val="167337984"/>
      </c:lineChart>
      <c:catAx>
        <c:axId val="1673317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 (days)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67337984"/>
        <c:crosses val="autoZero"/>
        <c:auto val="1"/>
        <c:lblAlgn val="ctr"/>
        <c:lblOffset val="100"/>
        <c:noMultiLvlLbl val="0"/>
      </c:catAx>
      <c:valAx>
        <c:axId val="167337984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Basal ECAR (mpH/min/μg protein)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0901499486477234"/>
              <c:y val="0.139484417392691"/>
            </c:manualLayout>
          </c:layout>
          <c:overlay val="0"/>
        </c:title>
        <c:numFmt formatCode="@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67331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7915062389003"/>
          <c:y val="0.103452132050961"/>
          <c:w val="0.260833692084786"/>
          <c:h val="0.13430987793192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656698199573"/>
          <c:y val="0.1875"/>
          <c:w val="0.762740311260299"/>
          <c:h val="0.65"/>
        </c:manualLayout>
      </c:layout>
      <c:lineChart>
        <c:grouping val="standard"/>
        <c:varyColors val="0"/>
        <c:ser>
          <c:idx val="0"/>
          <c:order val="0"/>
          <c:tx>
            <c:strRef>
              <c:f>'Stress ECAR'!$C$2</c:f>
              <c:strCache>
                <c:ptCount val="1"/>
                <c:pt idx="0">
                  <c:v>OIM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75000"/>
                  <a:lumOff val="25000"/>
                </a:schemeClr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3\[4-Stress-ECAR-20221026.xlsx]Sheet1'!$E$3:$E$6</c:f>
                <c:numCache>
                  <c:formatCode>General</c:formatCode>
                  <c:ptCount val="4"/>
                  <c:pt idx="0">
                    <c:v>1.45</c:v>
                  </c:pt>
                  <c:pt idx="1">
                    <c:v>1.17</c:v>
                  </c:pt>
                  <c:pt idx="2">
                    <c:v>1.3</c:v>
                  </c:pt>
                  <c:pt idx="3">
                    <c:v>1.06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3\[4-Stress-ECAR-20221026.xlsx]Sheet1'!$E$3:$E$6</c:f>
                <c:numCache>
                  <c:formatCode>General</c:formatCode>
                  <c:ptCount val="4"/>
                  <c:pt idx="0">
                    <c:v>1.45</c:v>
                  </c:pt>
                  <c:pt idx="1">
                    <c:v>1.17</c:v>
                  </c:pt>
                  <c:pt idx="2">
                    <c:v>1.3</c:v>
                  </c:pt>
                  <c:pt idx="3">
                    <c:v>1.06</c:v>
                  </c:pt>
                </c:numCache>
              </c:numRef>
            </c:minus>
          </c:errBars>
          <c:cat>
            <c:multiLvlStrRef>
              <c:f>'Stress ECAR'!$A$3:$B$6</c:f>
              <c:multiLvlStrCache>
                <c:ptCount val="4"/>
                <c:lvl>
                  <c:pt idx="0">
                    <c:v>1d</c:v>
                  </c:pt>
                  <c:pt idx="1">
                    <c:v>3d</c:v>
                  </c:pt>
                  <c:pt idx="2">
                    <c:v>5d</c:v>
                  </c:pt>
                  <c:pt idx="3">
                    <c:v>7d</c:v>
                  </c:pt>
                </c:lvl>
                <c:lvl/>
              </c:multiLvlStrCache>
            </c:multiLvlStrRef>
          </c:cat>
          <c:val>
            <c:numRef>
              <c:f>'Stress ECAR'!$C$3:$C$6</c:f>
              <c:numCache>
                <c:formatCode>General</c:formatCode>
                <c:ptCount val="4"/>
                <c:pt idx="0">
                  <c:v>20.5</c:v>
                </c:pt>
                <c:pt idx="1">
                  <c:v>24.34</c:v>
                </c:pt>
                <c:pt idx="2">
                  <c:v>19.26</c:v>
                </c:pt>
                <c:pt idx="3">
                  <c:v>18.57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'Stress ECAR'!$D$2</c:f>
              <c:strCache>
                <c:ptCount val="1"/>
                <c:pt idx="0">
                  <c:v>OIM+CCCP</c:v>
                </c:pt>
              </c:strCache>
            </c:strRef>
          </c:tx>
          <c:spPr>
            <a:ln w="28575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3\[4-Stress-ECAR-20221026.xlsx]Sheet1'!$F$3:$F$6</c:f>
                <c:numCache>
                  <c:formatCode>General</c:formatCode>
                  <c:ptCount val="4"/>
                  <c:pt idx="0">
                    <c:v>1.82</c:v>
                  </c:pt>
                  <c:pt idx="1">
                    <c:v>1.92</c:v>
                  </c:pt>
                  <c:pt idx="2">
                    <c:v>1.9</c:v>
                  </c:pt>
                  <c:pt idx="3">
                    <c:v>1.61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3\[4-Stress-ECAR-20221026.xlsx]Sheet1'!$F$3:$F$6</c:f>
                <c:numCache>
                  <c:formatCode>General</c:formatCode>
                  <c:ptCount val="4"/>
                  <c:pt idx="0">
                    <c:v>1.82</c:v>
                  </c:pt>
                  <c:pt idx="1">
                    <c:v>1.92</c:v>
                  </c:pt>
                  <c:pt idx="2">
                    <c:v>1.9</c:v>
                  </c:pt>
                  <c:pt idx="3">
                    <c:v>1.61</c:v>
                  </c:pt>
                </c:numCache>
              </c:numRef>
            </c:minus>
          </c:errBars>
          <c:cat>
            <c:multiLvlStrRef>
              <c:f>'Stress ECAR'!$A$3:$B$6</c:f>
              <c:multiLvlStrCache>
                <c:ptCount val="4"/>
                <c:lvl>
                  <c:pt idx="0">
                    <c:v>1d</c:v>
                  </c:pt>
                  <c:pt idx="1">
                    <c:v>3d</c:v>
                  </c:pt>
                  <c:pt idx="2">
                    <c:v>5d</c:v>
                  </c:pt>
                  <c:pt idx="3">
                    <c:v>7d</c:v>
                  </c:pt>
                </c:lvl>
                <c:lvl/>
              </c:multiLvlStrCache>
            </c:multiLvlStrRef>
          </c:cat>
          <c:val>
            <c:numRef>
              <c:f>'Stress ECAR'!$D$3:$D$6</c:f>
              <c:numCache>
                <c:formatCode>General</c:formatCode>
                <c:ptCount val="4"/>
                <c:pt idx="0">
                  <c:v>21.83</c:v>
                </c:pt>
                <c:pt idx="1">
                  <c:v>20.21</c:v>
                </c:pt>
                <c:pt idx="2">
                  <c:v>20.35</c:v>
                </c:pt>
                <c:pt idx="3">
                  <c:v>19.09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838592"/>
        <c:axId val="265840512"/>
      </c:lineChart>
      <c:catAx>
        <c:axId val="2658385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 (days)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265840512"/>
        <c:crosses val="autoZero"/>
        <c:auto val="1"/>
        <c:lblAlgn val="ctr"/>
        <c:lblOffset val="100"/>
        <c:noMultiLvlLbl val="0"/>
      </c:catAx>
      <c:valAx>
        <c:axId val="265840512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Stressed ECAR (mpH/min/μg protein)</a:t>
                </a:r>
                <a:endParaRPr lang="zh-CN" alt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36526760241926"/>
              <c:y val="0.147714867400646"/>
            </c:manualLayout>
          </c:layout>
          <c:overlay val="0"/>
        </c:title>
        <c:numFmt formatCode="@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265838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1162974124171"/>
          <c:y val="0.0623474162360475"/>
          <c:w val="0.222704864279851"/>
          <c:h val="0.16259280598335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73981191223"/>
          <c:y val="0.0953461975028377"/>
          <c:w val="0.511886102403344"/>
          <c:h val="0.69738933030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'PCR-ALP'!$Q$34</c:f>
              <c:strCache>
                <c:ptCount val="1"/>
                <c:pt idx="0">
                  <c:v>OIM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3\[5-PCR-ALP-CCCP-20221023.xlsx]ALP'!$X$7:$X$11</c:f>
                <c:numCache>
                  <c:formatCode>General</c:formatCode>
                  <c:ptCount val="5"/>
                  <c:pt idx="0">
                    <c:v>0.00796786615753967</c:v>
                  </c:pt>
                  <c:pt idx="1">
                    <c:v>0.0300069217515201</c:v>
                  </c:pt>
                  <c:pt idx="2">
                    <c:v>0.0733248021495994</c:v>
                  </c:pt>
                  <c:pt idx="3">
                    <c:v>0.0841139399818833</c:v>
                  </c:pt>
                  <c:pt idx="4">
                    <c:v>0.0715274108678902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3\[5-PCR-ALP-CCCP-20221023.xlsx]ALP'!$X$7:$X$11</c:f>
                <c:numCache>
                  <c:formatCode>General</c:formatCode>
                  <c:ptCount val="5"/>
                  <c:pt idx="0">
                    <c:v>0.00796786615753967</c:v>
                  </c:pt>
                  <c:pt idx="1">
                    <c:v>0.0300069217515201</c:v>
                  </c:pt>
                  <c:pt idx="2">
                    <c:v>0.0733248021495994</c:v>
                  </c:pt>
                  <c:pt idx="3">
                    <c:v>0.0841139399818833</c:v>
                  </c:pt>
                  <c:pt idx="4">
                    <c:v>0.0715274108678902</c:v>
                  </c:pt>
                </c:numCache>
              </c:numRef>
            </c:minus>
          </c:errBars>
          <c:cat>
            <c:strRef>
              <c:f>'PCR-ALP'!$P$35:$P$39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'PCR-ALP'!$Q$35:$Q$39</c:f>
              <c:numCache>
                <c:formatCode>0.0000_ </c:formatCode>
                <c:ptCount val="5"/>
                <c:pt idx="0">
                  <c:v>1.00467897724821</c:v>
                </c:pt>
                <c:pt idx="1">
                  <c:v>1.0297</c:v>
                </c:pt>
                <c:pt idx="2">
                  <c:v>1.40345220930888</c:v>
                </c:pt>
                <c:pt idx="3">
                  <c:v>1.63794634245816</c:v>
                </c:pt>
                <c:pt idx="4">
                  <c:v>2.32036812308128</c:v>
                </c:pt>
              </c:numCache>
            </c:numRef>
          </c:val>
        </c:ser>
        <c:ser>
          <c:idx val="1"/>
          <c:order val="1"/>
          <c:tx>
            <c:strRef>
              <c:f>'PCR-ALP'!$R$34</c:f>
              <c:strCache>
                <c:ptCount val="1"/>
                <c:pt idx="0">
                  <c:v>OIM+CCCP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0104493207941484"/>
                  <c:y val="-0.090627233362761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600"/>
                      <a:t>**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95924764890282"/>
                  <c:y val="-0.17952032622861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600"/>
                      <a:t>*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522466039707419"/>
                  <c:y val="-0.31730832429342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600"/>
                      <a:t>***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plus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3\[5-PCR-ALP-CCCP-20221023.xlsx]ALP'!$Y$7:$Y$11</c:f>
                <c:numCache>
                  <c:formatCode>General</c:formatCode>
                  <c:ptCount val="5"/>
                  <c:pt idx="0">
                    <c:v>0.0404362376900983</c:v>
                  </c:pt>
                  <c:pt idx="1">
                    <c:v>0.0422907124945199</c:v>
                  </c:pt>
                  <c:pt idx="2">
                    <c:v>0.0475529081088493</c:v>
                  </c:pt>
                  <c:pt idx="3">
                    <c:v>0.150454485404734</c:v>
                  </c:pt>
                  <c:pt idx="4">
                    <c:v>0.0270107140732091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3\[5-PCR-ALP-CCCP-20221023.xlsx]ALP'!$Y$7:$Y$11</c:f>
                <c:numCache>
                  <c:formatCode>General</c:formatCode>
                  <c:ptCount val="5"/>
                  <c:pt idx="0">
                    <c:v>0.0404362376900983</c:v>
                  </c:pt>
                  <c:pt idx="1">
                    <c:v>0.0422907124945199</c:v>
                  </c:pt>
                  <c:pt idx="2">
                    <c:v>0.0475529081088493</c:v>
                  </c:pt>
                  <c:pt idx="3">
                    <c:v>0.150454485404734</c:v>
                  </c:pt>
                  <c:pt idx="4">
                    <c:v>0.0270107140732091</c:v>
                  </c:pt>
                </c:numCache>
              </c:numRef>
            </c:minus>
          </c:errBars>
          <c:cat>
            <c:strRef>
              <c:f>'PCR-ALP'!$P$35:$P$39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'PCR-ALP'!$R$35:$R$39</c:f>
              <c:numCache>
                <c:formatCode>0.0000_ </c:formatCode>
                <c:ptCount val="5"/>
                <c:pt idx="0">
                  <c:v>0.97638008511754</c:v>
                </c:pt>
                <c:pt idx="1">
                  <c:v>0.9037</c:v>
                </c:pt>
                <c:pt idx="2">
                  <c:v>1.0624025593175</c:v>
                </c:pt>
                <c:pt idx="3">
                  <c:v>1.11432352779867</c:v>
                </c:pt>
                <c:pt idx="4">
                  <c:v>1.17524106702004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043968"/>
        <c:axId val="267045888"/>
      </c:barChart>
      <c:catAx>
        <c:axId val="26704396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Time(days)</a:t>
                </a:r>
                <a:endParaRPr lang="en-US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267045888"/>
        <c:crosses val="autoZero"/>
        <c:auto val="1"/>
        <c:lblAlgn val="ctr"/>
        <c:lblOffset val="100"/>
        <c:noMultiLvlLbl val="0"/>
      </c:catAx>
      <c:valAx>
        <c:axId val="267045888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ALP </a:t>
                </a: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relative gene expression</a:t>
                </a:r>
                <a:endParaRPr 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@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267043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175448635781"/>
          <c:y val="0.119169161743545"/>
          <c:w val="0.19985671122505"/>
          <c:h val="0.15855898221055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38002773925"/>
          <c:y val="0.0510204081632653"/>
          <c:w val="0.678363384188627"/>
          <c:h val="0.7417233560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'PCR-col'!$P$6</c:f>
              <c:strCache>
                <c:ptCount val="1"/>
                <c:pt idx="0">
                  <c:v>OIM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3\[6-PCR-COL-CCCP-20221023.xlsx]COL-1'!$V$7:$V$11</c:f>
                <c:numCache>
                  <c:formatCode>General</c:formatCode>
                  <c:ptCount val="5"/>
                  <c:pt idx="0">
                    <c:v>0.015</c:v>
                  </c:pt>
                  <c:pt idx="1">
                    <c:v>0.025</c:v>
                  </c:pt>
                  <c:pt idx="2">
                    <c:v>0.087</c:v>
                  </c:pt>
                  <c:pt idx="3">
                    <c:v>0.087</c:v>
                  </c:pt>
                  <c:pt idx="4">
                    <c:v>0.106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3\[6-PCR-COL-CCCP-20221023.xlsx]COL-1'!$V$7:$V$11</c:f>
                <c:numCache>
                  <c:formatCode>General</c:formatCode>
                  <c:ptCount val="5"/>
                  <c:pt idx="0">
                    <c:v>0.015</c:v>
                  </c:pt>
                  <c:pt idx="1">
                    <c:v>0.025</c:v>
                  </c:pt>
                  <c:pt idx="2">
                    <c:v>0.087</c:v>
                  </c:pt>
                  <c:pt idx="3">
                    <c:v>0.087</c:v>
                  </c:pt>
                  <c:pt idx="4">
                    <c:v>0.106</c:v>
                  </c:pt>
                </c:numCache>
              </c:numRef>
            </c:minus>
          </c:errBars>
          <c:cat>
            <c:strRef>
              <c:f>'PCR-col'!$O$7:$O$11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'PCR-col'!$P$7:$P$11</c:f>
              <c:numCache>
                <c:formatCode>0.0000_ </c:formatCode>
                <c:ptCount val="5"/>
                <c:pt idx="0">
                  <c:v>1.0050633226499</c:v>
                </c:pt>
                <c:pt idx="1">
                  <c:v>0.972821128544926</c:v>
                </c:pt>
                <c:pt idx="2">
                  <c:v>1.03154562343931</c:v>
                </c:pt>
                <c:pt idx="3">
                  <c:v>1.45564347807911</c:v>
                </c:pt>
                <c:pt idx="4">
                  <c:v>1.75249231745609</c:v>
                </c:pt>
              </c:numCache>
            </c:numRef>
          </c:val>
        </c:ser>
        <c:ser>
          <c:idx val="1"/>
          <c:order val="1"/>
          <c:tx>
            <c:strRef>
              <c:f>'PCR-col'!$Q$6</c:f>
              <c:strCache>
                <c:ptCount val="1"/>
                <c:pt idx="0">
                  <c:v>OIM+CCCP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-0.013869625520111"/>
                  <c:y val="-0.23374941971539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600"/>
                      <a:t>**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221914008321775"/>
                  <c:y val="-0.27716547134303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 sz="1600"/>
                      <a:t>**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plus"/>
            <c:errValType val="cust"/>
            <c:noEndCap val="0"/>
            <c:plus>
              <c:numRef>
                <c:f>'E:\资料\师兄师妹的文章\王林艳\代谢文章-王林艳-20220817\代谢实验原始数据-王林艳-20220831\原始数据及统计\upload data\Figure 3\[6-PCR-COL-CCCP-20221023.xlsx]COL-1'!$W$7:$W$11</c:f>
                <c:numCache>
                  <c:formatCode>General</c:formatCode>
                  <c:ptCount val="5"/>
                  <c:pt idx="0">
                    <c:v>0.069</c:v>
                  </c:pt>
                  <c:pt idx="1">
                    <c:v>0.036</c:v>
                  </c:pt>
                  <c:pt idx="2">
                    <c:v>0.076</c:v>
                  </c:pt>
                  <c:pt idx="3">
                    <c:v>0.081</c:v>
                  </c:pt>
                  <c:pt idx="4">
                    <c:v>0.119</c:v>
                  </c:pt>
                </c:numCache>
              </c:numRef>
            </c:plus>
            <c:minus>
              <c:numRef>
                <c:f>'E:\资料\师兄师妹的文章\王林艳\代谢文章-王林艳-20220817\代谢实验原始数据-王林艳-20220831\原始数据及统计\upload data\Figure 3\[6-PCR-COL-CCCP-20221023.xlsx]COL-1'!$W$7:$W$11</c:f>
                <c:numCache>
                  <c:formatCode>General</c:formatCode>
                  <c:ptCount val="5"/>
                  <c:pt idx="0">
                    <c:v>0.069</c:v>
                  </c:pt>
                  <c:pt idx="1">
                    <c:v>0.036</c:v>
                  </c:pt>
                  <c:pt idx="2">
                    <c:v>0.076</c:v>
                  </c:pt>
                  <c:pt idx="3">
                    <c:v>0.081</c:v>
                  </c:pt>
                  <c:pt idx="4">
                    <c:v>0.119</c:v>
                  </c:pt>
                </c:numCache>
              </c:numRef>
            </c:minus>
          </c:errBars>
          <c:cat>
            <c:strRef>
              <c:f>'PCR-col'!$O$7:$O$11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'PCR-col'!$Q$7:$Q$11</c:f>
              <c:numCache>
                <c:formatCode>0.0000_ </c:formatCode>
                <c:ptCount val="5"/>
                <c:pt idx="0">
                  <c:v>1.00472208687416</c:v>
                </c:pt>
                <c:pt idx="1">
                  <c:v>0.95549336101116</c:v>
                </c:pt>
                <c:pt idx="2">
                  <c:v>0.977704730451602</c:v>
                </c:pt>
                <c:pt idx="3">
                  <c:v>0.97613911296136</c:v>
                </c:pt>
                <c:pt idx="4">
                  <c:v>1.0488181511261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427712"/>
        <c:axId val="191429632"/>
      </c:barChart>
      <c:catAx>
        <c:axId val="1914277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5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 (days)</a:t>
                </a:r>
                <a:endParaRPr lang="zh-CN" sz="105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91429632"/>
        <c:crosses val="autoZero"/>
        <c:auto val="1"/>
        <c:lblAlgn val="ctr"/>
        <c:lblOffset val="100"/>
        <c:noMultiLvlLbl val="0"/>
      </c:catAx>
      <c:valAx>
        <c:axId val="191429632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COL-1 </a:t>
                </a: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relative gene expression</a:t>
                </a:r>
                <a:endParaRPr lang="zh-CN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@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191427712"/>
        <c:crosses val="autoZero"/>
        <c:crossBetween val="between"/>
        <c:majorUnit val="0.4"/>
      </c:valAx>
    </c:plotArea>
    <c:legend>
      <c:legendPos val="r"/>
      <c:layout>
        <c:manualLayout>
          <c:xMode val="edge"/>
          <c:yMode val="edge"/>
          <c:x val="0.793352383817115"/>
          <c:y val="0.0805429864253394"/>
          <c:w val="0.174161528049331"/>
          <c:h val="0.18823529411764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ln w="12700" cap="flat" cmpd="sng" algn="ctr">
      <a:noFill/>
      <a:prstDash val="solid"/>
      <a:round/>
    </a:ln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05617977528"/>
          <c:y val="0.105263157894737"/>
          <c:w val="0.561657303370787"/>
          <c:h val="0.722587719298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'ALP activity'!$L$1</c:f>
              <c:strCache>
                <c:ptCount val="1"/>
                <c:pt idx="0">
                  <c:v>OIM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'ALP activity'!$Q$2:$Q$6</c:f>
                <c:numCache>
                  <c:formatCode>General</c:formatCode>
                  <c:ptCount val="5"/>
                  <c:pt idx="0">
                    <c:v>0.09</c:v>
                  </c:pt>
                  <c:pt idx="1">
                    <c:v>0.191430073649948</c:v>
                  </c:pt>
                  <c:pt idx="2">
                    <c:v>0.0736340320284705</c:v>
                  </c:pt>
                  <c:pt idx="3">
                    <c:v>0.066398696988935</c:v>
                  </c:pt>
                  <c:pt idx="4">
                    <c:v>0.18186032647505</c:v>
                  </c:pt>
                </c:numCache>
              </c:numRef>
            </c:plus>
            <c:spPr>
              <a:solidFill>
                <a:schemeClr val="tx1">
                  <a:lumMod val="75000"/>
                  <a:lumOff val="25000"/>
                </a:schemeClr>
              </a:solidFill>
              <a:ln w="12700" cap="flat" cmpd="sng" algn="ctr">
                <a:solidFill>
                  <a:schemeClr val="tx1"/>
                </a:solidFill>
                <a:prstDash val="solid"/>
                <a:round/>
              </a:ln>
            </c:spPr>
          </c:errBars>
          <c:cat>
            <c:strRef>
              <c:f>'ALP activity'!$K$2:$K$6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'ALP activity'!$L$2:$L$6</c:f>
              <c:numCache>
                <c:formatCode>0.00_);[Red]\(0.00\)</c:formatCode>
                <c:ptCount val="5"/>
                <c:pt idx="0">
                  <c:v>2.2</c:v>
                </c:pt>
                <c:pt idx="1">
                  <c:v>2.36</c:v>
                </c:pt>
                <c:pt idx="2">
                  <c:v>5.63366274900614</c:v>
                </c:pt>
                <c:pt idx="3">
                  <c:v>7.74034310323852</c:v>
                </c:pt>
                <c:pt idx="4">
                  <c:v>11.2474472402694</c:v>
                </c:pt>
              </c:numCache>
            </c:numRef>
          </c:val>
        </c:ser>
        <c:ser>
          <c:idx val="1"/>
          <c:order val="1"/>
          <c:tx>
            <c:strRef>
              <c:f>'ALP activity'!$M$1</c:f>
              <c:strCache>
                <c:ptCount val="1"/>
                <c:pt idx="0">
                  <c:v>OIM+CCCP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0154494382022472"/>
                  <c:y val="-0.213450292397661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600" b="0" i="0" u="none" strike="noStrike" kern="1200" baseline="0">
                        <a:solidFill>
                          <a:srgbClr val="000000">
                            <a:alpha val="100000"/>
                          </a:srgbClr>
                        </a:solidFill>
                        <a:latin typeface="Calibri" panose="020F0502020204030204" charset="0"/>
                        <a:ea typeface="Calibri" panose="020F0502020204030204" charset="0"/>
                        <a:cs typeface="Calibri" panose="020F0502020204030204" charset="0"/>
                      </a:defRPr>
                    </a:pPr>
                    <a:r>
                      <a:rPr lang="en-US" altLang="zh-CN" sz="1600" b="0" i="0" u="none" strike="noStrike" baseline="0">
                        <a:solidFill>
                          <a:srgbClr val="000000"/>
                        </a:solidFill>
                        <a:latin typeface="Calibri" panose="020F0502020204030204" charset="0"/>
                        <a:ea typeface="Calibri" panose="020F0502020204030204" charset="0"/>
                        <a:cs typeface="Calibri" panose="020F0502020204030204" charset="0"/>
                      </a:rPr>
                      <a:t>**</a:t>
                    </a:r>
                    <a:r>
                      <a:rPr sz="1600" b="0" i="0" u="none" strike="noStrike" baseline="0">
                        <a:solidFill>
                          <a:srgbClr val="000000"/>
                        </a:solidFill>
                        <a:latin typeface="Calibri" panose="020F0502020204030204" charset="-122"/>
                        <a:ea typeface="Calibri" panose="020F0502020204030204" charset="-122"/>
                        <a:cs typeface="Calibri" panose="020F0502020204030204" charset="-122"/>
                      </a:rPr>
                      <a:t>* </a:t>
                    </a:r>
                    <a:endParaRPr sz="1200" b="0" i="0" u="none" strike="noStrike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600" b="0" i="0" u="none" strike="noStrike" kern="1200" baseline="0">
                      <a:solidFill>
                        <a:srgbClr val="00000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68539325842697"/>
                  <c:y val="-0.32772904483430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600" b="0" i="0" u="none" strike="noStrike" kern="1200" baseline="0">
                        <a:solidFill>
                          <a:srgbClr val="000000">
                            <a:alpha val="100000"/>
                          </a:srgbClr>
                        </a:solidFill>
                        <a:latin typeface="Calibri" panose="020F0502020204030204" charset="0"/>
                        <a:ea typeface="Calibri" panose="020F0502020204030204" charset="0"/>
                        <a:cs typeface="Calibri" panose="020F0502020204030204" charset="0"/>
                      </a:defRPr>
                    </a:pPr>
                    <a:r>
                      <a:rPr lang="en-US" altLang="zh-CN" sz="1600" b="0" i="0" u="none" strike="noStrike" baseline="0">
                        <a:solidFill>
                          <a:srgbClr val="000000"/>
                        </a:solidFill>
                        <a:latin typeface="Calibri" panose="020F0502020204030204" charset="0"/>
                        <a:ea typeface="Calibri" panose="020F0502020204030204" charset="0"/>
                        <a:cs typeface="Calibri" panose="020F0502020204030204" charset="0"/>
                      </a:rPr>
                      <a:t>**</a:t>
                    </a:r>
                    <a:r>
                      <a:rPr sz="1600" b="0" i="0" u="none" strike="noStrike" baseline="0">
                        <a:solidFill>
                          <a:srgbClr val="000000"/>
                        </a:solidFill>
                        <a:latin typeface="Calibri" panose="020F0502020204030204" charset="-122"/>
                        <a:ea typeface="Calibri" panose="020F0502020204030204" charset="-122"/>
                        <a:cs typeface="Calibri" panose="020F0502020204030204" charset="-122"/>
                      </a:rPr>
                      <a:t>* </a:t>
                    </a:r>
                    <a:endParaRPr sz="1200" b="0" i="0" u="none" strike="noStrike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600" b="0" i="0" u="none" strike="noStrike" kern="1200" baseline="0">
                      <a:solidFill>
                        <a:srgbClr val="00000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154494382022472"/>
                  <c:y val="-0.4779922068311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600" b="0" i="0" u="none" strike="noStrike" kern="1200" baseline="0">
                        <a:solidFill>
                          <a:srgbClr val="000000">
                            <a:alpha val="100000"/>
                          </a:srgbClr>
                        </a:solidFill>
                        <a:latin typeface="Calibri" panose="020F0502020204030204" charset="0"/>
                        <a:ea typeface="Calibri" panose="020F0502020204030204" charset="0"/>
                        <a:cs typeface="Calibri" panose="020F0502020204030204" charset="0"/>
                      </a:defRPr>
                    </a:pPr>
                    <a:r>
                      <a:rPr lang="en-US" altLang="zh-CN" sz="1600" b="0" i="0" u="none" strike="noStrike" baseline="0">
                        <a:solidFill>
                          <a:srgbClr val="000000"/>
                        </a:solidFill>
                        <a:latin typeface="Calibri" panose="020F0502020204030204" charset="0"/>
                        <a:ea typeface="Calibri" panose="020F0502020204030204" charset="0"/>
                        <a:cs typeface="Calibri" panose="020F0502020204030204" charset="0"/>
                      </a:rPr>
                      <a:t>**</a:t>
                    </a:r>
                    <a:r>
                      <a:rPr sz="1600" b="0" i="0" u="none" strike="noStrike" baseline="0">
                        <a:solidFill>
                          <a:srgbClr val="000000"/>
                        </a:solidFill>
                        <a:latin typeface="Calibri" panose="020F0502020204030204" charset="-122"/>
                        <a:ea typeface="Calibri" panose="020F0502020204030204" charset="-122"/>
                        <a:cs typeface="Calibri" panose="020F0502020204030204" charset="-122"/>
                      </a:rPr>
                      <a:t>* </a:t>
                    </a:r>
                    <a:endParaRPr sz="1200" b="0" i="0" u="none" strike="noStrike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600" b="0" i="0" u="none" strike="noStrike" kern="1200" baseline="0">
                      <a:solidFill>
                        <a:srgbClr val="00000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1"/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6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plus"/>
            <c:errValType val="cust"/>
            <c:noEndCap val="0"/>
            <c:plus>
              <c:numRef>
                <c:f>'ALP activity'!$R$2:$R$6</c:f>
                <c:numCache>
                  <c:formatCode>General</c:formatCode>
                  <c:ptCount val="5"/>
                  <c:pt idx="0">
                    <c:v>0.139250222468667</c:v>
                  </c:pt>
                  <c:pt idx="1">
                    <c:v>0.138976140532706</c:v>
                  </c:pt>
                  <c:pt idx="2">
                    <c:v>0.0861736778733907</c:v>
                  </c:pt>
                  <c:pt idx="3">
                    <c:v>0.195764990085436</c:v>
                  </c:pt>
                  <c:pt idx="4">
                    <c:v>0.0483775861780971</c:v>
                  </c:pt>
                </c:numCache>
              </c:numRef>
            </c:plus>
            <c:spPr>
              <a:solidFill>
                <a:schemeClr val="bg1">
                  <a:lumMod val="75000"/>
                </a:schemeClr>
              </a:solidFill>
            </c:spPr>
          </c:errBars>
          <c:cat>
            <c:strRef>
              <c:f>'ALP activity'!$K$2:$K$6</c:f>
              <c:strCache>
                <c:ptCount val="5"/>
                <c:pt idx="0">
                  <c:v>0d</c:v>
                </c:pt>
                <c:pt idx="1">
                  <c:v>1d</c:v>
                </c:pt>
                <c:pt idx="2">
                  <c:v>3d</c:v>
                </c:pt>
                <c:pt idx="3">
                  <c:v>5d</c:v>
                </c:pt>
                <c:pt idx="4">
                  <c:v>7d</c:v>
                </c:pt>
              </c:strCache>
            </c:strRef>
          </c:cat>
          <c:val>
            <c:numRef>
              <c:f>'ALP activity'!$M$2:$M$6</c:f>
              <c:numCache>
                <c:formatCode>0.00_);[Red]\(0.00\)</c:formatCode>
                <c:ptCount val="5"/>
                <c:pt idx="0">
                  <c:v>2.174</c:v>
                </c:pt>
                <c:pt idx="1">
                  <c:v>2.16</c:v>
                </c:pt>
                <c:pt idx="2">
                  <c:v>1.91333993575856</c:v>
                </c:pt>
                <c:pt idx="3">
                  <c:v>2.26619940064336</c:v>
                </c:pt>
                <c:pt idx="4">
                  <c:v>3.37726143202995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356567974"/>
        <c:axId val="70353012"/>
      </c:barChart>
      <c:catAx>
        <c:axId val="35656797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50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t>Time (days)</a:t>
                </a:r>
                <a:endParaRPr sz="1050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majorTickMark val="in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70353012"/>
        <c:crosses val="autoZero"/>
        <c:auto val="1"/>
        <c:lblAlgn val="ctr"/>
        <c:lblOffset val="100"/>
        <c:noMultiLvlLbl val="0"/>
      </c:catAx>
      <c:valAx>
        <c:axId val="70353012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100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t>ALP acitivity (U/gprot)</a:t>
                </a:r>
                <a:endParaRPr sz="1100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333334070600725"/>
              <c:y val="0.153740157480315"/>
            </c:manualLayout>
          </c:layout>
          <c:overlay val="0"/>
        </c:title>
        <c:numFmt formatCode="@" sourceLinked="0"/>
        <c:majorTickMark val="in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356567974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715674472036005"/>
          <c:y val="0.189372807017544"/>
          <c:w val="0.28"/>
          <c:h val="0.1527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100" b="1" i="0" u="none" strike="noStrike" kern="1200" baseline="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97790</xdr:colOff>
      <xdr:row>7</xdr:row>
      <xdr:rowOff>95250</xdr:rowOff>
    </xdr:from>
    <xdr:to>
      <xdr:col>5</xdr:col>
      <xdr:colOff>603250</xdr:colOff>
      <xdr:row>25</xdr:row>
      <xdr:rowOff>50800</xdr:rowOff>
    </xdr:to>
    <xdr:graphicFrame>
      <xdr:nvGraphicFramePr>
        <xdr:cNvPr id="4" name="图表 3"/>
        <xdr:cNvGraphicFramePr/>
      </xdr:nvGraphicFramePr>
      <xdr:xfrm>
        <a:off x="97790" y="1339850"/>
        <a:ext cx="3591560" cy="31559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69850</xdr:colOff>
      <xdr:row>10</xdr:row>
      <xdr:rowOff>9525</xdr:rowOff>
    </xdr:from>
    <xdr:to>
      <xdr:col>7</xdr:col>
      <xdr:colOff>473075</xdr:colOff>
      <xdr:row>27</xdr:row>
      <xdr:rowOff>117475</xdr:rowOff>
    </xdr:to>
    <xdr:graphicFrame>
      <xdr:nvGraphicFramePr>
        <xdr:cNvPr id="2" name="图表 1"/>
        <xdr:cNvGraphicFramePr/>
      </xdr:nvGraphicFramePr>
      <xdr:xfrm>
        <a:off x="687070" y="1787525"/>
        <a:ext cx="4106545" cy="3130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34924</xdr:colOff>
      <xdr:row>8</xdr:row>
      <xdr:rowOff>57150</xdr:rowOff>
    </xdr:from>
    <xdr:to>
      <xdr:col>8</xdr:col>
      <xdr:colOff>50799</xdr:colOff>
      <xdr:row>26</xdr:row>
      <xdr:rowOff>57151</xdr:rowOff>
    </xdr:to>
    <xdr:graphicFrame>
      <xdr:nvGraphicFramePr>
        <xdr:cNvPr id="2" name="图表 1"/>
        <xdr:cNvGraphicFramePr/>
      </xdr:nvGraphicFramePr>
      <xdr:xfrm>
        <a:off x="34290" y="1479550"/>
        <a:ext cx="4953635" cy="3200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158750</xdr:colOff>
      <xdr:row>6</xdr:row>
      <xdr:rowOff>158115</xdr:rowOff>
    </xdr:from>
    <xdr:to>
      <xdr:col>6</xdr:col>
      <xdr:colOff>605790</xdr:colOff>
      <xdr:row>25</xdr:row>
      <xdr:rowOff>41910</xdr:rowOff>
    </xdr:to>
    <xdr:graphicFrame>
      <xdr:nvGraphicFramePr>
        <xdr:cNvPr id="2" name="图表 1"/>
        <xdr:cNvGraphicFramePr/>
      </xdr:nvGraphicFramePr>
      <xdr:xfrm>
        <a:off x="158750" y="1224915"/>
        <a:ext cx="4150360" cy="32619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358775</xdr:colOff>
      <xdr:row>12</xdr:row>
      <xdr:rowOff>152400</xdr:rowOff>
    </xdr:from>
    <xdr:to>
      <xdr:col>23</xdr:col>
      <xdr:colOff>95885</xdr:colOff>
      <xdr:row>29</xdr:row>
      <xdr:rowOff>130175</xdr:rowOff>
    </xdr:to>
    <xdr:graphicFrame>
      <xdr:nvGraphicFramePr>
        <xdr:cNvPr id="2" name="图表 1"/>
        <xdr:cNvGraphicFramePr/>
      </xdr:nvGraphicFramePr>
      <xdr:xfrm>
        <a:off x="8401050" y="2228850"/>
        <a:ext cx="4867910" cy="2797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15875</xdr:colOff>
      <xdr:row>12</xdr:row>
      <xdr:rowOff>117475</xdr:rowOff>
    </xdr:from>
    <xdr:to>
      <xdr:col>21</xdr:col>
      <xdr:colOff>129540</xdr:colOff>
      <xdr:row>29</xdr:row>
      <xdr:rowOff>104775</xdr:rowOff>
    </xdr:to>
    <xdr:graphicFrame>
      <xdr:nvGraphicFramePr>
        <xdr:cNvPr id="2" name="图表 1"/>
        <xdr:cNvGraphicFramePr/>
      </xdr:nvGraphicFramePr>
      <xdr:xfrm>
        <a:off x="6715125" y="2193925"/>
        <a:ext cx="4225925" cy="2806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513715</xdr:colOff>
      <xdr:row>6</xdr:row>
      <xdr:rowOff>95250</xdr:rowOff>
    </xdr:from>
    <xdr:to>
      <xdr:col>15</xdr:col>
      <xdr:colOff>323850</xdr:colOff>
      <xdr:row>21</xdr:row>
      <xdr:rowOff>133350</xdr:rowOff>
    </xdr:to>
    <xdr:graphicFrame>
      <xdr:nvGraphicFramePr>
        <xdr:cNvPr id="2" name="图表 1"/>
        <xdr:cNvGraphicFramePr/>
      </xdr:nvGraphicFramePr>
      <xdr:xfrm>
        <a:off x="6241415" y="1238250"/>
        <a:ext cx="4521835" cy="28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%20data\Figure%203\2-Stress-OCR-20221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%20data\Figure%203\3-Baseline-ECAR-202210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%20data\Figure%203\4-Stress-ECAR-202210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%20data\Figure%203\5-PCR-ALP-CCCP-20221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\&#24072;&#20804;&#24072;&#22969;&#30340;&#25991;&#31456;\&#29579;&#26519;&#33395;\&#20195;&#35874;&#25991;&#31456;-&#29579;&#26519;&#33395;-20220817\&#20195;&#35874;&#23454;&#39564;&#21407;&#22987;&#25968;&#25454;-&#29579;&#26519;&#33395;-20220831\&#21407;&#22987;&#25968;&#25454;&#21450;&#32479;&#35745;\upload%20data\Figure%203\6-PCR-COL-CCCP-20221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P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L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6"/>
  <sheetViews>
    <sheetView workbookViewId="0">
      <selection activeCell="N5" sqref="N5"/>
    </sheetView>
  </sheetViews>
  <sheetFormatPr defaultColWidth="8.83636363636364" defaultRowHeight="14"/>
  <cols>
    <col min="9" max="10" width="9" style="25"/>
    <col min="14" max="14" width="12.8181818181818"/>
  </cols>
  <sheetData>
    <row r="2" spans="1:15">
      <c r="A2" s="26" t="s">
        <v>0</v>
      </c>
      <c r="B2" t="s">
        <v>1</v>
      </c>
      <c r="C2" t="s">
        <v>2</v>
      </c>
      <c r="D2" t="s">
        <v>3</v>
      </c>
      <c r="E2" t="s">
        <v>4</v>
      </c>
      <c r="F2" t="s">
        <v>4</v>
      </c>
      <c r="J2" t="s">
        <v>5</v>
      </c>
      <c r="L2" t="s">
        <v>1</v>
      </c>
      <c r="O2" t="s">
        <v>6</v>
      </c>
    </row>
    <row r="3" spans="2:13">
      <c r="B3" t="s">
        <v>7</v>
      </c>
      <c r="C3" s="25">
        <v>12.62</v>
      </c>
      <c r="D3" s="25">
        <v>11.82</v>
      </c>
      <c r="E3">
        <v>1.42</v>
      </c>
      <c r="F3">
        <v>0.75</v>
      </c>
      <c r="J3" s="25" t="s">
        <v>7</v>
      </c>
      <c r="K3" t="s">
        <v>2</v>
      </c>
      <c r="L3" s="25">
        <v>11.23</v>
      </c>
      <c r="M3" s="25"/>
    </row>
    <row r="4" spans="2:15">
      <c r="B4" t="s">
        <v>8</v>
      </c>
      <c r="C4" s="25">
        <v>18.18</v>
      </c>
      <c r="D4">
        <v>12.29</v>
      </c>
      <c r="E4">
        <v>1.13</v>
      </c>
      <c r="F4">
        <v>1.45</v>
      </c>
      <c r="L4" s="25">
        <v>12.06</v>
      </c>
      <c r="M4" s="25">
        <f>AVERAGE(L3:L5)</f>
        <v>12.6233333333333</v>
      </c>
      <c r="N4">
        <f>STDEVP(L3:L5)</f>
        <v>1.42446091167462</v>
      </c>
      <c r="O4" t="s">
        <v>9</v>
      </c>
    </row>
    <row r="5" spans="2:13">
      <c r="B5" t="s">
        <v>10</v>
      </c>
      <c r="C5">
        <v>21</v>
      </c>
      <c r="D5">
        <v>11.63</v>
      </c>
      <c r="E5">
        <v>1.62</v>
      </c>
      <c r="F5">
        <v>1.2</v>
      </c>
      <c r="L5" s="25">
        <v>14.58</v>
      </c>
      <c r="M5" s="25"/>
    </row>
    <row r="6" spans="2:13">
      <c r="B6" t="s">
        <v>11</v>
      </c>
      <c r="C6">
        <v>21.37</v>
      </c>
      <c r="D6">
        <v>12.49</v>
      </c>
      <c r="E6">
        <v>0.51</v>
      </c>
      <c r="F6">
        <v>1.4</v>
      </c>
      <c r="K6" t="s">
        <v>3</v>
      </c>
      <c r="L6" s="25">
        <v>12.81</v>
      </c>
      <c r="M6" s="25"/>
    </row>
    <row r="7" spans="12:15">
      <c r="L7" s="25">
        <v>11.01</v>
      </c>
      <c r="M7" s="25">
        <f>AVERAGE(L6:L8)</f>
        <v>11.82</v>
      </c>
      <c r="N7">
        <f>STDEVP(L6:L8)</f>
        <v>0.745788173679363</v>
      </c>
      <c r="O7" t="s">
        <v>9</v>
      </c>
    </row>
    <row r="8" spans="12:12">
      <c r="L8" s="25">
        <v>11.64</v>
      </c>
    </row>
    <row r="9" spans="10:13">
      <c r="J9" s="27" t="s">
        <v>8</v>
      </c>
      <c r="K9" t="s">
        <v>2</v>
      </c>
      <c r="L9" s="25">
        <v>19.77</v>
      </c>
      <c r="M9" s="25"/>
    </row>
    <row r="10" spans="10:15">
      <c r="J10"/>
      <c r="L10" s="25">
        <v>17.38</v>
      </c>
      <c r="M10" s="25">
        <f>AVERAGE(L9:L11)</f>
        <v>18.1766666666667</v>
      </c>
      <c r="N10">
        <f>STDEVP(L9:L11)</f>
        <v>1.12665680469057</v>
      </c>
      <c r="O10" t="s">
        <v>9</v>
      </c>
    </row>
    <row r="11" spans="10:13">
      <c r="J11"/>
      <c r="L11" s="25">
        <v>17.38</v>
      </c>
      <c r="M11" s="25"/>
    </row>
    <row r="12" spans="10:13">
      <c r="J12"/>
      <c r="K12" t="s">
        <v>3</v>
      </c>
      <c r="L12" s="25">
        <v>10.5</v>
      </c>
      <c r="M12" s="25"/>
    </row>
    <row r="13" spans="10:15">
      <c r="J13"/>
      <c r="L13" s="25">
        <v>12.33</v>
      </c>
      <c r="M13" s="25">
        <f>AVERAGE(L12:L14)</f>
        <v>12.29</v>
      </c>
      <c r="N13">
        <f>STDEVP(L12:L14)</f>
        <v>1.44547570024542</v>
      </c>
      <c r="O13" s="34">
        <v>0.01</v>
      </c>
    </row>
    <row r="14" spans="12:13">
      <c r="L14" s="25">
        <v>14.04</v>
      </c>
      <c r="M14" s="25"/>
    </row>
    <row r="15" spans="10:13">
      <c r="J15" t="s">
        <v>10</v>
      </c>
      <c r="K15" t="s">
        <v>2</v>
      </c>
      <c r="L15" s="25">
        <v>20.92</v>
      </c>
      <c r="M15" s="25"/>
    </row>
    <row r="16" spans="12:15">
      <c r="L16" s="25">
        <v>19.06</v>
      </c>
      <c r="M16" s="25">
        <f>AVERAGE(L15:L17)</f>
        <v>21</v>
      </c>
      <c r="N16">
        <f>STDEVP(L15:L17)</f>
        <v>1.6176526203113</v>
      </c>
      <c r="O16" t="s">
        <v>9</v>
      </c>
    </row>
    <row r="17" spans="12:13">
      <c r="L17" s="25">
        <v>23.02</v>
      </c>
      <c r="M17" s="25"/>
    </row>
    <row r="18" spans="11:13">
      <c r="K18" t="s">
        <v>3</v>
      </c>
      <c r="L18" s="25">
        <v>11.55</v>
      </c>
      <c r="M18" s="25"/>
    </row>
    <row r="19" spans="12:15">
      <c r="L19" s="25">
        <v>13.04</v>
      </c>
      <c r="M19" s="25">
        <f>AVERAGE(L18:L20)</f>
        <v>11.6266666666667</v>
      </c>
      <c r="N19">
        <f>STDEVP(L18:L20)</f>
        <v>1.12399090545945</v>
      </c>
      <c r="O19" s="34">
        <v>0.003</v>
      </c>
    </row>
    <row r="20" spans="12:12">
      <c r="L20" s="25">
        <v>10.29</v>
      </c>
    </row>
    <row r="21" spans="10:12">
      <c r="J21" s="25" t="s">
        <v>11</v>
      </c>
      <c r="K21" t="s">
        <v>2</v>
      </c>
      <c r="L21" s="25">
        <v>22.04</v>
      </c>
    </row>
    <row r="22" spans="12:15">
      <c r="L22" s="25">
        <v>20.81</v>
      </c>
      <c r="M22">
        <f>AVERAGE(L21:L23)</f>
        <v>21.3666666666667</v>
      </c>
      <c r="N22">
        <f>STDEVP(L21:L23)</f>
        <v>0.508876758710354</v>
      </c>
      <c r="O22" t="s">
        <v>9</v>
      </c>
    </row>
    <row r="23" spans="12:12">
      <c r="L23" s="25">
        <v>21.25</v>
      </c>
    </row>
    <row r="24" spans="11:13">
      <c r="K24" t="s">
        <v>3</v>
      </c>
      <c r="L24" s="25">
        <v>10.9</v>
      </c>
      <c r="M24" s="25"/>
    </row>
    <row r="25" spans="12:15">
      <c r="L25" s="25">
        <v>14.29</v>
      </c>
      <c r="M25" s="25">
        <f>AVERAGE(L24:L26)</f>
        <v>12.4933333333333</v>
      </c>
      <c r="N25">
        <f>STDEVP(L24:L26)</f>
        <v>1.39141015600082</v>
      </c>
      <c r="O25" s="34">
        <v>0.001</v>
      </c>
    </row>
    <row r="26" spans="12:12">
      <c r="L26" s="25">
        <v>12.29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N10" sqref="N10"/>
    </sheetView>
  </sheetViews>
  <sheetFormatPr defaultColWidth="8.83636363636364" defaultRowHeight="14"/>
  <cols>
    <col min="9" max="10" width="9" style="25"/>
    <col min="12" max="12" width="8.83636363636364" style="32"/>
    <col min="14" max="14" width="12.8181818181818"/>
  </cols>
  <sheetData>
    <row r="1" spans="10:11">
      <c r="J1" s="28"/>
      <c r="K1" s="25"/>
    </row>
    <row r="2" spans="1:15">
      <c r="A2" s="26" t="s">
        <v>12</v>
      </c>
      <c r="B2" t="s">
        <v>1</v>
      </c>
      <c r="C2" t="s">
        <v>2</v>
      </c>
      <c r="D2" t="s">
        <v>3</v>
      </c>
      <c r="E2" t="s">
        <v>4</v>
      </c>
      <c r="J2" t="s">
        <v>12</v>
      </c>
      <c r="L2" s="32" t="s">
        <v>1</v>
      </c>
      <c r="M2" t="s">
        <v>13</v>
      </c>
      <c r="N2" t="s">
        <v>4</v>
      </c>
      <c r="O2" t="s">
        <v>14</v>
      </c>
    </row>
    <row r="3" spans="2:12">
      <c r="B3" t="s">
        <v>7</v>
      </c>
      <c r="C3">
        <v>19.04</v>
      </c>
      <c r="D3">
        <v>17.41</v>
      </c>
      <c r="E3">
        <v>1.36</v>
      </c>
      <c r="F3">
        <v>1.43</v>
      </c>
      <c r="J3" s="25" t="s">
        <v>7</v>
      </c>
      <c r="K3" t="s">
        <v>2</v>
      </c>
      <c r="L3" s="33">
        <v>17.51</v>
      </c>
    </row>
    <row r="4" spans="2:15">
      <c r="B4" t="s">
        <v>8</v>
      </c>
      <c r="C4">
        <v>29.09</v>
      </c>
      <c r="D4">
        <v>18.83</v>
      </c>
      <c r="E4">
        <v>0.94</v>
      </c>
      <c r="F4">
        <v>1.09</v>
      </c>
      <c r="L4" s="33">
        <v>18.79</v>
      </c>
      <c r="M4">
        <f>AVERAGE(L3:L5)</f>
        <v>19.0366666666667</v>
      </c>
      <c r="N4">
        <v>1.35846318397748</v>
      </c>
      <c r="O4" t="s">
        <v>9</v>
      </c>
    </row>
    <row r="5" spans="2:12">
      <c r="B5" t="s">
        <v>10</v>
      </c>
      <c r="C5">
        <v>33.11</v>
      </c>
      <c r="D5">
        <v>20.18</v>
      </c>
      <c r="E5">
        <v>0.98</v>
      </c>
      <c r="F5">
        <v>1.26</v>
      </c>
      <c r="L5" s="33">
        <v>20.81</v>
      </c>
    </row>
    <row r="6" spans="2:12">
      <c r="B6" t="s">
        <v>11</v>
      </c>
      <c r="C6">
        <v>34.02</v>
      </c>
      <c r="D6">
        <v>20.55</v>
      </c>
      <c r="E6">
        <v>0.45</v>
      </c>
      <c r="F6">
        <v>1.82</v>
      </c>
      <c r="K6" t="s">
        <v>3</v>
      </c>
      <c r="L6" s="33">
        <v>16.2</v>
      </c>
    </row>
    <row r="7" spans="12:15">
      <c r="L7" s="33">
        <v>16.61</v>
      </c>
      <c r="M7">
        <f>AVERAGE(L6:L8)</f>
        <v>17.41</v>
      </c>
      <c r="N7">
        <v>1.43110679778508</v>
      </c>
      <c r="O7" t="s">
        <v>9</v>
      </c>
    </row>
    <row r="8" spans="12:12">
      <c r="L8" s="33">
        <v>19.42</v>
      </c>
    </row>
    <row r="9" spans="10:12">
      <c r="J9" s="27" t="s">
        <v>8</v>
      </c>
      <c r="K9" t="s">
        <v>2</v>
      </c>
      <c r="L9" s="32">
        <v>29.64</v>
      </c>
    </row>
    <row r="10" spans="10:15">
      <c r="J10"/>
      <c r="L10" s="32">
        <v>27.77</v>
      </c>
      <c r="M10">
        <f>AVERAGE(L9:L11)</f>
        <v>29.09</v>
      </c>
      <c r="N10">
        <v>0.937692202519924</v>
      </c>
      <c r="O10" t="s">
        <v>9</v>
      </c>
    </row>
    <row r="11" spans="10:12">
      <c r="J11"/>
      <c r="L11" s="32">
        <v>29.86</v>
      </c>
    </row>
    <row r="12" spans="10:12">
      <c r="J12"/>
      <c r="K12" t="s">
        <v>3</v>
      </c>
      <c r="L12" s="32">
        <v>20.14</v>
      </c>
    </row>
    <row r="13" spans="10:15">
      <c r="J13"/>
      <c r="L13" s="32">
        <v>17.48</v>
      </c>
      <c r="M13">
        <f>AVERAGE(L12:L14)</f>
        <v>18.8266666666667</v>
      </c>
      <c r="N13">
        <v>1.0861962171828</v>
      </c>
      <c r="O13" s="34">
        <v>0.001</v>
      </c>
    </row>
    <row r="14" spans="12:12">
      <c r="L14" s="32">
        <v>18.86</v>
      </c>
    </row>
    <row r="15" spans="10:12">
      <c r="J15" t="s">
        <v>10</v>
      </c>
      <c r="K15" t="s">
        <v>2</v>
      </c>
      <c r="L15" s="32">
        <v>31.9</v>
      </c>
    </row>
    <row r="16" spans="12:15">
      <c r="L16" s="32">
        <v>29.73</v>
      </c>
      <c r="M16">
        <f>AVERAGE(L15:L17)</f>
        <v>31.1133333333333</v>
      </c>
      <c r="N16">
        <v>0.98123504942609</v>
      </c>
      <c r="O16" t="s">
        <v>9</v>
      </c>
    </row>
    <row r="17" spans="12:12">
      <c r="L17" s="32">
        <v>31.71</v>
      </c>
    </row>
    <row r="18" spans="11:12">
      <c r="K18" t="s">
        <v>3</v>
      </c>
      <c r="L18" s="32">
        <v>20.77</v>
      </c>
    </row>
    <row r="19" spans="12:15">
      <c r="L19" s="32">
        <v>21.34</v>
      </c>
      <c r="M19">
        <f>AVERAGE(L18:L20)</f>
        <v>20.18</v>
      </c>
      <c r="N19">
        <v>1.25912668147411</v>
      </c>
      <c r="O19" s="34">
        <v>0.001</v>
      </c>
    </row>
    <row r="20" spans="8:12">
      <c r="H20" t="s">
        <v>15</v>
      </c>
      <c r="L20" s="32">
        <v>18.43</v>
      </c>
    </row>
    <row r="21" spans="10:13">
      <c r="J21" s="25" t="s">
        <v>11</v>
      </c>
      <c r="K21" t="s">
        <v>2</v>
      </c>
      <c r="L21" s="33">
        <v>33.92</v>
      </c>
      <c r="M21" s="25"/>
    </row>
    <row r="22" spans="12:15">
      <c r="L22" s="33">
        <v>33.52</v>
      </c>
      <c r="M22" s="25">
        <f>AVERAGE(L21:L23)</f>
        <v>34.02</v>
      </c>
      <c r="N22">
        <v>0.454606056566193</v>
      </c>
      <c r="O22" t="s">
        <v>9</v>
      </c>
    </row>
    <row r="23" spans="12:13">
      <c r="L23" s="33">
        <v>34.62</v>
      </c>
      <c r="M23" s="25"/>
    </row>
    <row r="24" spans="11:12">
      <c r="K24" t="s">
        <v>3</v>
      </c>
      <c r="L24" s="32">
        <v>20.14</v>
      </c>
    </row>
    <row r="25" spans="12:15">
      <c r="L25" s="32">
        <v>22.96</v>
      </c>
      <c r="M25">
        <f>AVERAGE(L24:L26)</f>
        <v>20.55</v>
      </c>
      <c r="N25">
        <v>1.82356793128197</v>
      </c>
      <c r="O25" s="34">
        <v>0.001</v>
      </c>
    </row>
    <row r="26" spans="12:12">
      <c r="L26" s="32">
        <v>18.55</v>
      </c>
    </row>
    <row r="27" spans="11:11">
      <c r="K27" s="25"/>
    </row>
    <row r="28" spans="11:11">
      <c r="K28" s="25"/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4"/>
  <sheetViews>
    <sheetView topLeftCell="A10" workbookViewId="0">
      <selection activeCell="I6" sqref="I6"/>
    </sheetView>
  </sheetViews>
  <sheetFormatPr defaultColWidth="8.83636363636364" defaultRowHeight="14"/>
  <cols>
    <col min="9" max="10" width="9" style="25"/>
  </cols>
  <sheetData>
    <row r="1" spans="10:12">
      <c r="J1" s="28"/>
      <c r="K1" s="25"/>
      <c r="L1" s="25"/>
    </row>
    <row r="2" spans="1:15">
      <c r="A2" s="26" t="s">
        <v>0</v>
      </c>
      <c r="B2" t="s">
        <v>16</v>
      </c>
      <c r="C2" t="s">
        <v>2</v>
      </c>
      <c r="D2" t="s">
        <v>3</v>
      </c>
      <c r="E2" t="s">
        <v>4</v>
      </c>
      <c r="J2" t="s">
        <v>5</v>
      </c>
      <c r="L2" s="25" t="s">
        <v>16</v>
      </c>
      <c r="M2" t="s">
        <v>13</v>
      </c>
      <c r="N2" t="s">
        <v>4</v>
      </c>
      <c r="O2" t="s">
        <v>17</v>
      </c>
    </row>
    <row r="3" spans="2:17">
      <c r="B3" t="s">
        <v>7</v>
      </c>
      <c r="C3">
        <v>11.17</v>
      </c>
      <c r="D3">
        <v>12.84</v>
      </c>
      <c r="E3">
        <v>1.29</v>
      </c>
      <c r="F3">
        <v>1.14</v>
      </c>
      <c r="J3" s="25" t="s">
        <v>7</v>
      </c>
      <c r="K3" t="s">
        <v>2</v>
      </c>
      <c r="L3" s="25">
        <v>10.02</v>
      </c>
      <c r="Q3" s="26"/>
    </row>
    <row r="4" spans="2:15">
      <c r="B4" t="s">
        <v>8</v>
      </c>
      <c r="C4">
        <v>21.21</v>
      </c>
      <c r="D4">
        <v>13.71</v>
      </c>
      <c r="E4">
        <v>0.9</v>
      </c>
      <c r="F4">
        <v>1.25</v>
      </c>
      <c r="L4" s="25">
        <v>12.97</v>
      </c>
      <c r="M4" s="25">
        <f>AVERAGE(L3:L5)</f>
        <v>11.1666666666667</v>
      </c>
      <c r="N4">
        <v>1.2907448323438</v>
      </c>
      <c r="O4" t="s">
        <v>9</v>
      </c>
    </row>
    <row r="5" spans="2:23">
      <c r="B5" t="s">
        <v>10</v>
      </c>
      <c r="C5">
        <v>11.49</v>
      </c>
      <c r="D5">
        <v>12.16</v>
      </c>
      <c r="E5">
        <v>1.51</v>
      </c>
      <c r="F5">
        <v>0.96</v>
      </c>
      <c r="L5" s="25">
        <v>10.51</v>
      </c>
      <c r="M5" s="25"/>
      <c r="O5" s="29"/>
      <c r="P5" s="29"/>
      <c r="Q5" s="29"/>
      <c r="R5" s="29"/>
      <c r="S5" s="29"/>
      <c r="T5" s="29"/>
      <c r="U5" s="29"/>
      <c r="V5" s="29"/>
      <c r="W5" s="29"/>
    </row>
    <row r="6" spans="2:22">
      <c r="B6" t="s">
        <v>11</v>
      </c>
      <c r="C6">
        <v>10.2</v>
      </c>
      <c r="D6">
        <v>12.84</v>
      </c>
      <c r="E6">
        <v>1.86</v>
      </c>
      <c r="F6">
        <v>1.02</v>
      </c>
      <c r="K6" t="s">
        <v>3</v>
      </c>
      <c r="L6" s="25">
        <v>12.94</v>
      </c>
      <c r="M6" s="25"/>
      <c r="O6" s="29"/>
      <c r="P6" s="29"/>
      <c r="Q6" s="29"/>
      <c r="R6" s="29"/>
      <c r="S6" s="29"/>
      <c r="T6" s="29"/>
      <c r="U6" s="29"/>
      <c r="V6" s="29"/>
    </row>
    <row r="7" spans="12:22">
      <c r="L7" s="25">
        <v>14.18</v>
      </c>
      <c r="M7" s="25">
        <f>AVERAGE(L6:L8)</f>
        <v>12.8366666666667</v>
      </c>
      <c r="N7">
        <v>1.14135397177602</v>
      </c>
      <c r="O7" t="s">
        <v>9</v>
      </c>
      <c r="P7" s="29"/>
      <c r="Q7" s="29"/>
      <c r="R7" s="29"/>
      <c r="S7" s="29"/>
      <c r="T7" s="29"/>
      <c r="U7" s="29"/>
      <c r="V7" s="29"/>
    </row>
    <row r="8" spans="12:22">
      <c r="L8" s="25">
        <v>11.39</v>
      </c>
      <c r="M8" s="25"/>
      <c r="O8" s="29"/>
      <c r="P8" s="29"/>
      <c r="Q8" s="29"/>
      <c r="R8" s="29"/>
      <c r="S8" s="29"/>
      <c r="T8" s="29"/>
      <c r="U8" s="29"/>
      <c r="V8" s="29"/>
    </row>
    <row r="9" spans="10:22">
      <c r="J9" s="30" t="s">
        <v>8</v>
      </c>
      <c r="K9" t="s">
        <v>2</v>
      </c>
      <c r="L9" s="25">
        <v>20.09</v>
      </c>
      <c r="O9" s="29"/>
      <c r="P9" s="29"/>
      <c r="Q9" s="29"/>
      <c r="R9" s="29"/>
      <c r="S9" s="29"/>
      <c r="T9" s="29"/>
      <c r="U9" s="29"/>
      <c r="V9" s="29"/>
    </row>
    <row r="10" spans="10:22">
      <c r="J10" s="29"/>
      <c r="L10" s="25">
        <v>21.26</v>
      </c>
      <c r="M10" s="25">
        <f>AVERAGE(L9:L11)</f>
        <v>21.2066666666667</v>
      </c>
      <c r="N10">
        <v>0.890779932917715</v>
      </c>
      <c r="O10" t="s">
        <v>9</v>
      </c>
      <c r="P10" s="29"/>
      <c r="Q10" s="29"/>
      <c r="R10" s="29"/>
      <c r="S10" s="29"/>
      <c r="T10" s="29"/>
      <c r="U10" s="29"/>
      <c r="V10" s="29"/>
    </row>
    <row r="11" spans="10:22">
      <c r="J11" s="29"/>
      <c r="L11" s="25">
        <v>22.27</v>
      </c>
      <c r="M11" s="25"/>
      <c r="O11" s="29"/>
      <c r="P11" s="29"/>
      <c r="Q11" s="29"/>
      <c r="R11" s="29"/>
      <c r="S11" s="29"/>
      <c r="T11" s="29"/>
      <c r="U11" s="29"/>
      <c r="V11" s="29"/>
    </row>
    <row r="12" spans="10:23">
      <c r="J12" s="29"/>
      <c r="K12" t="s">
        <v>3</v>
      </c>
      <c r="L12" s="25">
        <v>12.48</v>
      </c>
      <c r="M12" s="25"/>
      <c r="O12" s="29"/>
      <c r="P12" s="29"/>
      <c r="Q12" s="29"/>
      <c r="R12" s="29"/>
      <c r="S12" s="29"/>
      <c r="T12" s="29"/>
      <c r="U12" s="29"/>
      <c r="V12" s="29"/>
      <c r="W12" s="29"/>
    </row>
    <row r="13" spans="10:23">
      <c r="J13" s="29"/>
      <c r="L13" s="25">
        <v>13.23</v>
      </c>
      <c r="M13" s="25">
        <f>AVERAGE(L12:L14)</f>
        <v>13.71</v>
      </c>
      <c r="N13">
        <v>1.24731712086382</v>
      </c>
      <c r="O13" s="31">
        <v>0.002</v>
      </c>
      <c r="P13" s="29"/>
      <c r="Q13" s="29"/>
      <c r="R13" s="29"/>
      <c r="S13" s="29"/>
      <c r="T13" s="29"/>
      <c r="U13" s="29"/>
      <c r="V13" s="29"/>
      <c r="W13" s="29"/>
    </row>
    <row r="14" spans="12:13">
      <c r="L14" s="25">
        <v>15.42</v>
      </c>
      <c r="M14" s="25"/>
    </row>
    <row r="15" spans="10:12">
      <c r="J15" t="s">
        <v>10</v>
      </c>
      <c r="K15" t="s">
        <v>2</v>
      </c>
      <c r="L15" s="25">
        <v>11.88</v>
      </c>
    </row>
    <row r="16" spans="12:18">
      <c r="L16" s="25">
        <v>9.48</v>
      </c>
      <c r="M16" s="25">
        <f>AVERAGE(L15:L17)</f>
        <v>11.4933333333333</v>
      </c>
      <c r="N16">
        <v>1.51096731341953</v>
      </c>
      <c r="O16" t="s">
        <v>9</v>
      </c>
      <c r="Q16" s="25"/>
      <c r="R16" s="25"/>
    </row>
    <row r="17" spans="12:18">
      <c r="L17" s="25">
        <v>13.12</v>
      </c>
      <c r="M17" s="25"/>
      <c r="Q17" s="25"/>
      <c r="R17" s="25"/>
    </row>
    <row r="18" spans="11:18">
      <c r="K18" t="s">
        <v>3</v>
      </c>
      <c r="L18" s="25">
        <v>10.81</v>
      </c>
      <c r="M18" s="25"/>
      <c r="Q18" s="25"/>
      <c r="R18" s="25"/>
    </row>
    <row r="19" spans="12:17">
      <c r="L19" s="25">
        <v>12.97</v>
      </c>
      <c r="M19" s="25">
        <f>AVERAGE(L18:L20)</f>
        <v>12.1633333333333</v>
      </c>
      <c r="N19">
        <v>0.962819932397654</v>
      </c>
      <c r="O19" t="s">
        <v>9</v>
      </c>
      <c r="Q19" s="25"/>
    </row>
    <row r="20" spans="12:17">
      <c r="L20" s="25">
        <v>12.71</v>
      </c>
      <c r="M20" s="25"/>
      <c r="Q20" s="25"/>
    </row>
    <row r="21" spans="10:17">
      <c r="J21" s="25" t="s">
        <v>11</v>
      </c>
      <c r="K21" t="s">
        <v>2</v>
      </c>
      <c r="L21" s="25">
        <v>10.98</v>
      </c>
      <c r="Q21" s="25"/>
    </row>
    <row r="22" spans="12:17">
      <c r="L22" s="25">
        <v>11.99</v>
      </c>
      <c r="M22" s="25">
        <f>AVERAGE(L21:L23)</f>
        <v>10.2033333333333</v>
      </c>
      <c r="N22">
        <v>1.85885867014025</v>
      </c>
      <c r="O22" t="s">
        <v>9</v>
      </c>
      <c r="Q22" s="25"/>
    </row>
    <row r="23" spans="12:18">
      <c r="L23" s="25">
        <v>7.64</v>
      </c>
      <c r="M23" s="25"/>
      <c r="Q23" s="25"/>
      <c r="R23" s="25"/>
    </row>
    <row r="24" spans="11:18">
      <c r="K24" t="s">
        <v>3</v>
      </c>
      <c r="L24" s="25">
        <v>13.65</v>
      </c>
      <c r="M24" s="25"/>
      <c r="Q24" s="25"/>
      <c r="R24" s="25"/>
    </row>
    <row r="25" spans="12:18">
      <c r="L25" s="25">
        <v>13.47</v>
      </c>
      <c r="M25" s="25">
        <f>AVERAGE(L24:L26)</f>
        <v>12.8433333333333</v>
      </c>
      <c r="N25">
        <v>1.01618021148919</v>
      </c>
      <c r="O25" t="s">
        <v>9</v>
      </c>
      <c r="Q25" s="25"/>
      <c r="R25" s="25"/>
    </row>
    <row r="26" spans="12:13">
      <c r="L26" s="25">
        <v>11.41</v>
      </c>
      <c r="M26" s="25"/>
    </row>
    <row r="27" spans="12:13">
      <c r="L27" s="25"/>
      <c r="M27" s="25"/>
    </row>
    <row r="28" spans="12:12">
      <c r="L28" s="25"/>
    </row>
    <row r="29" spans="3:10">
      <c r="C29" s="25"/>
      <c r="I29"/>
      <c r="J29"/>
    </row>
    <row r="30" spans="1:10">
      <c r="A30" s="25"/>
      <c r="C30" s="25"/>
      <c r="I30"/>
      <c r="J30"/>
    </row>
    <row r="31" spans="1:17">
      <c r="A31" s="25"/>
      <c r="C31" s="25"/>
      <c r="D31" s="25"/>
      <c r="I31"/>
      <c r="J31"/>
      <c r="K31" s="25"/>
      <c r="N31" s="25"/>
      <c r="Q31" s="25"/>
    </row>
    <row r="32" spans="1:17">
      <c r="A32" s="25"/>
      <c r="C32" s="25"/>
      <c r="D32" s="25"/>
      <c r="I32"/>
      <c r="J32"/>
      <c r="K32" s="25"/>
      <c r="N32" s="25"/>
      <c r="Q32" s="25"/>
    </row>
    <row r="33" spans="1:17">
      <c r="A33" s="25"/>
      <c r="C33" s="25"/>
      <c r="D33" s="25"/>
      <c r="I33"/>
      <c r="J33"/>
      <c r="K33" s="25"/>
      <c r="N33" s="25"/>
      <c r="Q33" s="25"/>
    </row>
    <row r="34" spans="1:14">
      <c r="A34" s="25"/>
      <c r="C34" s="25"/>
      <c r="D34" s="25"/>
      <c r="I34"/>
      <c r="J34"/>
      <c r="K34" s="25"/>
      <c r="N34" s="25"/>
    </row>
    <row r="35" spans="1:14">
      <c r="A35" s="25"/>
      <c r="C35" s="25"/>
      <c r="D35" s="25"/>
      <c r="I35"/>
      <c r="J35"/>
      <c r="K35" s="25"/>
      <c r="N35" s="25"/>
    </row>
    <row r="36" spans="1:14">
      <c r="A36" s="25"/>
      <c r="C36" s="25"/>
      <c r="D36" s="25"/>
      <c r="H36" s="25"/>
      <c r="I36"/>
      <c r="J36"/>
      <c r="K36" s="25"/>
      <c r="N36" s="25"/>
    </row>
    <row r="37" spans="1:10">
      <c r="A37" s="25"/>
      <c r="C37" s="25"/>
      <c r="D37" s="25"/>
      <c r="H37" s="25"/>
      <c r="I37"/>
      <c r="J37"/>
    </row>
    <row r="38" spans="1:17">
      <c r="A38" s="25"/>
      <c r="C38" s="25"/>
      <c r="D38" s="25"/>
      <c r="H38" s="25"/>
      <c r="I38"/>
      <c r="J38"/>
      <c r="K38" s="25"/>
      <c r="N38" s="25"/>
      <c r="Q38" s="25"/>
    </row>
    <row r="39" spans="1:17">
      <c r="A39" s="25"/>
      <c r="C39" s="25"/>
      <c r="D39" s="25"/>
      <c r="H39" s="25"/>
      <c r="I39"/>
      <c r="J39"/>
      <c r="K39" s="25"/>
      <c r="N39" s="25"/>
      <c r="Q39" s="25"/>
    </row>
    <row r="40" spans="1:17">
      <c r="A40" s="25"/>
      <c r="C40" s="25"/>
      <c r="D40" s="25"/>
      <c r="H40" s="25"/>
      <c r="I40"/>
      <c r="J40"/>
      <c r="K40" s="25"/>
      <c r="N40" s="25"/>
      <c r="Q40" s="25"/>
    </row>
    <row r="41" spans="1:17">
      <c r="A41" s="25"/>
      <c r="C41" s="25"/>
      <c r="D41" s="25"/>
      <c r="H41" s="25"/>
      <c r="I41"/>
      <c r="J41"/>
      <c r="K41" s="25"/>
      <c r="N41" s="25"/>
      <c r="Q41" s="25"/>
    </row>
    <row r="42" spans="1:17">
      <c r="A42" s="25"/>
      <c r="C42" s="25"/>
      <c r="H42" s="25"/>
      <c r="I42"/>
      <c r="J42"/>
      <c r="K42" s="25"/>
      <c r="N42" s="25"/>
      <c r="Q42" s="25"/>
    </row>
    <row r="43" spans="3:17">
      <c r="C43" s="25"/>
      <c r="I43"/>
      <c r="J43"/>
      <c r="K43" s="25"/>
      <c r="N43" s="25"/>
      <c r="Q43" s="25"/>
    </row>
    <row r="44" spans="1:10">
      <c r="A44" s="25"/>
      <c r="C44" s="25"/>
      <c r="H44" s="25"/>
      <c r="I44"/>
      <c r="J44"/>
    </row>
    <row r="45" spans="1:10">
      <c r="A45" s="25"/>
      <c r="C45" s="25"/>
      <c r="D45" s="25"/>
      <c r="H45" s="25"/>
      <c r="I45"/>
      <c r="J45"/>
    </row>
    <row r="46" spans="1:10">
      <c r="A46" s="25"/>
      <c r="C46" s="25"/>
      <c r="D46" s="25"/>
      <c r="H46" s="25"/>
      <c r="I46"/>
      <c r="J46"/>
    </row>
    <row r="47" spans="1:10">
      <c r="A47" s="25"/>
      <c r="C47" s="25"/>
      <c r="D47" s="25"/>
      <c r="H47" s="25"/>
      <c r="I47"/>
      <c r="J47"/>
    </row>
    <row r="48" spans="1:10">
      <c r="A48" s="25"/>
      <c r="C48" s="25"/>
      <c r="D48" s="25"/>
      <c r="H48" s="25"/>
      <c r="I48"/>
      <c r="J48"/>
    </row>
    <row r="49" spans="1:10">
      <c r="A49" s="25"/>
      <c r="C49" s="25"/>
      <c r="D49" s="25"/>
      <c r="H49" s="25"/>
      <c r="I49"/>
      <c r="J49"/>
    </row>
    <row r="50" spans="1:10">
      <c r="A50" s="25"/>
      <c r="C50" s="25"/>
      <c r="D50" s="25"/>
      <c r="H50" s="25"/>
      <c r="I50"/>
      <c r="J50"/>
    </row>
    <row r="51" spans="1:10">
      <c r="A51" s="25"/>
      <c r="C51" s="25"/>
      <c r="D51" s="25"/>
      <c r="I51"/>
      <c r="J51"/>
    </row>
    <row r="52" spans="1:10">
      <c r="A52" s="25"/>
      <c r="C52" s="25"/>
      <c r="D52" s="25"/>
      <c r="I52"/>
      <c r="J52"/>
    </row>
    <row r="53" spans="1:10">
      <c r="A53" s="25"/>
      <c r="C53" s="25"/>
      <c r="D53" s="25"/>
      <c r="I53"/>
      <c r="J53"/>
    </row>
    <row r="54" spans="1:10">
      <c r="A54" s="25"/>
      <c r="C54" s="25"/>
      <c r="D54" s="25"/>
      <c r="I54"/>
      <c r="J54"/>
    </row>
    <row r="55" spans="1:10">
      <c r="A55" s="25"/>
      <c r="C55" s="25"/>
      <c r="D55" s="25"/>
      <c r="I55"/>
      <c r="J55"/>
    </row>
    <row r="56" spans="1:10">
      <c r="A56" s="25"/>
      <c r="C56" s="25"/>
      <c r="D56" s="25"/>
      <c r="I56"/>
      <c r="J56"/>
    </row>
    <row r="57" spans="3:10">
      <c r="C57" s="25"/>
      <c r="I57"/>
      <c r="J57"/>
    </row>
    <row r="58" spans="1:10">
      <c r="A58" s="25"/>
      <c r="C58" s="25"/>
      <c r="H58" s="25"/>
      <c r="I58"/>
      <c r="J58"/>
    </row>
    <row r="59" spans="1:10">
      <c r="A59" s="25"/>
      <c r="C59" s="25"/>
      <c r="D59" s="25"/>
      <c r="H59" s="25"/>
      <c r="I59"/>
      <c r="J59"/>
    </row>
    <row r="60" spans="1:10">
      <c r="A60" s="25"/>
      <c r="C60" s="25"/>
      <c r="D60" s="25"/>
      <c r="H60" s="25"/>
      <c r="I60"/>
      <c r="J60"/>
    </row>
    <row r="61" spans="1:10">
      <c r="A61" s="25"/>
      <c r="C61" s="25"/>
      <c r="D61" s="25"/>
      <c r="H61" s="25"/>
      <c r="I61"/>
      <c r="J61"/>
    </row>
    <row r="62" spans="1:10">
      <c r="A62" s="25"/>
      <c r="C62" s="25"/>
      <c r="D62" s="25"/>
      <c r="H62" s="25"/>
      <c r="I62"/>
      <c r="J62"/>
    </row>
    <row r="63" spans="1:10">
      <c r="A63" s="25"/>
      <c r="C63" s="25"/>
      <c r="D63" s="25"/>
      <c r="H63" s="25"/>
      <c r="I63"/>
      <c r="J63"/>
    </row>
    <row r="64" spans="1:10">
      <c r="A64" s="25"/>
      <c r="C64" s="25"/>
      <c r="D64" s="25"/>
      <c r="H64" s="25"/>
      <c r="I64"/>
      <c r="J64"/>
    </row>
    <row r="65" spans="1:10">
      <c r="A65" s="25"/>
      <c r="C65" s="25"/>
      <c r="D65" s="25"/>
      <c r="I65"/>
      <c r="J65"/>
    </row>
    <row r="66" spans="1:10">
      <c r="A66" s="25"/>
      <c r="C66" s="25"/>
      <c r="D66" s="25"/>
      <c r="I66"/>
      <c r="J66"/>
    </row>
    <row r="67" spans="1:10">
      <c r="A67" s="25"/>
      <c r="C67" s="25"/>
      <c r="D67" s="25"/>
      <c r="I67"/>
      <c r="J67"/>
    </row>
    <row r="68" spans="1:10">
      <c r="A68" s="25"/>
      <c r="C68" s="25"/>
      <c r="D68" s="25"/>
      <c r="I68"/>
      <c r="J68"/>
    </row>
    <row r="69" spans="1:10">
      <c r="A69" s="25"/>
      <c r="C69" s="25"/>
      <c r="D69" s="25"/>
      <c r="I69"/>
      <c r="J69"/>
    </row>
    <row r="70" spans="1:10">
      <c r="A70" s="25"/>
      <c r="C70" s="25"/>
      <c r="I70"/>
      <c r="J70"/>
    </row>
    <row r="71" spans="3:10">
      <c r="C71" s="25"/>
      <c r="I71"/>
      <c r="J71"/>
    </row>
    <row r="72" spans="1:10">
      <c r="A72" s="25"/>
      <c r="C72" s="25"/>
      <c r="H72" s="25"/>
      <c r="J72"/>
    </row>
    <row r="73" spans="1:10">
      <c r="A73" s="25"/>
      <c r="C73" s="25"/>
      <c r="D73" s="25"/>
      <c r="H73" s="25"/>
      <c r="J73"/>
    </row>
    <row r="74" spans="1:10">
      <c r="A74" s="25"/>
      <c r="C74" s="25"/>
      <c r="D74" s="25"/>
      <c r="H74" s="25"/>
      <c r="J74"/>
    </row>
    <row r="75" spans="1:10">
      <c r="A75" s="25"/>
      <c r="C75" s="25"/>
      <c r="D75" s="25"/>
      <c r="H75" s="25"/>
      <c r="I75"/>
      <c r="J75"/>
    </row>
    <row r="76" spans="1:10">
      <c r="A76" s="25"/>
      <c r="C76" s="25"/>
      <c r="D76" s="25"/>
      <c r="H76" s="25"/>
      <c r="I76"/>
      <c r="J76"/>
    </row>
    <row r="77" spans="1:10">
      <c r="A77" s="25"/>
      <c r="C77" s="25"/>
      <c r="D77" s="25"/>
      <c r="H77" s="25"/>
      <c r="I77"/>
      <c r="J77"/>
    </row>
    <row r="78" spans="1:10">
      <c r="A78" s="25"/>
      <c r="C78" s="25"/>
      <c r="D78" s="25"/>
      <c r="H78" s="25"/>
      <c r="I78"/>
      <c r="J78"/>
    </row>
    <row r="79" spans="1:10">
      <c r="A79" s="25"/>
      <c r="C79" s="25"/>
      <c r="H79" s="25"/>
      <c r="J79"/>
    </row>
    <row r="80" spans="1:10">
      <c r="A80" s="25"/>
      <c r="C80" s="25"/>
      <c r="H80" s="25"/>
      <c r="J80"/>
    </row>
    <row r="81" spans="1:10">
      <c r="A81" s="25"/>
      <c r="C81" s="25"/>
      <c r="H81" s="25"/>
      <c r="J81"/>
    </row>
    <row r="82" spans="1:10">
      <c r="A82" s="25"/>
      <c r="C82" s="25"/>
      <c r="D82" s="25"/>
      <c r="I82"/>
      <c r="J82"/>
    </row>
    <row r="83" spans="1:10">
      <c r="A83" s="25"/>
      <c r="C83" s="25"/>
      <c r="D83" s="25"/>
      <c r="I83"/>
      <c r="J83"/>
    </row>
    <row r="84" spans="1:10">
      <c r="A84" s="25"/>
      <c r="C84" s="25"/>
      <c r="I84"/>
      <c r="J84"/>
    </row>
  </sheetData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I14" sqref="I14"/>
    </sheetView>
  </sheetViews>
  <sheetFormatPr defaultColWidth="8.83636363636364" defaultRowHeight="14"/>
  <cols>
    <col min="9" max="10" width="9" style="25"/>
    <col min="14" max="14" width="12.8181818181818"/>
  </cols>
  <sheetData>
    <row r="1" spans="10:11">
      <c r="J1"/>
      <c r="K1" s="25"/>
    </row>
    <row r="2" spans="1:15">
      <c r="A2" s="26" t="s">
        <v>18</v>
      </c>
      <c r="B2" t="s">
        <v>16</v>
      </c>
      <c r="C2" t="s">
        <v>2</v>
      </c>
      <c r="D2" t="s">
        <v>3</v>
      </c>
      <c r="E2" t="s">
        <v>4</v>
      </c>
      <c r="J2" t="s">
        <v>12</v>
      </c>
      <c r="L2" t="s">
        <v>16</v>
      </c>
      <c r="M2" t="s">
        <v>13</v>
      </c>
      <c r="N2" t="s">
        <v>4</v>
      </c>
      <c r="O2" t="s">
        <v>19</v>
      </c>
    </row>
    <row r="3" spans="2:12">
      <c r="B3" t="s">
        <v>7</v>
      </c>
      <c r="C3">
        <v>20.5</v>
      </c>
      <c r="D3">
        <v>21.83</v>
      </c>
      <c r="E3">
        <v>1.45</v>
      </c>
      <c r="F3">
        <v>1.82</v>
      </c>
      <c r="J3" s="25" t="s">
        <v>7</v>
      </c>
      <c r="K3" t="s">
        <v>2</v>
      </c>
      <c r="L3">
        <v>18.46</v>
      </c>
    </row>
    <row r="4" spans="2:15">
      <c r="B4" t="s">
        <v>8</v>
      </c>
      <c r="C4">
        <v>24.34</v>
      </c>
      <c r="D4">
        <v>20.21</v>
      </c>
      <c r="E4">
        <v>1.17</v>
      </c>
      <c r="F4">
        <v>1.92</v>
      </c>
      <c r="L4">
        <v>21.41</v>
      </c>
      <c r="M4">
        <f>AVERAGE(L3:L5)</f>
        <v>20.5</v>
      </c>
      <c r="N4">
        <v>1.44529120479807</v>
      </c>
      <c r="O4" t="s">
        <v>9</v>
      </c>
    </row>
    <row r="5" spans="2:12">
      <c r="B5" t="s">
        <v>10</v>
      </c>
      <c r="C5">
        <v>19.26</v>
      </c>
      <c r="D5">
        <v>20.35</v>
      </c>
      <c r="E5">
        <v>1.3</v>
      </c>
      <c r="F5">
        <v>1.9</v>
      </c>
      <c r="L5">
        <v>21.63</v>
      </c>
    </row>
    <row r="6" spans="2:12">
      <c r="B6" t="s">
        <v>11</v>
      </c>
      <c r="C6">
        <v>18.57</v>
      </c>
      <c r="D6">
        <v>19.09</v>
      </c>
      <c r="E6">
        <v>1.06</v>
      </c>
      <c r="F6">
        <v>1.61</v>
      </c>
      <c r="K6" t="s">
        <v>3</v>
      </c>
      <c r="L6">
        <v>21.72</v>
      </c>
    </row>
    <row r="7" spans="12:15">
      <c r="L7">
        <v>19.66</v>
      </c>
      <c r="M7">
        <f>AVERAGE(L6:L8)</f>
        <v>21.83</v>
      </c>
      <c r="N7">
        <v>1.81836923276508</v>
      </c>
      <c r="O7" t="s">
        <v>9</v>
      </c>
    </row>
    <row r="8" spans="12:12">
      <c r="L8">
        <v>24.11</v>
      </c>
    </row>
    <row r="9" spans="10:12">
      <c r="J9" s="27" t="s">
        <v>8</v>
      </c>
      <c r="K9" t="s">
        <v>2</v>
      </c>
      <c r="L9" s="25">
        <v>24.66</v>
      </c>
    </row>
    <row r="10" spans="10:15">
      <c r="J10"/>
      <c r="L10" s="25">
        <v>22.78</v>
      </c>
      <c r="M10">
        <f>AVERAGE(L9:L11)</f>
        <v>24.34</v>
      </c>
      <c r="N10">
        <v>1.16527536087685</v>
      </c>
      <c r="O10" t="s">
        <v>9</v>
      </c>
    </row>
    <row r="11" spans="10:12">
      <c r="J11"/>
      <c r="L11" s="25">
        <v>25.58</v>
      </c>
    </row>
    <row r="12" spans="10:12">
      <c r="J12"/>
      <c r="K12" t="s">
        <v>3</v>
      </c>
      <c r="L12" s="25">
        <v>22.21</v>
      </c>
    </row>
    <row r="13" spans="10:15">
      <c r="J13"/>
      <c r="L13" s="25">
        <v>17.71</v>
      </c>
      <c r="M13">
        <f>AVERAGE(L12:L14)</f>
        <v>20.3466666666667</v>
      </c>
      <c r="N13">
        <v>1.91677391004318</v>
      </c>
      <c r="O13" t="s">
        <v>9</v>
      </c>
    </row>
    <row r="14" spans="12:12">
      <c r="L14" s="25">
        <v>21.12</v>
      </c>
    </row>
    <row r="15" spans="10:12">
      <c r="J15" t="s">
        <v>10</v>
      </c>
      <c r="K15" t="s">
        <v>2</v>
      </c>
      <c r="L15" s="25">
        <v>20.7</v>
      </c>
    </row>
    <row r="16" spans="12:15">
      <c r="L16" s="25">
        <v>17.54</v>
      </c>
      <c r="M16">
        <f>AVERAGE(L15:L17)</f>
        <v>19.2633333333333</v>
      </c>
      <c r="N16">
        <v>1.30589262788162</v>
      </c>
      <c r="O16" t="s">
        <v>9</v>
      </c>
    </row>
    <row r="17" spans="12:12">
      <c r="L17" s="25">
        <v>19.55</v>
      </c>
    </row>
    <row r="18" spans="11:12">
      <c r="K18" t="s">
        <v>3</v>
      </c>
      <c r="L18" s="25">
        <v>22.78</v>
      </c>
    </row>
    <row r="19" spans="12:15">
      <c r="L19" s="25">
        <v>18.11</v>
      </c>
      <c r="M19">
        <f>AVERAGE(L18:L20)</f>
        <v>20.35</v>
      </c>
      <c r="N19">
        <v>1.91124741116023</v>
      </c>
      <c r="O19" t="s">
        <v>9</v>
      </c>
    </row>
    <row r="20" spans="12:12">
      <c r="L20" s="25">
        <v>20.16</v>
      </c>
    </row>
    <row r="21" spans="10:13">
      <c r="J21" s="25" t="s">
        <v>11</v>
      </c>
      <c r="K21" t="s">
        <v>2</v>
      </c>
      <c r="L21" s="25">
        <v>18.92</v>
      </c>
      <c r="M21" s="25"/>
    </row>
    <row r="22" spans="12:15">
      <c r="L22" s="25">
        <v>17.13</v>
      </c>
      <c r="M22" s="25">
        <f>AVERAGE(L21:L23)</f>
        <v>18.57</v>
      </c>
      <c r="N22">
        <v>1.06210482847347</v>
      </c>
      <c r="O22" t="s">
        <v>9</v>
      </c>
    </row>
    <row r="23" spans="12:13">
      <c r="L23" s="25">
        <v>19.66</v>
      </c>
      <c r="M23" s="25"/>
    </row>
    <row r="24" spans="11:12">
      <c r="K24" t="s">
        <v>3</v>
      </c>
      <c r="L24" s="25">
        <v>20.18</v>
      </c>
    </row>
    <row r="25" spans="12:15">
      <c r="L25" s="25">
        <v>16.82</v>
      </c>
      <c r="M25">
        <f>AVERAGE(L24:L26)</f>
        <v>19.0933333333333</v>
      </c>
      <c r="N25">
        <v>1.60800773906374</v>
      </c>
      <c r="O25" t="s">
        <v>9</v>
      </c>
    </row>
    <row r="26" spans="12:12">
      <c r="L26" s="25">
        <v>20.28</v>
      </c>
    </row>
  </sheetData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Y48"/>
  <sheetViews>
    <sheetView topLeftCell="N7" workbookViewId="0">
      <selection activeCell="W40" sqref="W40"/>
    </sheetView>
  </sheetViews>
  <sheetFormatPr defaultColWidth="7.36363636363636" defaultRowHeight="13"/>
  <cols>
    <col min="1" max="4" width="7.36363636363636" style="7"/>
    <col min="5" max="5" width="7.36363636363636" style="8"/>
    <col min="6" max="6" width="7.36363636363636" style="9"/>
    <col min="7" max="12" width="7.36363636363636" style="7"/>
    <col min="13" max="13" width="10.8181818181818" style="7"/>
    <col min="14" max="14" width="7.36363636363636" style="7"/>
    <col min="15" max="15" width="8.59090909090909" style="17" customWidth="1"/>
    <col min="16" max="17" width="10.0272727272727" style="17" customWidth="1"/>
    <col min="18" max="18" width="11.2545454545455" style="7" customWidth="1"/>
    <col min="19" max="21" width="7.36363636363636" style="7"/>
    <col min="22" max="23" width="10.0272727272727" style="7" customWidth="1"/>
    <col min="24" max="25" width="10.8181818181818" style="7"/>
    <col min="26" max="16384" width="7.36363636363636" style="7"/>
  </cols>
  <sheetData>
    <row r="1" s="7" customFormat="1" spans="5:17">
      <c r="E1" s="8"/>
      <c r="F1" s="9"/>
      <c r="O1" s="17"/>
      <c r="P1" s="17"/>
      <c r="Q1" s="17"/>
    </row>
    <row r="2" s="7" customFormat="1" spans="5:17">
      <c r="E2" s="8"/>
      <c r="F2" s="9"/>
      <c r="O2" s="17"/>
      <c r="P2" s="17"/>
      <c r="Q2" s="17"/>
    </row>
    <row r="3" spans="4:14">
      <c r="D3" s="10" t="s">
        <v>20</v>
      </c>
      <c r="E3" s="10" t="s">
        <v>21</v>
      </c>
      <c r="F3" s="11" t="s">
        <v>22</v>
      </c>
      <c r="G3" s="12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0" t="s">
        <v>28</v>
      </c>
      <c r="M3" s="10" t="s">
        <v>4</v>
      </c>
      <c r="N3" s="7" t="s">
        <v>17</v>
      </c>
    </row>
    <row r="4" ht="14" spans="3:13">
      <c r="C4" s="7" t="s">
        <v>29</v>
      </c>
      <c r="D4" s="10" t="s">
        <v>30</v>
      </c>
      <c r="E4" s="10">
        <v>1</v>
      </c>
      <c r="F4" s="11">
        <v>13.055</v>
      </c>
      <c r="G4" s="13">
        <v>24.051</v>
      </c>
      <c r="H4" s="14">
        <f t="shared" ref="H4:H48" si="0">G4-F4</f>
        <v>10.996</v>
      </c>
      <c r="I4" s="10"/>
      <c r="J4" s="10">
        <f>H4-I5</f>
        <v>-0.0206666666666671</v>
      </c>
      <c r="K4" s="10">
        <f t="shared" ref="K4:K48" si="1">POWER(0.5,J4)</f>
        <v>1.01442813683421</v>
      </c>
      <c r="L4" s="10"/>
      <c r="M4" s="10"/>
    </row>
    <row r="5" s="7" customFormat="1" ht="14" spans="2:22">
      <c r="B5" s="7" t="s">
        <v>31</v>
      </c>
      <c r="D5" s="10"/>
      <c r="E5" s="10">
        <v>2</v>
      </c>
      <c r="F5" s="11">
        <v>12.917</v>
      </c>
      <c r="G5" s="13">
        <v>23.977</v>
      </c>
      <c r="H5" s="14">
        <f t="shared" si="0"/>
        <v>11.06</v>
      </c>
      <c r="I5" s="10">
        <f>AVERAGE(H4:H6)</f>
        <v>11.0166666666667</v>
      </c>
      <c r="J5" s="10">
        <f>H5-I5</f>
        <v>0.0433333333333348</v>
      </c>
      <c r="K5" s="10">
        <f t="shared" si="1"/>
        <v>0.97041023149354</v>
      </c>
      <c r="L5" s="10">
        <f>AVERAGE(K4:K6)</f>
        <v>1.0002245921295</v>
      </c>
      <c r="M5" s="10">
        <f>STDEVP(K4:K6)</f>
        <v>0.0210897633647981</v>
      </c>
      <c r="O5" s="17"/>
      <c r="P5" s="7" t="s">
        <v>32</v>
      </c>
      <c r="Q5" s="17"/>
      <c r="R5" s="17"/>
      <c r="S5" s="17"/>
      <c r="V5" s="7" t="s">
        <v>33</v>
      </c>
    </row>
    <row r="6" s="7" customFormat="1" ht="14" spans="4:25">
      <c r="D6" s="10"/>
      <c r="E6" s="10">
        <v>3</v>
      </c>
      <c r="F6" s="11">
        <v>12.982</v>
      </c>
      <c r="G6" s="13">
        <v>23.976</v>
      </c>
      <c r="H6" s="14">
        <f t="shared" si="0"/>
        <v>10.994</v>
      </c>
      <c r="I6" s="10"/>
      <c r="J6" s="10">
        <f>H6-I5</f>
        <v>-0.0226666666666659</v>
      </c>
      <c r="K6" s="10">
        <f t="shared" si="1"/>
        <v>1.01583540806077</v>
      </c>
      <c r="L6" s="10"/>
      <c r="M6" s="10"/>
      <c r="O6" s="17"/>
      <c r="Q6" s="21" t="s">
        <v>34</v>
      </c>
      <c r="R6" s="18" t="s">
        <v>2</v>
      </c>
      <c r="S6" s="18" t="s">
        <v>3</v>
      </c>
      <c r="W6" s="21" t="s">
        <v>34</v>
      </c>
      <c r="X6" s="21" t="s">
        <v>2</v>
      </c>
      <c r="Y6" s="21" t="s">
        <v>3</v>
      </c>
    </row>
    <row r="7" s="7" customFormat="1" ht="16.5" spans="4:25">
      <c r="D7" s="10" t="s">
        <v>35</v>
      </c>
      <c r="E7" s="10">
        <v>1</v>
      </c>
      <c r="F7" s="11">
        <v>12.922</v>
      </c>
      <c r="G7" s="13">
        <v>23.918</v>
      </c>
      <c r="H7" s="10">
        <f t="shared" si="0"/>
        <v>10.996</v>
      </c>
      <c r="I7" s="10"/>
      <c r="J7" s="10">
        <f>H7-I5</f>
        <v>-0.0206666666666671</v>
      </c>
      <c r="K7" s="10">
        <f t="shared" si="1"/>
        <v>1.01442813683421</v>
      </c>
      <c r="L7" s="10"/>
      <c r="M7" s="10"/>
      <c r="O7" s="17"/>
      <c r="P7" s="7" t="s">
        <v>36</v>
      </c>
      <c r="Q7" s="24">
        <v>1.0002245921295</v>
      </c>
      <c r="R7" s="19">
        <v>1.00467897724821</v>
      </c>
      <c r="S7" s="22">
        <v>0.97638008511754</v>
      </c>
      <c r="T7" s="23"/>
      <c r="V7" s="7" t="s">
        <v>36</v>
      </c>
      <c r="W7" s="7">
        <v>0.0210897633647981</v>
      </c>
      <c r="X7" s="7">
        <v>0.00796786615753967</v>
      </c>
      <c r="Y7" s="7">
        <v>0.0404362376900983</v>
      </c>
    </row>
    <row r="8" s="7" customFormat="1" ht="14" spans="2:25">
      <c r="B8" s="15" t="s">
        <v>2</v>
      </c>
      <c r="D8" s="10"/>
      <c r="E8" s="14">
        <v>2</v>
      </c>
      <c r="F8" s="11">
        <v>12.929</v>
      </c>
      <c r="G8" s="13">
        <v>23.94</v>
      </c>
      <c r="H8" s="16">
        <f t="shared" si="0"/>
        <v>11.011</v>
      </c>
      <c r="I8" s="10"/>
      <c r="J8" s="14">
        <f>H8-I5</f>
        <v>-0.00566666666666471</v>
      </c>
      <c r="K8" s="14">
        <f t="shared" si="1"/>
        <v>1.00393555807285</v>
      </c>
      <c r="L8" s="10">
        <f>AVERAGE(K7,K9)</f>
        <v>1.00467897724821</v>
      </c>
      <c r="M8" s="10">
        <f>STDEVP(K7:K9)</f>
        <v>0.00796786615753762</v>
      </c>
      <c r="O8" s="17"/>
      <c r="P8" s="7" t="s">
        <v>7</v>
      </c>
      <c r="Q8" s="17">
        <v>0.986132102202102</v>
      </c>
      <c r="R8" s="17">
        <v>1.0297</v>
      </c>
      <c r="S8" s="17">
        <v>0.9037</v>
      </c>
      <c r="V8" s="7" t="s">
        <v>7</v>
      </c>
      <c r="W8" s="7">
        <v>0.0203377640333946</v>
      </c>
      <c r="X8" s="7">
        <v>0.0300069217515201</v>
      </c>
      <c r="Y8" s="7">
        <v>0.0422907124945199</v>
      </c>
    </row>
    <row r="9" s="7" customFormat="1" spans="4:25">
      <c r="D9" s="10"/>
      <c r="E9" s="10">
        <v>3</v>
      </c>
      <c r="F9" s="11">
        <v>12.963</v>
      </c>
      <c r="G9" s="13">
        <v>23.987</v>
      </c>
      <c r="H9" s="10">
        <f t="shared" si="0"/>
        <v>11.024</v>
      </c>
      <c r="I9" s="10"/>
      <c r="J9" s="10">
        <f>H9-I5</f>
        <v>0.00733333333333341</v>
      </c>
      <c r="K9" s="10">
        <f t="shared" si="1"/>
        <v>0.994929817662213</v>
      </c>
      <c r="L9" s="10"/>
      <c r="M9" s="10"/>
      <c r="O9" s="17"/>
      <c r="P9" s="7" t="s">
        <v>8</v>
      </c>
      <c r="Q9" s="17">
        <v>1.00222629345882</v>
      </c>
      <c r="R9" s="17">
        <v>1.40345220930888</v>
      </c>
      <c r="S9" s="17">
        <v>1.0624025593175</v>
      </c>
      <c r="V9" s="7" t="s">
        <v>8</v>
      </c>
      <c r="W9" s="7">
        <v>0.067814217254244</v>
      </c>
      <c r="X9" s="7">
        <v>0.0733248021495994</v>
      </c>
      <c r="Y9" s="7">
        <v>0.0475529081088493</v>
      </c>
    </row>
    <row r="10" s="7" customFormat="1" spans="4:25">
      <c r="D10" s="10" t="s">
        <v>37</v>
      </c>
      <c r="E10" s="10">
        <v>1</v>
      </c>
      <c r="F10" s="11">
        <v>12.94</v>
      </c>
      <c r="G10" s="13">
        <v>24.031</v>
      </c>
      <c r="H10" s="10">
        <f t="shared" si="0"/>
        <v>11.091</v>
      </c>
      <c r="I10" s="10"/>
      <c r="J10" s="10">
        <f>H10-I5</f>
        <v>0.0743333333333336</v>
      </c>
      <c r="K10" s="10">
        <f t="shared" si="1"/>
        <v>0.949780911534545</v>
      </c>
      <c r="L10" s="10"/>
      <c r="M10" s="10"/>
      <c r="O10" s="17"/>
      <c r="P10" s="7" t="s">
        <v>10</v>
      </c>
      <c r="Q10" s="17">
        <v>1.01157265759625</v>
      </c>
      <c r="R10" s="17">
        <v>1.63794634245816</v>
      </c>
      <c r="S10" s="17">
        <v>1.11432352779867</v>
      </c>
      <c r="V10" s="7" t="s">
        <v>10</v>
      </c>
      <c r="W10" s="7">
        <v>0.152611917972601</v>
      </c>
      <c r="X10" s="7">
        <v>0.0841139399818833</v>
      </c>
      <c r="Y10" s="7">
        <v>0.150454485404734</v>
      </c>
    </row>
    <row r="11" s="7" customFormat="1" spans="2:25">
      <c r="B11" s="15" t="s">
        <v>3</v>
      </c>
      <c r="D11" s="10"/>
      <c r="E11" s="10">
        <v>2</v>
      </c>
      <c r="F11" s="11">
        <v>12.952</v>
      </c>
      <c r="G11" s="13">
        <v>23.9211</v>
      </c>
      <c r="H11" s="10">
        <f t="shared" si="0"/>
        <v>10.9691</v>
      </c>
      <c r="I11" s="10"/>
      <c r="J11" s="10">
        <f>H11-I5</f>
        <v>-0.0475666666666665</v>
      </c>
      <c r="K11" s="10">
        <f t="shared" si="1"/>
        <v>1.03352025757257</v>
      </c>
      <c r="L11" s="10">
        <f>AVERAGE(K10:K12)</f>
        <v>0.97638008511754</v>
      </c>
      <c r="M11" s="10">
        <f>STDEVP(K10:K12)</f>
        <v>0.0404362376900983</v>
      </c>
      <c r="N11" s="7" t="s">
        <v>9</v>
      </c>
      <c r="O11" s="17"/>
      <c r="P11" s="7" t="s">
        <v>11</v>
      </c>
      <c r="Q11" s="17">
        <v>1.00122779643294</v>
      </c>
      <c r="R11" s="17">
        <v>2.32036812308128</v>
      </c>
      <c r="S11" s="17">
        <v>1.17524106702004</v>
      </c>
      <c r="V11" s="7" t="s">
        <v>11</v>
      </c>
      <c r="W11" s="7">
        <v>0.0492458330485733</v>
      </c>
      <c r="X11" s="7">
        <v>0.0715274108678902</v>
      </c>
      <c r="Y11" s="7">
        <v>0.0270107140732091</v>
      </c>
    </row>
    <row r="12" spans="4:13">
      <c r="D12" s="10"/>
      <c r="E12" s="10">
        <v>3</v>
      </c>
      <c r="F12" s="11">
        <v>12.973</v>
      </c>
      <c r="G12" s="13">
        <v>24.07</v>
      </c>
      <c r="H12" s="10">
        <f t="shared" si="0"/>
        <v>11.097</v>
      </c>
      <c r="I12" s="10"/>
      <c r="J12" s="10">
        <f>H12-I5</f>
        <v>0.0803333333333338</v>
      </c>
      <c r="K12" s="10">
        <f t="shared" si="1"/>
        <v>0.945839086245506</v>
      </c>
      <c r="L12" s="10"/>
      <c r="M12" s="10"/>
    </row>
    <row r="13" spans="3:13">
      <c r="C13" s="7" t="s">
        <v>7</v>
      </c>
      <c r="D13" s="10" t="s">
        <v>30</v>
      </c>
      <c r="E13" s="10">
        <v>1</v>
      </c>
      <c r="F13" s="11">
        <v>13.488</v>
      </c>
      <c r="G13" s="13">
        <v>24.721</v>
      </c>
      <c r="H13" s="10">
        <f t="shared" si="0"/>
        <v>11.233</v>
      </c>
      <c r="I13" s="10"/>
      <c r="J13" s="10">
        <f>H13-I14</f>
        <v>0.0126666666666662</v>
      </c>
      <c r="K13" s="10">
        <f t="shared" si="1"/>
        <v>0.991258566167723</v>
      </c>
      <c r="L13" s="10"/>
      <c r="M13" s="10"/>
    </row>
    <row r="14" spans="4:13">
      <c r="D14" s="10"/>
      <c r="E14" s="10">
        <v>2</v>
      </c>
      <c r="F14" s="11">
        <v>13.468</v>
      </c>
      <c r="G14" s="13">
        <v>24.716</v>
      </c>
      <c r="H14" s="10">
        <f t="shared" si="0"/>
        <v>11.248</v>
      </c>
      <c r="I14" s="10">
        <f>AVERAGE(H13:H15)</f>
        <v>11.2203333333333</v>
      </c>
      <c r="J14" s="10">
        <f>H14-I14</f>
        <v>0.0276666666666667</v>
      </c>
      <c r="K14" s="10">
        <f t="shared" si="1"/>
        <v>0.98100563823648</v>
      </c>
      <c r="L14" s="10">
        <f>AVERAGE(K13:K14)</f>
        <v>0.986132102202102</v>
      </c>
      <c r="M14" s="10">
        <f>STDEVP(K13:K15)</f>
        <v>0.0203377640333939</v>
      </c>
    </row>
    <row r="15" spans="4:13">
      <c r="D15" s="10"/>
      <c r="E15" s="10">
        <v>3</v>
      </c>
      <c r="F15" s="11">
        <v>13.54</v>
      </c>
      <c r="G15" s="13">
        <v>24.72</v>
      </c>
      <c r="H15" s="10">
        <f t="shared" si="0"/>
        <v>11.18</v>
      </c>
      <c r="I15" s="10"/>
      <c r="J15" s="10">
        <f>H15-I14</f>
        <v>-0.0403333333333347</v>
      </c>
      <c r="K15" s="10">
        <f t="shared" si="1"/>
        <v>1.02835139883384</v>
      </c>
      <c r="L15" s="10"/>
      <c r="M15" s="10"/>
    </row>
    <row r="16" spans="4:13">
      <c r="D16" s="10" t="s">
        <v>35</v>
      </c>
      <c r="E16" s="10">
        <v>1</v>
      </c>
      <c r="F16" s="11">
        <v>13.73</v>
      </c>
      <c r="G16" s="13">
        <v>24.968</v>
      </c>
      <c r="H16" s="10">
        <f t="shared" si="0"/>
        <v>11.238</v>
      </c>
      <c r="I16" s="10"/>
      <c r="J16" s="10">
        <f>H16-I14</f>
        <v>0.0176666666666652</v>
      </c>
      <c r="K16" s="10">
        <f t="shared" si="1"/>
        <v>0.987829072059159</v>
      </c>
      <c r="L16" s="10"/>
      <c r="M16" s="10"/>
    </row>
    <row r="17" spans="4:13">
      <c r="D17" s="10"/>
      <c r="E17" s="10">
        <v>2</v>
      </c>
      <c r="F17" s="11">
        <v>13.803</v>
      </c>
      <c r="G17" s="13">
        <v>24.943</v>
      </c>
      <c r="H17" s="10">
        <f t="shared" si="0"/>
        <v>11.14</v>
      </c>
      <c r="I17" s="10"/>
      <c r="J17" s="10">
        <f>H17-I14</f>
        <v>-0.0803333333333338</v>
      </c>
      <c r="K17" s="10">
        <f t="shared" si="1"/>
        <v>1.05726229180218</v>
      </c>
      <c r="L17" s="17">
        <f>AVERAGE(K16:K18)</f>
        <v>1.02950700432736</v>
      </c>
      <c r="M17" s="10">
        <f>STDEVP(K16:K18)</f>
        <v>0.0300069217515194</v>
      </c>
    </row>
    <row r="18" spans="4:13">
      <c r="D18" s="10"/>
      <c r="E18" s="10">
        <v>3</v>
      </c>
      <c r="F18" s="11">
        <v>13.786</v>
      </c>
      <c r="G18" s="13">
        <v>24.945</v>
      </c>
      <c r="H18" s="10">
        <f t="shared" si="0"/>
        <v>11.159</v>
      </c>
      <c r="I18" s="10"/>
      <c r="J18" s="10">
        <f>H18-I14</f>
        <v>-0.0613333333333337</v>
      </c>
      <c r="K18" s="10">
        <f t="shared" si="1"/>
        <v>1.04342964912075</v>
      </c>
      <c r="L18" s="17"/>
      <c r="M18" s="10"/>
    </row>
    <row r="19" spans="4:13">
      <c r="D19" s="10" t="s">
        <v>38</v>
      </c>
      <c r="E19" s="10">
        <v>1</v>
      </c>
      <c r="F19" s="11">
        <v>13.673</v>
      </c>
      <c r="G19" s="13">
        <v>24.968</v>
      </c>
      <c r="H19" s="10">
        <f t="shared" si="0"/>
        <v>11.295</v>
      </c>
      <c r="I19" s="10"/>
      <c r="J19" s="10">
        <f>H19-I14</f>
        <v>0.0746666666666655</v>
      </c>
      <c r="K19" s="10">
        <f t="shared" si="1"/>
        <v>0.949561490896995</v>
      </c>
      <c r="L19" s="17"/>
      <c r="M19" s="10"/>
    </row>
    <row r="20" ht="14" spans="4:14">
      <c r="D20" s="10"/>
      <c r="E20" s="14">
        <v>2</v>
      </c>
      <c r="F20" s="11">
        <v>13.593</v>
      </c>
      <c r="G20" s="13">
        <v>24.943</v>
      </c>
      <c r="H20" s="10">
        <f t="shared" si="0"/>
        <v>11.35</v>
      </c>
      <c r="I20" s="10"/>
      <c r="J20" s="10">
        <f>H20-I14</f>
        <v>0.129666666666667</v>
      </c>
      <c r="K20" s="10">
        <f t="shared" si="1"/>
        <v>0.914042614520861</v>
      </c>
      <c r="L20" s="17">
        <f>AVERAGE(K19:K21)</f>
        <v>0.903710779448445</v>
      </c>
      <c r="M20" s="10">
        <f>STDEVP(K19:K21)</f>
        <v>0.0422907124945201</v>
      </c>
      <c r="N20" s="7" t="s">
        <v>9</v>
      </c>
    </row>
    <row r="21" spans="4:13">
      <c r="D21" s="10"/>
      <c r="E21" s="10">
        <v>3</v>
      </c>
      <c r="F21" s="11">
        <v>13.486</v>
      </c>
      <c r="G21" s="13">
        <v>24.945</v>
      </c>
      <c r="H21" s="10">
        <f t="shared" si="0"/>
        <v>11.459</v>
      </c>
      <c r="I21" s="10"/>
      <c r="J21" s="10">
        <f>H21-I14</f>
        <v>0.238666666666665</v>
      </c>
      <c r="K21" s="10">
        <f t="shared" si="1"/>
        <v>0.847528232927478</v>
      </c>
      <c r="L21" s="10"/>
      <c r="M21" s="10"/>
    </row>
    <row r="22" spans="3:13">
      <c r="C22" s="7" t="s">
        <v>39</v>
      </c>
      <c r="D22" s="10" t="s">
        <v>30</v>
      </c>
      <c r="E22" s="10">
        <v>1</v>
      </c>
      <c r="F22" s="11">
        <v>12.85</v>
      </c>
      <c r="G22" s="13">
        <v>26.728</v>
      </c>
      <c r="H22" s="10">
        <f t="shared" si="0"/>
        <v>13.878</v>
      </c>
      <c r="I22" s="10"/>
      <c r="J22" s="7">
        <f>H22-I23</f>
        <v>-0.134999999999998</v>
      </c>
      <c r="K22" s="10">
        <f t="shared" si="1"/>
        <v>1.09809281378705</v>
      </c>
      <c r="L22" s="10"/>
      <c r="M22" s="10"/>
    </row>
    <row r="23" spans="4:13">
      <c r="D23" s="10"/>
      <c r="E23" s="10">
        <v>2</v>
      </c>
      <c r="F23" s="11">
        <v>12.806</v>
      </c>
      <c r="G23" s="13">
        <v>26.883</v>
      </c>
      <c r="H23" s="10">
        <f t="shared" si="0"/>
        <v>14.077</v>
      </c>
      <c r="I23" s="10">
        <f>AVERAGE(H22:H24)</f>
        <v>14.013</v>
      </c>
      <c r="J23" s="7">
        <f>H23-I23</f>
        <v>0.0640000000000001</v>
      </c>
      <c r="K23" s="10">
        <f t="shared" si="1"/>
        <v>0.956608158091874</v>
      </c>
      <c r="L23" s="10">
        <f>AVERAGE(K22:K24)</f>
        <v>1.00222629345882</v>
      </c>
      <c r="M23" s="10">
        <f>STDEVP(K22:K24)</f>
        <v>0.067814217254244</v>
      </c>
    </row>
    <row r="24" spans="4:13">
      <c r="D24" s="10"/>
      <c r="E24" s="10">
        <v>3</v>
      </c>
      <c r="F24" s="11">
        <v>12.767</v>
      </c>
      <c r="G24" s="13">
        <v>26.851</v>
      </c>
      <c r="H24" s="10">
        <f t="shared" si="0"/>
        <v>14.084</v>
      </c>
      <c r="I24" s="10"/>
      <c r="J24" s="7">
        <f>H24-I23</f>
        <v>0.0709999999999997</v>
      </c>
      <c r="K24" s="10">
        <f t="shared" si="1"/>
        <v>0.951977908497532</v>
      </c>
      <c r="L24" s="10"/>
      <c r="M24" s="10"/>
    </row>
    <row r="25" spans="4:13">
      <c r="D25" s="10" t="s">
        <v>35</v>
      </c>
      <c r="E25" s="10">
        <v>1</v>
      </c>
      <c r="F25" s="8">
        <v>12.784</v>
      </c>
      <c r="G25" s="9">
        <v>26.303</v>
      </c>
      <c r="H25" s="10">
        <f t="shared" si="0"/>
        <v>13.519</v>
      </c>
      <c r="I25" s="10"/>
      <c r="J25" s="7">
        <f>H25-I23</f>
        <v>-0.494</v>
      </c>
      <c r="K25" s="10">
        <f t="shared" si="1"/>
        <v>1.40834422691208</v>
      </c>
      <c r="L25" s="10"/>
      <c r="M25" s="10"/>
    </row>
    <row r="26" spans="4:13">
      <c r="D26" s="10"/>
      <c r="E26" s="10">
        <v>2</v>
      </c>
      <c r="F26" s="8">
        <v>12.737</v>
      </c>
      <c r="G26" s="9">
        <v>26.174</v>
      </c>
      <c r="H26" s="10">
        <f t="shared" si="0"/>
        <v>13.437</v>
      </c>
      <c r="I26" s="10"/>
      <c r="J26" s="7">
        <f>H26-I23</f>
        <v>-0.576000000000001</v>
      </c>
      <c r="K26" s="10">
        <f t="shared" si="1"/>
        <v>1.49071038679892</v>
      </c>
      <c r="L26" s="17">
        <v>1.40345220930888</v>
      </c>
      <c r="M26" s="10">
        <f>STDEVP(K25:K27)</f>
        <v>0.0733248021496011</v>
      </c>
    </row>
    <row r="27" spans="4:13">
      <c r="D27" s="10"/>
      <c r="E27" s="10">
        <v>3</v>
      </c>
      <c r="F27" s="8">
        <v>12.729</v>
      </c>
      <c r="G27" s="9">
        <v>26.351</v>
      </c>
      <c r="H27" s="10">
        <f t="shared" si="0"/>
        <v>13.622</v>
      </c>
      <c r="I27" s="10"/>
      <c r="J27" s="7">
        <f>H27-I23</f>
        <v>-0.391</v>
      </c>
      <c r="K27" s="10">
        <f t="shared" si="1"/>
        <v>1.31130201421565</v>
      </c>
      <c r="L27" s="10"/>
      <c r="M27" s="10"/>
    </row>
    <row r="28" spans="4:13">
      <c r="D28" s="10" t="s">
        <v>40</v>
      </c>
      <c r="E28" s="10">
        <v>1</v>
      </c>
      <c r="F28" s="8">
        <v>12.744</v>
      </c>
      <c r="G28" s="9">
        <v>26.603</v>
      </c>
      <c r="H28" s="7">
        <f t="shared" si="0"/>
        <v>13.859</v>
      </c>
      <c r="I28" s="10"/>
      <c r="J28" s="7">
        <f>H28-I23</f>
        <v>-0.153999999999998</v>
      </c>
      <c r="K28" s="10">
        <f t="shared" si="1"/>
        <v>1.11265012058483</v>
      </c>
      <c r="L28" s="10"/>
      <c r="M28" s="10"/>
    </row>
    <row r="29" spans="4:14">
      <c r="D29" s="10"/>
      <c r="E29" s="10">
        <v>2</v>
      </c>
      <c r="F29" s="8">
        <v>12.7249</v>
      </c>
      <c r="G29" s="9">
        <v>26.74</v>
      </c>
      <c r="H29" s="7">
        <f t="shared" si="0"/>
        <v>14.0151</v>
      </c>
      <c r="I29" s="10"/>
      <c r="J29" s="7">
        <f>H29-I23</f>
        <v>0.00209999999999866</v>
      </c>
      <c r="K29" s="10">
        <f t="shared" si="1"/>
        <v>0.998545449805884</v>
      </c>
      <c r="L29" s="17">
        <f>AVERAGE(K28:K30)</f>
        <v>1.06235425446612</v>
      </c>
      <c r="M29" s="10">
        <f>STDEVP(K28:K30)</f>
        <v>0.0475529081088502</v>
      </c>
      <c r="N29" s="20">
        <v>0.005</v>
      </c>
    </row>
    <row r="30" spans="4:13">
      <c r="D30" s="10"/>
      <c r="E30" s="10">
        <v>3</v>
      </c>
      <c r="F30" s="8">
        <v>12.7435</v>
      </c>
      <c r="G30" s="9">
        <v>26.651</v>
      </c>
      <c r="H30" s="7">
        <f t="shared" si="0"/>
        <v>13.9075</v>
      </c>
      <c r="I30" s="10"/>
      <c r="J30" s="7">
        <f>H30-I23</f>
        <v>-0.105499999999999</v>
      </c>
      <c r="K30" s="10">
        <f t="shared" si="1"/>
        <v>1.07586719300763</v>
      </c>
      <c r="L30" s="10"/>
      <c r="M30" s="10"/>
    </row>
    <row r="31" spans="3:13">
      <c r="C31" s="7" t="s">
        <v>41</v>
      </c>
      <c r="D31" s="10" t="s">
        <v>30</v>
      </c>
      <c r="E31" s="10">
        <v>1</v>
      </c>
      <c r="F31" s="8">
        <v>12.89</v>
      </c>
      <c r="G31" s="9">
        <v>25.903</v>
      </c>
      <c r="H31" s="7">
        <f t="shared" si="0"/>
        <v>13.013</v>
      </c>
      <c r="I31" s="10"/>
      <c r="J31" s="7">
        <f>H31-I32</f>
        <v>-0.267000000000001</v>
      </c>
      <c r="K31" s="10">
        <f t="shared" si="1"/>
        <v>1.2033030259995</v>
      </c>
      <c r="L31" s="10"/>
      <c r="M31" s="10"/>
    </row>
    <row r="32" ht="14" spans="4:13">
      <c r="D32" s="10"/>
      <c r="E32" s="14">
        <v>2</v>
      </c>
      <c r="F32" s="8">
        <v>12.458</v>
      </c>
      <c r="G32" s="9">
        <v>25.736</v>
      </c>
      <c r="H32" s="7">
        <f t="shared" si="0"/>
        <v>13.278</v>
      </c>
      <c r="I32" s="10">
        <f>AVERAGE(H31:H33)</f>
        <v>13.28</v>
      </c>
      <c r="J32" s="7">
        <f>H32-I32</f>
        <v>-0.00199999999999889</v>
      </c>
      <c r="K32" s="10">
        <f t="shared" si="1"/>
        <v>1.00138725571133</v>
      </c>
      <c r="L32" s="10">
        <f>AVERAGE(K31:K33)</f>
        <v>1.01152828910027</v>
      </c>
      <c r="M32" s="10">
        <f>STDEVP(K31:K33)</f>
        <v>0.152611917972602</v>
      </c>
    </row>
    <row r="33" spans="4:22">
      <c r="D33" s="10"/>
      <c r="E33" s="10">
        <v>3</v>
      </c>
      <c r="F33" s="8">
        <v>12.157</v>
      </c>
      <c r="G33" s="9">
        <v>25.706</v>
      </c>
      <c r="H33" s="7">
        <f t="shared" si="0"/>
        <v>13.549</v>
      </c>
      <c r="I33" s="10"/>
      <c r="J33" s="7">
        <f>H33-I32</f>
        <v>0.269</v>
      </c>
      <c r="K33" s="10">
        <f t="shared" si="1"/>
        <v>0.829894585589982</v>
      </c>
      <c r="L33" s="10"/>
      <c r="M33" s="10"/>
      <c r="P33" s="7" t="s">
        <v>32</v>
      </c>
      <c r="R33" s="17"/>
      <c r="S33" s="17"/>
      <c r="V33" s="7" t="s">
        <v>33</v>
      </c>
    </row>
    <row r="34" spans="4:24">
      <c r="D34" s="10" t="s">
        <v>35</v>
      </c>
      <c r="E34" s="10">
        <v>1</v>
      </c>
      <c r="F34" s="8">
        <v>12.951</v>
      </c>
      <c r="G34" s="9">
        <v>25.501</v>
      </c>
      <c r="H34" s="7">
        <f t="shared" si="0"/>
        <v>12.55</v>
      </c>
      <c r="I34" s="10"/>
      <c r="J34" s="7">
        <f>H34-I32</f>
        <v>-0.729999999999999</v>
      </c>
      <c r="K34" s="10">
        <f t="shared" si="1"/>
        <v>1.65863909162888</v>
      </c>
      <c r="L34" s="10"/>
      <c r="M34" s="10"/>
      <c r="P34" s="7"/>
      <c r="Q34" s="18" t="s">
        <v>2</v>
      </c>
      <c r="R34" s="18" t="s">
        <v>3</v>
      </c>
      <c r="W34" s="21" t="s">
        <v>2</v>
      </c>
      <c r="X34" s="21" t="s">
        <v>3</v>
      </c>
    </row>
    <row r="35" ht="16.5" spans="4:24">
      <c r="D35" s="10"/>
      <c r="E35" s="10">
        <v>2</v>
      </c>
      <c r="F35" s="8">
        <v>12.917</v>
      </c>
      <c r="G35" s="9">
        <v>25.408</v>
      </c>
      <c r="H35" s="7">
        <f t="shared" si="0"/>
        <v>12.491</v>
      </c>
      <c r="I35" s="10"/>
      <c r="J35" s="7">
        <f>H35-I32</f>
        <v>-0.788999999999998</v>
      </c>
      <c r="K35" s="10">
        <f t="shared" si="1"/>
        <v>1.72787637480055</v>
      </c>
      <c r="L35" s="17">
        <f>AVERAGE(K34:K36)</f>
        <v>1.63723903989524</v>
      </c>
      <c r="M35" s="10">
        <f>STDEVP(K34:K36)</f>
        <v>0.0841139399818833</v>
      </c>
      <c r="P35" s="7" t="s">
        <v>36</v>
      </c>
      <c r="Q35" s="19">
        <v>1.00467897724821</v>
      </c>
      <c r="R35" s="22">
        <v>0.97638008511754</v>
      </c>
      <c r="T35" s="23"/>
      <c r="V35" s="7" t="s">
        <v>36</v>
      </c>
      <c r="W35" s="7">
        <v>0.00796786615753967</v>
      </c>
      <c r="X35" s="7">
        <v>0.0404362376900983</v>
      </c>
    </row>
    <row r="36" spans="4:24">
      <c r="D36" s="10"/>
      <c r="E36" s="10">
        <v>3</v>
      </c>
      <c r="F36" s="8">
        <v>12.92</v>
      </c>
      <c r="G36" s="9">
        <v>25.591</v>
      </c>
      <c r="H36" s="7">
        <f t="shared" si="0"/>
        <v>12.671</v>
      </c>
      <c r="I36" s="10"/>
      <c r="J36" s="7">
        <f>H36-I32</f>
        <v>-0.608999999999998</v>
      </c>
      <c r="K36" s="10">
        <f t="shared" si="1"/>
        <v>1.52520165325628</v>
      </c>
      <c r="L36" s="10"/>
      <c r="M36" s="10"/>
      <c r="P36" s="7" t="s">
        <v>7</v>
      </c>
      <c r="Q36" s="17">
        <v>1.0297</v>
      </c>
      <c r="R36" s="17">
        <v>0.9037</v>
      </c>
      <c r="V36" s="7" t="s">
        <v>7</v>
      </c>
      <c r="W36" s="7">
        <v>0.0300069217515201</v>
      </c>
      <c r="X36" s="7">
        <v>0.0422907124945199</v>
      </c>
    </row>
    <row r="37" spans="4:24">
      <c r="D37" s="10" t="s">
        <v>40</v>
      </c>
      <c r="E37" s="10">
        <v>1</v>
      </c>
      <c r="F37" s="8">
        <v>11.79</v>
      </c>
      <c r="G37" s="9">
        <v>24.673</v>
      </c>
      <c r="H37" s="7">
        <f t="shared" si="0"/>
        <v>12.883</v>
      </c>
      <c r="I37" s="10"/>
      <c r="J37" s="7">
        <f>H37-I32</f>
        <v>-0.397</v>
      </c>
      <c r="K37" s="10">
        <f t="shared" si="1"/>
        <v>1.31676692205924</v>
      </c>
      <c r="L37" s="10"/>
      <c r="M37" s="10"/>
      <c r="P37" s="7" t="s">
        <v>8</v>
      </c>
      <c r="Q37" s="17">
        <v>1.40345220930888</v>
      </c>
      <c r="R37" s="17">
        <v>1.0624025593175</v>
      </c>
      <c r="V37" s="7" t="s">
        <v>8</v>
      </c>
      <c r="W37" s="7">
        <v>0.0733248021495994</v>
      </c>
      <c r="X37" s="7">
        <v>0.0475529081088493</v>
      </c>
    </row>
    <row r="38" spans="4:24">
      <c r="D38" s="10"/>
      <c r="E38" s="10">
        <v>2</v>
      </c>
      <c r="F38" s="8">
        <v>11.24</v>
      </c>
      <c r="G38" s="9">
        <v>24.421</v>
      </c>
      <c r="H38" s="7">
        <f t="shared" si="0"/>
        <v>13.181</v>
      </c>
      <c r="I38" s="10"/>
      <c r="J38" s="7">
        <f>H38-I32</f>
        <v>-0.0990000000000002</v>
      </c>
      <c r="K38" s="10">
        <f t="shared" si="1"/>
        <v>1.07103082319145</v>
      </c>
      <c r="L38" s="10">
        <f>AVERAGE(K37:K39)</f>
        <v>1.11458102094815</v>
      </c>
      <c r="M38" s="10">
        <f>STDEVP(K37:K39)</f>
        <v>0.150489251788403</v>
      </c>
      <c r="N38" s="20">
        <v>0.013</v>
      </c>
      <c r="P38" s="7" t="s">
        <v>10</v>
      </c>
      <c r="Q38" s="17">
        <v>1.63794634245816</v>
      </c>
      <c r="R38" s="17">
        <v>1.11432352779867</v>
      </c>
      <c r="V38" s="7" t="s">
        <v>10</v>
      </c>
      <c r="W38" s="7">
        <v>0.0841139399818833</v>
      </c>
      <c r="X38" s="7">
        <v>0.150454485404734</v>
      </c>
    </row>
    <row r="39" spans="4:24">
      <c r="D39" s="10"/>
      <c r="E39" s="10">
        <v>3</v>
      </c>
      <c r="F39" s="8">
        <v>11.17</v>
      </c>
      <c r="G39" s="9">
        <v>24.515</v>
      </c>
      <c r="H39" s="7">
        <f t="shared" si="0"/>
        <v>13.345</v>
      </c>
      <c r="I39" s="10"/>
      <c r="J39" s="7">
        <f>H39-I32</f>
        <v>0.0650000000000013</v>
      </c>
      <c r="K39" s="10">
        <f t="shared" si="1"/>
        <v>0.955945317593741</v>
      </c>
      <c r="L39" s="10"/>
      <c r="M39" s="10"/>
      <c r="P39" s="7" t="s">
        <v>11</v>
      </c>
      <c r="Q39" s="17">
        <v>2.32036812308128</v>
      </c>
      <c r="R39" s="17">
        <v>1.17524106702004</v>
      </c>
      <c r="V39" s="7" t="s">
        <v>11</v>
      </c>
      <c r="W39" s="7">
        <v>0.0715274108678902</v>
      </c>
      <c r="X39" s="7">
        <v>0.0270107140732091</v>
      </c>
    </row>
    <row r="40" spans="3:13">
      <c r="C40" s="7" t="s">
        <v>11</v>
      </c>
      <c r="D40" s="7" t="s">
        <v>30</v>
      </c>
      <c r="E40" s="10">
        <v>1</v>
      </c>
      <c r="F40" s="8">
        <v>13.931</v>
      </c>
      <c r="G40" s="9">
        <v>24.014</v>
      </c>
      <c r="H40" s="7">
        <f t="shared" si="0"/>
        <v>10.083</v>
      </c>
      <c r="I40" s="10"/>
      <c r="J40" s="7">
        <f>H40-I41</f>
        <v>-0.0756666666666668</v>
      </c>
      <c r="K40" s="10">
        <f t="shared" si="1"/>
        <v>1.0538479045915</v>
      </c>
      <c r="L40" s="10"/>
      <c r="M40" s="10"/>
    </row>
    <row r="41" ht="14" spans="5:13">
      <c r="E41" s="14">
        <v>2</v>
      </c>
      <c r="F41" s="8">
        <v>13.881</v>
      </c>
      <c r="G41" s="9">
        <v>24.019</v>
      </c>
      <c r="H41" s="7">
        <f t="shared" si="0"/>
        <v>10.138</v>
      </c>
      <c r="I41" s="10">
        <f>AVERAGE(H40:H42)</f>
        <v>10.1586666666667</v>
      </c>
      <c r="J41" s="7">
        <f>H41-I41</f>
        <v>-0.0206666666666688</v>
      </c>
      <c r="K41" s="10">
        <f t="shared" si="1"/>
        <v>1.01442813683421</v>
      </c>
      <c r="L41" s="10">
        <f>AVERAGE(K40:K42)</f>
        <v>1.00122779643294</v>
      </c>
      <c r="M41" s="10">
        <f>STDEVP(K40:K42)</f>
        <v>0.0492458330485733</v>
      </c>
    </row>
    <row r="42" spans="5:13">
      <c r="E42" s="10">
        <v>3</v>
      </c>
      <c r="F42" s="8">
        <v>13.845</v>
      </c>
      <c r="G42" s="9">
        <v>24.1</v>
      </c>
      <c r="H42" s="7">
        <f t="shared" si="0"/>
        <v>10.255</v>
      </c>
      <c r="I42" s="10"/>
      <c r="J42" s="7">
        <f>H42-I41</f>
        <v>0.0963333333333338</v>
      </c>
      <c r="K42" s="10">
        <f t="shared" si="1"/>
        <v>0.935407347873121</v>
      </c>
      <c r="L42" s="10"/>
      <c r="M42" s="10"/>
    </row>
    <row r="43" spans="4:13">
      <c r="D43" s="7" t="s">
        <v>42</v>
      </c>
      <c r="E43" s="10">
        <v>1</v>
      </c>
      <c r="F43" s="8">
        <v>13.562</v>
      </c>
      <c r="G43" s="9">
        <v>22.504</v>
      </c>
      <c r="H43" s="7">
        <f t="shared" si="0"/>
        <v>8.942</v>
      </c>
      <c r="J43" s="7">
        <f>H43-I41</f>
        <v>-1.21666666666667</v>
      </c>
      <c r="K43" s="10">
        <f t="shared" si="1"/>
        <v>2.32409117391568</v>
      </c>
      <c r="L43" s="10"/>
      <c r="M43" s="10"/>
    </row>
    <row r="44" spans="5:14">
      <c r="E44" s="10">
        <v>2</v>
      </c>
      <c r="F44" s="8">
        <v>13.499</v>
      </c>
      <c r="G44" s="9">
        <v>22.391</v>
      </c>
      <c r="H44" s="7">
        <f t="shared" si="0"/>
        <v>8.892</v>
      </c>
      <c r="J44" s="7">
        <f>H44-I41</f>
        <v>-1.26666666666667</v>
      </c>
      <c r="K44" s="10">
        <f t="shared" si="1"/>
        <v>2.40605007216424</v>
      </c>
      <c r="L44" s="10">
        <f>AVERAGE(K43:K45)</f>
        <v>2.32036812308128</v>
      </c>
      <c r="M44" s="10">
        <f>STDEVP(K43:K45)</f>
        <v>0.07152741086789</v>
      </c>
      <c r="N44" s="20">
        <v>0</v>
      </c>
    </row>
    <row r="45" spans="5:13">
      <c r="E45" s="10">
        <v>3</v>
      </c>
      <c r="F45" s="8">
        <v>13.536</v>
      </c>
      <c r="G45" s="9">
        <v>22.537</v>
      </c>
      <c r="H45" s="7">
        <f t="shared" si="0"/>
        <v>9.001</v>
      </c>
      <c r="J45" s="7">
        <f>H45-I41</f>
        <v>-1.15766666666667</v>
      </c>
      <c r="K45" s="10">
        <f t="shared" si="1"/>
        <v>2.23096312316393</v>
      </c>
      <c r="L45" s="10"/>
      <c r="M45" s="10"/>
    </row>
    <row r="46" spans="4:13">
      <c r="D46" s="7" t="s">
        <v>40</v>
      </c>
      <c r="E46" s="10">
        <v>1</v>
      </c>
      <c r="F46" s="8">
        <v>13.931</v>
      </c>
      <c r="G46" s="9">
        <v>23.848</v>
      </c>
      <c r="H46" s="7">
        <f t="shared" si="0"/>
        <v>9.917</v>
      </c>
      <c r="J46" s="7">
        <f>H46-I41</f>
        <v>-0.241666666666667</v>
      </c>
      <c r="K46" s="10">
        <f t="shared" si="1"/>
        <v>1.18235778602715</v>
      </c>
      <c r="L46" s="10"/>
      <c r="M46" s="10"/>
    </row>
    <row r="47" spans="5:13">
      <c r="E47" s="10">
        <v>2</v>
      </c>
      <c r="F47" s="8">
        <v>13.969</v>
      </c>
      <c r="G47" s="9">
        <v>23.86</v>
      </c>
      <c r="H47" s="7">
        <f t="shared" si="0"/>
        <v>9.891</v>
      </c>
      <c r="J47" s="7">
        <f>H47-I41</f>
        <v>-0.267666666666667</v>
      </c>
      <c r="K47" s="10">
        <f t="shared" si="1"/>
        <v>1.20385919855931</v>
      </c>
      <c r="L47" s="17">
        <f>AVERAGE(K46:K48)</f>
        <v>1.17504572832148</v>
      </c>
      <c r="M47" s="10">
        <f>STDEVP(K46:K48)</f>
        <v>0.0270107140732079</v>
      </c>
    </row>
    <row r="48" spans="5:13">
      <c r="E48" s="10">
        <v>3</v>
      </c>
      <c r="F48" s="8">
        <v>13.98</v>
      </c>
      <c r="G48" s="9">
        <v>23.951</v>
      </c>
      <c r="H48" s="7">
        <f t="shared" si="0"/>
        <v>9.971</v>
      </c>
      <c r="J48" s="7">
        <f>H48-I41</f>
        <v>-0.187666666666667</v>
      </c>
      <c r="K48" s="10">
        <f t="shared" si="1"/>
        <v>1.13892020037798</v>
      </c>
      <c r="L48" s="10"/>
      <c r="M48" s="10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tabSelected="1" topLeftCell="J10" workbookViewId="0">
      <selection activeCell="R11" sqref="R11"/>
    </sheetView>
  </sheetViews>
  <sheetFormatPr defaultColWidth="7.36363636363636" defaultRowHeight="13"/>
  <cols>
    <col min="1" max="4" width="7.36363636363636" style="7"/>
    <col min="5" max="5" width="7.36363636363636" style="8"/>
    <col min="6" max="6" width="7.36363636363636" style="9"/>
    <col min="7" max="11" width="7.36363636363636" style="7"/>
    <col min="12" max="12" width="7.54545454545455" style="7" customWidth="1"/>
    <col min="13" max="14" width="7.36363636363636" style="7"/>
    <col min="15" max="15" width="5.36363636363636" style="7" customWidth="1"/>
    <col min="16" max="17" width="10.0272727272727" style="7" customWidth="1"/>
    <col min="18" max="18" width="7" style="7" customWidth="1"/>
    <col min="19" max="20" width="7.36363636363636" style="7"/>
    <col min="21" max="21" width="4.36363636363636" style="7" customWidth="1"/>
    <col min="22" max="22" width="6.54545454545455" style="7" customWidth="1"/>
    <col min="23" max="16384" width="7.36363636363636" style="7"/>
  </cols>
  <sheetData>
    <row r="1" s="7" customFormat="1" spans="5:6">
      <c r="E1" s="8"/>
      <c r="F1" s="9"/>
    </row>
    <row r="2" s="7" customFormat="1" spans="5:6">
      <c r="E2" s="8"/>
      <c r="F2" s="9"/>
    </row>
    <row r="3" s="7" customFormat="1" spans="3:13">
      <c r="C3" s="10" t="s">
        <v>20</v>
      </c>
      <c r="D3" s="10" t="s">
        <v>21</v>
      </c>
      <c r="E3" s="11" t="s">
        <v>22</v>
      </c>
      <c r="F3" s="12" t="s">
        <v>43</v>
      </c>
      <c r="G3" s="10" t="s">
        <v>24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44</v>
      </c>
      <c r="M3" s="7" t="s">
        <v>17</v>
      </c>
    </row>
    <row r="4" s="7" customFormat="1" ht="14" spans="1:12">
      <c r="A4" s="7" t="s">
        <v>31</v>
      </c>
      <c r="B4" s="7" t="s">
        <v>29</v>
      </c>
      <c r="C4" s="10" t="s">
        <v>30</v>
      </c>
      <c r="D4" s="10">
        <v>1</v>
      </c>
      <c r="E4" s="11">
        <v>13.055</v>
      </c>
      <c r="F4" s="13">
        <v>16.256</v>
      </c>
      <c r="G4" s="14">
        <f t="shared" ref="G4:G48" si="0">F4-E4</f>
        <v>3.201</v>
      </c>
      <c r="H4" s="10"/>
      <c r="I4" s="10">
        <f>G4-H5</f>
        <v>-0.166666666666667</v>
      </c>
      <c r="J4" s="10">
        <f t="shared" ref="J4:J48" si="1">POWER(0.5,I4)</f>
        <v>1.12246204830937</v>
      </c>
      <c r="K4" s="10"/>
      <c r="L4" s="10"/>
    </row>
    <row r="5" s="7" customFormat="1" ht="14" spans="3:20">
      <c r="C5" s="10"/>
      <c r="D5" s="10">
        <v>2</v>
      </c>
      <c r="E5" s="11">
        <v>12.917</v>
      </c>
      <c r="F5" s="13">
        <v>16.341</v>
      </c>
      <c r="G5" s="14">
        <f t="shared" si="0"/>
        <v>3.424</v>
      </c>
      <c r="H5" s="10">
        <f>AVERAGE(G4:G6)</f>
        <v>3.36766666666667</v>
      </c>
      <c r="I5" s="10">
        <f>G5-H5</f>
        <v>0.0563333333333333</v>
      </c>
      <c r="J5" s="10">
        <f t="shared" si="1"/>
        <v>0.961705227904037</v>
      </c>
      <c r="K5" s="10">
        <f>AVERAGE(J4:J6)</f>
        <v>1.00351375851111</v>
      </c>
      <c r="L5" s="10">
        <f>STDEVP(J4:J6)</f>
        <v>0.0853369621471822</v>
      </c>
      <c r="O5" s="7" t="s">
        <v>32</v>
      </c>
      <c r="P5" s="17"/>
      <c r="Q5" s="17"/>
      <c r="T5" s="7" t="s">
        <v>33</v>
      </c>
    </row>
    <row r="6" s="7" customFormat="1" ht="14" spans="3:22">
      <c r="C6" s="10"/>
      <c r="D6" s="10">
        <v>3</v>
      </c>
      <c r="E6" s="11">
        <v>12.982</v>
      </c>
      <c r="F6" s="13">
        <v>16.46</v>
      </c>
      <c r="G6" s="14">
        <f t="shared" si="0"/>
        <v>3.478</v>
      </c>
      <c r="H6" s="10"/>
      <c r="I6" s="10">
        <f>G6-H5</f>
        <v>0.110333333333334</v>
      </c>
      <c r="J6" s="10">
        <f t="shared" si="1"/>
        <v>0.926373999319921</v>
      </c>
      <c r="K6" s="10"/>
      <c r="L6" s="10"/>
      <c r="P6" s="18" t="s">
        <v>2</v>
      </c>
      <c r="Q6" s="18" t="s">
        <v>3</v>
      </c>
      <c r="U6" s="21" t="s">
        <v>2</v>
      </c>
      <c r="V6" s="21" t="s">
        <v>3</v>
      </c>
    </row>
    <row r="7" s="7" customFormat="1" ht="16.5" spans="1:22">
      <c r="A7" s="15" t="s">
        <v>2</v>
      </c>
      <c r="C7" s="10" t="s">
        <v>35</v>
      </c>
      <c r="D7" s="10">
        <v>1</v>
      </c>
      <c r="E7" s="11">
        <v>12.519</v>
      </c>
      <c r="F7" s="13">
        <v>15.8535</v>
      </c>
      <c r="G7" s="10">
        <f t="shared" si="0"/>
        <v>3.3345</v>
      </c>
      <c r="H7" s="10"/>
      <c r="I7" s="10">
        <f>G7-H5</f>
        <v>-0.0331666666666677</v>
      </c>
      <c r="J7" s="10">
        <f t="shared" si="1"/>
        <v>1.02325567403746</v>
      </c>
      <c r="K7" s="10"/>
      <c r="L7" s="10"/>
      <c r="O7" s="7" t="s">
        <v>36</v>
      </c>
      <c r="P7" s="19">
        <v>1.0050633226499</v>
      </c>
      <c r="Q7" s="22">
        <v>1.00472208687416</v>
      </c>
      <c r="R7" s="23"/>
      <c r="T7" s="7" t="s">
        <v>36</v>
      </c>
      <c r="U7" s="10">
        <v>0.015</v>
      </c>
      <c r="V7" s="7">
        <v>0.069</v>
      </c>
    </row>
    <row r="8" s="7" customFormat="1" ht="14" spans="3:22">
      <c r="C8" s="10"/>
      <c r="D8" s="14">
        <v>2</v>
      </c>
      <c r="E8" s="11">
        <v>12.516</v>
      </c>
      <c r="F8" s="13">
        <v>15.903</v>
      </c>
      <c r="G8" s="16">
        <f t="shared" si="0"/>
        <v>3.387</v>
      </c>
      <c r="H8" s="10"/>
      <c r="I8" s="14">
        <f>G8-H5</f>
        <v>0.0193333333333325</v>
      </c>
      <c r="J8" s="14">
        <f t="shared" si="1"/>
        <v>0.986688546086017</v>
      </c>
      <c r="K8" s="10">
        <f>AVERAGE(J7:J9)</f>
        <v>1.00509083117769</v>
      </c>
      <c r="L8" s="10">
        <f>STDEVP(J7:J9)</f>
        <v>0.0149294115928804</v>
      </c>
      <c r="O8" s="7" t="s">
        <v>7</v>
      </c>
      <c r="P8" s="17">
        <v>0.972821128544926</v>
      </c>
      <c r="Q8" s="17">
        <v>0.95549336101116</v>
      </c>
      <c r="T8" s="7" t="s">
        <v>7</v>
      </c>
      <c r="U8" s="7">
        <v>0.025</v>
      </c>
      <c r="V8" s="7">
        <v>0.036</v>
      </c>
    </row>
    <row r="9" s="7" customFormat="1" spans="3:22">
      <c r="C9" s="10"/>
      <c r="D9" s="10">
        <v>3</v>
      </c>
      <c r="E9" s="11">
        <v>12.531</v>
      </c>
      <c r="F9" s="13">
        <v>15.891</v>
      </c>
      <c r="G9" s="10">
        <f t="shared" si="0"/>
        <v>3.36</v>
      </c>
      <c r="H9" s="10"/>
      <c r="I9" s="10">
        <f>G9-H5</f>
        <v>-0.00766666666666849</v>
      </c>
      <c r="J9" s="10">
        <f t="shared" si="1"/>
        <v>1.0053282734096</v>
      </c>
      <c r="K9" s="10"/>
      <c r="L9" s="10"/>
      <c r="O9" s="7" t="s">
        <v>8</v>
      </c>
      <c r="P9" s="17">
        <v>1.03154562343931</v>
      </c>
      <c r="Q9" s="17">
        <v>0.977704730451602</v>
      </c>
      <c r="T9" s="7" t="s">
        <v>8</v>
      </c>
      <c r="U9" s="7">
        <v>0.087</v>
      </c>
      <c r="V9" s="7">
        <v>0.076</v>
      </c>
    </row>
    <row r="10" s="7" customFormat="1" spans="1:22">
      <c r="A10" s="15" t="s">
        <v>3</v>
      </c>
      <c r="C10" s="10" t="s">
        <v>37</v>
      </c>
      <c r="D10" s="10">
        <v>1</v>
      </c>
      <c r="E10" s="11">
        <v>12.64</v>
      </c>
      <c r="F10" s="13">
        <v>16.146</v>
      </c>
      <c r="G10" s="10">
        <f t="shared" si="0"/>
        <v>3.506</v>
      </c>
      <c r="H10" s="10"/>
      <c r="I10" s="10">
        <f>G10-H5</f>
        <v>0.138333333333332</v>
      </c>
      <c r="J10" s="10">
        <f t="shared" si="1"/>
        <v>0.908568168373884</v>
      </c>
      <c r="K10" s="10"/>
      <c r="L10" s="10"/>
      <c r="O10" s="7" t="s">
        <v>10</v>
      </c>
      <c r="P10" s="17">
        <v>1.45564347807911</v>
      </c>
      <c r="Q10" s="17">
        <v>0.97613911296136</v>
      </c>
      <c r="T10" s="7" t="s">
        <v>10</v>
      </c>
      <c r="U10" s="7">
        <v>0.087</v>
      </c>
      <c r="V10" s="7">
        <v>0.081</v>
      </c>
    </row>
    <row r="11" s="7" customFormat="1" spans="3:22">
      <c r="C11" s="10"/>
      <c r="D11" s="10">
        <v>2</v>
      </c>
      <c r="E11" s="11">
        <v>12.652</v>
      </c>
      <c r="F11" s="13">
        <v>15.923</v>
      </c>
      <c r="G11" s="10">
        <f t="shared" si="0"/>
        <v>3.271</v>
      </c>
      <c r="H11" s="10"/>
      <c r="I11" s="10">
        <f>G11-H5</f>
        <v>-0.0966666666666671</v>
      </c>
      <c r="J11" s="10">
        <f t="shared" si="1"/>
        <v>1.06929999858174</v>
      </c>
      <c r="K11" s="10">
        <f>AVERAGE(J10:J12)</f>
        <v>1.00477658894319</v>
      </c>
      <c r="L11" s="10">
        <f>STDEVP(J10:J12)</f>
        <v>0.0693379898216158</v>
      </c>
      <c r="M11" s="7" t="s">
        <v>9</v>
      </c>
      <c r="O11" s="7" t="s">
        <v>11</v>
      </c>
      <c r="P11" s="17">
        <v>1.75249231745609</v>
      </c>
      <c r="Q11" s="17">
        <v>1.0488181511261</v>
      </c>
      <c r="T11" s="7" t="s">
        <v>11</v>
      </c>
      <c r="U11" s="7">
        <v>0.106</v>
      </c>
      <c r="V11" s="7">
        <v>0.119</v>
      </c>
    </row>
    <row r="12" s="7" customFormat="1" spans="3:12">
      <c r="C12" s="10"/>
      <c r="D12" s="10">
        <v>3</v>
      </c>
      <c r="E12" s="11">
        <v>12.703</v>
      </c>
      <c r="F12" s="13">
        <v>16.019</v>
      </c>
      <c r="G12" s="10">
        <f t="shared" si="0"/>
        <v>3.316</v>
      </c>
      <c r="H12" s="10"/>
      <c r="I12" s="10">
        <f>G12-H5</f>
        <v>-0.051666666666669</v>
      </c>
      <c r="J12" s="10">
        <f t="shared" si="1"/>
        <v>1.03646159987396</v>
      </c>
      <c r="K12" s="10"/>
      <c r="L12" s="10"/>
    </row>
    <row r="13" s="7" customFormat="1" spans="2:12">
      <c r="B13" s="7" t="s">
        <v>7</v>
      </c>
      <c r="C13" s="10" t="s">
        <v>30</v>
      </c>
      <c r="D13" s="10">
        <v>1</v>
      </c>
      <c r="E13" s="11">
        <v>13.488</v>
      </c>
      <c r="F13" s="13">
        <v>15.858</v>
      </c>
      <c r="G13" s="10">
        <f t="shared" si="0"/>
        <v>2.37</v>
      </c>
      <c r="H13" s="10"/>
      <c r="I13" s="10">
        <f>G13-H14</f>
        <v>-0.0413333333333328</v>
      </c>
      <c r="J13" s="10">
        <f t="shared" si="1"/>
        <v>1.02906444480092</v>
      </c>
      <c r="K13" s="10"/>
      <c r="L13" s="10"/>
    </row>
    <row r="14" s="7" customFormat="1" spans="3:12">
      <c r="C14" s="10"/>
      <c r="D14" s="10">
        <v>2</v>
      </c>
      <c r="E14" s="11">
        <v>13.468</v>
      </c>
      <c r="F14" s="13">
        <v>15.932</v>
      </c>
      <c r="G14" s="10">
        <f t="shared" si="0"/>
        <v>2.464</v>
      </c>
      <c r="H14" s="10">
        <f>AVERAGE(G13:G15)</f>
        <v>2.41133333333333</v>
      </c>
      <c r="I14" s="10">
        <f>G14-H14</f>
        <v>0.0526666666666666</v>
      </c>
      <c r="J14" s="10">
        <f t="shared" si="1"/>
        <v>0.964152548547844</v>
      </c>
      <c r="K14" s="10">
        <f>AVERAGE(J13:J14)</f>
        <v>0.99660849667438</v>
      </c>
      <c r="L14" s="10">
        <f>STDEVP(J13:J15)</f>
        <v>0.0270282215817989</v>
      </c>
    </row>
    <row r="15" s="7" customFormat="1" spans="3:12">
      <c r="C15" s="10"/>
      <c r="D15" s="10">
        <v>3</v>
      </c>
      <c r="E15" s="11">
        <v>13.54</v>
      </c>
      <c r="F15" s="13">
        <v>15.94</v>
      </c>
      <c r="G15" s="10">
        <f t="shared" si="0"/>
        <v>2.4</v>
      </c>
      <c r="H15" s="10"/>
      <c r="I15" s="10">
        <f>G15-H14</f>
        <v>-0.0113333333333334</v>
      </c>
      <c r="J15" s="10">
        <f t="shared" si="1"/>
        <v>1.00788660476304</v>
      </c>
      <c r="K15" s="10"/>
      <c r="L15" s="10"/>
    </row>
    <row r="16" s="7" customFormat="1" spans="3:12">
      <c r="C16" s="10" t="s">
        <v>35</v>
      </c>
      <c r="D16" s="10">
        <v>1</v>
      </c>
      <c r="E16" s="11">
        <v>13.73</v>
      </c>
      <c r="F16" s="13">
        <v>16.134</v>
      </c>
      <c r="G16" s="10">
        <f t="shared" si="0"/>
        <v>2.404</v>
      </c>
      <c r="H16" s="10"/>
      <c r="I16" s="10">
        <f>G16-H14</f>
        <v>-0.00733333333333386</v>
      </c>
      <c r="J16" s="10">
        <f t="shared" si="1"/>
        <v>1.00509602008883</v>
      </c>
      <c r="K16" s="10"/>
      <c r="L16" s="10"/>
    </row>
    <row r="17" s="7" customFormat="1" spans="3:12">
      <c r="C17" s="10"/>
      <c r="D17" s="10">
        <v>2</v>
      </c>
      <c r="E17" s="11">
        <v>13.683</v>
      </c>
      <c r="F17" s="13">
        <v>16.177</v>
      </c>
      <c r="G17" s="10">
        <f t="shared" si="0"/>
        <v>2.494</v>
      </c>
      <c r="H17" s="10"/>
      <c r="I17" s="10">
        <f>G17-H14</f>
        <v>0.082666666666666</v>
      </c>
      <c r="J17" s="10">
        <f t="shared" si="1"/>
        <v>0.944310576017923</v>
      </c>
      <c r="K17" s="10">
        <f>AVERAGE(J16:J18)</f>
        <v>0.972973464139064</v>
      </c>
      <c r="L17" s="10">
        <f>STDEVP(J16:J18)</f>
        <v>0.0249358447332057</v>
      </c>
    </row>
    <row r="18" s="7" customFormat="1" spans="3:12">
      <c r="C18" s="10"/>
      <c r="D18" s="10">
        <v>3</v>
      </c>
      <c r="E18" s="11">
        <v>13.666</v>
      </c>
      <c r="F18" s="13">
        <v>16.122</v>
      </c>
      <c r="G18" s="10">
        <f t="shared" si="0"/>
        <v>2.456</v>
      </c>
      <c r="H18" s="10"/>
      <c r="I18" s="10">
        <f>G18-H14</f>
        <v>0.0446666666666657</v>
      </c>
      <c r="J18" s="10">
        <f t="shared" si="1"/>
        <v>0.969513796310433</v>
      </c>
      <c r="K18" s="10"/>
      <c r="L18" s="10"/>
    </row>
    <row r="19" s="7" customFormat="1" spans="3:12">
      <c r="C19" s="10" t="s">
        <v>38</v>
      </c>
      <c r="D19" s="10">
        <v>1</v>
      </c>
      <c r="E19" s="11">
        <v>13.745</v>
      </c>
      <c r="F19" s="13">
        <v>16.258</v>
      </c>
      <c r="G19" s="10">
        <f t="shared" si="0"/>
        <v>2.513</v>
      </c>
      <c r="H19" s="10"/>
      <c r="I19" s="10">
        <f>G19-H14</f>
        <v>0.101666666666666</v>
      </c>
      <c r="J19" s="10">
        <f t="shared" si="1"/>
        <v>0.931955731927079</v>
      </c>
      <c r="K19" s="10"/>
      <c r="L19" s="10"/>
    </row>
    <row r="20" s="7" customFormat="1" ht="14" spans="3:13">
      <c r="C20" s="10"/>
      <c r="D20" s="14">
        <v>2</v>
      </c>
      <c r="E20" s="11">
        <v>13.928</v>
      </c>
      <c r="F20" s="13">
        <v>16.331</v>
      </c>
      <c r="G20" s="10">
        <f t="shared" si="0"/>
        <v>2.403</v>
      </c>
      <c r="H20" s="10"/>
      <c r="I20" s="10">
        <f>G20-H14</f>
        <v>-0.00833333333333508</v>
      </c>
      <c r="J20" s="10">
        <f t="shared" si="1"/>
        <v>1.00579294106785</v>
      </c>
      <c r="K20" s="10">
        <f>AVERAGE(J19:J21)</f>
        <v>0.95549336101116</v>
      </c>
      <c r="L20" s="10">
        <f>STDEVP(J19:J21)</f>
        <v>0.0355915240688947</v>
      </c>
      <c r="M20" s="7" t="s">
        <v>9</v>
      </c>
    </row>
    <row r="21" s="7" customFormat="1" spans="3:12">
      <c r="C21" s="10"/>
      <c r="D21" s="10">
        <v>3</v>
      </c>
      <c r="E21" s="11">
        <v>13.713</v>
      </c>
      <c r="F21" s="13">
        <v>16.231</v>
      </c>
      <c r="G21" s="10">
        <f t="shared" si="0"/>
        <v>2.518</v>
      </c>
      <c r="H21" s="10"/>
      <c r="I21" s="10">
        <f>G21-H14</f>
        <v>0.106666666666669</v>
      </c>
      <c r="J21" s="10">
        <f t="shared" si="1"/>
        <v>0.928731410038547</v>
      </c>
      <c r="K21" s="10"/>
      <c r="L21" s="10"/>
    </row>
    <row r="22" s="7" customFormat="1" spans="2:12">
      <c r="B22" s="7" t="s">
        <v>39</v>
      </c>
      <c r="C22" s="10" t="s">
        <v>30</v>
      </c>
      <c r="D22" s="10">
        <v>1</v>
      </c>
      <c r="E22" s="11">
        <v>12.85</v>
      </c>
      <c r="F22" s="13">
        <v>16.833</v>
      </c>
      <c r="G22" s="10">
        <f t="shared" si="0"/>
        <v>3.983</v>
      </c>
      <c r="H22" s="10"/>
      <c r="I22" s="7">
        <f>G22-H23</f>
        <v>-0.0546666666666678</v>
      </c>
      <c r="J22" s="10">
        <f t="shared" si="1"/>
        <v>1.0386191036051</v>
      </c>
      <c r="K22" s="10"/>
      <c r="L22" s="10"/>
    </row>
    <row r="23" s="7" customFormat="1" spans="3:12">
      <c r="C23" s="10"/>
      <c r="D23" s="10">
        <v>2</v>
      </c>
      <c r="E23" s="11">
        <v>12.806</v>
      </c>
      <c r="F23" s="13">
        <v>16.73</v>
      </c>
      <c r="G23" s="10">
        <f t="shared" si="0"/>
        <v>3.924</v>
      </c>
      <c r="H23" s="10">
        <f>AVERAGE(G22:G24)</f>
        <v>4.03766666666667</v>
      </c>
      <c r="I23" s="7">
        <f>G23-H23</f>
        <v>-0.113666666666665</v>
      </c>
      <c r="J23" s="10">
        <f t="shared" si="1"/>
        <v>1.08197462642302</v>
      </c>
      <c r="K23" s="10">
        <f>AVERAGE(J22:J24)</f>
        <v>1.00348794529163</v>
      </c>
      <c r="L23" s="10">
        <f>STDEVP(J22:J24)</f>
        <v>0.0822665805771854</v>
      </c>
    </row>
    <row r="24" s="7" customFormat="1" spans="3:12">
      <c r="C24" s="10"/>
      <c r="D24" s="10">
        <v>3</v>
      </c>
      <c r="E24" s="11">
        <v>12.767</v>
      </c>
      <c r="F24" s="13">
        <v>16.973</v>
      </c>
      <c r="G24" s="10">
        <f t="shared" si="0"/>
        <v>4.206</v>
      </c>
      <c r="H24" s="10"/>
      <c r="I24" s="7">
        <f>G24-H23</f>
        <v>0.168333333333333</v>
      </c>
      <c r="J24" s="10">
        <f t="shared" si="1"/>
        <v>0.889870105846758</v>
      </c>
      <c r="K24" s="10"/>
      <c r="L24" s="10"/>
    </row>
    <row r="25" s="7" customFormat="1" spans="3:12">
      <c r="C25" s="10" t="s">
        <v>35</v>
      </c>
      <c r="D25" s="10">
        <v>1</v>
      </c>
      <c r="E25" s="11">
        <v>12.909</v>
      </c>
      <c r="F25" s="13">
        <v>16.891</v>
      </c>
      <c r="G25" s="10">
        <f t="shared" si="0"/>
        <v>3.982</v>
      </c>
      <c r="H25" s="10"/>
      <c r="I25" s="7">
        <f>G25-H23</f>
        <v>-0.055666666666669</v>
      </c>
      <c r="J25" s="10">
        <f t="shared" si="1"/>
        <v>1.03933926906994</v>
      </c>
      <c r="K25" s="10"/>
      <c r="L25" s="10"/>
    </row>
    <row r="26" s="7" customFormat="1" spans="3:12">
      <c r="C26" s="10"/>
      <c r="D26" s="10">
        <v>2</v>
      </c>
      <c r="E26" s="11">
        <v>12.923</v>
      </c>
      <c r="F26" s="13">
        <v>16.78</v>
      </c>
      <c r="G26" s="10">
        <f t="shared" si="0"/>
        <v>3.857</v>
      </c>
      <c r="H26" s="10"/>
      <c r="I26" s="7">
        <f>G26-H23</f>
        <v>-0.180666666666665</v>
      </c>
      <c r="J26" s="10">
        <f t="shared" si="1"/>
        <v>1.13340750978342</v>
      </c>
      <c r="K26" s="10">
        <f>AVERAGE(J25:J27)</f>
        <v>1.03154562343931</v>
      </c>
      <c r="L26" s="10">
        <f>STDEVP(J25:J27)</f>
        <v>0.0865272991497669</v>
      </c>
    </row>
    <row r="27" s="7" customFormat="1" spans="3:12">
      <c r="C27" s="10"/>
      <c r="D27" s="10">
        <v>3</v>
      </c>
      <c r="E27" s="11">
        <v>12.766</v>
      </c>
      <c r="F27" s="13">
        <v>16.921</v>
      </c>
      <c r="G27" s="10">
        <f t="shared" si="0"/>
        <v>4.155</v>
      </c>
      <c r="H27" s="10"/>
      <c r="I27" s="7">
        <f>G27-H23</f>
        <v>0.117333333333333</v>
      </c>
      <c r="J27" s="10">
        <f t="shared" si="1"/>
        <v>0.921890091464571</v>
      </c>
      <c r="K27" s="10"/>
      <c r="L27" s="10"/>
    </row>
    <row r="28" s="7" customFormat="1" spans="3:12">
      <c r="C28" s="10" t="s">
        <v>40</v>
      </c>
      <c r="D28" s="10">
        <v>1</v>
      </c>
      <c r="E28" s="8">
        <v>12.784</v>
      </c>
      <c r="F28" s="9">
        <v>16.792</v>
      </c>
      <c r="G28" s="7">
        <f t="shared" si="0"/>
        <v>4.008</v>
      </c>
      <c r="H28" s="10"/>
      <c r="I28" s="7">
        <f>G28-H23</f>
        <v>-0.0296666666666656</v>
      </c>
      <c r="J28" s="10">
        <f t="shared" si="1"/>
        <v>1.0207762490657</v>
      </c>
      <c r="K28" s="10"/>
      <c r="L28" s="10"/>
    </row>
    <row r="29" s="7" customFormat="1" spans="3:13">
      <c r="C29" s="10"/>
      <c r="D29" s="10">
        <v>2</v>
      </c>
      <c r="E29" s="8">
        <v>12.737</v>
      </c>
      <c r="F29" s="9">
        <v>16.973</v>
      </c>
      <c r="G29" s="7">
        <f t="shared" si="0"/>
        <v>4.236</v>
      </c>
      <c r="H29" s="10"/>
      <c r="I29" s="7">
        <f>G29-H23</f>
        <v>0.198333333333332</v>
      </c>
      <c r="J29" s="10">
        <f t="shared" si="1"/>
        <v>0.871556843882142</v>
      </c>
      <c r="K29" s="10">
        <f>AVERAGE(J28:J30)</f>
        <v>0.977704730451602</v>
      </c>
      <c r="L29" s="10">
        <f>STDEVP(J28:J30)</f>
        <v>0.0755009000682065</v>
      </c>
      <c r="M29" s="7" t="s">
        <v>9</v>
      </c>
    </row>
    <row r="30" s="7" customFormat="1" spans="3:12">
      <c r="C30" s="10"/>
      <c r="D30" s="10">
        <v>3</v>
      </c>
      <c r="E30" s="8">
        <v>12.729</v>
      </c>
      <c r="F30" s="9">
        <v>16.709</v>
      </c>
      <c r="G30" s="7">
        <f t="shared" si="0"/>
        <v>3.98</v>
      </c>
      <c r="H30" s="10"/>
      <c r="I30" s="7">
        <f>G30-H23</f>
        <v>-0.0576666666666661</v>
      </c>
      <c r="J30" s="10">
        <f t="shared" si="1"/>
        <v>1.04078109840697</v>
      </c>
      <c r="K30" s="10"/>
      <c r="L30" s="10"/>
    </row>
    <row r="31" s="7" customFormat="1" spans="2:12">
      <c r="B31" s="7" t="s">
        <v>41</v>
      </c>
      <c r="C31" s="10" t="s">
        <v>30</v>
      </c>
      <c r="D31" s="10">
        <v>1</v>
      </c>
      <c r="E31" s="8">
        <v>12.891</v>
      </c>
      <c r="F31" s="9">
        <v>15.75</v>
      </c>
      <c r="G31" s="7">
        <f t="shared" si="0"/>
        <v>2.859</v>
      </c>
      <c r="H31" s="10"/>
      <c r="I31" s="7">
        <f>G31-H32</f>
        <v>-0.366333333333333</v>
      </c>
      <c r="J31" s="10">
        <f t="shared" si="1"/>
        <v>1.28907243505459</v>
      </c>
      <c r="K31" s="10"/>
      <c r="L31" s="10"/>
    </row>
    <row r="32" s="7" customFormat="1" ht="14" spans="3:12">
      <c r="C32" s="10"/>
      <c r="D32" s="14">
        <v>2</v>
      </c>
      <c r="E32" s="8">
        <v>12.458</v>
      </c>
      <c r="F32" s="9">
        <v>15.81</v>
      </c>
      <c r="G32" s="7">
        <f t="shared" si="0"/>
        <v>3.352</v>
      </c>
      <c r="H32" s="10">
        <f>AVERAGE(G31:G33)</f>
        <v>3.22533333333333</v>
      </c>
      <c r="I32" s="7">
        <f>G32-H32</f>
        <v>0.126666666666667</v>
      </c>
      <c r="J32" s="10">
        <f t="shared" si="1"/>
        <v>0.915945290270249</v>
      </c>
      <c r="K32" s="10">
        <f>AVERAGE(J31:J33)</f>
        <v>1.01731956666631</v>
      </c>
      <c r="L32" s="10">
        <f>STDEVP(J31:J33)</f>
        <v>0.19421228076629</v>
      </c>
    </row>
    <row r="33" s="7" customFormat="1" spans="3:12">
      <c r="C33" s="10"/>
      <c r="D33" s="10">
        <v>3</v>
      </c>
      <c r="E33" s="8">
        <v>12.157</v>
      </c>
      <c r="F33" s="9">
        <v>15.622</v>
      </c>
      <c r="G33" s="7">
        <f t="shared" si="0"/>
        <v>3.465</v>
      </c>
      <c r="H33" s="10"/>
      <c r="I33" s="7">
        <f>G33-H32</f>
        <v>0.239666666666666</v>
      </c>
      <c r="J33" s="10">
        <f t="shared" si="1"/>
        <v>0.846940974674092</v>
      </c>
      <c r="K33" s="10"/>
      <c r="L33" s="10"/>
    </row>
    <row r="34" s="7" customFormat="1" spans="3:12">
      <c r="C34" s="10" t="s">
        <v>35</v>
      </c>
      <c r="D34" s="10">
        <v>1</v>
      </c>
      <c r="E34" s="8">
        <v>12.9</v>
      </c>
      <c r="F34" s="9">
        <v>15.528</v>
      </c>
      <c r="G34" s="7">
        <f t="shared" si="0"/>
        <v>2.628</v>
      </c>
      <c r="H34" s="10"/>
      <c r="I34" s="7">
        <f>G34-H32</f>
        <v>-0.597333333333333</v>
      </c>
      <c r="J34" s="10">
        <f t="shared" si="1"/>
        <v>1.51291751507453</v>
      </c>
      <c r="K34" s="10"/>
      <c r="L34" s="10"/>
    </row>
    <row r="35" s="7" customFormat="1" spans="3:12">
      <c r="C35" s="10"/>
      <c r="D35" s="10">
        <v>2</v>
      </c>
      <c r="E35" s="8">
        <v>12.727</v>
      </c>
      <c r="F35" s="9">
        <v>15.347</v>
      </c>
      <c r="G35" s="7">
        <f t="shared" si="0"/>
        <v>2.62</v>
      </c>
      <c r="H35" s="10"/>
      <c r="I35" s="7">
        <f>G35-H32</f>
        <v>-0.605333333333334</v>
      </c>
      <c r="J35" s="10">
        <f t="shared" si="1"/>
        <v>1.52133021455335</v>
      </c>
      <c r="K35" s="10">
        <f>AVERAGE(J34:J36)</f>
        <v>1.45564347807911</v>
      </c>
      <c r="L35" s="10">
        <f>STDEVP(J34:J36)</f>
        <v>0.0870142028151101</v>
      </c>
    </row>
    <row r="36" s="7" customFormat="1" spans="3:12">
      <c r="C36" s="10"/>
      <c r="D36" s="10">
        <v>3</v>
      </c>
      <c r="E36" s="8">
        <v>12.583</v>
      </c>
      <c r="F36" s="9">
        <v>15.394</v>
      </c>
      <c r="G36" s="7">
        <f t="shared" si="0"/>
        <v>2.811</v>
      </c>
      <c r="H36" s="10"/>
      <c r="I36" s="7">
        <f>G36-H32</f>
        <v>-0.414333333333333</v>
      </c>
      <c r="J36" s="10">
        <f t="shared" si="1"/>
        <v>1.33268270460944</v>
      </c>
      <c r="K36" s="10"/>
      <c r="L36" s="10"/>
    </row>
    <row r="37" s="7" customFormat="1" spans="3:12">
      <c r="C37" s="10" t="s">
        <v>40</v>
      </c>
      <c r="D37" s="10">
        <v>1</v>
      </c>
      <c r="E37" s="8">
        <v>12.216</v>
      </c>
      <c r="F37" s="9">
        <v>15.316</v>
      </c>
      <c r="G37" s="7">
        <f t="shared" si="0"/>
        <v>3.1</v>
      </c>
      <c r="H37" s="10"/>
      <c r="I37" s="7">
        <f>G37-H32</f>
        <v>-0.125333333333332</v>
      </c>
      <c r="J37" s="10">
        <f t="shared" si="1"/>
        <v>1.09075972256191</v>
      </c>
      <c r="K37" s="10"/>
      <c r="L37" s="10"/>
    </row>
    <row r="38" s="7" customFormat="1" spans="3:13">
      <c r="C38" s="10"/>
      <c r="D38" s="10">
        <v>2</v>
      </c>
      <c r="E38" s="8">
        <v>12.214</v>
      </c>
      <c r="F38" s="9">
        <v>15.556</v>
      </c>
      <c r="G38" s="7">
        <f t="shared" si="0"/>
        <v>3.342</v>
      </c>
      <c r="H38" s="10"/>
      <c r="I38" s="7">
        <f>G38-H32</f>
        <v>0.116666666666665</v>
      </c>
      <c r="J38" s="10">
        <f t="shared" si="1"/>
        <v>0.92231619358594</v>
      </c>
      <c r="K38" s="10">
        <f>AVERAGE(J37:J39)</f>
        <v>0.976128847168702</v>
      </c>
      <c r="L38" s="10">
        <f>STDEVP(J37:J39)</f>
        <v>0.081106710333189</v>
      </c>
      <c r="M38" s="20">
        <v>0.005</v>
      </c>
    </row>
    <row r="39" s="7" customFormat="1" spans="3:12">
      <c r="C39" s="10"/>
      <c r="D39" s="10">
        <v>3</v>
      </c>
      <c r="E39" s="8">
        <v>12.204</v>
      </c>
      <c r="F39" s="9">
        <v>15.557</v>
      </c>
      <c r="G39" s="7">
        <f t="shared" si="0"/>
        <v>3.353</v>
      </c>
      <c r="H39" s="10"/>
      <c r="I39" s="7">
        <f>G39-H32</f>
        <v>0.127666666666666</v>
      </c>
      <c r="J39" s="10">
        <f t="shared" si="1"/>
        <v>0.915310625358259</v>
      </c>
      <c r="K39" s="10"/>
      <c r="L39" s="10"/>
    </row>
    <row r="40" s="7" customFormat="1" spans="2:12">
      <c r="B40" s="7" t="s">
        <v>11</v>
      </c>
      <c r="C40" s="7" t="s">
        <v>30</v>
      </c>
      <c r="D40" s="10">
        <v>1</v>
      </c>
      <c r="E40" s="8">
        <v>13.931</v>
      </c>
      <c r="F40" s="9">
        <v>17.823</v>
      </c>
      <c r="G40" s="7">
        <f t="shared" si="0"/>
        <v>3.892</v>
      </c>
      <c r="H40" s="10"/>
      <c r="I40" s="7">
        <f>G40-H41</f>
        <v>-0.0583333333333318</v>
      </c>
      <c r="J40" s="10">
        <f t="shared" si="1"/>
        <v>1.04126215253481</v>
      </c>
      <c r="K40" s="10"/>
      <c r="L40" s="10"/>
    </row>
    <row r="41" s="7" customFormat="1" ht="14" spans="4:12">
      <c r="D41" s="14">
        <v>2</v>
      </c>
      <c r="E41" s="8">
        <v>13.881</v>
      </c>
      <c r="F41" s="9">
        <v>17.799</v>
      </c>
      <c r="G41" s="7">
        <f t="shared" si="0"/>
        <v>3.918</v>
      </c>
      <c r="H41" s="10">
        <f>AVERAGE(G40:G42)</f>
        <v>3.95033333333333</v>
      </c>
      <c r="I41" s="7">
        <f>G41-H41</f>
        <v>-0.0323333333333338</v>
      </c>
      <c r="J41" s="10">
        <f t="shared" si="1"/>
        <v>1.02266478905362</v>
      </c>
      <c r="K41" s="10">
        <f>AVERAGE(J40:J42)</f>
        <v>1.00100521313362</v>
      </c>
      <c r="L41" s="10">
        <f>STDEVP(J40:J42)</f>
        <v>0.0444350209800873</v>
      </c>
    </row>
    <row r="42" s="7" customFormat="1" spans="4:12">
      <c r="D42" s="10">
        <v>3</v>
      </c>
      <c r="E42" s="8">
        <v>13.845</v>
      </c>
      <c r="F42" s="9">
        <v>17.886</v>
      </c>
      <c r="G42" s="7">
        <f t="shared" si="0"/>
        <v>4.041</v>
      </c>
      <c r="H42" s="10"/>
      <c r="I42" s="7">
        <f>G42-H41</f>
        <v>0.0906666666666656</v>
      </c>
      <c r="J42" s="10">
        <f t="shared" si="1"/>
        <v>0.939088697812445</v>
      </c>
      <c r="K42" s="10"/>
      <c r="L42" s="10"/>
    </row>
    <row r="43" s="7" customFormat="1" spans="3:12">
      <c r="C43" s="7" t="s">
        <v>42</v>
      </c>
      <c r="D43" s="10">
        <v>1</v>
      </c>
      <c r="E43" s="8">
        <v>13.431</v>
      </c>
      <c r="F43" s="9">
        <v>16.52</v>
      </c>
      <c r="G43" s="7">
        <f t="shared" si="0"/>
        <v>3.089</v>
      </c>
      <c r="I43" s="7">
        <f>G43-H41</f>
        <v>-0.861333333333333</v>
      </c>
      <c r="J43" s="10">
        <f t="shared" si="1"/>
        <v>1.8167165376039</v>
      </c>
      <c r="K43" s="10"/>
      <c r="L43" s="10"/>
    </row>
    <row r="44" s="7" customFormat="1" spans="4:12">
      <c r="D44" s="10">
        <v>2</v>
      </c>
      <c r="E44" s="8">
        <v>13.369</v>
      </c>
      <c r="F44" s="9">
        <v>16.639</v>
      </c>
      <c r="G44" s="7">
        <f t="shared" si="0"/>
        <v>3.27</v>
      </c>
      <c r="I44" s="7">
        <f>G44-H41</f>
        <v>-0.680333333333333</v>
      </c>
      <c r="J44" s="10">
        <f t="shared" si="1"/>
        <v>1.60250997083131</v>
      </c>
      <c r="K44" s="10">
        <f>AVERAGE(J43:J45)</f>
        <v>1.75249231745609</v>
      </c>
      <c r="L44" s="10">
        <f>STDEVP(J43:J45)</f>
        <v>0.106417277747412</v>
      </c>
    </row>
    <row r="45" s="7" customFormat="1" spans="4:12">
      <c r="D45" s="10">
        <v>3</v>
      </c>
      <c r="E45" s="8">
        <v>13.38</v>
      </c>
      <c r="F45" s="9">
        <v>16.452</v>
      </c>
      <c r="G45" s="7">
        <f t="shared" si="0"/>
        <v>3.072</v>
      </c>
      <c r="I45" s="7">
        <f>G45-H41</f>
        <v>-0.878333333333332</v>
      </c>
      <c r="J45" s="10">
        <f t="shared" si="1"/>
        <v>1.83825044393306</v>
      </c>
      <c r="K45" s="10"/>
      <c r="L45" s="10"/>
    </row>
    <row r="46" s="7" customFormat="1" spans="3:12">
      <c r="C46" s="7" t="s">
        <v>40</v>
      </c>
      <c r="D46" s="10">
        <v>1</v>
      </c>
      <c r="E46" s="8">
        <v>13.431</v>
      </c>
      <c r="F46" s="9">
        <v>17.21</v>
      </c>
      <c r="G46" s="7">
        <f t="shared" si="0"/>
        <v>3.779</v>
      </c>
      <c r="I46" s="7">
        <f>G46-H41</f>
        <v>-0.171333333333331</v>
      </c>
      <c r="J46" s="10">
        <f t="shared" si="1"/>
        <v>1.12609874013702</v>
      </c>
      <c r="K46" s="10"/>
      <c r="L46" s="10"/>
    </row>
    <row r="47" s="7" customFormat="1" spans="4:13">
      <c r="D47" s="10">
        <v>2</v>
      </c>
      <c r="E47" s="8">
        <v>13.369</v>
      </c>
      <c r="F47" s="9">
        <v>17.131</v>
      </c>
      <c r="G47" s="7">
        <f t="shared" si="0"/>
        <v>3.762</v>
      </c>
      <c r="I47" s="7">
        <f>G47-H41</f>
        <v>-0.188333333333333</v>
      </c>
      <c r="J47" s="10">
        <f t="shared" si="1"/>
        <v>1.13944661488004</v>
      </c>
      <c r="K47" s="10">
        <f>AVERAGE(J46:J48)</f>
        <v>1.04881169392775</v>
      </c>
      <c r="L47" s="10">
        <f>STDEVP(J46:J48)</f>
        <v>0.118863736358325</v>
      </c>
      <c r="M47" s="20">
        <v>0.003</v>
      </c>
    </row>
    <row r="48" s="7" customFormat="1" spans="4:12">
      <c r="D48" s="10">
        <v>3</v>
      </c>
      <c r="E48" s="8">
        <v>13.38</v>
      </c>
      <c r="F48" s="9">
        <v>17.5133</v>
      </c>
      <c r="G48" s="7">
        <f t="shared" si="0"/>
        <v>4.1333</v>
      </c>
      <c r="I48" s="7">
        <f>G48-H41</f>
        <v>0.182966666666667</v>
      </c>
      <c r="J48" s="10">
        <f t="shared" si="1"/>
        <v>0.880889726766205</v>
      </c>
      <c r="K48" s="10"/>
      <c r="L48" s="10"/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"/>
  <sheetViews>
    <sheetView topLeftCell="G1" workbookViewId="0">
      <selection activeCell="Q14" sqref="Q14"/>
    </sheetView>
  </sheetViews>
  <sheetFormatPr defaultColWidth="9.63636363636364" defaultRowHeight="15"/>
  <cols>
    <col min="1" max="1" width="9.63636363636364" style="1" customWidth="1"/>
    <col min="2" max="4" width="9.81818181818182" style="2" customWidth="1"/>
    <col min="5" max="6" width="9.63636363636364" style="1"/>
    <col min="7" max="7" width="14" style="1"/>
    <col min="8" max="16384" width="9.63636363636364" style="1"/>
  </cols>
  <sheetData>
    <row r="1" s="1" customFormat="1" spans="1:18">
      <c r="A1" s="1" t="s">
        <v>45</v>
      </c>
      <c r="B1" s="2" t="s">
        <v>34</v>
      </c>
      <c r="C1" s="3" t="s">
        <v>2</v>
      </c>
      <c r="D1" s="3" t="s">
        <v>3</v>
      </c>
      <c r="F1" s="2" t="s">
        <v>4</v>
      </c>
      <c r="G1" s="2" t="s">
        <v>46</v>
      </c>
      <c r="H1" s="3" t="s">
        <v>2</v>
      </c>
      <c r="I1" s="3" t="s">
        <v>3</v>
      </c>
      <c r="K1" s="1" t="s">
        <v>45</v>
      </c>
      <c r="L1" s="3" t="s">
        <v>2</v>
      </c>
      <c r="M1" s="3" t="s">
        <v>3</v>
      </c>
      <c r="P1" s="2" t="s">
        <v>4</v>
      </c>
      <c r="Q1" s="3" t="s">
        <v>2</v>
      </c>
      <c r="R1" s="3" t="s">
        <v>3</v>
      </c>
    </row>
    <row r="2" s="1" customFormat="1" spans="1:18">
      <c r="A2" s="1" t="s">
        <v>47</v>
      </c>
      <c r="B2" s="2">
        <v>2.1</v>
      </c>
      <c r="C2" s="2">
        <v>2.2</v>
      </c>
      <c r="D2" s="2">
        <v>2.174</v>
      </c>
      <c r="F2" s="1" t="s">
        <v>47</v>
      </c>
      <c r="G2" s="2">
        <v>0.180169287225629</v>
      </c>
      <c r="H2" s="2">
        <v>0.09</v>
      </c>
      <c r="I2" s="2">
        <v>0.139250222468667</v>
      </c>
      <c r="K2" s="1" t="s">
        <v>47</v>
      </c>
      <c r="L2" s="2">
        <v>2.2</v>
      </c>
      <c r="M2" s="2">
        <v>2.174</v>
      </c>
      <c r="P2" s="1" t="s">
        <v>47</v>
      </c>
      <c r="Q2" s="2">
        <v>0.09</v>
      </c>
      <c r="R2" s="2">
        <v>0.139250222468667</v>
      </c>
    </row>
    <row r="3" s="1" customFormat="1" spans="1:18">
      <c r="A3" s="1" t="s">
        <v>48</v>
      </c>
      <c r="B3" s="2">
        <v>2.24</v>
      </c>
      <c r="C3" s="2">
        <v>2.36</v>
      </c>
      <c r="D3" s="2">
        <v>2.16</v>
      </c>
      <c r="F3" s="1" t="s">
        <v>48</v>
      </c>
      <c r="G3" s="2">
        <v>0.220368213546392</v>
      </c>
      <c r="H3" s="2">
        <v>0.191430073649948</v>
      </c>
      <c r="I3" s="2">
        <v>0.138976140532706</v>
      </c>
      <c r="K3" s="1" t="s">
        <v>48</v>
      </c>
      <c r="L3" s="2">
        <v>2.36</v>
      </c>
      <c r="M3" s="2">
        <v>2.16</v>
      </c>
      <c r="P3" s="1" t="s">
        <v>48</v>
      </c>
      <c r="Q3" s="2">
        <v>0.191430073649948</v>
      </c>
      <c r="R3" s="2">
        <v>0.138976140532706</v>
      </c>
    </row>
    <row r="4" s="1" customFormat="1" spans="1:18">
      <c r="A4" s="1" t="s">
        <v>49</v>
      </c>
      <c r="B4" s="2">
        <v>1.97638207521143</v>
      </c>
      <c r="C4" s="2">
        <v>5.63366274900614</v>
      </c>
      <c r="D4" s="2">
        <v>1.91333993575856</v>
      </c>
      <c r="F4" s="1" t="s">
        <v>49</v>
      </c>
      <c r="G4" s="2">
        <v>0.103023354136284</v>
      </c>
      <c r="H4" s="2">
        <v>0.0736340320284705</v>
      </c>
      <c r="I4" s="2">
        <v>0.0861736778733907</v>
      </c>
      <c r="K4" s="1" t="s">
        <v>49</v>
      </c>
      <c r="L4" s="2">
        <v>5.63366274900614</v>
      </c>
      <c r="M4" s="2">
        <v>1.91333993575856</v>
      </c>
      <c r="P4" s="1" t="s">
        <v>49</v>
      </c>
      <c r="Q4" s="2">
        <v>0.0736340320284705</v>
      </c>
      <c r="R4" s="2">
        <v>0.0861736778733907</v>
      </c>
    </row>
    <row r="5" s="1" customFormat="1" spans="1:18">
      <c r="A5" s="1" t="s">
        <v>10</v>
      </c>
      <c r="B5" s="2">
        <v>2.85831533819164</v>
      </c>
      <c r="C5" s="2">
        <v>7.74034310323852</v>
      </c>
      <c r="D5" s="2">
        <v>2.26619940064336</v>
      </c>
      <c r="F5" s="1" t="s">
        <v>10</v>
      </c>
      <c r="G5" s="2">
        <v>0.084486797343332</v>
      </c>
      <c r="H5" s="2">
        <v>0.066398696988935</v>
      </c>
      <c r="I5" s="2">
        <v>0.195764990085436</v>
      </c>
      <c r="K5" s="1" t="s">
        <v>10</v>
      </c>
      <c r="L5" s="2">
        <v>7.74034310323852</v>
      </c>
      <c r="M5" s="2">
        <v>2.26619940064336</v>
      </c>
      <c r="P5" s="1" t="s">
        <v>10</v>
      </c>
      <c r="Q5" s="2">
        <v>0.066398696988935</v>
      </c>
      <c r="R5" s="2">
        <v>0.195764990085436</v>
      </c>
    </row>
    <row r="6" s="1" customFormat="1" spans="1:18">
      <c r="A6" s="1" t="s">
        <v>11</v>
      </c>
      <c r="B6" s="2">
        <v>2.29294131064504</v>
      </c>
      <c r="C6" s="2">
        <v>11.2474472402694</v>
      </c>
      <c r="D6" s="2">
        <v>3.37726143202995</v>
      </c>
      <c r="F6" s="1" t="s">
        <v>11</v>
      </c>
      <c r="G6" s="2">
        <v>0.106877026534254</v>
      </c>
      <c r="H6" s="2">
        <v>0.18186032647505</v>
      </c>
      <c r="I6" s="2">
        <v>0.0483775861780971</v>
      </c>
      <c r="K6" s="1" t="s">
        <v>11</v>
      </c>
      <c r="L6" s="2">
        <v>11.2474472402694</v>
      </c>
      <c r="M6" s="2">
        <v>3.37726143202995</v>
      </c>
      <c r="P6" s="1" t="s">
        <v>11</v>
      </c>
      <c r="Q6" s="2">
        <v>0.18186032647505</v>
      </c>
      <c r="R6" s="2">
        <v>0.0483775861780971</v>
      </c>
    </row>
    <row r="7" s="1" customFormat="1" spans="2:4">
      <c r="B7" s="2"/>
      <c r="C7" s="2"/>
      <c r="D7" s="2"/>
    </row>
    <row r="8" s="1" customFormat="1" spans="2:4">
      <c r="B8" s="2"/>
      <c r="C8" s="2"/>
      <c r="D8" s="2"/>
    </row>
    <row r="9" s="1" customFormat="1" spans="1:8">
      <c r="A9" s="1" t="s">
        <v>50</v>
      </c>
      <c r="B9" s="1" t="s">
        <v>20</v>
      </c>
      <c r="C9" s="1" t="s">
        <v>51</v>
      </c>
      <c r="D9" s="4" t="s">
        <v>52</v>
      </c>
      <c r="E9" s="4" t="s">
        <v>53</v>
      </c>
      <c r="F9" s="1" t="s">
        <v>45</v>
      </c>
      <c r="G9" s="1" t="s">
        <v>4</v>
      </c>
      <c r="H9" s="1" t="s">
        <v>54</v>
      </c>
    </row>
    <row r="10" s="1" customFormat="1" spans="1:5">
      <c r="A10" s="1" t="s">
        <v>36</v>
      </c>
      <c r="B10" s="1" t="s">
        <v>55</v>
      </c>
      <c r="C10" s="1">
        <v>0.067</v>
      </c>
      <c r="D10" s="4">
        <v>0.78135</v>
      </c>
      <c r="E10" s="4">
        <f t="shared" ref="E10:E18" si="0">(C10-0.05)/0.232*0.02/D10*1000</f>
        <v>1.87562198935088</v>
      </c>
    </row>
    <row r="11" s="1" customFormat="1" spans="1:7">
      <c r="A11" s="1" t="s">
        <v>46</v>
      </c>
      <c r="B11" s="1" t="s">
        <v>55</v>
      </c>
      <c r="C11" s="1">
        <v>0.069</v>
      </c>
      <c r="D11" s="4">
        <v>0.78135</v>
      </c>
      <c r="E11" s="4">
        <f t="shared" si="0"/>
        <v>2.09628339986275</v>
      </c>
      <c r="F11" s="4">
        <f>AVERAGE(E10:E12)</f>
        <v>2.09628339986275</v>
      </c>
      <c r="G11" s="1">
        <f>STDEVP(E10:E12)</f>
        <v>0.180169287225631</v>
      </c>
    </row>
    <row r="12" s="1" customFormat="1" spans="2:6">
      <c r="B12" s="1" t="s">
        <v>55</v>
      </c>
      <c r="C12" s="1">
        <v>0.071</v>
      </c>
      <c r="D12" s="4">
        <v>0.78135</v>
      </c>
      <c r="E12" s="4">
        <f t="shared" si="0"/>
        <v>2.31694481037462</v>
      </c>
      <c r="F12" s="4"/>
    </row>
    <row r="13" s="1" customFormat="1" spans="2:6">
      <c r="B13" s="1" t="s">
        <v>42</v>
      </c>
      <c r="C13" s="1">
        <v>0.069</v>
      </c>
      <c r="D13" s="4">
        <v>0.74335</v>
      </c>
      <c r="E13" s="4">
        <f t="shared" si="0"/>
        <v>2.20344526062119</v>
      </c>
      <c r="F13" s="4"/>
    </row>
    <row r="14" s="1" customFormat="1" spans="1:7">
      <c r="A14" s="5" t="s">
        <v>2</v>
      </c>
      <c r="B14" s="1" t="s">
        <v>42</v>
      </c>
      <c r="C14" s="1">
        <v>0.068</v>
      </c>
      <c r="D14" s="4">
        <v>0.74335</v>
      </c>
      <c r="E14" s="4">
        <f t="shared" si="0"/>
        <v>2.0874744574306</v>
      </c>
      <c r="F14" s="4">
        <f>AVERAGE(E13:E15)</f>
        <v>2.20344526062119</v>
      </c>
      <c r="G14" s="1">
        <f>STDEVP(E13:E15)</f>
        <v>0.0946897642925589</v>
      </c>
    </row>
    <row r="15" s="1" customFormat="1" spans="2:6">
      <c r="B15" s="1" t="s">
        <v>42</v>
      </c>
      <c r="C15" s="1">
        <v>0.07</v>
      </c>
      <c r="D15" s="4">
        <v>0.74335</v>
      </c>
      <c r="E15" s="4">
        <f t="shared" si="0"/>
        <v>2.31941606381178</v>
      </c>
      <c r="F15" s="4"/>
    </row>
    <row r="16" s="1" customFormat="1" spans="2:6">
      <c r="B16" s="1" t="s">
        <v>40</v>
      </c>
      <c r="C16" s="1">
        <v>0.071</v>
      </c>
      <c r="D16" s="4">
        <v>0.87551</v>
      </c>
      <c r="E16" s="4">
        <f t="shared" si="0"/>
        <v>2.06776030837592</v>
      </c>
      <c r="F16" s="4"/>
    </row>
    <row r="17" s="1" customFormat="1" spans="1:8">
      <c r="A17" s="3" t="s">
        <v>3</v>
      </c>
      <c r="B17" s="1" t="s">
        <v>40</v>
      </c>
      <c r="C17" s="1">
        <v>0.071</v>
      </c>
      <c r="D17" s="4">
        <v>0.87551</v>
      </c>
      <c r="E17" s="4">
        <f t="shared" si="0"/>
        <v>2.06776030837592</v>
      </c>
      <c r="F17" s="4">
        <f>AVERAGE(E16:E18)</f>
        <v>2.16622508496525</v>
      </c>
      <c r="G17" s="1">
        <f>STDEVP(E16:E18)</f>
        <v>0.139250222468667</v>
      </c>
      <c r="H17" s="1" t="s">
        <v>9</v>
      </c>
    </row>
    <row r="18" s="1" customFormat="1" spans="2:6">
      <c r="B18" s="1" t="s">
        <v>40</v>
      </c>
      <c r="C18" s="1">
        <v>0.074</v>
      </c>
      <c r="D18" s="4">
        <v>0.87551</v>
      </c>
      <c r="E18" s="4">
        <f t="shared" si="0"/>
        <v>2.36315463814391</v>
      </c>
      <c r="F18" s="4"/>
    </row>
    <row r="19" s="1" customFormat="1"/>
    <row r="20" s="1" customFormat="1" spans="1:5">
      <c r="A20" s="1" t="s">
        <v>7</v>
      </c>
      <c r="B20" s="1" t="s">
        <v>55</v>
      </c>
      <c r="C20" s="1">
        <v>0.072</v>
      </c>
      <c r="D20" s="4">
        <v>0.88714</v>
      </c>
      <c r="E20" s="4">
        <f t="shared" ref="E20:E28" si="1">(C20-0.048)/0.221*0.02/D20*1000</f>
        <v>2.44825585742664</v>
      </c>
    </row>
    <row r="21" s="1" customFormat="1" spans="2:7">
      <c r="B21" s="1" t="s">
        <v>55</v>
      </c>
      <c r="C21" s="1">
        <v>0.067</v>
      </c>
      <c r="D21" s="4">
        <v>0.88714</v>
      </c>
      <c r="E21" s="4">
        <f t="shared" si="1"/>
        <v>1.93820255379609</v>
      </c>
      <c r="F21" s="4">
        <f>AVERAGE(E20:E22)</f>
        <v>2.24423453597442</v>
      </c>
      <c r="G21" s="1">
        <f>STDEVP(E20:E22)</f>
        <v>0.220368213546392</v>
      </c>
    </row>
    <row r="22" s="1" customFormat="1" spans="2:6">
      <c r="B22" s="1" t="s">
        <v>55</v>
      </c>
      <c r="C22" s="1">
        <v>0.071</v>
      </c>
      <c r="D22" s="4">
        <v>0.88714</v>
      </c>
      <c r="E22" s="4">
        <f t="shared" si="1"/>
        <v>2.34624519670053</v>
      </c>
      <c r="F22" s="4"/>
    </row>
    <row r="23" s="1" customFormat="1" spans="2:6">
      <c r="B23" s="1" t="s">
        <v>42</v>
      </c>
      <c r="C23" s="1">
        <v>0.076</v>
      </c>
      <c r="D23" s="4">
        <v>0.9714</v>
      </c>
      <c r="E23" s="4">
        <f t="shared" si="1"/>
        <v>2.60854092195152</v>
      </c>
      <c r="F23" s="4"/>
    </row>
    <row r="24" s="1" customFormat="1" spans="2:7">
      <c r="B24" s="1" t="s">
        <v>42</v>
      </c>
      <c r="C24" s="1">
        <v>0.071</v>
      </c>
      <c r="D24" s="4">
        <v>0.9714</v>
      </c>
      <c r="E24" s="4">
        <f t="shared" si="1"/>
        <v>2.14273004303161</v>
      </c>
      <c r="F24" s="4">
        <f>AVERAGE(E23:E25)</f>
        <v>2.36010845319423</v>
      </c>
      <c r="G24" s="1">
        <f>STDEVP(E23:E25)</f>
        <v>0.191430073649946</v>
      </c>
    </row>
    <row r="25" s="1" customFormat="1" spans="2:6">
      <c r="B25" s="1" t="s">
        <v>42</v>
      </c>
      <c r="C25" s="1">
        <v>0.073</v>
      </c>
      <c r="D25" s="4">
        <v>0.9714</v>
      </c>
      <c r="E25" s="4">
        <f t="shared" si="1"/>
        <v>2.32905439459957</v>
      </c>
      <c r="F25" s="4"/>
    </row>
    <row r="26" s="1" customFormat="1" spans="2:6">
      <c r="B26" s="1" t="s">
        <v>40</v>
      </c>
      <c r="C26" s="1">
        <v>0.071</v>
      </c>
      <c r="D26" s="4">
        <v>0.9209</v>
      </c>
      <c r="E26" s="4">
        <f t="shared" si="1"/>
        <v>2.26023234205767</v>
      </c>
      <c r="F26" s="4"/>
    </row>
    <row r="27" s="1" customFormat="1" spans="2:8">
      <c r="B27" s="1" t="s">
        <v>40</v>
      </c>
      <c r="C27" s="1">
        <v>0.071</v>
      </c>
      <c r="D27" s="4">
        <v>0.9209</v>
      </c>
      <c r="E27" s="4">
        <f t="shared" si="1"/>
        <v>2.26023234205767</v>
      </c>
      <c r="F27" s="4">
        <f>AVERAGE(E26:E28)</f>
        <v>2.16196137066385</v>
      </c>
      <c r="G27" s="1">
        <f>STDEVP(E26:E28)</f>
        <v>0.138976140532709</v>
      </c>
      <c r="H27" s="1" t="s">
        <v>9</v>
      </c>
    </row>
    <row r="28" s="1" customFormat="1" spans="2:6">
      <c r="B28" s="1" t="s">
        <v>40</v>
      </c>
      <c r="C28" s="1">
        <v>0.068</v>
      </c>
      <c r="D28" s="4">
        <v>0.9209</v>
      </c>
      <c r="E28" s="4">
        <f t="shared" si="1"/>
        <v>1.96541942787623</v>
      </c>
      <c r="F28" s="4"/>
    </row>
    <row r="29" s="1" customFormat="1" spans="4:5">
      <c r="D29" s="4"/>
      <c r="E29" s="4"/>
    </row>
    <row r="30" s="1" customFormat="1" spans="1:6">
      <c r="A30" s="1" t="s">
        <v>8</v>
      </c>
      <c r="B30" s="1" t="s">
        <v>55</v>
      </c>
      <c r="C30" s="1">
        <v>0.132</v>
      </c>
      <c r="D30" s="4">
        <v>3.09468</v>
      </c>
      <c r="E30" s="4">
        <f t="shared" ref="E30:E38" si="2">(C30-0.065)/0.207*0.02/D30*1000</f>
        <v>2.09179299691432</v>
      </c>
      <c r="F30" s="4"/>
    </row>
    <row r="31" s="1" customFormat="1" spans="2:7">
      <c r="B31" s="1" t="s">
        <v>55</v>
      </c>
      <c r="C31" s="1">
        <v>0.124</v>
      </c>
      <c r="D31" s="4">
        <v>3.09468</v>
      </c>
      <c r="E31" s="4">
        <f t="shared" si="2"/>
        <v>1.84202666892455</v>
      </c>
      <c r="F31" s="4">
        <f>AVERAGE(E30:E32)</f>
        <v>1.97731676325235</v>
      </c>
      <c r="G31" s="1">
        <f>STDEVP(E30:E32)</f>
        <v>0.103023354136284</v>
      </c>
    </row>
    <row r="32" s="1" customFormat="1" spans="2:6">
      <c r="B32" s="1" t="s">
        <v>55</v>
      </c>
      <c r="C32" s="1">
        <v>0.129</v>
      </c>
      <c r="D32" s="4">
        <v>3.09468</v>
      </c>
      <c r="E32" s="4">
        <f t="shared" si="2"/>
        <v>1.99813062391816</v>
      </c>
      <c r="F32" s="4"/>
    </row>
    <row r="33" s="1" customFormat="1" spans="2:6">
      <c r="B33" s="1" t="s">
        <v>42</v>
      </c>
      <c r="C33" s="1">
        <v>0.242</v>
      </c>
      <c r="D33" s="4">
        <v>3.09275</v>
      </c>
      <c r="E33" s="4">
        <f t="shared" si="2"/>
        <v>5.52952850225926</v>
      </c>
      <c r="F33" s="4"/>
    </row>
    <row r="34" s="1" customFormat="1" spans="2:7">
      <c r="B34" s="1" t="s">
        <v>42</v>
      </c>
      <c r="C34" s="1">
        <v>0.247</v>
      </c>
      <c r="D34" s="4">
        <v>3.09275</v>
      </c>
      <c r="E34" s="4">
        <f t="shared" si="2"/>
        <v>5.68572987237958</v>
      </c>
      <c r="F34" s="4">
        <f>AVERAGE(E33:E35)</f>
        <v>5.63366274900614</v>
      </c>
      <c r="G34" s="1">
        <f>STDEVP(E33:E35)</f>
        <v>0.0736340320284722</v>
      </c>
    </row>
    <row r="35" s="1" customFormat="1" spans="2:6">
      <c r="B35" s="1" t="s">
        <v>42</v>
      </c>
      <c r="C35" s="1">
        <v>0.247</v>
      </c>
      <c r="D35" s="4">
        <v>3.09275</v>
      </c>
      <c r="E35" s="4">
        <f t="shared" si="2"/>
        <v>5.68572987237958</v>
      </c>
      <c r="F35" s="4"/>
    </row>
    <row r="36" s="1" customFormat="1" spans="2:6">
      <c r="B36" s="1" t="s">
        <v>40</v>
      </c>
      <c r="C36" s="1">
        <v>0.132</v>
      </c>
      <c r="D36" s="4">
        <v>3.21499</v>
      </c>
      <c r="E36" s="4">
        <f t="shared" si="2"/>
        <v>2.01351480150508</v>
      </c>
      <c r="F36" s="4"/>
    </row>
    <row r="37" s="1" customFormat="1" spans="2:8">
      <c r="B37" s="1" t="s">
        <v>40</v>
      </c>
      <c r="C37" s="1">
        <v>0.129</v>
      </c>
      <c r="D37" s="4">
        <v>3.21499</v>
      </c>
      <c r="E37" s="4">
        <f t="shared" si="2"/>
        <v>1.92335742233321</v>
      </c>
      <c r="F37" s="4">
        <f>AVERAGE(E36:E38)</f>
        <v>1.91333993575856</v>
      </c>
      <c r="G37" s="1">
        <f>STDEVP(E36:E38)</f>
        <v>0.0861736778733882</v>
      </c>
      <c r="H37" s="6">
        <v>0</v>
      </c>
    </row>
    <row r="38" s="1" customFormat="1" spans="2:6">
      <c r="B38" s="1" t="s">
        <v>40</v>
      </c>
      <c r="C38" s="1">
        <v>0.125</v>
      </c>
      <c r="D38" s="4">
        <v>3.21499</v>
      </c>
      <c r="E38" s="4">
        <f t="shared" si="2"/>
        <v>1.80314758343739</v>
      </c>
      <c r="F38" s="4"/>
    </row>
    <row r="39" s="1" customFormat="1" spans="4:6">
      <c r="D39" s="4"/>
      <c r="E39" s="4"/>
      <c r="F39" s="4"/>
    </row>
    <row r="40" s="1" customFormat="1" spans="1:6">
      <c r="A40" s="1" t="s">
        <v>10</v>
      </c>
      <c r="B40" s="1" t="s">
        <v>55</v>
      </c>
      <c r="C40" s="1">
        <v>0.353</v>
      </c>
      <c r="D40" s="4">
        <v>4.71055</v>
      </c>
      <c r="E40" s="4">
        <f t="shared" ref="E40:E48" si="3">(C40-0.063)/0.431*0.02/D40*1000</f>
        <v>2.85679518657594</v>
      </c>
      <c r="F40" s="4"/>
    </row>
    <row r="41" s="1" customFormat="1" spans="2:7">
      <c r="B41" s="1" t="s">
        <v>55</v>
      </c>
      <c r="C41" s="1">
        <v>0.343</v>
      </c>
      <c r="D41" s="4">
        <v>4.71055</v>
      </c>
      <c r="E41" s="4">
        <f t="shared" si="3"/>
        <v>2.75828500772849</v>
      </c>
      <c r="F41" s="4">
        <f>AVERAGE(E40:E42)</f>
        <v>2.86007885920419</v>
      </c>
      <c r="G41" s="1">
        <f>STDEVP(E40:E42)</f>
        <v>0.0844867973433334</v>
      </c>
    </row>
    <row r="42" s="1" customFormat="1" spans="2:6">
      <c r="B42" s="1" t="s">
        <v>55</v>
      </c>
      <c r="C42" s="1">
        <v>0.364</v>
      </c>
      <c r="D42" s="4">
        <v>4.71055</v>
      </c>
      <c r="E42" s="4">
        <f t="shared" si="3"/>
        <v>2.96515638330813</v>
      </c>
      <c r="F42" s="4"/>
    </row>
    <row r="43" s="1" customFormat="1" spans="2:6">
      <c r="B43" s="1" t="s">
        <v>42</v>
      </c>
      <c r="C43" s="1">
        <v>0.695</v>
      </c>
      <c r="D43" s="4">
        <v>3.79938</v>
      </c>
      <c r="E43" s="4">
        <f t="shared" si="3"/>
        <v>7.71892944946116</v>
      </c>
      <c r="F43" s="4"/>
    </row>
    <row r="44" s="1" customFormat="1" spans="2:7">
      <c r="B44" s="1" t="s">
        <v>42</v>
      </c>
      <c r="C44" s="1">
        <v>0.704</v>
      </c>
      <c r="D44" s="4">
        <v>3.79938</v>
      </c>
      <c r="E44" s="4">
        <f t="shared" si="3"/>
        <v>7.8288509131402</v>
      </c>
      <c r="F44" s="4">
        <f>AVERAGE(E43:E45)</f>
        <v>7.73928527606839</v>
      </c>
      <c r="G44" s="1">
        <f>STDEVP(E43:E45)</f>
        <v>0.0663986969889366</v>
      </c>
    </row>
    <row r="45" s="1" customFormat="1" spans="2:6">
      <c r="B45" s="1" t="s">
        <v>42</v>
      </c>
      <c r="C45" s="1">
        <v>0.691</v>
      </c>
      <c r="D45" s="4">
        <v>3.79938</v>
      </c>
      <c r="E45" s="4">
        <f t="shared" si="3"/>
        <v>7.67007546560381</v>
      </c>
      <c r="F45" s="4"/>
    </row>
    <row r="46" s="1" customFormat="1" spans="2:6">
      <c r="B46" s="1" t="s">
        <v>40</v>
      </c>
      <c r="C46" s="1">
        <v>0.306</v>
      </c>
      <c r="D46" s="4">
        <v>4.45704</v>
      </c>
      <c r="E46" s="4">
        <f t="shared" si="3"/>
        <v>2.52995308280093</v>
      </c>
      <c r="F46" s="4"/>
    </row>
    <row r="47" s="1" customFormat="1" spans="2:8">
      <c r="B47" s="1" t="s">
        <v>40</v>
      </c>
      <c r="C47" s="1">
        <v>0.261</v>
      </c>
      <c r="D47" s="4">
        <v>4.45704</v>
      </c>
      <c r="E47" s="4">
        <f t="shared" si="3"/>
        <v>2.06144325265261</v>
      </c>
      <c r="F47" s="4">
        <f>AVERAGE(E46:E48)</f>
        <v>2.26619940064336</v>
      </c>
      <c r="G47" s="1">
        <f>STDEVP(E46:E48)</f>
        <v>0.195764990085436</v>
      </c>
      <c r="H47" s="6">
        <v>0</v>
      </c>
    </row>
    <row r="48" s="1" customFormat="1" spans="2:6">
      <c r="B48" s="1" t="s">
        <v>40</v>
      </c>
      <c r="C48" s="1">
        <v>0.275</v>
      </c>
      <c r="D48" s="4">
        <v>4.45704</v>
      </c>
      <c r="E48" s="4">
        <f t="shared" si="3"/>
        <v>2.20720186647653</v>
      </c>
      <c r="F48" s="4"/>
    </row>
    <row r="49" s="1" customFormat="1" spans="4:6">
      <c r="D49" s="4"/>
      <c r="E49" s="4"/>
      <c r="F49" s="4"/>
    </row>
    <row r="50" s="1" customFormat="1" spans="1:6">
      <c r="A50" s="1" t="s">
        <v>11</v>
      </c>
      <c r="B50" s="1" t="s">
        <v>55</v>
      </c>
      <c r="C50" s="1">
        <v>0.305</v>
      </c>
      <c r="D50" s="4">
        <v>3.85688</v>
      </c>
      <c r="E50" s="4">
        <f t="shared" ref="E50:E58" si="4">(C50-0.065)/0.515*0.02/D50*1000</f>
        <v>2.41656166370604</v>
      </c>
      <c r="F50" s="4"/>
    </row>
    <row r="51" s="1" customFormat="1" spans="2:7">
      <c r="B51" s="1" t="s">
        <v>55</v>
      </c>
      <c r="C51" s="1">
        <v>0.279</v>
      </c>
      <c r="D51" s="4">
        <v>3.85688</v>
      </c>
      <c r="E51" s="4">
        <f t="shared" si="4"/>
        <v>2.15476748347122</v>
      </c>
      <c r="F51" s="4">
        <f>AVERAGE(E50:E52)</f>
        <v>2.28566457358863</v>
      </c>
      <c r="G51" s="1">
        <f>STDEVP(E50:E52)</f>
        <v>0.106877026534254</v>
      </c>
    </row>
    <row r="52" s="1" customFormat="1" spans="2:6">
      <c r="B52" s="1" t="s">
        <v>55</v>
      </c>
      <c r="C52" s="1">
        <v>0.292</v>
      </c>
      <c r="D52" s="4">
        <v>3.85688</v>
      </c>
      <c r="E52" s="4">
        <f t="shared" si="4"/>
        <v>2.28566457358863</v>
      </c>
      <c r="F52" s="4"/>
    </row>
    <row r="53" s="1" customFormat="1" spans="2:6">
      <c r="B53" s="1" t="s">
        <v>42</v>
      </c>
      <c r="C53" s="1">
        <v>1.56</v>
      </c>
      <c r="D53" s="4">
        <v>5.08134</v>
      </c>
      <c r="E53" s="4">
        <f t="shared" si="4"/>
        <v>11.4257759620857</v>
      </c>
      <c r="F53" s="4"/>
    </row>
    <row r="54" s="1" customFormat="1" spans="2:7">
      <c r="B54" s="1" t="s">
        <v>42</v>
      </c>
      <c r="C54" s="1">
        <v>1.504</v>
      </c>
      <c r="D54" s="4">
        <v>5.08134</v>
      </c>
      <c r="E54" s="4">
        <f t="shared" si="4"/>
        <v>10.9977870297266</v>
      </c>
      <c r="F54" s="4">
        <f>AVERAGE(E53:E55)</f>
        <v>11.2474472402694</v>
      </c>
      <c r="G54" s="1">
        <f>STDEVP(E53:E55)</f>
        <v>0.181860326475063</v>
      </c>
    </row>
    <row r="55" s="1" customFormat="1" spans="2:6">
      <c r="B55" s="1" t="s">
        <v>42</v>
      </c>
      <c r="C55" s="1">
        <v>1.546</v>
      </c>
      <c r="D55" s="4">
        <v>5.08134</v>
      </c>
      <c r="E55" s="4">
        <f t="shared" si="4"/>
        <v>11.3187787289959</v>
      </c>
      <c r="F55" s="4"/>
    </row>
    <row r="56" s="1" customFormat="1" spans="2:6">
      <c r="B56" s="1" t="s">
        <v>40</v>
      </c>
      <c r="C56" s="1">
        <v>0.472</v>
      </c>
      <c r="D56" s="4">
        <v>4.58808</v>
      </c>
      <c r="E56" s="4">
        <f t="shared" si="4"/>
        <v>3.44497594695787</v>
      </c>
      <c r="F56" s="4"/>
    </row>
    <row r="57" s="1" customFormat="1" spans="2:8">
      <c r="B57" s="1" t="s">
        <v>40</v>
      </c>
      <c r="C57" s="1">
        <v>0.461</v>
      </c>
      <c r="D57" s="4">
        <v>4.58808</v>
      </c>
      <c r="E57" s="4">
        <f t="shared" si="4"/>
        <v>3.35186848893198</v>
      </c>
      <c r="F57" s="4">
        <f>AVERAGE(E56:E58)</f>
        <v>3.37726143202995</v>
      </c>
      <c r="G57" s="1">
        <f>STDEVP(E56:E58)</f>
        <v>0.0483775861780978</v>
      </c>
      <c r="H57" s="6">
        <v>0</v>
      </c>
    </row>
    <row r="58" s="1" customFormat="1" spans="2:6">
      <c r="B58" s="1" t="s">
        <v>40</v>
      </c>
      <c r="C58" s="1">
        <v>0.459</v>
      </c>
      <c r="D58" s="4">
        <v>4.58808</v>
      </c>
      <c r="E58" s="4">
        <f t="shared" si="4"/>
        <v>3.3349398602</v>
      </c>
      <c r="F58" s="4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Baseline OCR</vt:lpstr>
      <vt:lpstr>Stress OCR</vt:lpstr>
      <vt:lpstr>Baseline-ECAR</vt:lpstr>
      <vt:lpstr>Stress ECAR</vt:lpstr>
      <vt:lpstr>PCR-ALP</vt:lpstr>
      <vt:lpstr>PCR-col</vt:lpstr>
      <vt:lpstr>ALP activity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程然</cp:lastModifiedBy>
  <dcterms:created xsi:type="dcterms:W3CDTF">2006-09-16T00:00:00Z</dcterms:created>
  <dcterms:modified xsi:type="dcterms:W3CDTF">2023-01-17T13:01:35Z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76A43133A57F4907B78399CBED6A7557</vt:lpwstr>
  </property>
  <property fmtid="{D5CDD505-2E9C-101B-9397-08002B2CF9AE}" pid="3" name="KSOProductBuildVer">
    <vt:lpwstr>2052-11.1.0.13703</vt:lpwstr>
  </property>
</Properties>
</file>