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630" windowHeight="7270" tabRatio="500" firstSheet="3" activeTab="4"/>
  </bookViews>
  <sheets>
    <sheet name="TFAM" sheetId="3" r:id="rId1"/>
    <sheet name="NRF-1" sheetId="4" r:id="rId2"/>
    <sheet name="OCR TO ECAR" sheetId="5" r:id="rId3"/>
    <sheet name="phenotype 1d" sheetId="6" r:id="rId4"/>
    <sheet name="phenotype 3d" sheetId="7" r:id="rId5"/>
    <sheet name="phenotype 5d" sheetId="8" r:id="rId6"/>
    <sheet name="phenotype 7d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44525"/>
</workbook>
</file>

<file path=xl/sharedStrings.xml><?xml version="1.0" encoding="utf-8"?>
<sst xmlns="http://schemas.openxmlformats.org/spreadsheetml/2006/main" count="250" uniqueCount="55">
  <si>
    <t>group</t>
  </si>
  <si>
    <t>sample</t>
  </si>
  <si>
    <t>gapdh Ct</t>
  </si>
  <si>
    <r>
      <rPr>
        <sz val="8.25"/>
        <rFont val="Microsoft Sans Serif"/>
        <charset val="134"/>
      </rPr>
      <t>TFAM Ct</t>
    </r>
  </si>
  <si>
    <t>△Ct</t>
  </si>
  <si>
    <t>mean of △Ct</t>
  </si>
  <si>
    <t>△△Ct</t>
  </si>
  <si>
    <t>2-△△Ct</t>
  </si>
  <si>
    <t>mean</t>
  </si>
  <si>
    <t>SD</t>
  </si>
  <si>
    <r>
      <rPr>
        <sz val="8.5"/>
        <rFont val="Microsoft Sans Serif"/>
        <charset val="134"/>
      </rPr>
      <t>p</t>
    </r>
    <r>
      <rPr>
        <sz val="8.5"/>
        <rFont val="宋体"/>
        <charset val="134"/>
      </rPr>
      <t>/T-test</t>
    </r>
  </si>
  <si>
    <t>ANOVA</t>
  </si>
  <si>
    <r>
      <rPr>
        <sz val="8.25"/>
        <rFont val="Microsoft Sans Serif"/>
        <charset val="134"/>
      </rPr>
      <t>control</t>
    </r>
  </si>
  <si>
    <r>
      <rPr>
        <sz val="8.25"/>
        <rFont val="Microsoft Sans Serif"/>
        <charset val="134"/>
      </rPr>
      <t>0d</t>
    </r>
  </si>
  <si>
    <t xml:space="preserve">A </t>
  </si>
  <si>
    <r>
      <rPr>
        <sz val="8.25"/>
        <rFont val="Microsoft Sans Serif"/>
        <charset val="134"/>
      </rPr>
      <t>m</t>
    </r>
    <r>
      <rPr>
        <sz val="8.25"/>
        <rFont val="Microsoft Sans Serif"/>
        <charset val="134"/>
      </rPr>
      <t>ean</t>
    </r>
  </si>
  <si>
    <t>std</t>
  </si>
  <si>
    <t>Control</t>
  </si>
  <si>
    <t>OIM</t>
  </si>
  <si>
    <t xml:space="preserve">B </t>
  </si>
  <si>
    <t>0d</t>
  </si>
  <si>
    <t>&gt;0.05</t>
  </si>
  <si>
    <t>1d</t>
  </si>
  <si>
    <t>3d</t>
  </si>
  <si>
    <t>5d</t>
  </si>
  <si>
    <t>7d</t>
  </si>
  <si>
    <r>
      <rPr>
        <sz val="8.25"/>
        <rFont val="Microsoft Sans Serif"/>
        <charset val="134"/>
      </rPr>
      <t>3</t>
    </r>
    <r>
      <rPr>
        <sz val="8.25"/>
        <rFont val="Microsoft Sans Serif"/>
        <charset val="134"/>
      </rPr>
      <t>d</t>
    </r>
  </si>
  <si>
    <r>
      <rPr>
        <sz val="8.25"/>
        <rFont val="Microsoft Sans Serif"/>
        <charset val="134"/>
      </rPr>
      <t>5</t>
    </r>
    <r>
      <rPr>
        <sz val="8.25"/>
        <rFont val="Microsoft Sans Serif"/>
        <charset val="134"/>
      </rPr>
      <t>d</t>
    </r>
  </si>
  <si>
    <t>B</t>
  </si>
  <si>
    <r>
      <rPr>
        <sz val="8.25"/>
        <rFont val="Microsoft Sans Serif"/>
        <charset val="134"/>
      </rPr>
      <t>NRF-1 Ct</t>
    </r>
  </si>
  <si>
    <t>p/T-test</t>
  </si>
  <si>
    <t>OCR/ECAR</t>
  </si>
  <si>
    <t xml:space="preserve">Baseline </t>
  </si>
  <si>
    <t>Control-SD</t>
  </si>
  <si>
    <t>OIM-SD</t>
  </si>
  <si>
    <r>
      <rPr>
        <sz val="11"/>
        <color theme="1"/>
        <rFont val="Times New Roman"/>
        <charset val="134"/>
      </rPr>
      <t>OCR/ECAR</t>
    </r>
    <r>
      <rPr>
        <sz val="11"/>
        <color theme="1"/>
        <rFont val="宋体"/>
        <charset val="134"/>
      </rPr>
      <t>值</t>
    </r>
  </si>
  <si>
    <t>AVERAGE</t>
  </si>
  <si>
    <t>p</t>
  </si>
  <si>
    <t>Stress</t>
  </si>
  <si>
    <t xml:space="preserve">Stress  </t>
  </si>
  <si>
    <t>DAY 1</t>
  </si>
  <si>
    <t>ECAR</t>
  </si>
  <si>
    <t>OCR</t>
  </si>
  <si>
    <t>ECAR-SD</t>
  </si>
  <si>
    <t>OCR-SD</t>
  </si>
  <si>
    <t>baseline</t>
  </si>
  <si>
    <t>stress</t>
  </si>
  <si>
    <t>DAY1</t>
  </si>
  <si>
    <t>Baseline</t>
  </si>
  <si>
    <t>control</t>
  </si>
  <si>
    <t>DAY3</t>
  </si>
  <si>
    <t>DAY 3</t>
  </si>
  <si>
    <t>DAY 5</t>
  </si>
  <si>
    <t>DAY5</t>
  </si>
  <si>
    <t>DAY7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</si>
</sst>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0_ "/>
    <numFmt numFmtId="179" formatCode="0.0000_);[Red]\(0.0000\)"/>
  </numFmts>
  <fonts count="38">
    <font>
      <sz val="8.25"/>
      <name val="Microsoft Sans Serif"/>
      <charset val="134"/>
    </font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Times New Roman"/>
      <charset val="134"/>
    </font>
    <font>
      <sz val="9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Microsoft Sans Serif"/>
      <charset val="134"/>
    </font>
    <font>
      <sz val="8"/>
      <name val="Microsoft New Tai Lue"/>
      <charset val="134"/>
    </font>
    <font>
      <sz val="11"/>
      <name val="Times New Roman"/>
      <charset val="134"/>
    </font>
    <font>
      <sz val="8"/>
      <name val="宋体"/>
      <charset val="134"/>
      <scheme val="minor"/>
    </font>
    <font>
      <sz val="12"/>
      <name val="微软雅黑"/>
      <charset val="134"/>
    </font>
    <font>
      <sz val="8.5"/>
      <name val="Microsoft Sans Serif"/>
      <charset val="134"/>
    </font>
    <font>
      <sz val="8.25"/>
      <color rgb="FFFF0000"/>
      <name val="Microsoft Sans Serif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.5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  <protection locked="0"/>
    </xf>
    <xf numFmtId="42" fontId="1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9" borderId="2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5" applyNumberFormat="0" applyAlignment="0" applyProtection="0">
      <alignment vertical="center"/>
    </xf>
    <xf numFmtId="0" fontId="31" fillId="13" borderId="1" applyNumberFormat="0" applyAlignment="0" applyProtection="0">
      <alignment vertical="center"/>
    </xf>
    <xf numFmtId="0" fontId="32" fillId="14" borderId="6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top"/>
      <protection locked="0"/>
    </xf>
    <xf numFmtId="0" fontId="1" fillId="0" borderId="0" xfId="0" applyFont="1" applyFill="1" applyAlignment="1" applyProtection="1"/>
    <xf numFmtId="177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/>
    <xf numFmtId="0" fontId="3" fillId="0" borderId="0" xfId="0" applyFont="1" applyFill="1" applyAlignment="1" applyProtection="1"/>
    <xf numFmtId="0" fontId="4" fillId="0" borderId="0" xfId="0" applyFont="1" applyFill="1" applyAlignment="1" applyProtection="1"/>
    <xf numFmtId="0" fontId="5" fillId="0" borderId="0" xfId="0" applyFont="1" applyFill="1" applyAlignment="1" applyProtection="1"/>
    <xf numFmtId="0" fontId="6" fillId="0" borderId="0" xfId="0" applyFont="1" applyFill="1" applyAlignment="1" applyProtection="1"/>
    <xf numFmtId="176" fontId="7" fillId="0" borderId="0" xfId="0" applyNumberFormat="1" applyFont="1">
      <alignment vertical="top"/>
      <protection locked="0"/>
    </xf>
    <xf numFmtId="176" fontId="0" fillId="0" borderId="0" xfId="0" applyNumberFormat="1">
      <alignment vertical="top"/>
      <protection locked="0"/>
    </xf>
    <xf numFmtId="0" fontId="0" fillId="0" borderId="0" xfId="0" applyAlignment="1" applyProtection="1">
      <alignment vertical="center"/>
    </xf>
    <xf numFmtId="176" fontId="7" fillId="0" borderId="0" xfId="0" applyNumberFormat="1" applyFont="1" applyAlignment="1" applyProtection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0" fillId="3" borderId="0" xfId="0" applyFont="1" applyFill="1">
      <alignment vertical="top"/>
      <protection locked="0"/>
    </xf>
    <xf numFmtId="0" fontId="0" fillId="0" borderId="0" xfId="0" applyFont="1">
      <alignment vertical="top"/>
      <protection locked="0"/>
    </xf>
    <xf numFmtId="0" fontId="0" fillId="0" borderId="0" xfId="0" applyFont="1" applyAlignment="1" applyProtection="1">
      <alignment vertical="center"/>
    </xf>
    <xf numFmtId="176" fontId="0" fillId="0" borderId="0" xfId="0" applyNumberForma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3" borderId="0" xfId="0" applyFill="1" applyAlignment="1" applyProtection="1">
      <alignment vertical="center"/>
    </xf>
    <xf numFmtId="178" fontId="0" fillId="0" borderId="0" xfId="0" applyNumberFormat="1">
      <alignment vertical="top"/>
      <protection locked="0"/>
    </xf>
    <xf numFmtId="178" fontId="10" fillId="0" borderId="0" xfId="0" applyNumberFormat="1" applyFont="1" applyAlignment="1">
      <alignment horizontal="right" vertical="top"/>
      <protection locked="0"/>
    </xf>
    <xf numFmtId="178" fontId="11" fillId="0" borderId="0" xfId="0" applyNumberFormat="1" applyFont="1" applyAlignment="1">
      <alignment vertical="top" wrapText="1"/>
      <protection locked="0"/>
    </xf>
    <xf numFmtId="178" fontId="12" fillId="0" borderId="0" xfId="0" applyNumberFormat="1" applyFont="1" applyAlignment="1">
      <alignment vertical="top" wrapText="1"/>
      <protection locked="0"/>
    </xf>
    <xf numFmtId="0" fontId="13" fillId="0" borderId="0" xfId="0" applyFont="1" applyAlignment="1" applyProtection="1">
      <alignment vertical="center"/>
    </xf>
    <xf numFmtId="178" fontId="12" fillId="0" borderId="0" xfId="0" applyNumberFormat="1" applyFont="1" applyFill="1" applyAlignment="1">
      <alignment vertical="top" wrapText="1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>
      <alignment vertical="top"/>
      <protection locked="0"/>
    </xf>
    <xf numFmtId="178" fontId="14" fillId="0" borderId="0" xfId="0" applyNumberFormat="1" applyFont="1" applyFill="1" applyAlignment="1">
      <alignment vertical="top" wrapText="1"/>
      <protection locked="0"/>
    </xf>
    <xf numFmtId="178" fontId="0" fillId="0" borderId="0" xfId="0" applyNumberFormat="1" applyFill="1">
      <alignment vertical="top"/>
      <protection locked="0"/>
    </xf>
    <xf numFmtId="178" fontId="14" fillId="0" borderId="0" xfId="0" applyNumberFormat="1" applyFont="1" applyAlignment="1">
      <alignment vertical="top" wrapText="1"/>
      <protection locked="0"/>
    </xf>
    <xf numFmtId="0" fontId="15" fillId="0" borderId="0" xfId="0" applyFont="1" applyAlignment="1">
      <alignment horizontal="justify" vertical="top" wrapText="1"/>
      <protection locked="0"/>
    </xf>
    <xf numFmtId="179" fontId="0" fillId="0" borderId="0" xfId="0" applyNumberFormat="1">
      <alignment vertical="top"/>
      <protection locked="0"/>
    </xf>
    <xf numFmtId="0" fontId="16" fillId="0" borderId="0" xfId="0" applyFont="1">
      <alignment vertical="top"/>
      <protection locked="0"/>
    </xf>
    <xf numFmtId="0" fontId="0" fillId="0" borderId="0" xfId="0" applyProtection="1">
      <alignment vertical="top"/>
    </xf>
    <xf numFmtId="0" fontId="17" fillId="0" borderId="0" xfId="0" applyFont="1">
      <alignment vertical="top"/>
      <protection locked="0"/>
    </xf>
    <xf numFmtId="179" fontId="0" fillId="0" borderId="0" xfId="0" applyNumberFormat="1" applyFill="1">
      <alignment vertical="top"/>
      <protection locked="0"/>
    </xf>
    <xf numFmtId="179" fontId="10" fillId="0" borderId="0" xfId="0" applyNumberFormat="1" applyFont="1" applyAlignment="1">
      <alignment horizontal="right" vertical="top"/>
      <protection locked="0"/>
    </xf>
    <xf numFmtId="179" fontId="0" fillId="0" borderId="0" xfId="0" applyNumberFormat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38407699038"/>
          <c:y val="0.0509259259259259"/>
          <c:w val="0.570234689413823"/>
          <c:h val="0.74175123942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TFAM!$P$6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elete val="1"/>
          </c:dLbls>
          <c:errBars>
            <c:errBarType val="plus"/>
            <c:errValType val="cust"/>
            <c:noEndCap val="0"/>
            <c:plus>
              <c:numRef>
                <c:f>TFAM!$U$7:$U$11</c:f>
                <c:numCache>
                  <c:formatCode>General</c:formatCode>
                  <c:ptCount val="5"/>
                  <c:pt idx="0">
                    <c:v>0.272478357760514</c:v>
                  </c:pt>
                  <c:pt idx="1">
                    <c:v>0.0482911764670404</c:v>
                  </c:pt>
                  <c:pt idx="2">
                    <c:v>0.11025662974398</c:v>
                  </c:pt>
                  <c:pt idx="3">
                    <c:v>0.558808018624883</c:v>
                  </c:pt>
                  <c:pt idx="4">
                    <c:v>0.368539993156431</c:v>
                  </c:pt>
                </c:numCache>
              </c:numRef>
            </c:plus>
            <c:minus>
              <c:numRef>
                <c:f>TFAM!$U$7:$U$11</c:f>
                <c:numCache>
                  <c:formatCode>General</c:formatCode>
                  <c:ptCount val="5"/>
                  <c:pt idx="0">
                    <c:v>0.272478357760514</c:v>
                  </c:pt>
                  <c:pt idx="1">
                    <c:v>0.0482911764670404</c:v>
                  </c:pt>
                  <c:pt idx="2">
                    <c:v>0.11025662974398</c:v>
                  </c:pt>
                  <c:pt idx="3">
                    <c:v>0.558808018624883</c:v>
                  </c:pt>
                  <c:pt idx="4">
                    <c:v>0.368539993156431</c:v>
                  </c:pt>
                </c:numCache>
              </c:numRef>
            </c:minus>
          </c:errBars>
          <c:cat>
            <c:strRef>
              <c:f>TFAM!$O$7:$O$11</c:f>
              <c:strCache>
                <c:ptCount val="5"/>
                <c:pt idx="0">
                  <c:v>0d</c:v>
                </c:pt>
                <c:pt idx="1">
                  <c:v>1d</c:v>
                </c:pt>
                <c:pt idx="2">
                  <c:v>3d</c:v>
                </c:pt>
                <c:pt idx="3">
                  <c:v>5d</c:v>
                </c:pt>
                <c:pt idx="4">
                  <c:v>7d</c:v>
                </c:pt>
              </c:strCache>
            </c:strRef>
          </c:cat>
          <c:val>
            <c:numRef>
              <c:f>TFAM!$P$7:$P$11</c:f>
              <c:numCache>
                <c:formatCode>0.0000_ </c:formatCode>
                <c:ptCount val="5"/>
                <c:pt idx="0">
                  <c:v>1.03505052336019</c:v>
                </c:pt>
                <c:pt idx="1">
                  <c:v>1.03472681983033</c:v>
                </c:pt>
                <c:pt idx="2">
                  <c:v>1.00634934906011</c:v>
                </c:pt>
                <c:pt idx="3">
                  <c:v>1.16908951061146</c:v>
                </c:pt>
                <c:pt idx="4">
                  <c:v>1.05746486378693</c:v>
                </c:pt>
              </c:numCache>
            </c:numRef>
          </c:val>
        </c:ser>
        <c:ser>
          <c:idx val="1"/>
          <c:order val="1"/>
          <c:tx>
            <c:strRef>
              <c:f>TFAM!$Q$6</c:f>
              <c:strCache>
                <c:ptCount val="1"/>
                <c:pt idx="0">
                  <c:v>OIM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0152565880721221"/>
                  <c:y val="0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*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09153952843273"/>
                      <c:h val="0.08730158730158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012490368315611"/>
                  <c:y val="0.016156098047267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 **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0693481276005548"/>
                  <c:y val="-0.040816326530612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**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plus"/>
            <c:errValType val="cust"/>
            <c:noEndCap val="0"/>
            <c:plus>
              <c:numRef>
                <c:f>TFAM!$V$7:$V$11</c:f>
                <c:numCache>
                  <c:formatCode>General</c:formatCode>
                  <c:ptCount val="5"/>
                  <c:pt idx="0">
                    <c:v>0.115557056580237</c:v>
                  </c:pt>
                  <c:pt idx="1">
                    <c:v>0.44501668788102</c:v>
                  </c:pt>
                  <c:pt idx="2">
                    <c:v>0.180462489566571</c:v>
                  </c:pt>
                  <c:pt idx="3">
                    <c:v>0.141246410916731</c:v>
                  </c:pt>
                  <c:pt idx="4">
                    <c:v>0.624780394435672</c:v>
                  </c:pt>
                </c:numCache>
              </c:numRef>
            </c:plus>
            <c:minus>
              <c:numRef>
                <c:f>TFAM!$V$7:$V$11</c:f>
                <c:numCache>
                  <c:formatCode>General</c:formatCode>
                  <c:ptCount val="5"/>
                  <c:pt idx="0">
                    <c:v>0.115557056580237</c:v>
                  </c:pt>
                  <c:pt idx="1">
                    <c:v>0.44501668788102</c:v>
                  </c:pt>
                  <c:pt idx="2">
                    <c:v>0.180462489566571</c:v>
                  </c:pt>
                  <c:pt idx="3">
                    <c:v>0.141246410916731</c:v>
                  </c:pt>
                  <c:pt idx="4">
                    <c:v>0.624780394435672</c:v>
                  </c:pt>
                </c:numCache>
              </c:numRef>
            </c:minus>
          </c:errBars>
          <c:cat>
            <c:strRef>
              <c:f>TFAM!$O$7:$O$11</c:f>
              <c:strCache>
                <c:ptCount val="5"/>
                <c:pt idx="0">
                  <c:v>0d</c:v>
                </c:pt>
                <c:pt idx="1">
                  <c:v>1d</c:v>
                </c:pt>
                <c:pt idx="2">
                  <c:v>3d</c:v>
                </c:pt>
                <c:pt idx="3">
                  <c:v>5d</c:v>
                </c:pt>
                <c:pt idx="4">
                  <c:v>7d</c:v>
                </c:pt>
              </c:strCache>
            </c:strRef>
          </c:cat>
          <c:val>
            <c:numRef>
              <c:f>TFAM!$Q$7:$Q$11</c:f>
              <c:numCache>
                <c:formatCode>0.0000_ </c:formatCode>
                <c:ptCount val="5"/>
                <c:pt idx="0">
                  <c:v>0.958952144930901</c:v>
                </c:pt>
                <c:pt idx="1">
                  <c:v>1.11390844300007</c:v>
                </c:pt>
                <c:pt idx="2">
                  <c:v>1.60505966370035</c:v>
                </c:pt>
                <c:pt idx="3">
                  <c:v>3.94568073378024</c:v>
                </c:pt>
                <c:pt idx="4">
                  <c:v>6.08927192720473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46464"/>
        <c:axId val="194448768"/>
      </c:barChart>
      <c:catAx>
        <c:axId val="19444646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Time(days)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94448768"/>
        <c:crosses val="autoZero"/>
        <c:auto val="1"/>
        <c:lblAlgn val="ctr"/>
        <c:lblOffset val="100"/>
        <c:noMultiLvlLbl val="0"/>
      </c:catAx>
      <c:valAx>
        <c:axId val="194448768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TFAM</a:t>
                </a:r>
                <a:r>
                  <a:rPr lang="en-US" altLang="zh-CN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relative gene expression</a:t>
                </a:r>
                <a:endParaRPr lang="zh-CN" alt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94444444444444"/>
              <c:y val="0.0509259259259259"/>
            </c:manualLayout>
          </c:layout>
          <c:overlay val="0"/>
        </c:title>
        <c:numFmt formatCode="@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9444646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707639763779528"/>
          <c:y val="0.0690605861767279"/>
          <c:w val="0.131249125109361"/>
          <c:h val="0.167434383202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05074365704"/>
          <c:y val="0.0509259259259259"/>
          <c:w val="0.550640419947507"/>
          <c:h val="0.74175123942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'NRF-1'!$O$6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elete val="1"/>
          </c:dLbls>
          <c:errBars>
            <c:errBarType val="plus"/>
            <c:errValType val="cust"/>
            <c:noEndCap val="0"/>
            <c:plus>
              <c:numRef>
                <c:f>'NRF-1'!$U$7:$U$11</c:f>
                <c:numCache>
                  <c:formatCode>General</c:formatCode>
                  <c:ptCount val="5"/>
                  <c:pt idx="0">
                    <c:v>0.172645945589657</c:v>
                  </c:pt>
                  <c:pt idx="1">
                    <c:v>0.00775598955839707</c:v>
                  </c:pt>
                  <c:pt idx="2">
                    <c:v>0.0370626810032306</c:v>
                  </c:pt>
                  <c:pt idx="3">
                    <c:v>0.260804780543844</c:v>
                  </c:pt>
                  <c:pt idx="4">
                    <c:v>0.368044513141237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2\[2-PCR-NRF-1.xlsx]NRF-1'!$U$7:$U$11</c:f>
                <c:numCache>
                  <c:formatCode>General</c:formatCode>
                  <c:ptCount val="5"/>
                  <c:pt idx="0">
                    <c:v>0.172645945589657</c:v>
                  </c:pt>
                  <c:pt idx="1">
                    <c:v>0.00775598955839707</c:v>
                  </c:pt>
                  <c:pt idx="2">
                    <c:v>0.0370626810032306</c:v>
                  </c:pt>
                  <c:pt idx="3">
                    <c:v>0.260804780543844</c:v>
                  </c:pt>
                  <c:pt idx="4">
                    <c:v>0.368044513141237</c:v>
                  </c:pt>
                </c:numCache>
              </c:numRef>
            </c:minus>
          </c:errBars>
          <c:cat>
            <c:strRef>
              <c:f>'NRF-1'!$N$7:$N$11</c:f>
              <c:strCache>
                <c:ptCount val="5"/>
                <c:pt idx="0">
                  <c:v>0d</c:v>
                </c:pt>
                <c:pt idx="1">
                  <c:v>1d</c:v>
                </c:pt>
                <c:pt idx="2">
                  <c:v>3d</c:v>
                </c:pt>
                <c:pt idx="3">
                  <c:v>5d</c:v>
                </c:pt>
                <c:pt idx="4">
                  <c:v>7d</c:v>
                </c:pt>
              </c:strCache>
            </c:strRef>
          </c:cat>
          <c:val>
            <c:numRef>
              <c:f>'NRF-1'!$O$7:$O$11</c:f>
              <c:numCache>
                <c:formatCode>0.0000_ </c:formatCode>
                <c:ptCount val="5"/>
                <c:pt idx="0">
                  <c:v>1.01607657346225</c:v>
                </c:pt>
                <c:pt idx="1">
                  <c:v>0.973023014430154</c:v>
                </c:pt>
                <c:pt idx="2">
                  <c:v>1.00068714275933</c:v>
                </c:pt>
                <c:pt idx="3">
                  <c:v>1.03322179991403</c:v>
                </c:pt>
                <c:pt idx="4">
                  <c:v>1.05712692004795</c:v>
                </c:pt>
              </c:numCache>
            </c:numRef>
          </c:val>
        </c:ser>
        <c:ser>
          <c:idx val="1"/>
          <c:order val="1"/>
          <c:tx>
            <c:strRef>
              <c:f>'NRF-1'!$P$6</c:f>
              <c:strCache>
                <c:ptCount val="1"/>
                <c:pt idx="0">
                  <c:v>OIM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delete val="1"/>
          </c:dLbls>
          <c:errBars>
            <c:errBarType val="plus"/>
            <c:errValType val="cust"/>
            <c:noEndCap val="0"/>
            <c:plus>
              <c:numRef>
                <c:f>'NRF-1'!$V$7:$V$11</c:f>
                <c:numCache>
                  <c:formatCode>General</c:formatCode>
                  <c:ptCount val="5"/>
                  <c:pt idx="0">
                    <c:v>0.0232515374946893</c:v>
                  </c:pt>
                  <c:pt idx="1">
                    <c:v>0.0409026788648032</c:v>
                  </c:pt>
                  <c:pt idx="2">
                    <c:v>0.092879840865934</c:v>
                  </c:pt>
                  <c:pt idx="3">
                    <c:v>0.0896847808605192</c:v>
                  </c:pt>
                  <c:pt idx="4">
                    <c:v>0.0819626896355343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2\[2-PCR-NRF-1.xlsx]NRF-1'!$V$7:$V$11</c:f>
                <c:numCache>
                  <c:formatCode>General</c:formatCode>
                  <c:ptCount val="5"/>
                  <c:pt idx="0">
                    <c:v>0.0232515374946893</c:v>
                  </c:pt>
                  <c:pt idx="1">
                    <c:v>0.0409026788648032</c:v>
                  </c:pt>
                  <c:pt idx="2">
                    <c:v>0.092879840865934</c:v>
                  </c:pt>
                  <c:pt idx="3">
                    <c:v>0.0896847808605192</c:v>
                  </c:pt>
                  <c:pt idx="4">
                    <c:v>0.0819626896355343</c:v>
                  </c:pt>
                </c:numCache>
              </c:numRef>
            </c:minus>
          </c:errBars>
          <c:cat>
            <c:strRef>
              <c:f>'NRF-1'!$N$7:$N$11</c:f>
              <c:strCache>
                <c:ptCount val="5"/>
                <c:pt idx="0">
                  <c:v>0d</c:v>
                </c:pt>
                <c:pt idx="1">
                  <c:v>1d</c:v>
                </c:pt>
                <c:pt idx="2">
                  <c:v>3d</c:v>
                </c:pt>
                <c:pt idx="3">
                  <c:v>5d</c:v>
                </c:pt>
                <c:pt idx="4">
                  <c:v>7d</c:v>
                </c:pt>
              </c:strCache>
            </c:strRef>
          </c:cat>
          <c:val>
            <c:numRef>
              <c:f>'NRF-1'!$P$7:$P$11</c:f>
              <c:numCache>
                <c:formatCode>0.0000_ </c:formatCode>
                <c:ptCount val="5"/>
                <c:pt idx="0">
                  <c:v>0.980825766398452</c:v>
                </c:pt>
                <c:pt idx="1">
                  <c:v>0.991880377688761</c:v>
                </c:pt>
                <c:pt idx="2">
                  <c:v>1.08548339018065</c:v>
                </c:pt>
                <c:pt idx="3">
                  <c:v>0.974443348299013</c:v>
                </c:pt>
                <c:pt idx="4">
                  <c:v>1.08126030641801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858496"/>
        <c:axId val="202860416"/>
      </c:barChart>
      <c:catAx>
        <c:axId val="20285849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Time(days)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202860416"/>
        <c:crosses val="autoZero"/>
        <c:auto val="1"/>
        <c:lblAlgn val="ctr"/>
        <c:lblOffset val="100"/>
        <c:noMultiLvlLbl val="0"/>
      </c:catAx>
      <c:valAx>
        <c:axId val="20286041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NRF-1</a:t>
                </a:r>
                <a:r>
                  <a:rPr lang="en-US" altLang="zh-CN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relative gene expression</a:t>
                </a:r>
                <a:endParaRPr lang="zh-CN" alt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94444444444444"/>
              <c:y val="0.0514005540974045"/>
            </c:manualLayout>
          </c:layout>
          <c:overlay val="0"/>
        </c:title>
        <c:numFmt formatCode="@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202858496"/>
        <c:crosses val="autoZero"/>
        <c:crossBetween val="between"/>
        <c:majorUnit val="0.3"/>
      </c:valAx>
    </c:plotArea>
    <c:legend>
      <c:legendPos val="r"/>
      <c:layout>
        <c:manualLayout>
          <c:xMode val="edge"/>
          <c:yMode val="edge"/>
          <c:x val="0.68272353455818"/>
          <c:y val="0.0503499562554681"/>
          <c:w val="0.16727646544182"/>
          <c:h val="0.177077500729076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96850393701"/>
          <c:y val="0.0505747126436782"/>
          <c:w val="0.536387357830271"/>
          <c:h val="0.7400839895013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'OCR TO ECAR'!$B$2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elete val="1"/>
          </c:dLbls>
          <c:errBars>
            <c:errBarType val="plus"/>
            <c:errValType val="cust"/>
            <c:noEndCap val="0"/>
            <c:plus>
              <c:numRef>
                <c:f>'OCR TO ECAR'!$E$3:$E$6</c:f>
                <c:numCache>
                  <c:formatCode>General</c:formatCode>
                  <c:ptCount val="4"/>
                  <c:pt idx="0">
                    <c:v>0.165250266961015</c:v>
                  </c:pt>
                  <c:pt idx="1">
                    <c:v>0.161021885158184</c:v>
                  </c:pt>
                  <c:pt idx="2">
                    <c:v>0.0760111013443004</c:v>
                  </c:pt>
                  <c:pt idx="3">
                    <c:v>0.165172423590274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2\[3-OCR TO ECAR.xlsx]Sheet1'!$E$3:$E$6</c:f>
                <c:numCache>
                  <c:formatCode>General</c:formatCode>
                  <c:ptCount val="4"/>
                  <c:pt idx="0">
                    <c:v>0.165250266961015</c:v>
                  </c:pt>
                  <c:pt idx="1">
                    <c:v>0.161021885158184</c:v>
                  </c:pt>
                  <c:pt idx="2">
                    <c:v>0.0760111013443004</c:v>
                  </c:pt>
                  <c:pt idx="3">
                    <c:v>0.165172423590274</c:v>
                  </c:pt>
                </c:numCache>
              </c:numRef>
            </c:minus>
          </c:errBars>
          <c:cat>
            <c:strRef>
              <c:f>'OCR TO ECAR'!$A$3:$A$6</c:f>
              <c:strCache>
                <c:ptCount val="4"/>
                <c:pt idx="0">
                  <c:v>1d</c:v>
                </c:pt>
                <c:pt idx="1">
                  <c:v>3d</c:v>
                </c:pt>
                <c:pt idx="2">
                  <c:v>5d</c:v>
                </c:pt>
                <c:pt idx="3">
                  <c:v>7d</c:v>
                </c:pt>
              </c:strCache>
            </c:strRef>
          </c:cat>
          <c:val>
            <c:numRef>
              <c:f>'OCR TO ECAR'!$B$3:$B$6</c:f>
              <c:numCache>
                <c:formatCode>General</c:formatCode>
                <c:ptCount val="4"/>
                <c:pt idx="0">
                  <c:v>0.944635323567188</c:v>
                </c:pt>
                <c:pt idx="1">
                  <c:v>1.02378626865168</c:v>
                </c:pt>
                <c:pt idx="2">
                  <c:v>1.03469514356899</c:v>
                </c:pt>
                <c:pt idx="3">
                  <c:v>1.05622054914158</c:v>
                </c:pt>
              </c:numCache>
            </c:numRef>
          </c:val>
        </c:ser>
        <c:ser>
          <c:idx val="1"/>
          <c:order val="1"/>
          <c:tx>
            <c:strRef>
              <c:f>'OCR TO ECAR'!$C$2</c:f>
              <c:strCache>
                <c:ptCount val="1"/>
                <c:pt idx="0">
                  <c:v>OIM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00460400766813884"/>
                  <c:y val="-0.0734035659335687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en-US" sz="14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**</a:t>
                    </a:r>
                    <a:endParaRPr lang="en-US" altLang="en-US" sz="180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4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108527131782946"/>
                  <c:y val="0.00919540229885057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en-US" sz="14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**</a:t>
                    </a:r>
                    <a:endParaRPr lang="en-US" altLang="en-US" sz="180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4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plus"/>
            <c:errValType val="cust"/>
            <c:noEndCap val="0"/>
            <c:plus>
              <c:numRef>
                <c:f>'OCR TO ECAR'!$F$3:$F$6</c:f>
                <c:numCache>
                  <c:formatCode>General</c:formatCode>
                  <c:ptCount val="4"/>
                  <c:pt idx="0">
                    <c:v>0.185060315805152</c:v>
                  </c:pt>
                  <c:pt idx="1">
                    <c:v>0.164004699083479</c:v>
                  </c:pt>
                  <c:pt idx="2">
                    <c:v>0.394066264864164</c:v>
                  </c:pt>
                  <c:pt idx="3">
                    <c:v>0.091048400660146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2\[3-OCR TO ECAR.xlsx]Sheet1'!$F$3:$F$6</c:f>
                <c:numCache>
                  <c:formatCode>General</c:formatCode>
                  <c:ptCount val="4"/>
                  <c:pt idx="0">
                    <c:v>0.185060315805152</c:v>
                  </c:pt>
                  <c:pt idx="1">
                    <c:v>0.164004699083479</c:v>
                  </c:pt>
                  <c:pt idx="2">
                    <c:v>0.394066264864164</c:v>
                  </c:pt>
                  <c:pt idx="3">
                    <c:v>0.091048400660146</c:v>
                  </c:pt>
                </c:numCache>
              </c:numRef>
            </c:minus>
          </c:errBars>
          <c:cat>
            <c:strRef>
              <c:f>'OCR TO ECAR'!$A$3:$A$6</c:f>
              <c:strCache>
                <c:ptCount val="4"/>
                <c:pt idx="0">
                  <c:v>1d</c:v>
                </c:pt>
                <c:pt idx="1">
                  <c:v>3d</c:v>
                </c:pt>
                <c:pt idx="2">
                  <c:v>5d</c:v>
                </c:pt>
                <c:pt idx="3">
                  <c:v>7d</c:v>
                </c:pt>
              </c:strCache>
            </c:strRef>
          </c:cat>
          <c:val>
            <c:numRef>
              <c:f>'OCR TO ECAR'!$C$3:$C$6</c:f>
              <c:numCache>
                <c:formatCode>General</c:formatCode>
                <c:ptCount val="4"/>
                <c:pt idx="0">
                  <c:v>1.26402658752301</c:v>
                </c:pt>
                <c:pt idx="1">
                  <c:v>1.30669952962945</c:v>
                </c:pt>
                <c:pt idx="2">
                  <c:v>2.70894884627731</c:v>
                </c:pt>
                <c:pt idx="3">
                  <c:v>2.29320748122529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80256"/>
        <c:axId val="132898816"/>
      </c:barChart>
      <c:catAx>
        <c:axId val="13288025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 (days)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32898816"/>
        <c:crosses val="autoZero"/>
        <c:auto val="1"/>
        <c:lblAlgn val="ctr"/>
        <c:lblOffset val="100"/>
        <c:noMultiLvlLbl val="0"/>
      </c:catAx>
      <c:valAx>
        <c:axId val="13289881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Baseline OCR/ECAR</a:t>
                </a:r>
                <a:endParaRPr lang="zh-CN" alt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94444444444444"/>
              <c:y val="0.17714544302651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3288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750874890639"/>
          <c:y val="0.0503506199656077"/>
          <c:w val="0.131249125109361"/>
          <c:h val="0.12269160985749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446381394064"/>
          <c:y val="0.0509259259259259"/>
          <c:w val="0.527623578302712"/>
          <c:h val="0.74175123942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'OCR TO ECAR'!$B$8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elete val="1"/>
          </c:dLbls>
          <c:errBars>
            <c:errBarType val="plus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2\[3-OCR TO ECAR.xlsx]Sheet1'!$E$9:$E$12</c:f>
                <c:numCache>
                  <c:formatCode>General</c:formatCode>
                  <c:ptCount val="4"/>
                  <c:pt idx="0">
                    <c:v>0.162134924620297</c:v>
                  </c:pt>
                  <c:pt idx="1">
                    <c:v>0.174492557912488</c:v>
                  </c:pt>
                  <c:pt idx="2">
                    <c:v>0.0866733135685545</c:v>
                  </c:pt>
                  <c:pt idx="3">
                    <c:v>0.227640510429835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2\[3-OCR TO ECAR.xlsx]Sheet1'!$E$9:$E$12</c:f>
                <c:numCache>
                  <c:formatCode>General</c:formatCode>
                  <c:ptCount val="4"/>
                  <c:pt idx="0">
                    <c:v>0.162134924620297</c:v>
                  </c:pt>
                  <c:pt idx="1">
                    <c:v>0.174492557912488</c:v>
                  </c:pt>
                  <c:pt idx="2">
                    <c:v>0.0866733135685545</c:v>
                  </c:pt>
                  <c:pt idx="3">
                    <c:v>0.227640510429835</c:v>
                  </c:pt>
                </c:numCache>
              </c:numRef>
            </c:minus>
          </c:errBars>
          <c:cat>
            <c:strRef>
              <c:f>'OCR TO ECAR'!$A$9:$A$12</c:f>
              <c:strCache>
                <c:ptCount val="4"/>
                <c:pt idx="0">
                  <c:v>1d</c:v>
                </c:pt>
                <c:pt idx="1">
                  <c:v>3d</c:v>
                </c:pt>
                <c:pt idx="2">
                  <c:v>5d</c:v>
                </c:pt>
                <c:pt idx="3">
                  <c:v>7d</c:v>
                </c:pt>
              </c:strCache>
            </c:strRef>
          </c:cat>
          <c:val>
            <c:numRef>
              <c:f>'OCR TO ECAR'!$B$9:$B$12</c:f>
              <c:numCache>
                <c:formatCode>General</c:formatCode>
                <c:ptCount val="4"/>
                <c:pt idx="0">
                  <c:v>0.918055402728284</c:v>
                </c:pt>
                <c:pt idx="1">
                  <c:v>1.03317341688992</c:v>
                </c:pt>
                <c:pt idx="2">
                  <c:v>1.46955633553076</c:v>
                </c:pt>
                <c:pt idx="3">
                  <c:v>1.86459366796474</c:v>
                </c:pt>
              </c:numCache>
            </c:numRef>
          </c:val>
        </c:ser>
        <c:ser>
          <c:idx val="1"/>
          <c:order val="1"/>
          <c:tx>
            <c:strRef>
              <c:f>'OCR TO ECAR'!$C$8</c:f>
              <c:strCache>
                <c:ptCount val="1"/>
                <c:pt idx="0">
                  <c:v>OIM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0123304562268804"/>
                  <c:y val="0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**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169543773119605"/>
                  <c:y val="-0.00446428571428571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**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plus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2\[3-OCR TO ECAR.xlsx]Sheet1'!$F$9:$F$12</c:f>
                <c:numCache>
                  <c:formatCode>General</c:formatCode>
                  <c:ptCount val="4"/>
                  <c:pt idx="0">
                    <c:v>0.118763462587651</c:v>
                  </c:pt>
                  <c:pt idx="1">
                    <c:v>0.120557548104713</c:v>
                  </c:pt>
                  <c:pt idx="2">
                    <c:v>0.137054300720602</c:v>
                  </c:pt>
                  <c:pt idx="3">
                    <c:v>0.0948919808732239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2\[3-OCR TO ECAR.xlsx]Sheet1'!$F$9:$F$12</c:f>
                <c:numCache>
                  <c:formatCode>General</c:formatCode>
                  <c:ptCount val="4"/>
                  <c:pt idx="0">
                    <c:v>0.118763462587651</c:v>
                  </c:pt>
                  <c:pt idx="1">
                    <c:v>0.120557548104713</c:v>
                  </c:pt>
                  <c:pt idx="2">
                    <c:v>0.137054300720602</c:v>
                  </c:pt>
                  <c:pt idx="3">
                    <c:v>0.0948919808732239</c:v>
                  </c:pt>
                </c:numCache>
              </c:numRef>
            </c:minus>
          </c:errBars>
          <c:cat>
            <c:strRef>
              <c:f>'OCR TO ECAR'!$A$9:$A$12</c:f>
              <c:strCache>
                <c:ptCount val="4"/>
                <c:pt idx="0">
                  <c:v>1d</c:v>
                </c:pt>
                <c:pt idx="1">
                  <c:v>3d</c:v>
                </c:pt>
                <c:pt idx="2">
                  <c:v>5d</c:v>
                </c:pt>
                <c:pt idx="3">
                  <c:v>7d</c:v>
                </c:pt>
              </c:strCache>
            </c:strRef>
          </c:cat>
          <c:val>
            <c:numRef>
              <c:f>'OCR TO ECAR'!$C$9:$C$12</c:f>
              <c:numCache>
                <c:formatCode>General</c:formatCode>
                <c:ptCount val="4"/>
                <c:pt idx="0">
                  <c:v>0.87939672489224</c:v>
                </c:pt>
                <c:pt idx="1">
                  <c:v>1.16902537225549</c:v>
                </c:pt>
                <c:pt idx="2">
                  <c:v>2.30144949099003</c:v>
                </c:pt>
                <c:pt idx="3">
                  <c:v>3.1611818330282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2536576"/>
        <c:axId val="132558848"/>
      </c:barChart>
      <c:catAx>
        <c:axId val="13253657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 (days)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32558848"/>
        <c:crosses val="autoZero"/>
        <c:auto val="1"/>
        <c:lblAlgn val="ctr"/>
        <c:lblOffset val="100"/>
        <c:noMultiLvlLbl val="0"/>
      </c:catAx>
      <c:valAx>
        <c:axId val="132558848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Stress OCR/ECAR</a:t>
                </a:r>
                <a:endParaRPr lang="zh-CN" alt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32536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986198600175"/>
          <c:y val="0.055171697287839"/>
          <c:w val="0.124898950131234"/>
          <c:h val="0.12838291046952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152742918609"/>
          <c:y val="0.0476783263250295"/>
          <c:w val="0.786398948249074"/>
          <c:h val="0.76540192926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"Control"</c:f>
              <c:strCache>
                <c:ptCount val="1"/>
                <c:pt idx="0">
                  <c:v>Control</c:v>
                </c:pt>
              </c:strCache>
            </c:strRef>
          </c:tx>
          <c:spPr>
            <a:ln w="22225" cap="rnd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</c:spPr>
          <c:marker>
            <c:symbol val="diamond"/>
            <c:size val="8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prstDash val="solid"/>
                <a:round/>
              </a:ln>
            </c:spPr>
          </c:marker>
          <c:dPt>
            <c:idx val="0"/>
            <c:marker>
              <c:symbol val="diamond"/>
              <c:size val="8"/>
              <c:spPr>
                <a:noFill/>
                <a:ln w="9525" cap="flat" cmpd="sng" algn="ctr">
                  <a:solidFill>
                    <a:schemeClr val="bg1">
                      <a:lumMod val="75000"/>
                    </a:schemeClr>
                  </a:solidFill>
                  <a:prstDash val="solid"/>
                  <a:round/>
                </a:ln>
              </c:spPr>
            </c:marker>
            <c:bubble3D val="0"/>
          </c:dPt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- 1d.xlsx]Sheet1'!$F$3:$F$4</c:f>
                <c:numCache>
                  <c:formatCode>General</c:formatCode>
                  <c:ptCount val="2"/>
                  <c:pt idx="0">
                    <c:v>0.74</c:v>
                  </c:pt>
                  <c:pt idx="1">
                    <c:v>1.43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- 1d.xlsx]Sheet1'!$E$3:$E$4</c:f>
                <c:numCache>
                  <c:formatCode>General</c:formatCode>
                  <c:ptCount val="2"/>
                  <c:pt idx="0">
                    <c:v>1.66</c:v>
                  </c:pt>
                  <c:pt idx="1">
                    <c:v>2.01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- 1d.xlsx]Sheet1'!$E$3:$E$4</c:f>
                <c:numCache>
                  <c:formatCode>General</c:formatCode>
                  <c:ptCount val="2"/>
                  <c:pt idx="0">
                    <c:v>1.66</c:v>
                  </c:pt>
                  <c:pt idx="1">
                    <c:v>2.01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- 1d.xlsx]Sheet1'!$E$3:$E$4</c:f>
                <c:numCache>
                  <c:formatCode>General</c:formatCode>
                  <c:ptCount val="2"/>
                  <c:pt idx="0">
                    <c:v>1.66</c:v>
                  </c:pt>
                  <c:pt idx="1">
                    <c:v>2.01</c:v>
                  </c:pt>
                </c:numCache>
              </c:numRef>
            </c:minus>
          </c:errBars>
          <c:xVal>
            <c:numRef>
              <c:f>[1]Sheet1!$C$3:$C$4</c:f>
              <c:numCache>
                <c:formatCode>General</c:formatCode>
                <c:ptCount val="2"/>
                <c:pt idx="0">
                  <c:v>13.12</c:v>
                </c:pt>
                <c:pt idx="1">
                  <c:v>19.81</c:v>
                </c:pt>
              </c:numCache>
            </c:numRef>
          </c:xVal>
          <c:yVal>
            <c:numRef>
              <c:f>[1]Sheet1!$D$3:$D$4</c:f>
              <c:numCache>
                <c:formatCode>General</c:formatCode>
                <c:ptCount val="2"/>
                <c:pt idx="0">
                  <c:v>12.13</c:v>
                </c:pt>
                <c:pt idx="1">
                  <c:v>17.86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"OIM"</c:f>
              <c:strCache>
                <c:ptCount val="1"/>
                <c:pt idx="0">
                  <c:v>OIM</c:v>
                </c:pt>
              </c:strCache>
            </c:strRef>
          </c:tx>
          <c:spPr>
            <a:ln w="22225" cap="rnd" cmpd="sng" algn="ctr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  <a:round/>
              </a:ln>
            </c:spPr>
          </c:marker>
          <c:dPt>
            <c:idx val="0"/>
            <c:marker>
              <c:symbol val="diamond"/>
              <c:size val="8"/>
              <c:spPr>
                <a:noFill/>
                <a:ln w="9525" cap="flat" cmpd="sng" algn="ctr">
                  <a:solidFill>
                    <a:schemeClr val="tx1">
                      <a:lumMod val="75000"/>
                      <a:lumOff val="25000"/>
                    </a:schemeClr>
                  </a:solidFill>
                  <a:prstDash val="solid"/>
                  <a:round/>
                </a:ln>
              </c:spPr>
            </c:marker>
            <c:bubble3D val="0"/>
          </c:dPt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- 1d.xlsx]Sheet1'!$F$5:$F$6</c:f>
                <c:numCache>
                  <c:formatCode>General</c:formatCode>
                  <c:ptCount val="2"/>
                  <c:pt idx="0">
                    <c:v>1.09</c:v>
                  </c:pt>
                  <c:pt idx="1">
                    <c:v>1.36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- 1d.xlsx]Sheet1'!$F$5:$F$6</c:f>
                <c:numCache>
                  <c:formatCode>General</c:formatCode>
                  <c:ptCount val="2"/>
                  <c:pt idx="0">
                    <c:v>1.09</c:v>
                  </c:pt>
                  <c:pt idx="1">
                    <c:v>1.36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- 1d.xlsx]Sheet1'!$E$5:$E$6</c:f>
                <c:numCache>
                  <c:formatCode>General</c:formatCode>
                  <c:ptCount val="2"/>
                  <c:pt idx="0">
                    <c:v>1.08</c:v>
                  </c:pt>
                  <c:pt idx="1">
                    <c:v>1.01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- 1d.xlsx]Sheet1'!$E$5:$E$6</c:f>
                <c:numCache>
                  <c:formatCode>General</c:formatCode>
                  <c:ptCount val="2"/>
                  <c:pt idx="0">
                    <c:v>1.08</c:v>
                  </c:pt>
                  <c:pt idx="1">
                    <c:v>1.01</c:v>
                  </c:pt>
                </c:numCache>
              </c:numRef>
            </c:minus>
          </c:errBars>
          <c:xVal>
            <c:numRef>
              <c:f>[1]Sheet1!$C$5:$C$6</c:f>
              <c:numCache>
                <c:formatCode>General</c:formatCode>
                <c:ptCount val="2"/>
                <c:pt idx="0">
                  <c:v>10.55</c:v>
                </c:pt>
                <c:pt idx="1">
                  <c:v>20.74</c:v>
                </c:pt>
              </c:numCache>
            </c:numRef>
          </c:xVal>
          <c:yVal>
            <c:numRef>
              <c:f>[1]Sheet1!$D$5:$D$6</c:f>
              <c:numCache>
                <c:formatCode>General</c:formatCode>
                <c:ptCount val="2"/>
                <c:pt idx="0">
                  <c:v>13.16</c:v>
                </c:pt>
                <c:pt idx="1">
                  <c:v>18.08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869056"/>
        <c:axId val="187875328"/>
      </c:scatterChart>
      <c:valAx>
        <c:axId val="18786905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8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ECAR(mpH/min/</a:t>
                </a:r>
                <a:r>
                  <a:rPr lang="el-GR" altLang="zh-CN" sz="18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μ</a:t>
                </a:r>
                <a:r>
                  <a:rPr lang="en-US" altLang="zh-CN" sz="18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g protein)</a:t>
                </a:r>
                <a:endParaRPr lang="zh-CN" altLang="en-US" sz="18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87875328"/>
        <c:crosses val="autoZero"/>
        <c:crossBetween val="midCat"/>
      </c:valAx>
      <c:valAx>
        <c:axId val="187875328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8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OCR(pmol/min/</a:t>
                </a:r>
                <a:r>
                  <a:rPr lang="el-GR" altLang="zh-CN" sz="18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μ</a:t>
                </a:r>
                <a:r>
                  <a:rPr lang="en-US" altLang="zh-CN" sz="18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g protein</a:t>
                </a:r>
                <a:endParaRPr lang="zh-CN" altLang="en-US" sz="18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46388888888889"/>
              <c:y val="0.089631452318460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87869056"/>
        <c:crosses val="autoZero"/>
        <c:crossBetween val="midCat"/>
        <c:majorUnit val="5"/>
      </c:valAx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>
        <c:manualLayout>
          <c:xMode val="edge"/>
          <c:yMode val="edge"/>
          <c:x val="0.212142942512251"/>
          <c:y val="0.0673633440514469"/>
          <c:w val="0.289829090474483"/>
          <c:h val="0.139710610932476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 sz="180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498470948012"/>
          <c:y val="0.0508928571428571"/>
          <c:w val="0.824923547400612"/>
          <c:h val="0.741071428571429"/>
        </c:manualLayout>
      </c:layout>
      <c:scatterChart>
        <c:scatterStyle val="lineMarker"/>
        <c:varyColors val="0"/>
        <c:ser>
          <c:idx val="0"/>
          <c:order val="0"/>
          <c:tx>
            <c:strRef>
              <c:f>"Control"</c:f>
              <c:strCache>
                <c:ptCount val="1"/>
                <c:pt idx="0">
                  <c:v>Control</c:v>
                </c:pt>
              </c:strCache>
            </c:strRef>
          </c:tx>
          <c:spPr>
            <a:ln w="22225" cap="rnd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</c:spPr>
          <c:marker>
            <c:symbol val="diamond"/>
            <c:size val="8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prstDash val="solid"/>
                <a:round/>
              </a:ln>
            </c:spPr>
          </c:marker>
          <c:dPt>
            <c:idx val="0"/>
            <c:marker>
              <c:symbol val="diamond"/>
              <c:size val="8"/>
              <c:spPr>
                <a:noFill/>
                <a:ln w="9525" cap="flat" cmpd="sng" algn="ctr">
                  <a:solidFill>
                    <a:schemeClr val="bg1">
                      <a:lumMod val="75000"/>
                    </a:schemeClr>
                  </a:solidFill>
                  <a:prstDash val="solid"/>
                  <a:round/>
                </a:ln>
              </c:spPr>
            </c:marker>
            <c:bubble3D val="0"/>
          </c:dPt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- 3d.xlsx]Sheet1'!$F$3:$F$4</c:f>
                <c:numCache>
                  <c:formatCode>General</c:formatCode>
                  <c:ptCount val="2"/>
                  <c:pt idx="0">
                    <c:v>0.88</c:v>
                  </c:pt>
                  <c:pt idx="1">
                    <c:v>1.92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- 3d.xlsx]Sheet1'!$E$3:$E$4</c:f>
                <c:numCache>
                  <c:formatCode>General</c:formatCode>
                  <c:ptCount val="2"/>
                  <c:pt idx="0">
                    <c:v>1.19</c:v>
                  </c:pt>
                  <c:pt idx="1">
                    <c:v>2.19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- 3d.xlsx]Sheet1'!$E$3:$E$4</c:f>
                <c:numCache>
                  <c:formatCode>General</c:formatCode>
                  <c:ptCount val="2"/>
                  <c:pt idx="0">
                    <c:v>1.19</c:v>
                  </c:pt>
                  <c:pt idx="1">
                    <c:v>2.19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- 3d.xlsx]Sheet1'!$E$3:$E$4</c:f>
                <c:numCache>
                  <c:formatCode>General</c:formatCode>
                  <c:ptCount val="2"/>
                  <c:pt idx="0">
                    <c:v>1.19</c:v>
                  </c:pt>
                  <c:pt idx="1">
                    <c:v>2.19</c:v>
                  </c:pt>
                </c:numCache>
              </c:numRef>
            </c:minus>
          </c:errBars>
          <c:xVal>
            <c:numRef>
              <c:f>[2]Sheet1!$C$3:$C$4</c:f>
              <c:numCache>
                <c:formatCode>General</c:formatCode>
                <c:ptCount val="2"/>
                <c:pt idx="0">
                  <c:v>12.01</c:v>
                </c:pt>
                <c:pt idx="1">
                  <c:v>19.31</c:v>
                </c:pt>
              </c:numCache>
            </c:numRef>
          </c:xVal>
          <c:yVal>
            <c:numRef>
              <c:f>[2]Sheet1!$D$3:$D$4</c:f>
              <c:numCache>
                <c:formatCode>General</c:formatCode>
                <c:ptCount val="2"/>
                <c:pt idx="0">
                  <c:v>12.11</c:v>
                </c:pt>
                <c:pt idx="1">
                  <c:v>19.6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"OIM"</c:f>
              <c:strCache>
                <c:ptCount val="1"/>
                <c:pt idx="0">
                  <c:v>OIM</c:v>
                </c:pt>
              </c:strCache>
            </c:strRef>
          </c:tx>
          <c:spPr>
            <a:ln w="22225" cap="rnd" cmpd="sng" algn="ctr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  <a:round/>
              </a:ln>
            </c:spPr>
          </c:marker>
          <c:dPt>
            <c:idx val="0"/>
            <c:marker>
              <c:symbol val="diamond"/>
              <c:size val="8"/>
              <c:spPr>
                <a:noFill/>
                <a:ln w="9525" cap="flat" cmpd="sng" algn="ctr">
                  <a:solidFill>
                    <a:schemeClr val="tx1">
                      <a:lumMod val="75000"/>
                      <a:lumOff val="25000"/>
                    </a:schemeClr>
                  </a:solidFill>
                  <a:prstDash val="solid"/>
                  <a:round/>
                </a:ln>
              </c:spPr>
            </c:marker>
            <c:bubble3D val="0"/>
          </c:dPt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- 3d.xlsx]Sheet1'!$F$5:$F$6</c:f>
                <c:numCache>
                  <c:formatCode>General</c:formatCode>
                  <c:ptCount val="2"/>
                  <c:pt idx="0">
                    <c:v>1.08</c:v>
                  </c:pt>
                  <c:pt idx="1">
                    <c:v>1.72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- 3d.xlsx]Sheet1'!$F$5:$F$6</c:f>
                <c:numCache>
                  <c:formatCode>General</c:formatCode>
                  <c:ptCount val="2"/>
                  <c:pt idx="0">
                    <c:v>1.08</c:v>
                  </c:pt>
                  <c:pt idx="1">
                    <c:v>1.72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- 3d.xlsx]Sheet1'!$E$5:$E$6</c:f>
                <c:numCache>
                  <c:formatCode>General</c:formatCode>
                  <c:ptCount val="2"/>
                  <c:pt idx="0">
                    <c:v>0.99</c:v>
                  </c:pt>
                  <c:pt idx="1">
                    <c:v>1.4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- 3d.xlsx]Sheet1'!$E$5:$E$6</c:f>
                <c:numCache>
                  <c:formatCode>General</c:formatCode>
                  <c:ptCount val="2"/>
                  <c:pt idx="0">
                    <c:v>0.99</c:v>
                  </c:pt>
                  <c:pt idx="1">
                    <c:v>1.4</c:v>
                  </c:pt>
                </c:numCache>
              </c:numRef>
            </c:minus>
          </c:errBars>
          <c:xVal>
            <c:numRef>
              <c:f>[2]Sheet1!$C$5:$C$6</c:f>
              <c:numCache>
                <c:formatCode>General</c:formatCode>
                <c:ptCount val="2"/>
                <c:pt idx="0">
                  <c:v>15.09</c:v>
                </c:pt>
                <c:pt idx="1">
                  <c:v>24.35</c:v>
                </c:pt>
              </c:numCache>
            </c:numRef>
          </c:xVal>
          <c:yVal>
            <c:numRef>
              <c:f>[2]Sheet1!$D$5:$D$6</c:f>
              <c:numCache>
                <c:formatCode>General</c:formatCode>
                <c:ptCount val="2"/>
                <c:pt idx="0">
                  <c:v>19.56</c:v>
                </c:pt>
                <c:pt idx="1">
                  <c:v>28.33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175232"/>
        <c:axId val="202177152"/>
      </c:scatterChart>
      <c:valAx>
        <c:axId val="20217523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ECAR(mpH/min/</a:t>
                </a:r>
                <a:r>
                  <a:rPr lang="el-GR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μ</a:t>
                </a: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g protein)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202177152"/>
        <c:crosses val="autoZero"/>
        <c:crossBetween val="midCat"/>
      </c:valAx>
      <c:valAx>
        <c:axId val="202177152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OCR(pmol/min/</a:t>
                </a:r>
                <a:r>
                  <a:rPr lang="el-GR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μ</a:t>
                </a: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g protein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94444444444444"/>
              <c:y val="0.11514071157771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202175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9378020981322"/>
          <c:y val="0.0515341311502729"/>
          <c:w val="0.18823665791776"/>
          <c:h val="0.14891586468358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externalData r:id="rId1">
    <c:autoUpdate val="0"/>
  </c:externalData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238532110092"/>
          <c:y val="0.106473214285714"/>
          <c:w val="0.838532110091743"/>
          <c:h val="0.686160714285714"/>
        </c:manualLayout>
      </c:layout>
      <c:scatterChart>
        <c:scatterStyle val="lineMarker"/>
        <c:varyColors val="0"/>
        <c:ser>
          <c:idx val="0"/>
          <c:order val="0"/>
          <c:tx>
            <c:strRef>
              <c:f>"Control"</c:f>
              <c:strCache>
                <c:ptCount val="1"/>
                <c:pt idx="0">
                  <c:v>Control</c:v>
                </c:pt>
              </c:strCache>
            </c:strRef>
          </c:tx>
          <c:spPr>
            <a:ln w="22225" cap="rnd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</c:spPr>
          <c:marker>
            <c:symbol val="diamond"/>
            <c:size val="8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prstDash val="solid"/>
                <a:round/>
              </a:ln>
            </c:spPr>
          </c:marker>
          <c:dPt>
            <c:idx val="0"/>
            <c:marker>
              <c:symbol val="diamond"/>
              <c:size val="8"/>
              <c:spPr>
                <a:noFill/>
                <a:ln w="9525" cap="flat" cmpd="sng" algn="ctr">
                  <a:solidFill>
                    <a:schemeClr val="bg1">
                      <a:lumMod val="75000"/>
                    </a:schemeClr>
                  </a:solidFill>
                  <a:prstDash val="solid"/>
                  <a:round/>
                </a:ln>
              </c:spPr>
            </c:marker>
            <c:bubble3D val="0"/>
          </c:dPt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- 5d.xlsx]Sheet1'!$F$3:$F$4</c:f>
                <c:numCache>
                  <c:formatCode>General</c:formatCode>
                  <c:ptCount val="2"/>
                  <c:pt idx="0">
                    <c:v>0.77</c:v>
                  </c:pt>
                  <c:pt idx="1">
                    <c:v>1.26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- 5d.xlsx]Sheet1'!$E$3:$E$4</c:f>
                <c:numCache>
                  <c:formatCode>General</c:formatCode>
                  <c:ptCount val="2"/>
                  <c:pt idx="0">
                    <c:v>0.51</c:v>
                  </c:pt>
                  <c:pt idx="1">
                    <c:v>0.46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- 5d.xlsx]Sheet1'!$E$3:$E$4</c:f>
                <c:numCache>
                  <c:formatCode>General</c:formatCode>
                  <c:ptCount val="2"/>
                  <c:pt idx="0">
                    <c:v>0.51</c:v>
                  </c:pt>
                  <c:pt idx="1">
                    <c:v>0.46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- 5d.xlsx]Sheet1'!$E$3:$E$4</c:f>
                <c:numCache>
                  <c:formatCode>General</c:formatCode>
                  <c:ptCount val="2"/>
                  <c:pt idx="0">
                    <c:v>0.51</c:v>
                  </c:pt>
                  <c:pt idx="1">
                    <c:v>0.46</c:v>
                  </c:pt>
                </c:numCache>
              </c:numRef>
            </c:minus>
          </c:errBars>
          <c:xVal>
            <c:numRef>
              <c:f>[3]Sheet1!$C$3:$C$4</c:f>
              <c:numCache>
                <c:formatCode>General</c:formatCode>
                <c:ptCount val="2"/>
                <c:pt idx="0">
                  <c:v>11.25</c:v>
                </c:pt>
                <c:pt idx="1">
                  <c:v>17.44</c:v>
                </c:pt>
              </c:numCache>
            </c:numRef>
          </c:xVal>
          <c:yVal>
            <c:numRef>
              <c:f>[3]Sheet1!$D$3:$D$4</c:f>
              <c:numCache>
                <c:formatCode>General</c:formatCode>
                <c:ptCount val="2"/>
                <c:pt idx="0">
                  <c:v>11.62</c:v>
                </c:pt>
                <c:pt idx="1">
                  <c:v>25.61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"OIM"</c:f>
              <c:strCache>
                <c:ptCount val="1"/>
                <c:pt idx="0">
                  <c:v>OIM</c:v>
                </c:pt>
              </c:strCache>
            </c:strRef>
          </c:tx>
          <c:spPr>
            <a:ln w="22225" cap="rnd" cmpd="sng" algn="ctr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  <a:round/>
              </a:ln>
            </c:spPr>
          </c:marker>
          <c:dPt>
            <c:idx val="0"/>
            <c:marker>
              <c:symbol val="diamond"/>
              <c:size val="8"/>
              <c:spPr>
                <a:noFill/>
                <a:ln w="9525" cap="flat" cmpd="sng" algn="ctr">
                  <a:solidFill>
                    <a:schemeClr val="tx1">
                      <a:lumMod val="75000"/>
                      <a:lumOff val="25000"/>
                    </a:schemeClr>
                  </a:solidFill>
                  <a:prstDash val="solid"/>
                  <a:round/>
                </a:ln>
              </c:spPr>
            </c:marker>
            <c:bubble3D val="0"/>
          </c:dPt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- 5d.xlsx]Sheet1'!$F$5:$F$6</c:f>
                <c:numCache>
                  <c:formatCode>General</c:formatCode>
                  <c:ptCount val="2"/>
                  <c:pt idx="0">
                    <c:v>0.67</c:v>
                  </c:pt>
                  <c:pt idx="1">
                    <c:v>0.98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- 5d.xlsx]Sheet1'!$F$5:$F$6</c:f>
                <c:numCache>
                  <c:formatCode>General</c:formatCode>
                  <c:ptCount val="2"/>
                  <c:pt idx="0">
                    <c:v>0.67</c:v>
                  </c:pt>
                  <c:pt idx="1">
                    <c:v>0.98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 - 5d.xlsx]Sheet1'!$E$5:$E$6</c:f>
                <c:numCache>
                  <c:formatCode>General</c:formatCode>
                  <c:ptCount val="2"/>
                  <c:pt idx="0">
                    <c:v>0.69</c:v>
                  </c:pt>
                  <c:pt idx="1">
                    <c:v>1.19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 - 5d.xlsx]Sheet1'!$E$5:$E$6</c:f>
                <c:numCache>
                  <c:formatCode>General</c:formatCode>
                  <c:ptCount val="2"/>
                  <c:pt idx="0">
                    <c:v>0.69</c:v>
                  </c:pt>
                  <c:pt idx="1">
                    <c:v>1.19</c:v>
                  </c:pt>
                </c:numCache>
              </c:numRef>
            </c:minus>
          </c:errBars>
          <c:xVal>
            <c:numRef>
              <c:f>[3]Sheet1!$C$5:$C$6</c:f>
              <c:numCache>
                <c:formatCode>General</c:formatCode>
                <c:ptCount val="2"/>
                <c:pt idx="0">
                  <c:v>6.12</c:v>
                </c:pt>
                <c:pt idx="1">
                  <c:v>14.38</c:v>
                </c:pt>
              </c:numCache>
            </c:numRef>
          </c:xVal>
          <c:yVal>
            <c:numRef>
              <c:f>[3]Sheet1!$D$5:$D$6</c:f>
              <c:numCache>
                <c:formatCode>General</c:formatCode>
                <c:ptCount val="2"/>
                <c:pt idx="0">
                  <c:v>16.31</c:v>
                </c:pt>
                <c:pt idx="1">
                  <c:v>32.93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277504"/>
        <c:axId val="234410752"/>
      </c:scatterChart>
      <c:valAx>
        <c:axId val="23427750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ECAR(mpH/min/</a:t>
                </a:r>
                <a:r>
                  <a:rPr lang="el-GR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μ</a:t>
                </a:r>
                <a:r>
                  <a:rPr lang="en-US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g protein)</a:t>
                </a:r>
                <a:endParaRPr lang="zh-CN" altLang="en-US" sz="105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34410752"/>
        <c:crosses val="autoZero"/>
        <c:crossBetween val="midCat"/>
      </c:valAx>
      <c:valAx>
        <c:axId val="234410752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OCR(pmol/min/</a:t>
                </a:r>
                <a:r>
                  <a:rPr lang="el-GR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μ</a:t>
                </a:r>
                <a:r>
                  <a:rPr lang="en-US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g protein</a:t>
                </a:r>
                <a:endParaRPr lang="zh-CN" altLang="en-US" sz="105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66666666666667"/>
              <c:y val="0.13129811898512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34277504"/>
        <c:crosses val="autoZero"/>
        <c:crossBetween val="midCat"/>
      </c:valAx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>
        <c:manualLayout>
          <c:xMode val="edge"/>
          <c:yMode val="edge"/>
          <c:x val="0.197441221796817"/>
          <c:y val="0.109156485647627"/>
          <c:w val="0.18823665791776"/>
          <c:h val="0.13502697579469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238532110092"/>
          <c:y val="0.134151785714286"/>
          <c:w val="0.829357798165138"/>
          <c:h val="0.658482142857143"/>
        </c:manualLayout>
      </c:layout>
      <c:scatterChart>
        <c:scatterStyle val="lineMarker"/>
        <c:varyColors val="0"/>
        <c:ser>
          <c:idx val="0"/>
          <c:order val="0"/>
          <c:tx>
            <c:strRef>
              <c:f>"Control"</c:f>
              <c:strCache>
                <c:ptCount val="1"/>
                <c:pt idx="0">
                  <c:v>Control</c:v>
                </c:pt>
              </c:strCache>
            </c:strRef>
          </c:tx>
          <c:spPr>
            <a:ln w="22225" cap="rnd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</c:spPr>
          <c:marker>
            <c:symbol val="diamond"/>
            <c:size val="8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prstDash val="solid"/>
                <a:round/>
              </a:ln>
            </c:spPr>
          </c:marker>
          <c:dPt>
            <c:idx val="0"/>
            <c:marker>
              <c:symbol val="diamond"/>
              <c:size val="8"/>
              <c:spPr>
                <a:noFill/>
                <a:ln w="9525" cap="flat" cmpd="sng" algn="ctr">
                  <a:solidFill>
                    <a:schemeClr val="bg1">
                      <a:lumMod val="75000"/>
                    </a:schemeClr>
                  </a:solidFill>
                  <a:prstDash val="solid"/>
                  <a:round/>
                </a:ln>
              </c:spPr>
            </c:marker>
            <c:bubble3D val="0"/>
          </c:dPt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2\[phenotype- 7d.xlsx]Sheet1'!$F$3:$F$4</c:f>
                <c:numCache>
                  <c:formatCode>General</c:formatCode>
                  <c:ptCount val="2"/>
                  <c:pt idx="0">
                    <c:v>0.56</c:v>
                  </c:pt>
                  <c:pt idx="1">
                    <c:v>1.82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2\[phenotype- 7d.xlsx]Sheet1'!$E$3:$E$4</c:f>
                <c:numCache>
                  <c:formatCode>General</c:formatCode>
                  <c:ptCount val="2"/>
                  <c:pt idx="0">
                    <c:v>1.02</c:v>
                  </c:pt>
                  <c:pt idx="1">
                    <c:v>0.97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2\[phenotype- 7d.xlsx]Sheet1'!$E$3:$E$4</c:f>
                <c:numCache>
                  <c:formatCode>General</c:formatCode>
                  <c:ptCount val="2"/>
                  <c:pt idx="0">
                    <c:v>1.02</c:v>
                  </c:pt>
                  <c:pt idx="1">
                    <c:v>0.97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2\[phenotype- 7d.xlsx]Sheet1'!$E$3:$E$4</c:f>
                <c:numCache>
                  <c:formatCode>General</c:formatCode>
                  <c:ptCount val="2"/>
                  <c:pt idx="0">
                    <c:v>1.02</c:v>
                  </c:pt>
                  <c:pt idx="1">
                    <c:v>0.97</c:v>
                  </c:pt>
                </c:numCache>
              </c:numRef>
            </c:minus>
          </c:errBars>
          <c:xVal>
            <c:numRef>
              <c:f>[4]Sheet1!$C$3:$C$4</c:f>
              <c:numCache>
                <c:formatCode>General</c:formatCode>
                <c:ptCount val="2"/>
                <c:pt idx="0">
                  <c:v>9.34</c:v>
                </c:pt>
                <c:pt idx="1">
                  <c:v>13.13</c:v>
                </c:pt>
              </c:numCache>
            </c:numRef>
          </c:xVal>
          <c:yVal>
            <c:numRef>
              <c:f>[4]Sheet1!$D$3:$D$4</c:f>
              <c:numCache>
                <c:formatCode>General</c:formatCode>
                <c:ptCount val="2"/>
                <c:pt idx="0">
                  <c:v>9.69</c:v>
                </c:pt>
                <c:pt idx="1">
                  <c:v>24.29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"OIM"</c:f>
              <c:strCache>
                <c:ptCount val="1"/>
                <c:pt idx="0">
                  <c:v>OIM</c:v>
                </c:pt>
              </c:strCache>
            </c:strRef>
          </c:tx>
          <c:spPr>
            <a:ln w="22225" cap="rnd" cmpd="sng" algn="ctr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  <a:round/>
              </a:ln>
            </c:spPr>
          </c:marker>
          <c:dPt>
            <c:idx val="0"/>
            <c:marker>
              <c:symbol val="diamond"/>
              <c:size val="8"/>
              <c:spPr>
                <a:noFill/>
                <a:ln w="9525" cap="flat" cmpd="sng" algn="ctr">
                  <a:solidFill>
                    <a:schemeClr val="tx1">
                      <a:lumMod val="75000"/>
                      <a:lumOff val="25000"/>
                    </a:schemeClr>
                  </a:solidFill>
                  <a:prstDash val="solid"/>
                  <a:round/>
                </a:ln>
              </c:spPr>
            </c:marker>
            <c:bubble3D val="0"/>
          </c:dPt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2\[phenotype- 7d.xlsx]Sheet1'!$F$5:$F$6</c:f>
                <c:numCache>
                  <c:formatCode>General</c:formatCode>
                  <c:ptCount val="2"/>
                  <c:pt idx="0">
                    <c:v>0.23</c:v>
                  </c:pt>
                  <c:pt idx="1">
                    <c:v>0.45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2\[phenotype- 7d.xlsx]Sheet1'!$F$5:$F$6</c:f>
                <c:numCache>
                  <c:formatCode>General</c:formatCode>
                  <c:ptCount val="2"/>
                  <c:pt idx="0">
                    <c:v>0.23</c:v>
                  </c:pt>
                  <c:pt idx="1">
                    <c:v>0.45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2\[phenotype- 7d.xlsx]Sheet1'!$E$5:$E$6</c:f>
                <c:numCache>
                  <c:formatCode>General</c:formatCode>
                  <c:ptCount val="2"/>
                  <c:pt idx="0">
                    <c:v>0.13</c:v>
                  </c:pt>
                  <c:pt idx="1">
                    <c:v>0.39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2\[phenotype- 7d.xlsx]Sheet1'!$E$5:$E$6</c:f>
                <c:numCache>
                  <c:formatCode>General</c:formatCode>
                  <c:ptCount val="2"/>
                  <c:pt idx="0">
                    <c:v>0.13</c:v>
                  </c:pt>
                  <c:pt idx="1">
                    <c:v>0.39</c:v>
                  </c:pt>
                </c:numCache>
              </c:numRef>
            </c:minus>
          </c:errBars>
          <c:xVal>
            <c:numRef>
              <c:f>[4]Sheet1!$C$5:$C$6</c:f>
              <c:numCache>
                <c:formatCode>General</c:formatCode>
                <c:ptCount val="2"/>
                <c:pt idx="0">
                  <c:v>5.74</c:v>
                </c:pt>
                <c:pt idx="1">
                  <c:v>10.59</c:v>
                </c:pt>
              </c:numCache>
            </c:numRef>
          </c:xVal>
          <c:yVal>
            <c:numRef>
              <c:f>[4]Sheet1!$D$5:$D$6</c:f>
              <c:numCache>
                <c:formatCode>General</c:formatCode>
                <c:ptCount val="2"/>
                <c:pt idx="0">
                  <c:v>13.14</c:v>
                </c:pt>
                <c:pt idx="1">
                  <c:v>33.45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822592"/>
        <c:axId val="181824512"/>
      </c:scatterChart>
      <c:valAx>
        <c:axId val="1818225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ECAR(mpH/min/</a:t>
                </a:r>
                <a:r>
                  <a:rPr lang="el-GR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μ</a:t>
                </a:r>
                <a:r>
                  <a:rPr lang="en-US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g protein)</a:t>
                </a:r>
                <a:endParaRPr lang="zh-CN" altLang="en-US" sz="105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81824512"/>
        <c:crosses val="autoZero"/>
        <c:crossBetween val="midCat"/>
      </c:valAx>
      <c:valAx>
        <c:axId val="181824512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OCR(pmol/min/</a:t>
                </a:r>
                <a:r>
                  <a:rPr lang="el-GR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μ</a:t>
                </a:r>
                <a:r>
                  <a:rPr lang="en-US" altLang="zh-CN" sz="105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g protein</a:t>
                </a:r>
                <a:endParaRPr lang="zh-CN" altLang="en-US" sz="105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25"/>
              <c:y val="0.17296478565179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81822592"/>
        <c:crosses val="autoZero"/>
        <c:crossBetween val="midCat"/>
      </c:valAx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>
        <c:manualLayout>
          <c:xMode val="edge"/>
          <c:yMode val="edge"/>
          <c:x val="0.2238683369854"/>
          <c:y val="0.130403178769321"/>
          <c:w val="0.18823665791776"/>
          <c:h val="0.121138086905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76200</xdr:colOff>
      <xdr:row>13</xdr:row>
      <xdr:rowOff>117475</xdr:rowOff>
    </xdr:from>
    <xdr:to>
      <xdr:col>21</xdr:col>
      <xdr:colOff>323850</xdr:colOff>
      <xdr:row>30</xdr:row>
      <xdr:rowOff>98425</xdr:rowOff>
    </xdr:to>
    <xdr:graphicFrame>
      <xdr:nvGraphicFramePr>
        <xdr:cNvPr id="3" name="图表 2"/>
        <xdr:cNvGraphicFramePr/>
      </xdr:nvGraphicFramePr>
      <xdr:xfrm>
        <a:off x="7546975" y="2314575"/>
        <a:ext cx="4577715" cy="2800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0.456422018348624</cdr:x>
      <cdr:y>0.640625</cdr:y>
    </cdr:from>
    <cdr:to>
      <cdr:x>0.676605504587156</cdr:x>
      <cdr:y>0.736830357142857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1895475" y="1822450"/>
          <a:ext cx="914400" cy="2736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>
              <a:latin typeface="Times New Roman" panose="02020603050405020304" pitchFamily="18" charset="0"/>
              <a:cs typeface="Times New Roman" panose="02020603050405020304" pitchFamily="18" charset="0"/>
            </a:rPr>
            <a:t>Baseline</a:t>
          </a:r>
          <a:endParaRPr lang="en-US" altLang="zh-CN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0.789755351681957</cdr:x>
      <cdr:y>0.198660714285714</cdr:y>
    </cdr:from>
    <cdr:to>
      <cdr:x>1</cdr:x>
      <cdr:y>0.294866071428571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3279775" y="565150"/>
          <a:ext cx="873125" cy="2736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>
              <a:latin typeface="Times New Roman" panose="02020603050405020304" pitchFamily="18" charset="0"/>
              <a:cs typeface="Times New Roman" panose="02020603050405020304" pitchFamily="18" charset="0"/>
            </a:rPr>
            <a:t>Stress</a:t>
          </a:r>
          <a:endParaRPr lang="en-US" altLang="zh-CN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192405</xdr:colOff>
      <xdr:row>12</xdr:row>
      <xdr:rowOff>28575</xdr:rowOff>
    </xdr:from>
    <xdr:to>
      <xdr:col>20</xdr:col>
      <xdr:colOff>440055</xdr:colOff>
      <xdr:row>29</xdr:row>
      <xdr:rowOff>6350</xdr:rowOff>
    </xdr:to>
    <xdr:graphicFrame>
      <xdr:nvGraphicFramePr>
        <xdr:cNvPr id="2" name="图表 1"/>
        <xdr:cNvGraphicFramePr/>
      </xdr:nvGraphicFramePr>
      <xdr:xfrm>
        <a:off x="7148830" y="2066925"/>
        <a:ext cx="4577715" cy="2797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48895</xdr:colOff>
      <xdr:row>12</xdr:row>
      <xdr:rowOff>63500</xdr:rowOff>
    </xdr:from>
    <xdr:to>
      <xdr:col>7</xdr:col>
      <xdr:colOff>130175</xdr:colOff>
      <xdr:row>27</xdr:row>
      <xdr:rowOff>158750</xdr:rowOff>
    </xdr:to>
    <xdr:graphicFrame>
      <xdr:nvGraphicFramePr>
        <xdr:cNvPr id="2" name="图表 1"/>
        <xdr:cNvGraphicFramePr/>
      </xdr:nvGraphicFramePr>
      <xdr:xfrm>
        <a:off x="48895" y="2197100"/>
        <a:ext cx="4401820" cy="27622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52070</xdr:colOff>
      <xdr:row>28</xdr:row>
      <xdr:rowOff>168275</xdr:rowOff>
    </xdr:from>
    <xdr:to>
      <xdr:col>6</xdr:col>
      <xdr:colOff>471170</xdr:colOff>
      <xdr:row>44</xdr:row>
      <xdr:rowOff>168275</xdr:rowOff>
    </xdr:to>
    <xdr:graphicFrame>
      <xdr:nvGraphicFramePr>
        <xdr:cNvPr id="3" name="图表 2"/>
        <xdr:cNvGraphicFramePr/>
      </xdr:nvGraphicFramePr>
      <xdr:xfrm>
        <a:off x="52070" y="5146675"/>
        <a:ext cx="4122420" cy="2844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482600</xdr:colOff>
      <xdr:row>7</xdr:row>
      <xdr:rowOff>161290</xdr:rowOff>
    </xdr:from>
    <xdr:to>
      <xdr:col>7</xdr:col>
      <xdr:colOff>494665</xdr:colOff>
      <xdr:row>27</xdr:row>
      <xdr:rowOff>22225</xdr:rowOff>
    </xdr:to>
    <xdr:graphicFrame>
      <xdr:nvGraphicFramePr>
        <xdr:cNvPr id="2" name="图表 1"/>
        <xdr:cNvGraphicFramePr/>
      </xdr:nvGraphicFramePr>
      <xdr:xfrm>
        <a:off x="482600" y="1405890"/>
        <a:ext cx="4332605" cy="34169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104775</xdr:colOff>
      <xdr:row>6</xdr:row>
      <xdr:rowOff>85725</xdr:rowOff>
    </xdr:from>
    <xdr:to>
      <xdr:col>6</xdr:col>
      <xdr:colOff>561975</xdr:colOff>
      <xdr:row>22</xdr:row>
      <xdr:rowOff>85725</xdr:rowOff>
    </xdr:to>
    <xdr:graphicFrame>
      <xdr:nvGraphicFramePr>
        <xdr:cNvPr id="2" name="图表 1"/>
        <xdr:cNvGraphicFramePr/>
      </xdr:nvGraphicFramePr>
      <xdr:xfrm>
        <a:off x="104775" y="1152525"/>
        <a:ext cx="4160520" cy="2844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0.369266055045872</cdr:x>
      <cdr:y>0.380580357142857</cdr:y>
    </cdr:from>
    <cdr:to>
      <cdr:x>0.589449541284404</cdr:x>
      <cdr:y>0.476785714285714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1533525" y="1082675"/>
          <a:ext cx="914400" cy="2736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>
              <a:latin typeface="Times New Roman" panose="02020603050405020304" pitchFamily="18" charset="0"/>
              <a:cs typeface="Times New Roman" panose="02020603050405020304" pitchFamily="18" charset="0"/>
            </a:rPr>
            <a:t>Baseline</a:t>
          </a:r>
          <a:endParaRPr lang="en-US" altLang="zh-CN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0.760703363914373</cdr:x>
      <cdr:y>0.262276785714286</cdr:y>
    </cdr:from>
    <cdr:to>
      <cdr:x>0.978593272171254</cdr:x>
      <cdr:y>0.358482142857143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3159125" y="746125"/>
          <a:ext cx="904875" cy="2736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>
              <a:latin typeface="Times New Roman" panose="02020603050405020304" pitchFamily="18" charset="0"/>
              <a:cs typeface="Times New Roman" panose="02020603050405020304" pitchFamily="18" charset="0"/>
            </a:rPr>
            <a:t>Stress</a:t>
          </a:r>
          <a:endParaRPr lang="en-US" altLang="zh-CN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7</xdr:row>
      <xdr:rowOff>38100</xdr:rowOff>
    </xdr:from>
    <xdr:to>
      <xdr:col>6</xdr:col>
      <xdr:colOff>523875</xdr:colOff>
      <xdr:row>23</xdr:row>
      <xdr:rowOff>38100</xdr:rowOff>
    </xdr:to>
    <xdr:graphicFrame>
      <xdr:nvGraphicFramePr>
        <xdr:cNvPr id="2" name="图表 1"/>
        <xdr:cNvGraphicFramePr/>
      </xdr:nvGraphicFramePr>
      <xdr:xfrm>
        <a:off x="66675" y="1282700"/>
        <a:ext cx="4160520" cy="2844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0.393730886850153</cdr:x>
      <cdr:y>0.595982142857143</cdr:y>
    </cdr:from>
    <cdr:to>
      <cdr:x>0.613914373088685</cdr:x>
      <cdr:y>0.6921875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1635125" y="1695450"/>
          <a:ext cx="914400" cy="2736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>
              <a:latin typeface="Times New Roman" panose="02020603050405020304" pitchFamily="18" charset="0"/>
              <a:cs typeface="Times New Roman" panose="02020603050405020304" pitchFamily="18" charset="0"/>
            </a:rPr>
            <a:t>Baseline</a:t>
          </a:r>
          <a:endParaRPr lang="en-US" altLang="zh-CN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0.791284403669725</cdr:x>
      <cdr:y>0.120535714285714</cdr:y>
    </cdr:from>
    <cdr:to>
      <cdr:x>1</cdr:x>
      <cdr:y>0.216741071428571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3286125" y="342900"/>
          <a:ext cx="866775" cy="2736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>
              <a:latin typeface="Times New Roman" panose="02020603050405020304" pitchFamily="18" charset="0"/>
              <a:cs typeface="Times New Roman" panose="02020603050405020304" pitchFamily="18" charset="0"/>
            </a:rPr>
            <a:t>Stress</a:t>
          </a:r>
          <a:endParaRPr lang="en-US" altLang="zh-CN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85725</xdr:colOff>
      <xdr:row>6</xdr:row>
      <xdr:rowOff>19050</xdr:rowOff>
    </xdr:from>
    <xdr:to>
      <xdr:col>6</xdr:col>
      <xdr:colOff>542925</xdr:colOff>
      <xdr:row>22</xdr:row>
      <xdr:rowOff>19050</xdr:rowOff>
    </xdr:to>
    <xdr:graphicFrame>
      <xdr:nvGraphicFramePr>
        <xdr:cNvPr id="2" name="图表 1"/>
        <xdr:cNvGraphicFramePr/>
      </xdr:nvGraphicFramePr>
      <xdr:xfrm>
        <a:off x="85725" y="1085850"/>
        <a:ext cx="4160520" cy="2844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henotype%20-%201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64;&#26009;\&#24072;&#20804;&#24072;&#22969;&#30340;&#25991;&#31456;\&#29579;&#26519;&#33395;\&#20195;&#35874;&#25991;&#31456;-&#29579;&#26519;&#33395;-20220817\&#20195;&#35874;&#23454;&#39564;&#21407;&#22987;&#25968;&#25454;-&#29579;&#26519;&#33395;-20220831\&#21407;&#22987;&#25968;&#25454;&#21450;&#32479;&#35745;\upload data\Figure 2\phenotype- 7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henotype%20-%203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henotype%20-%205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henotype-%207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64;&#26009;\&#24072;&#20804;&#24072;&#22969;&#30340;&#25991;&#31456;\&#29579;&#26519;&#33395;\&#20195;&#35874;&#25991;&#31456;-&#29579;&#26519;&#33395;-20220817\&#20195;&#35874;&#23454;&#39564;&#21407;&#22987;&#25968;&#25454;-&#29579;&#26519;&#33395;-20220831\&#21407;&#22987;&#25968;&#25454;&#21450;&#32479;&#35745;\upload data\Figure 2\2-PCR-NRF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64;&#26009;\&#24072;&#20804;&#24072;&#22969;&#30340;&#25991;&#31456;\&#29579;&#26519;&#33395;\&#20195;&#35874;&#25991;&#31456;-&#29579;&#26519;&#33395;-20220817\&#20195;&#35874;&#23454;&#39564;&#21407;&#22987;&#25968;&#25454;-&#29579;&#26519;&#33395;-20220831\&#21407;&#22987;&#25968;&#25454;&#21450;&#32479;&#35745;\upload data\Figure 2\3-OCR TO ECA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64;&#26009;\&#24072;&#20804;&#24072;&#22969;&#30340;&#25991;&#31456;\&#29579;&#26519;&#33395;\&#20195;&#35874;&#25991;&#31456;-&#29579;&#26519;&#33395;-20220817\&#20195;&#35874;&#23454;&#39564;&#21407;&#22987;&#25968;&#25454;-&#29579;&#26519;&#33395;-20220831\&#21407;&#22987;&#25968;&#25454;&#21450;&#32479;&#35745;\upload data\Figure 2\phenotype - 1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64;&#26009;\&#24072;&#20804;&#24072;&#22969;&#30340;&#25991;&#31456;\&#29579;&#26519;&#33395;\&#20195;&#35874;&#25991;&#31456;-&#29579;&#26519;&#33395;-20220817\&#20195;&#35874;&#23454;&#39564;&#21407;&#22987;&#25968;&#25454;-&#29579;&#26519;&#33395;-20220831\&#21407;&#22987;&#25968;&#25454;&#21450;&#32479;&#35745;\upload data\Figure 2\phenotype - 3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64;&#26009;\&#24072;&#20804;&#24072;&#22969;&#30340;&#25991;&#31456;\&#29579;&#26519;&#33395;\&#20195;&#35874;&#25991;&#31456;-&#29579;&#26519;&#33395;-20220817\&#20195;&#35874;&#23454;&#39564;&#21407;&#22987;&#25968;&#25454;-&#29579;&#26519;&#33395;-20220831\&#21407;&#22987;&#25968;&#25454;&#21450;&#32479;&#35745;\upload data\Figure 2\phenotype - 5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13.12</v>
          </cell>
          <cell r="D3">
            <v>12.13</v>
          </cell>
        </row>
        <row r="4">
          <cell r="C4">
            <v>19.81</v>
          </cell>
          <cell r="D4">
            <v>17.86</v>
          </cell>
        </row>
        <row r="5">
          <cell r="C5">
            <v>10.55</v>
          </cell>
          <cell r="D5">
            <v>13.16</v>
          </cell>
        </row>
        <row r="6">
          <cell r="C6">
            <v>20.74</v>
          </cell>
          <cell r="D6">
            <v>18.08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12.01</v>
          </cell>
          <cell r="D3">
            <v>12.11</v>
          </cell>
        </row>
        <row r="4">
          <cell r="C4">
            <v>19.31</v>
          </cell>
          <cell r="D4">
            <v>19.6</v>
          </cell>
        </row>
        <row r="5">
          <cell r="C5">
            <v>15.09</v>
          </cell>
          <cell r="D5">
            <v>19.56</v>
          </cell>
        </row>
        <row r="6">
          <cell r="C6">
            <v>24.35</v>
          </cell>
          <cell r="D6">
            <v>28.33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11.25</v>
          </cell>
          <cell r="D3">
            <v>11.62</v>
          </cell>
        </row>
        <row r="4">
          <cell r="C4">
            <v>17.44</v>
          </cell>
          <cell r="D4">
            <v>25.61</v>
          </cell>
        </row>
        <row r="5">
          <cell r="C5">
            <v>6.12</v>
          </cell>
          <cell r="D5">
            <v>16.31</v>
          </cell>
        </row>
        <row r="6">
          <cell r="C6">
            <v>14.38</v>
          </cell>
          <cell r="D6">
            <v>32.93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9.34</v>
          </cell>
          <cell r="D3">
            <v>9.69</v>
          </cell>
        </row>
        <row r="4">
          <cell r="C4">
            <v>13.13</v>
          </cell>
          <cell r="D4">
            <v>24.29</v>
          </cell>
        </row>
        <row r="5">
          <cell r="C5">
            <v>5.74</v>
          </cell>
          <cell r="D5">
            <v>13.14</v>
          </cell>
        </row>
        <row r="6">
          <cell r="C6">
            <v>10.59</v>
          </cell>
          <cell r="D6">
            <v>33.45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NRF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3:X48"/>
  <sheetViews>
    <sheetView topLeftCell="J10" workbookViewId="0">
      <selection activeCell="A7" sqref="A7"/>
    </sheetView>
  </sheetViews>
  <sheetFormatPr defaultColWidth="9" defaultRowHeight="13"/>
  <cols>
    <col min="5" max="5" width="9.5" style="10" customWidth="1"/>
    <col min="6" max="6" width="9" style="11"/>
    <col min="12" max="12" width="13.2222222222222"/>
    <col min="15" max="15" width="10.5" customWidth="1"/>
    <col min="16" max="16" width="12.2555555555556" customWidth="1"/>
    <col min="17" max="17" width="12.2555555555556" style="34" customWidth="1"/>
    <col min="18" max="18" width="13.7555555555556" customWidth="1"/>
  </cols>
  <sheetData>
    <row r="3" spans="3:14">
      <c r="C3" s="12" t="s">
        <v>0</v>
      </c>
      <c r="D3" s="12" t="s">
        <v>1</v>
      </c>
      <c r="E3" s="13" t="s">
        <v>2</v>
      </c>
      <c r="F3" s="14" t="s">
        <v>3</v>
      </c>
      <c r="G3" s="12" t="s">
        <v>4</v>
      </c>
      <c r="H3" s="12" t="s">
        <v>5</v>
      </c>
      <c r="I3" s="12" t="s">
        <v>6</v>
      </c>
      <c r="J3" s="21" t="s">
        <v>7</v>
      </c>
      <c r="K3" s="21" t="s">
        <v>8</v>
      </c>
      <c r="L3" s="21" t="s">
        <v>9</v>
      </c>
      <c r="M3" s="35" t="s">
        <v>10</v>
      </c>
      <c r="N3" t="s">
        <v>11</v>
      </c>
    </row>
    <row r="4" ht="14" spans="1:14">
      <c r="A4" s="16" t="s">
        <v>12</v>
      </c>
      <c r="B4" s="16" t="s">
        <v>13</v>
      </c>
      <c r="C4" s="17" t="s">
        <v>14</v>
      </c>
      <c r="D4" s="12">
        <v>1</v>
      </c>
      <c r="E4" s="13">
        <v>13.055</v>
      </c>
      <c r="F4" s="18">
        <v>31.244</v>
      </c>
      <c r="G4" s="20">
        <f t="shared" ref="G4:G27" si="0">F4-E4</f>
        <v>18.189</v>
      </c>
      <c r="H4" s="12"/>
      <c r="I4" s="12">
        <f>G4-H5</f>
        <v>-0.479666666666667</v>
      </c>
      <c r="J4" s="12">
        <f>POWER(0.5,I4)</f>
        <v>1.39442144936249</v>
      </c>
      <c r="K4" s="12"/>
      <c r="L4" s="12"/>
      <c r="N4">
        <v>0</v>
      </c>
    </row>
    <row r="5" ht="14" spans="3:20">
      <c r="C5" s="12"/>
      <c r="D5" s="12">
        <v>2</v>
      </c>
      <c r="E5" s="13">
        <v>12.917</v>
      </c>
      <c r="F5" s="18">
        <v>32.03</v>
      </c>
      <c r="G5" s="20">
        <f t="shared" si="0"/>
        <v>19.113</v>
      </c>
      <c r="H5" s="12">
        <f>AVERAGE(G4:G6)</f>
        <v>18.6686666666667</v>
      </c>
      <c r="I5" s="12">
        <f>G5-H5</f>
        <v>0.444333333333333</v>
      </c>
      <c r="J5" s="12">
        <f>POWER(0.5,I5)</f>
        <v>0.734923845112822</v>
      </c>
      <c r="K5" s="12">
        <f>AVERAGE(J4:J6)</f>
        <v>1.03505052336019</v>
      </c>
      <c r="L5" s="36">
        <f>STDEVP(J4:J6)</f>
        <v>0.272478357760513</v>
      </c>
      <c r="O5" s="16" t="s">
        <v>15</v>
      </c>
      <c r="Q5"/>
      <c r="R5" s="34"/>
      <c r="T5" s="16" t="s">
        <v>16</v>
      </c>
    </row>
    <row r="6" ht="14" spans="3:24">
      <c r="C6" s="12"/>
      <c r="D6" s="12">
        <v>3</v>
      </c>
      <c r="E6" s="13">
        <v>12.982</v>
      </c>
      <c r="F6" s="18">
        <v>31.686</v>
      </c>
      <c r="G6" s="20">
        <f t="shared" si="0"/>
        <v>18.704</v>
      </c>
      <c r="H6" s="12"/>
      <c r="I6" s="12">
        <f>G6-H5</f>
        <v>0.0353333333333339</v>
      </c>
      <c r="J6" s="12">
        <f t="shared" ref="J6:J48" si="1">POWER(0.5,I6)</f>
        <v>0.975806275605256</v>
      </c>
      <c r="K6" s="12"/>
      <c r="L6" s="36"/>
      <c r="P6" s="23" t="s">
        <v>17</v>
      </c>
      <c r="Q6" s="23" t="s">
        <v>18</v>
      </c>
      <c r="R6" s="39"/>
      <c r="U6" s="23" t="s">
        <v>17</v>
      </c>
      <c r="V6" s="23" t="s">
        <v>18</v>
      </c>
      <c r="W6" s="23"/>
      <c r="X6" s="16"/>
    </row>
    <row r="7" spans="1:22">
      <c r="A7" s="16" t="s">
        <v>18</v>
      </c>
      <c r="C7" s="17" t="s">
        <v>19</v>
      </c>
      <c r="D7" s="12">
        <v>1</v>
      </c>
      <c r="E7" s="13">
        <v>12.922</v>
      </c>
      <c r="F7" s="18">
        <v>31.815</v>
      </c>
      <c r="G7" s="18">
        <f t="shared" si="0"/>
        <v>18.893</v>
      </c>
      <c r="H7" s="12"/>
      <c r="I7" s="12">
        <f>G7-H5</f>
        <v>0.224333333333334</v>
      </c>
      <c r="J7" s="12">
        <f t="shared" si="1"/>
        <v>0.855990485899445</v>
      </c>
      <c r="K7" s="12"/>
      <c r="L7" s="36"/>
      <c r="O7" t="s">
        <v>20</v>
      </c>
      <c r="P7" s="24">
        <v>1.03505052336019</v>
      </c>
      <c r="Q7" s="25">
        <v>0.958952144930901</v>
      </c>
      <c r="R7" s="40"/>
      <c r="T7" s="16" t="s">
        <v>20</v>
      </c>
      <c r="U7">
        <v>0.272478357760514</v>
      </c>
      <c r="V7">
        <v>0.115557056580237</v>
      </c>
    </row>
    <row r="8" ht="14" spans="3:22">
      <c r="C8" s="12"/>
      <c r="D8" s="20">
        <v>2</v>
      </c>
      <c r="E8" s="13">
        <v>12.929</v>
      </c>
      <c r="F8" s="18">
        <v>31.425</v>
      </c>
      <c r="G8" s="26">
        <f t="shared" si="0"/>
        <v>18.496</v>
      </c>
      <c r="H8" s="12"/>
      <c r="I8" s="20">
        <f>G8-H5</f>
        <v>-0.172666666666665</v>
      </c>
      <c r="J8" s="20">
        <f t="shared" si="1"/>
        <v>1.12713995742981</v>
      </c>
      <c r="K8" s="12">
        <f>AVERAGE(J7,J9)</f>
        <v>0.958952144930901</v>
      </c>
      <c r="L8" s="36">
        <f>STDEVP(J7:J9)</f>
        <v>0.115557056580237</v>
      </c>
      <c r="M8" t="s">
        <v>21</v>
      </c>
      <c r="O8" t="s">
        <v>22</v>
      </c>
      <c r="P8" s="22">
        <v>1.03472681983033</v>
      </c>
      <c r="Q8" s="22">
        <v>1.11390844300007</v>
      </c>
      <c r="R8" s="34"/>
      <c r="T8" s="16" t="s">
        <v>22</v>
      </c>
      <c r="U8">
        <v>0.0482911764670404</v>
      </c>
      <c r="V8">
        <v>0.44501668788102</v>
      </c>
    </row>
    <row r="9" spans="3:22">
      <c r="C9" s="12"/>
      <c r="D9" s="12">
        <v>3</v>
      </c>
      <c r="E9" s="13">
        <v>12.963</v>
      </c>
      <c r="F9" s="18">
        <v>31.545</v>
      </c>
      <c r="G9" s="12">
        <f t="shared" si="0"/>
        <v>18.582</v>
      </c>
      <c r="H9" s="12"/>
      <c r="I9" s="12">
        <f>G9-H5</f>
        <v>-0.086666666666666</v>
      </c>
      <c r="J9" s="12">
        <f t="shared" si="1"/>
        <v>1.06191380396236</v>
      </c>
      <c r="K9" s="12"/>
      <c r="L9" s="36"/>
      <c r="O9" t="s">
        <v>23</v>
      </c>
      <c r="P9" s="22">
        <v>1.00634934906011</v>
      </c>
      <c r="Q9" s="22">
        <v>1.60505966370035</v>
      </c>
      <c r="R9" s="34"/>
      <c r="T9" s="16" t="s">
        <v>23</v>
      </c>
      <c r="U9">
        <v>0.11025662974398</v>
      </c>
      <c r="V9">
        <v>0.180462489566571</v>
      </c>
    </row>
    <row r="10" spans="1:22">
      <c r="A10" s="16"/>
      <c r="C10" s="17"/>
      <c r="D10" s="12"/>
      <c r="E10" s="13"/>
      <c r="F10" s="18"/>
      <c r="G10" s="12"/>
      <c r="H10" s="12"/>
      <c r="I10" s="12"/>
      <c r="J10" s="12"/>
      <c r="K10" s="12"/>
      <c r="L10" s="36"/>
      <c r="O10" t="s">
        <v>24</v>
      </c>
      <c r="P10" s="22">
        <v>1.16908951061146</v>
      </c>
      <c r="Q10" s="22">
        <v>3.94568073378024</v>
      </c>
      <c r="R10" s="34"/>
      <c r="T10" t="s">
        <v>24</v>
      </c>
      <c r="U10">
        <v>0.558808018624883</v>
      </c>
      <c r="V10">
        <v>0.141246410916731</v>
      </c>
    </row>
    <row r="11" spans="3:22">
      <c r="C11" s="12"/>
      <c r="D11" s="12"/>
      <c r="E11" s="13"/>
      <c r="F11" s="18"/>
      <c r="G11" s="12"/>
      <c r="H11" s="12"/>
      <c r="I11" s="12"/>
      <c r="J11" s="12"/>
      <c r="K11" s="12"/>
      <c r="L11" s="36"/>
      <c r="O11" t="s">
        <v>25</v>
      </c>
      <c r="P11" s="22">
        <v>1.05746486378693</v>
      </c>
      <c r="Q11" s="22">
        <v>6.08927192720473</v>
      </c>
      <c r="R11" s="34"/>
      <c r="T11" t="s">
        <v>25</v>
      </c>
      <c r="U11">
        <v>0.368539993156431</v>
      </c>
      <c r="V11">
        <v>0.624780394435672</v>
      </c>
    </row>
    <row r="12" spans="3:12">
      <c r="C12" s="12"/>
      <c r="D12" s="12"/>
      <c r="E12" s="13"/>
      <c r="F12" s="18"/>
      <c r="G12" s="18"/>
      <c r="H12" s="12"/>
      <c r="I12" s="12"/>
      <c r="J12" s="12"/>
      <c r="K12" s="12"/>
      <c r="L12" s="36"/>
    </row>
    <row r="13" spans="1:12">
      <c r="A13" s="16"/>
      <c r="B13" t="s">
        <v>22</v>
      </c>
      <c r="C13" s="17" t="s">
        <v>14</v>
      </c>
      <c r="D13" s="12">
        <v>1</v>
      </c>
      <c r="E13" s="13">
        <v>13.488</v>
      </c>
      <c r="F13" s="18">
        <v>31.391</v>
      </c>
      <c r="G13" s="12">
        <f t="shared" si="0"/>
        <v>17.903</v>
      </c>
      <c r="H13" s="12"/>
      <c r="I13" s="12">
        <f>G13-H14</f>
        <v>-0.0646666666666711</v>
      </c>
      <c r="J13" s="12">
        <f t="shared" si="1"/>
        <v>1.04584327077009</v>
      </c>
      <c r="K13" s="12"/>
      <c r="L13" s="36"/>
    </row>
    <row r="14" spans="3:12">
      <c r="C14" s="12"/>
      <c r="D14" s="12">
        <v>2</v>
      </c>
      <c r="E14" s="13">
        <v>13.468</v>
      </c>
      <c r="F14" s="18">
        <v>31.402</v>
      </c>
      <c r="G14" s="12">
        <f t="shared" si="0"/>
        <v>17.934</v>
      </c>
      <c r="H14" s="12">
        <f>AVERAGE(G13:G15)</f>
        <v>17.9676666666667</v>
      </c>
      <c r="I14" s="12">
        <f>G14-H14</f>
        <v>-0.0336666666666687</v>
      </c>
      <c r="J14" s="12">
        <f t="shared" si="1"/>
        <v>1.02361036889057</v>
      </c>
      <c r="K14" s="12">
        <f>AVERAGE(J13:J14)</f>
        <v>1.03472681983033</v>
      </c>
      <c r="L14" s="36">
        <f>STDEVP(J13:J15)</f>
        <v>0.048291176467039</v>
      </c>
    </row>
    <row r="15" spans="3:12">
      <c r="C15" s="12"/>
      <c r="D15" s="12">
        <v>3</v>
      </c>
      <c r="E15" s="13">
        <v>13.54</v>
      </c>
      <c r="F15" s="18">
        <v>31.606</v>
      </c>
      <c r="G15" s="12">
        <f t="shared" si="0"/>
        <v>18.066</v>
      </c>
      <c r="H15" s="12"/>
      <c r="I15" s="12">
        <f>G15-H14</f>
        <v>0.0983333333333327</v>
      </c>
      <c r="J15" s="12">
        <f t="shared" si="1"/>
        <v>0.934111496364767</v>
      </c>
      <c r="K15" s="12"/>
      <c r="L15" s="36"/>
    </row>
    <row r="16" spans="1:12">
      <c r="A16" s="16"/>
      <c r="B16" s="16"/>
      <c r="C16" s="17" t="s">
        <v>19</v>
      </c>
      <c r="D16" s="12">
        <v>1</v>
      </c>
      <c r="E16" s="13">
        <v>13.673</v>
      </c>
      <c r="F16" s="18">
        <v>31.943</v>
      </c>
      <c r="G16" s="12">
        <f t="shared" si="0"/>
        <v>18.27</v>
      </c>
      <c r="H16" s="12"/>
      <c r="I16" s="12">
        <f>G16-H14</f>
        <v>0.302333333333333</v>
      </c>
      <c r="J16" s="12">
        <f t="shared" si="1"/>
        <v>0.810939767058859</v>
      </c>
      <c r="K16" s="12"/>
      <c r="L16" s="36"/>
    </row>
    <row r="17" spans="3:13">
      <c r="C17" s="12"/>
      <c r="D17" s="12">
        <v>2</v>
      </c>
      <c r="E17" s="13">
        <v>13.593</v>
      </c>
      <c r="F17" s="18">
        <v>30.759</v>
      </c>
      <c r="G17" s="12">
        <f t="shared" si="0"/>
        <v>17.166</v>
      </c>
      <c r="H17" s="12"/>
      <c r="I17" s="12">
        <f>G17-H14</f>
        <v>-0.801666666666669</v>
      </c>
      <c r="J17" s="12">
        <f t="shared" si="1"/>
        <v>1.74311368776429</v>
      </c>
      <c r="K17" s="12">
        <f>AVERAGE(J16:J18)</f>
        <v>1.11390844300007</v>
      </c>
      <c r="L17" s="36">
        <f>STDEVP(J16:J18)</f>
        <v>0.445016687881022</v>
      </c>
      <c r="M17" t="s">
        <v>21</v>
      </c>
    </row>
    <row r="18" spans="3:12">
      <c r="C18" s="12"/>
      <c r="D18" s="12">
        <v>3</v>
      </c>
      <c r="E18" s="13">
        <v>13.486</v>
      </c>
      <c r="F18" s="18">
        <v>31.798</v>
      </c>
      <c r="G18" s="12">
        <f t="shared" si="0"/>
        <v>18.312</v>
      </c>
      <c r="H18" s="12"/>
      <c r="I18" s="12">
        <f>G18-H14</f>
        <v>0.344333333333328</v>
      </c>
      <c r="J18" s="12">
        <f t="shared" si="1"/>
        <v>0.787671874177059</v>
      </c>
      <c r="K18" s="12"/>
      <c r="L18" s="36"/>
    </row>
    <row r="19" spans="2:12">
      <c r="B19" s="16"/>
      <c r="C19" s="17"/>
      <c r="D19" s="12"/>
      <c r="E19" s="13"/>
      <c r="F19" s="18"/>
      <c r="G19" s="12"/>
      <c r="H19" s="12"/>
      <c r="I19" s="12"/>
      <c r="J19" s="12"/>
      <c r="K19" s="12"/>
      <c r="L19" s="36"/>
    </row>
    <row r="20" ht="14" spans="3:12">
      <c r="C20" s="12"/>
      <c r="D20" s="20"/>
      <c r="E20" s="13"/>
      <c r="F20" s="18"/>
      <c r="G20" s="12"/>
      <c r="H20" s="12"/>
      <c r="I20" s="12"/>
      <c r="J20" s="12"/>
      <c r="K20" s="12"/>
      <c r="L20" s="36"/>
    </row>
    <row r="21" spans="3:12">
      <c r="C21" s="12"/>
      <c r="D21" s="12"/>
      <c r="E21" s="13"/>
      <c r="F21" s="18"/>
      <c r="G21" s="12"/>
      <c r="H21" s="12"/>
      <c r="I21" s="12"/>
      <c r="J21" s="12"/>
      <c r="K21" s="12"/>
      <c r="L21" s="36"/>
    </row>
    <row r="22" spans="2:12">
      <c r="B22" s="16" t="s">
        <v>26</v>
      </c>
      <c r="C22" s="17" t="s">
        <v>14</v>
      </c>
      <c r="D22" s="12">
        <v>1</v>
      </c>
      <c r="E22" s="13">
        <v>12.85</v>
      </c>
      <c r="F22" s="18">
        <v>20.252</v>
      </c>
      <c r="G22" s="12">
        <f t="shared" si="0"/>
        <v>7.402</v>
      </c>
      <c r="H22" s="12"/>
      <c r="I22">
        <f>G22-H23</f>
        <v>-0.146333333333335</v>
      </c>
      <c r="J22" s="12">
        <f t="shared" si="1"/>
        <v>1.10675303780252</v>
      </c>
      <c r="K22" s="12"/>
      <c r="L22" s="36"/>
    </row>
    <row r="23" spans="3:12">
      <c r="C23" s="12"/>
      <c r="D23" s="12">
        <v>2</v>
      </c>
      <c r="E23" s="13">
        <v>12.806</v>
      </c>
      <c r="F23" s="18">
        <v>20.271</v>
      </c>
      <c r="G23" s="12">
        <f t="shared" si="0"/>
        <v>7.465</v>
      </c>
      <c r="H23" s="12">
        <f>AVERAGE(G22:G24)</f>
        <v>7.54833333333333</v>
      </c>
      <c r="I23">
        <f>G23-H23</f>
        <v>-0.083333333333333</v>
      </c>
      <c r="J23" s="12">
        <f t="shared" si="1"/>
        <v>1.0594630943593</v>
      </c>
      <c r="K23" s="12">
        <f>AVERAGE(J22:J24)</f>
        <v>1.00634934906011</v>
      </c>
      <c r="L23" s="36">
        <f>STDEVP(J22:J24)</f>
        <v>0.11025662974398</v>
      </c>
    </row>
    <row r="24" spans="3:12">
      <c r="C24" s="12"/>
      <c r="D24" s="12">
        <v>3</v>
      </c>
      <c r="E24" s="13">
        <v>12.767</v>
      </c>
      <c r="F24" s="18">
        <v>20.545</v>
      </c>
      <c r="G24" s="12">
        <f t="shared" si="0"/>
        <v>7.778</v>
      </c>
      <c r="H24" s="12"/>
      <c r="I24">
        <f>G24-H23</f>
        <v>0.229666666666668</v>
      </c>
      <c r="J24" s="12">
        <f t="shared" si="1"/>
        <v>0.852831915018524</v>
      </c>
      <c r="K24" s="12"/>
      <c r="L24" s="36"/>
    </row>
    <row r="25" spans="2:12">
      <c r="B25" s="16"/>
      <c r="C25" s="12" t="s">
        <v>19</v>
      </c>
      <c r="D25" s="12">
        <v>1</v>
      </c>
      <c r="E25" s="13">
        <v>12.909</v>
      </c>
      <c r="F25" s="18">
        <v>19.633</v>
      </c>
      <c r="G25" s="12">
        <f t="shared" si="0"/>
        <v>6.724</v>
      </c>
      <c r="H25" s="12"/>
      <c r="I25">
        <f>G25-H23</f>
        <v>-0.824333333333336</v>
      </c>
      <c r="J25" s="12">
        <f t="shared" si="1"/>
        <v>1.77071660430634</v>
      </c>
      <c r="K25" s="12"/>
      <c r="L25" s="36"/>
    </row>
    <row r="26" spans="3:13">
      <c r="C26" s="12"/>
      <c r="D26" s="12">
        <v>2</v>
      </c>
      <c r="E26" s="13">
        <v>12.923</v>
      </c>
      <c r="F26" s="18">
        <v>19.714</v>
      </c>
      <c r="G26" s="12">
        <f t="shared" si="0"/>
        <v>6.791</v>
      </c>
      <c r="H26" s="12"/>
      <c r="I26">
        <f>G26-H23</f>
        <v>-0.757333333333336</v>
      </c>
      <c r="J26" s="12">
        <f t="shared" si="1"/>
        <v>1.69036328055696</v>
      </c>
      <c r="K26" s="12">
        <f>AVERAGE(J25:J27)</f>
        <v>1.60505966370035</v>
      </c>
      <c r="L26" s="36">
        <f>STDEVP(J25:J27)</f>
        <v>0.18046248956657</v>
      </c>
      <c r="M26" s="37">
        <v>0.016</v>
      </c>
    </row>
    <row r="27" spans="3:12">
      <c r="C27" s="12"/>
      <c r="D27" s="12">
        <v>3</v>
      </c>
      <c r="E27" s="13">
        <v>12.766</v>
      </c>
      <c r="F27" s="18">
        <v>19.877</v>
      </c>
      <c r="G27" s="12">
        <f t="shared" si="0"/>
        <v>7.111</v>
      </c>
      <c r="H27" s="12"/>
      <c r="I27">
        <f>G27-H23</f>
        <v>-0.437333333333336</v>
      </c>
      <c r="J27" s="12">
        <f t="shared" si="1"/>
        <v>1.35409910623775</v>
      </c>
      <c r="K27" s="12"/>
      <c r="L27" s="36"/>
    </row>
    <row r="28" spans="2:12">
      <c r="B28" s="16"/>
      <c r="C28" s="17"/>
      <c r="D28" s="12"/>
      <c r="H28" s="12"/>
      <c r="J28" s="12"/>
      <c r="K28" s="12"/>
      <c r="L28" s="36"/>
    </row>
    <row r="29" spans="3:12">
      <c r="C29" s="12"/>
      <c r="D29" s="12"/>
      <c r="H29" s="12"/>
      <c r="J29" s="12"/>
      <c r="K29" s="12"/>
      <c r="L29" s="36"/>
    </row>
    <row r="30" spans="3:12">
      <c r="C30" s="12"/>
      <c r="D30" s="12"/>
      <c r="H30" s="12"/>
      <c r="J30" s="12"/>
      <c r="K30" s="12"/>
      <c r="L30" s="36"/>
    </row>
    <row r="31" spans="2:12">
      <c r="B31" s="16" t="s">
        <v>27</v>
      </c>
      <c r="C31" s="17" t="s">
        <v>14</v>
      </c>
      <c r="D31" s="12">
        <v>1</v>
      </c>
      <c r="E31" s="10">
        <v>12.891</v>
      </c>
      <c r="F31" s="11">
        <v>29.625</v>
      </c>
      <c r="G31">
        <f t="shared" ref="G28:G48" si="2">F31-E31</f>
        <v>16.734</v>
      </c>
      <c r="H31" s="12"/>
      <c r="I31">
        <f>G31-H32</f>
        <v>-0.841333333333331</v>
      </c>
      <c r="J31" s="12">
        <f t="shared" si="1"/>
        <v>1.7917052641789</v>
      </c>
      <c r="K31" s="12"/>
      <c r="L31" s="36"/>
    </row>
    <row r="32" ht="14" spans="3:12">
      <c r="C32" s="12"/>
      <c r="D32" s="20">
        <v>2</v>
      </c>
      <c r="E32" s="10">
        <v>12.458</v>
      </c>
      <c r="F32" s="11">
        <v>29.678</v>
      </c>
      <c r="G32">
        <f t="shared" si="2"/>
        <v>17.22</v>
      </c>
      <c r="H32" s="12">
        <f>AVERAGE(G31:G33)</f>
        <v>17.5753333333333</v>
      </c>
      <c r="I32">
        <f>G32-H32</f>
        <v>-0.355333333333334</v>
      </c>
      <c r="J32" s="12">
        <f t="shared" si="1"/>
        <v>1.27928112383508</v>
      </c>
      <c r="K32" s="12">
        <f>AVERAGE(J31:J33)</f>
        <v>1.16908951061146</v>
      </c>
      <c r="L32" s="36">
        <f>STDEVP(J31:J33)</f>
        <v>0.558808018624883</v>
      </c>
    </row>
    <row r="33" spans="3:12">
      <c r="C33" s="12"/>
      <c r="D33" s="12">
        <v>3</v>
      </c>
      <c r="E33" s="10">
        <v>12.157</v>
      </c>
      <c r="F33" s="11">
        <v>30.929</v>
      </c>
      <c r="G33">
        <f t="shared" si="2"/>
        <v>18.772</v>
      </c>
      <c r="H33" s="12"/>
      <c r="I33">
        <f>G33-H32</f>
        <v>1.19666666666667</v>
      </c>
      <c r="J33" s="12">
        <f t="shared" si="1"/>
        <v>0.436282143820412</v>
      </c>
      <c r="K33" s="12"/>
      <c r="L33" s="36"/>
    </row>
    <row r="34" spans="2:12">
      <c r="B34" s="16"/>
      <c r="C34" s="17" t="s">
        <v>19</v>
      </c>
      <c r="D34" s="12">
        <v>1</v>
      </c>
      <c r="E34" s="10">
        <v>12.9</v>
      </c>
      <c r="F34" s="11">
        <v>28.57</v>
      </c>
      <c r="G34">
        <f t="shared" si="2"/>
        <v>15.67</v>
      </c>
      <c r="H34" s="12"/>
      <c r="I34">
        <f>G34-H32</f>
        <v>-1.90533333333333</v>
      </c>
      <c r="J34" s="12">
        <f t="shared" si="1"/>
        <v>3.74595438900036</v>
      </c>
      <c r="K34" s="12"/>
      <c r="L34" s="36"/>
    </row>
    <row r="35" spans="3:13">
      <c r="C35" s="12"/>
      <c r="D35" s="12">
        <v>2</v>
      </c>
      <c r="E35" s="10">
        <v>12.727</v>
      </c>
      <c r="F35" s="11">
        <v>28.285</v>
      </c>
      <c r="G35">
        <f t="shared" si="2"/>
        <v>15.558</v>
      </c>
      <c r="H35" s="12"/>
      <c r="I35">
        <f>G35-H32</f>
        <v>-2.01733333333333</v>
      </c>
      <c r="J35" s="12">
        <f t="shared" si="1"/>
        <v>4.04834806307348</v>
      </c>
      <c r="K35" s="31">
        <f>AVERAGE(J34:J36)</f>
        <v>3.94568073378024</v>
      </c>
      <c r="L35" s="36">
        <f>STDEVP(J34:J36)</f>
        <v>0.141246410916731</v>
      </c>
      <c r="M35" s="37">
        <v>0.002</v>
      </c>
    </row>
    <row r="36" spans="3:12">
      <c r="C36" s="12"/>
      <c r="D36" s="12">
        <v>3</v>
      </c>
      <c r="E36" s="10">
        <v>12.583</v>
      </c>
      <c r="F36" s="11">
        <v>28.143</v>
      </c>
      <c r="G36">
        <f t="shared" si="2"/>
        <v>15.56</v>
      </c>
      <c r="H36" s="12"/>
      <c r="I36">
        <f>G36-H32</f>
        <v>-2.01533333333333</v>
      </c>
      <c r="J36" s="12">
        <f t="shared" si="1"/>
        <v>4.04273974926687</v>
      </c>
      <c r="K36" s="28"/>
      <c r="L36" s="36"/>
    </row>
    <row r="37" spans="2:12">
      <c r="B37" s="16"/>
      <c r="C37" s="17"/>
      <c r="D37" s="12"/>
      <c r="H37" s="12"/>
      <c r="J37" s="12"/>
      <c r="K37" s="28"/>
      <c r="L37" s="36"/>
    </row>
    <row r="38" spans="3:12">
      <c r="C38" s="12"/>
      <c r="D38" s="12"/>
      <c r="H38" s="12"/>
      <c r="J38" s="12"/>
      <c r="K38" s="38"/>
      <c r="L38" s="36"/>
    </row>
    <row r="39" spans="3:12">
      <c r="C39" s="12"/>
      <c r="D39" s="12"/>
      <c r="H39" s="12"/>
      <c r="J39" s="12"/>
      <c r="K39" s="38"/>
      <c r="L39" s="36"/>
    </row>
    <row r="40" spans="2:12">
      <c r="B40" t="s">
        <v>25</v>
      </c>
      <c r="C40" t="s">
        <v>14</v>
      </c>
      <c r="D40" s="12">
        <v>1</v>
      </c>
      <c r="E40" s="10">
        <v>13.931</v>
      </c>
      <c r="F40" s="11">
        <v>30.812</v>
      </c>
      <c r="G40">
        <f t="shared" si="2"/>
        <v>16.881</v>
      </c>
      <c r="H40" s="12"/>
      <c r="I40">
        <f>G40-H41</f>
        <v>0.226000000000003</v>
      </c>
      <c r="J40" s="12">
        <f t="shared" si="1"/>
        <v>0.855002177891971</v>
      </c>
      <c r="K40" s="28"/>
      <c r="L40" s="36"/>
    </row>
    <row r="41" ht="14" spans="4:12">
      <c r="D41" s="20">
        <v>2</v>
      </c>
      <c r="E41" s="10">
        <v>13.881</v>
      </c>
      <c r="F41" s="11">
        <v>29.881</v>
      </c>
      <c r="G41">
        <f t="shared" si="2"/>
        <v>16</v>
      </c>
      <c r="H41" s="12">
        <f>AVERAGE(G40:G42)</f>
        <v>16.655</v>
      </c>
      <c r="I41">
        <f>G41-H41</f>
        <v>-0.654999999999998</v>
      </c>
      <c r="J41" s="12">
        <f t="shared" si="1"/>
        <v>1.5746159531384</v>
      </c>
      <c r="K41" s="31">
        <f>AVERAGE(J40:J42)</f>
        <v>1.05746486378693</v>
      </c>
      <c r="L41" s="36">
        <f>STDEVP(J40:J42)</f>
        <v>0.368539993156431</v>
      </c>
    </row>
    <row r="42" spans="4:12">
      <c r="D42" s="12">
        <v>3</v>
      </c>
      <c r="E42" s="10">
        <v>13.845</v>
      </c>
      <c r="F42" s="11">
        <v>30.929</v>
      </c>
      <c r="G42">
        <f t="shared" si="2"/>
        <v>17.084</v>
      </c>
      <c r="H42" s="12"/>
      <c r="I42">
        <f>G42-H41</f>
        <v>0.428999999999998</v>
      </c>
      <c r="J42" s="12">
        <f t="shared" si="1"/>
        <v>0.742776460330415</v>
      </c>
      <c r="K42" s="28"/>
      <c r="L42" s="36"/>
    </row>
    <row r="43" spans="3:12">
      <c r="C43" t="s">
        <v>28</v>
      </c>
      <c r="D43" s="12">
        <v>1</v>
      </c>
      <c r="E43" s="10">
        <v>13.562</v>
      </c>
      <c r="F43" s="11">
        <v>27.473</v>
      </c>
      <c r="G43">
        <f t="shared" si="2"/>
        <v>13.911</v>
      </c>
      <c r="I43">
        <f>G43-H41</f>
        <v>-2.744</v>
      </c>
      <c r="J43" s="12">
        <f t="shared" si="1"/>
        <v>6.6992519000674</v>
      </c>
      <c r="K43" s="28"/>
      <c r="L43" s="36"/>
    </row>
    <row r="44" spans="4:13">
      <c r="D44" s="12">
        <v>2</v>
      </c>
      <c r="E44" s="10">
        <v>13.499</v>
      </c>
      <c r="F44" s="11">
        <v>27.49</v>
      </c>
      <c r="G44">
        <f t="shared" si="2"/>
        <v>13.991</v>
      </c>
      <c r="I44">
        <f>G44-H41</f>
        <v>-2.664</v>
      </c>
      <c r="J44" s="12">
        <f t="shared" si="1"/>
        <v>6.33787848739975</v>
      </c>
      <c r="K44" s="31">
        <f>AVERAGE(J43:J45)</f>
        <v>6.08927192720473</v>
      </c>
      <c r="L44" s="36">
        <f>STDEVP(J43:J45)</f>
        <v>0.624780394435674</v>
      </c>
      <c r="M44">
        <v>0.001</v>
      </c>
    </row>
    <row r="45" spans="4:12">
      <c r="D45" s="12">
        <v>3</v>
      </c>
      <c r="E45" s="10">
        <v>13.536</v>
      </c>
      <c r="F45" s="11">
        <v>27.804</v>
      </c>
      <c r="G45">
        <f t="shared" si="2"/>
        <v>14.268</v>
      </c>
      <c r="I45">
        <f>G45-H41</f>
        <v>-2.387</v>
      </c>
      <c r="J45" s="12">
        <f t="shared" si="1"/>
        <v>5.23068539414703</v>
      </c>
      <c r="K45" s="28"/>
      <c r="L45" s="36"/>
    </row>
    <row r="46" spans="4:12">
      <c r="D46" s="12"/>
      <c r="J46" s="12"/>
      <c r="K46" s="28"/>
      <c r="L46" s="36"/>
    </row>
    <row r="47" spans="4:12">
      <c r="D47" s="12"/>
      <c r="J47" s="12"/>
      <c r="K47" s="38"/>
      <c r="L47" s="36"/>
    </row>
    <row r="48" spans="4:12">
      <c r="D48" s="12"/>
      <c r="J48" s="12"/>
      <c r="K48" s="12"/>
      <c r="L48" s="36"/>
    </row>
  </sheetData>
  <pageMargins left="0.699305555555556" right="0.699305555555556" top="0.75" bottom="0.75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X50"/>
  <sheetViews>
    <sheetView zoomScale="85" zoomScaleNormal="85" topLeftCell="E1" workbookViewId="0">
      <selection activeCell="W17" sqref="W17"/>
    </sheetView>
  </sheetViews>
  <sheetFormatPr defaultColWidth="9" defaultRowHeight="13"/>
  <cols>
    <col min="5" max="5" width="9" style="10"/>
    <col min="6" max="6" width="9" style="11"/>
    <col min="11" max="11" width="9.5" customWidth="1"/>
    <col min="12" max="12" width="13.2222222222222"/>
    <col min="15" max="15" width="10.5" customWidth="1"/>
    <col min="16" max="17" width="12.2555555555556" customWidth="1"/>
    <col min="18" max="18" width="13.7555555555556" customWidth="1"/>
  </cols>
  <sheetData>
    <row r="3" customFormat="1" spans="3:13">
      <c r="C3" s="12" t="s">
        <v>0</v>
      </c>
      <c r="D3" s="12" t="s">
        <v>1</v>
      </c>
      <c r="E3" s="13" t="s">
        <v>2</v>
      </c>
      <c r="F3" s="14" t="s">
        <v>29</v>
      </c>
      <c r="G3" s="12" t="s">
        <v>4</v>
      </c>
      <c r="H3" s="12" t="s">
        <v>5</v>
      </c>
      <c r="I3" s="12" t="s">
        <v>6</v>
      </c>
      <c r="J3" s="21" t="s">
        <v>7</v>
      </c>
      <c r="K3" s="21" t="s">
        <v>8</v>
      </c>
      <c r="L3" s="21" t="s">
        <v>9</v>
      </c>
      <c r="M3" t="s">
        <v>30</v>
      </c>
    </row>
    <row r="4" customFormat="1" spans="1:12">
      <c r="A4" s="15" t="s">
        <v>12</v>
      </c>
      <c r="B4" s="16" t="s">
        <v>13</v>
      </c>
      <c r="C4" s="17" t="s">
        <v>14</v>
      </c>
      <c r="D4" s="12">
        <v>1</v>
      </c>
      <c r="E4" s="13">
        <v>13.055</v>
      </c>
      <c r="F4" s="18">
        <v>24.296</v>
      </c>
      <c r="G4" s="19">
        <f t="shared" ref="G4:G9" si="0">F4-E4</f>
        <v>11.241</v>
      </c>
      <c r="H4" s="12"/>
      <c r="I4" s="12">
        <f>G4-H5</f>
        <v>-0.170333333333334</v>
      </c>
      <c r="J4" s="12">
        <f t="shared" ref="J4:J9" si="1">POWER(0.5,I4)</f>
        <v>1.12531845842654</v>
      </c>
      <c r="K4" s="12"/>
      <c r="L4" s="12"/>
    </row>
    <row r="5" spans="3:20">
      <c r="C5" s="12"/>
      <c r="D5" s="12">
        <v>2</v>
      </c>
      <c r="E5" s="13">
        <v>12.917</v>
      </c>
      <c r="F5" s="18">
        <v>24.126</v>
      </c>
      <c r="G5" s="19">
        <f t="shared" si="0"/>
        <v>11.209</v>
      </c>
      <c r="H5" s="12">
        <f>AVERAGE(G4:G6)</f>
        <v>11.4113333333333</v>
      </c>
      <c r="I5" s="12">
        <f>G5-H5</f>
        <v>-0.202333333333332</v>
      </c>
      <c r="J5" s="12">
        <f t="shared" si="1"/>
        <v>1.15055769791727</v>
      </c>
      <c r="K5" s="12">
        <f>AVERAGE(J4:J6)</f>
        <v>1.01607657346225</v>
      </c>
      <c r="L5" s="12">
        <f>STDEVP(J4:J6)</f>
        <v>0.172645945589657</v>
      </c>
      <c r="N5" s="16" t="s">
        <v>15</v>
      </c>
      <c r="O5" s="22"/>
      <c r="P5" s="22"/>
      <c r="Q5" s="22"/>
      <c r="T5" s="16" t="s">
        <v>16</v>
      </c>
    </row>
    <row r="6" spans="3:24">
      <c r="C6" s="12"/>
      <c r="D6" s="12">
        <v>3</v>
      </c>
      <c r="E6" s="13">
        <v>12.982</v>
      </c>
      <c r="F6" s="18">
        <v>24.766</v>
      </c>
      <c r="G6" s="19">
        <f t="shared" si="0"/>
        <v>11.784</v>
      </c>
      <c r="H6" s="12"/>
      <c r="I6" s="12">
        <f>G6-H5</f>
        <v>0.372666666666666</v>
      </c>
      <c r="J6" s="12">
        <f t="shared" si="1"/>
        <v>0.772353564042944</v>
      </c>
      <c r="K6" s="12"/>
      <c r="L6" s="12"/>
      <c r="O6" s="23" t="s">
        <v>17</v>
      </c>
      <c r="P6" s="23" t="s">
        <v>18</v>
      </c>
      <c r="Q6" s="23"/>
      <c r="R6" s="16"/>
      <c r="U6" s="23" t="s">
        <v>17</v>
      </c>
      <c r="V6" s="23" t="s">
        <v>18</v>
      </c>
      <c r="W6" s="23"/>
      <c r="X6" s="16"/>
    </row>
    <row r="7" ht="16.5" spans="1:22">
      <c r="A7" s="15" t="s">
        <v>18</v>
      </c>
      <c r="C7" s="17" t="s">
        <v>19</v>
      </c>
      <c r="D7" s="12">
        <v>1</v>
      </c>
      <c r="E7" s="13">
        <v>12.922</v>
      </c>
      <c r="F7" s="18">
        <v>24.395</v>
      </c>
      <c r="G7" s="19">
        <f t="shared" si="0"/>
        <v>11.473</v>
      </c>
      <c r="H7" s="12"/>
      <c r="I7" s="12">
        <f>G7-H5</f>
        <v>0.0616666666666656</v>
      </c>
      <c r="J7" s="12">
        <f t="shared" si="1"/>
        <v>0.958156573825604</v>
      </c>
      <c r="K7" s="12"/>
      <c r="L7" s="12"/>
      <c r="N7" t="s">
        <v>20</v>
      </c>
      <c r="O7" s="24">
        <v>1.01607657346225</v>
      </c>
      <c r="P7" s="25">
        <v>0.980825766398452</v>
      </c>
      <c r="Q7" s="32"/>
      <c r="R7" s="33"/>
      <c r="T7" s="16" t="s">
        <v>20</v>
      </c>
      <c r="U7">
        <v>0.172645945589657</v>
      </c>
      <c r="V7">
        <v>0.0232515374946893</v>
      </c>
    </row>
    <row r="8" ht="14" spans="3:22">
      <c r="C8" s="12"/>
      <c r="D8" s="20">
        <v>2</v>
      </c>
      <c r="E8" s="13">
        <v>12.929</v>
      </c>
      <c r="F8" s="18">
        <v>24.322</v>
      </c>
      <c r="G8" s="19">
        <f t="shared" si="0"/>
        <v>11.393</v>
      </c>
      <c r="H8" s="12"/>
      <c r="I8" s="26">
        <f>G8-H5</f>
        <v>-0.0183333333333344</v>
      </c>
      <c r="J8" s="26">
        <f t="shared" si="1"/>
        <v>1.01278878421615</v>
      </c>
      <c r="K8" s="27">
        <f>AVERAGE(J7:J9)</f>
        <v>0.980825766398452</v>
      </c>
      <c r="L8" s="12">
        <f>STDEVP(J7:J9)</f>
        <v>0.0232515374946893</v>
      </c>
      <c r="M8" t="s">
        <v>21</v>
      </c>
      <c r="N8" t="s">
        <v>22</v>
      </c>
      <c r="O8" s="22">
        <v>0.973023014430154</v>
      </c>
      <c r="P8" s="22">
        <v>0.991880377688761</v>
      </c>
      <c r="Q8" s="22"/>
      <c r="T8" s="16" t="s">
        <v>22</v>
      </c>
      <c r="U8">
        <v>0.00775598955839707</v>
      </c>
      <c r="V8">
        <v>0.0409026788648032</v>
      </c>
    </row>
    <row r="9" spans="3:22">
      <c r="C9" s="12"/>
      <c r="D9" s="12">
        <v>3</v>
      </c>
      <c r="E9" s="13">
        <v>12.963</v>
      </c>
      <c r="F9" s="18">
        <v>24.416</v>
      </c>
      <c r="G9" s="19">
        <f t="shared" si="0"/>
        <v>11.453</v>
      </c>
      <c r="H9" s="12"/>
      <c r="I9" s="12">
        <f>G9-H5</f>
        <v>0.0416666666666679</v>
      </c>
      <c r="J9" s="12">
        <f t="shared" si="1"/>
        <v>0.971531941153605</v>
      </c>
      <c r="K9" s="12"/>
      <c r="L9" s="12"/>
      <c r="N9" t="s">
        <v>23</v>
      </c>
      <c r="O9" s="22">
        <v>1.00068714275933</v>
      </c>
      <c r="P9" s="22">
        <v>1.08548339018065</v>
      </c>
      <c r="Q9" s="22"/>
      <c r="T9" s="16" t="s">
        <v>23</v>
      </c>
      <c r="U9">
        <v>0.0370626810032306</v>
      </c>
      <c r="V9">
        <v>0.092879840865934</v>
      </c>
    </row>
    <row r="10" spans="1:22">
      <c r="A10" s="16"/>
      <c r="C10" s="17"/>
      <c r="D10" s="12"/>
      <c r="E10" s="13"/>
      <c r="F10" s="18"/>
      <c r="G10" s="19"/>
      <c r="H10" s="12"/>
      <c r="I10" s="12"/>
      <c r="J10" s="28"/>
      <c r="K10" s="28"/>
      <c r="L10" s="28"/>
      <c r="M10" s="29"/>
      <c r="N10" t="s">
        <v>24</v>
      </c>
      <c r="O10" s="22">
        <v>1.03322179991403</v>
      </c>
      <c r="P10" s="22">
        <v>0.974443348299013</v>
      </c>
      <c r="Q10" s="22"/>
      <c r="T10" t="s">
        <v>24</v>
      </c>
      <c r="U10">
        <v>0.260804780543844</v>
      </c>
      <c r="V10">
        <v>0.0896847808605192</v>
      </c>
    </row>
    <row r="11" spans="3:22">
      <c r="C11" s="12"/>
      <c r="D11" s="12"/>
      <c r="E11" s="13"/>
      <c r="F11" s="18"/>
      <c r="G11" s="12"/>
      <c r="H11" s="12"/>
      <c r="I11" s="12"/>
      <c r="J11" s="28"/>
      <c r="K11" s="30"/>
      <c r="L11" s="28"/>
      <c r="M11" s="29"/>
      <c r="N11" t="s">
        <v>25</v>
      </c>
      <c r="O11" s="22">
        <v>1.05712692004795</v>
      </c>
      <c r="P11" s="22">
        <v>1.08126030641801</v>
      </c>
      <c r="Q11" s="22"/>
      <c r="T11" t="s">
        <v>25</v>
      </c>
      <c r="U11">
        <v>0.368044513141237</v>
      </c>
      <c r="V11">
        <v>0.0819626896355343</v>
      </c>
    </row>
    <row r="12" customFormat="1" spans="3:13">
      <c r="C12" s="12"/>
      <c r="D12" s="12"/>
      <c r="E12" s="13"/>
      <c r="F12" s="18"/>
      <c r="G12" s="12"/>
      <c r="H12" s="12"/>
      <c r="I12" s="12"/>
      <c r="J12" s="28"/>
      <c r="K12" s="28"/>
      <c r="L12" s="28"/>
      <c r="M12" s="29"/>
    </row>
    <row r="13" customFormat="1" spans="1:13">
      <c r="A13" s="15" t="s">
        <v>12</v>
      </c>
      <c r="B13" t="s">
        <v>22</v>
      </c>
      <c r="C13" s="17" t="s">
        <v>14</v>
      </c>
      <c r="D13" s="12">
        <v>1</v>
      </c>
      <c r="E13" s="13">
        <v>13.488</v>
      </c>
      <c r="F13" s="18">
        <v>22.805</v>
      </c>
      <c r="G13" s="12">
        <f t="shared" ref="G13:G18" si="2">F13-E13</f>
        <v>9.317</v>
      </c>
      <c r="H13" s="12"/>
      <c r="I13" s="12">
        <f>G13-H14</f>
        <v>0.0280000000000005</v>
      </c>
      <c r="J13" s="28">
        <f t="shared" ref="J13:J18" si="3">POWER(0.5,I13)</f>
        <v>0.980779003988551</v>
      </c>
      <c r="K13" s="28"/>
      <c r="L13" s="28"/>
      <c r="M13" s="29"/>
    </row>
    <row r="14" customFormat="1" spans="3:13">
      <c r="C14" s="12"/>
      <c r="D14" s="12">
        <v>2</v>
      </c>
      <c r="E14" s="13">
        <v>13.468</v>
      </c>
      <c r="F14" s="18">
        <v>22.808</v>
      </c>
      <c r="G14" s="12">
        <f t="shared" si="2"/>
        <v>9.34</v>
      </c>
      <c r="H14" s="12">
        <f>AVERAGE(G13:G15)</f>
        <v>9.289</v>
      </c>
      <c r="I14" s="12">
        <f>G14-H14</f>
        <v>0.0510000000000002</v>
      </c>
      <c r="J14" s="28">
        <f t="shared" si="3"/>
        <v>0.965267024871757</v>
      </c>
      <c r="K14" s="28">
        <f>AVERAGE(J13:J14)</f>
        <v>0.973023014430154</v>
      </c>
      <c r="L14" s="28">
        <f>STDEVP(J13:J15)</f>
        <v>0.0397579579723459</v>
      </c>
      <c r="M14" s="29"/>
    </row>
    <row r="15" customFormat="1" spans="3:13">
      <c r="C15" s="12"/>
      <c r="D15" s="12">
        <v>3</v>
      </c>
      <c r="E15" s="13">
        <v>13.54</v>
      </c>
      <c r="F15" s="18">
        <v>22.75</v>
      </c>
      <c r="G15" s="12">
        <f t="shared" si="2"/>
        <v>9.21</v>
      </c>
      <c r="H15" s="12"/>
      <c r="I15" s="12">
        <f>G15-H14</f>
        <v>-0.0789999999999988</v>
      </c>
      <c r="J15" s="28">
        <f t="shared" si="3"/>
        <v>1.05628562535186</v>
      </c>
      <c r="K15" s="28"/>
      <c r="L15" s="28"/>
      <c r="M15" s="29"/>
    </row>
    <row r="16" customFormat="1" spans="1:13">
      <c r="A16" s="15" t="s">
        <v>18</v>
      </c>
      <c r="B16" s="16"/>
      <c r="C16" s="17" t="s">
        <v>19</v>
      </c>
      <c r="D16" s="12">
        <v>1</v>
      </c>
      <c r="E16" s="13">
        <v>13.673</v>
      </c>
      <c r="F16" s="18">
        <v>22.909</v>
      </c>
      <c r="G16" s="12">
        <f t="shared" si="2"/>
        <v>9.236</v>
      </c>
      <c r="H16" s="12"/>
      <c r="I16" s="12">
        <f>G16-H14</f>
        <v>-0.0530000000000008</v>
      </c>
      <c r="J16" s="28">
        <f t="shared" si="3"/>
        <v>1.03741993656561</v>
      </c>
      <c r="K16" s="28"/>
      <c r="L16" s="28"/>
      <c r="M16" s="29"/>
    </row>
    <row r="17" customFormat="1" spans="3:13">
      <c r="C17" s="12"/>
      <c r="D17" s="12">
        <v>2</v>
      </c>
      <c r="E17" s="13">
        <v>13.593</v>
      </c>
      <c r="F17" s="18">
        <v>22.882</v>
      </c>
      <c r="G17" s="12">
        <f t="shared" si="2"/>
        <v>9.289</v>
      </c>
      <c r="H17" s="12"/>
      <c r="I17" s="12">
        <f>G17-H14</f>
        <v>0</v>
      </c>
      <c r="J17" s="28">
        <f t="shared" si="3"/>
        <v>1</v>
      </c>
      <c r="K17" s="31">
        <f>AVERAGE(J16:J18)</f>
        <v>0.991880377688761</v>
      </c>
      <c r="L17" s="28">
        <f>STDEVP(J16:J18)</f>
        <v>0.0409026788648032</v>
      </c>
      <c r="M17" s="29" t="s">
        <v>21</v>
      </c>
    </row>
    <row r="18" customFormat="1" spans="3:13">
      <c r="C18" s="12"/>
      <c r="D18" s="12">
        <v>3</v>
      </c>
      <c r="E18" s="13">
        <v>13.486</v>
      </c>
      <c r="F18" s="18">
        <v>22.867</v>
      </c>
      <c r="G18" s="12">
        <f t="shared" si="2"/>
        <v>9.381</v>
      </c>
      <c r="H18" s="12"/>
      <c r="I18" s="12">
        <f>G18-H14</f>
        <v>0.0920000000000005</v>
      </c>
      <c r="J18" s="28">
        <f t="shared" si="3"/>
        <v>0.938221196500671</v>
      </c>
      <c r="K18" s="28"/>
      <c r="L18" s="28"/>
      <c r="M18" s="29"/>
    </row>
    <row r="19" customFormat="1" spans="1:13">
      <c r="A19" s="16"/>
      <c r="B19" s="16"/>
      <c r="C19" s="17"/>
      <c r="D19" s="12"/>
      <c r="E19" s="13"/>
      <c r="F19" s="18"/>
      <c r="G19" s="12"/>
      <c r="H19" s="12"/>
      <c r="I19" s="12"/>
      <c r="J19" s="28"/>
      <c r="K19" s="28"/>
      <c r="L19" s="28"/>
      <c r="M19" s="29"/>
    </row>
    <row r="20" customFormat="1" ht="14" spans="3:13">
      <c r="C20" s="12"/>
      <c r="D20" s="20"/>
      <c r="E20" s="13"/>
      <c r="F20" s="18"/>
      <c r="G20" s="12"/>
      <c r="H20" s="12"/>
      <c r="I20" s="12"/>
      <c r="J20" s="28"/>
      <c r="K20" s="31"/>
      <c r="L20" s="28"/>
      <c r="M20" s="29"/>
    </row>
    <row r="21" customFormat="1" spans="3:13">
      <c r="C21" s="12"/>
      <c r="D21" s="12"/>
      <c r="E21" s="13"/>
      <c r="F21" s="18"/>
      <c r="G21" s="12"/>
      <c r="H21" s="12"/>
      <c r="I21" s="12"/>
      <c r="J21" s="28"/>
      <c r="K21" s="28"/>
      <c r="L21" s="28"/>
      <c r="M21" s="29"/>
    </row>
    <row r="22" customFormat="1" spans="1:13">
      <c r="A22" s="15" t="s">
        <v>12</v>
      </c>
      <c r="B22" s="16" t="s">
        <v>26</v>
      </c>
      <c r="C22" s="17" t="s">
        <v>14</v>
      </c>
      <c r="D22" s="12">
        <v>1</v>
      </c>
      <c r="E22" s="13">
        <v>12.85</v>
      </c>
      <c r="F22" s="18">
        <v>23.687</v>
      </c>
      <c r="G22" s="12">
        <f t="shared" ref="G22:G27" si="4">F22-E22</f>
        <v>10.837</v>
      </c>
      <c r="H22" s="12"/>
      <c r="I22">
        <f>G22-H23</f>
        <v>-0.00166666666666693</v>
      </c>
      <c r="J22" s="28">
        <f t="shared" ref="J22:J27" si="5">POWER(0.5,I22)</f>
        <v>1.00115591285382</v>
      </c>
      <c r="K22" s="28"/>
      <c r="L22" s="28"/>
      <c r="M22" s="29"/>
    </row>
    <row r="23" customFormat="1" spans="3:13">
      <c r="C23" s="12"/>
      <c r="D23" s="12">
        <v>2</v>
      </c>
      <c r="E23" s="13">
        <v>12.806</v>
      </c>
      <c r="F23" s="18">
        <v>23.58</v>
      </c>
      <c r="G23" s="12">
        <f t="shared" si="4"/>
        <v>10.774</v>
      </c>
      <c r="H23" s="12">
        <f>AVERAGE(G22:G24)</f>
        <v>10.8386666666667</v>
      </c>
      <c r="I23">
        <f>G23-H23</f>
        <v>-0.0646666666666693</v>
      </c>
      <c r="J23" s="28">
        <f t="shared" si="5"/>
        <v>1.04584327077009</v>
      </c>
      <c r="K23" s="28">
        <f>AVERAGE(J22:J24)</f>
        <v>1.00068714275933</v>
      </c>
      <c r="L23" s="28">
        <f>STDEVP(J22:J24)</f>
        <v>0.0370626810032306</v>
      </c>
      <c r="M23" s="29"/>
    </row>
    <row r="24" customFormat="1" spans="3:13">
      <c r="C24" s="12"/>
      <c r="D24" s="12">
        <v>3</v>
      </c>
      <c r="E24" s="13">
        <v>12.767</v>
      </c>
      <c r="F24" s="18">
        <v>23.672</v>
      </c>
      <c r="G24" s="12">
        <f t="shared" si="4"/>
        <v>10.905</v>
      </c>
      <c r="H24" s="12"/>
      <c r="I24">
        <f>G24-H23</f>
        <v>0.0663333333333327</v>
      </c>
      <c r="J24" s="28">
        <f t="shared" si="5"/>
        <v>0.955062244654064</v>
      </c>
      <c r="K24" s="28"/>
      <c r="L24" s="28"/>
      <c r="M24" s="29"/>
    </row>
    <row r="25" customFormat="1" spans="1:13">
      <c r="A25" s="15" t="s">
        <v>18</v>
      </c>
      <c r="B25" s="16"/>
      <c r="C25" s="12" t="s">
        <v>19</v>
      </c>
      <c r="D25" s="12">
        <v>1</v>
      </c>
      <c r="E25" s="13">
        <v>12.909</v>
      </c>
      <c r="F25" s="18">
        <v>23.793</v>
      </c>
      <c r="G25" s="12">
        <f t="shared" si="4"/>
        <v>10.884</v>
      </c>
      <c r="H25" s="12"/>
      <c r="I25">
        <f>G25-H23</f>
        <v>0.0453333333333301</v>
      </c>
      <c r="J25" s="28">
        <f t="shared" si="5"/>
        <v>0.969065889303946</v>
      </c>
      <c r="K25" s="28"/>
      <c r="L25" s="28"/>
      <c r="M25" s="29"/>
    </row>
    <row r="26" customFormat="1" spans="3:13">
      <c r="C26" s="12"/>
      <c r="D26" s="12">
        <v>2</v>
      </c>
      <c r="E26" s="13">
        <v>12.923</v>
      </c>
      <c r="F26" s="18">
        <v>23.636</v>
      </c>
      <c r="G26" s="12">
        <f t="shared" si="4"/>
        <v>10.713</v>
      </c>
      <c r="H26" s="12"/>
      <c r="I26">
        <f>G26-H23</f>
        <v>-0.125666666666669</v>
      </c>
      <c r="J26" s="28">
        <f t="shared" si="5"/>
        <v>1.09101177068732</v>
      </c>
      <c r="K26" s="31">
        <f>AVERAGE(J25:J27)</f>
        <v>1.08548339018065</v>
      </c>
      <c r="L26" s="28">
        <f>STDEVP(J25:J27)</f>
        <v>0.092879840865934</v>
      </c>
      <c r="M26" s="29" t="s">
        <v>21</v>
      </c>
    </row>
    <row r="27" customFormat="1" spans="3:13">
      <c r="C27" s="12"/>
      <c r="D27" s="12">
        <v>3</v>
      </c>
      <c r="E27" s="13">
        <v>12.766</v>
      </c>
      <c r="F27" s="18">
        <v>23.346</v>
      </c>
      <c r="G27" s="12">
        <f t="shared" si="4"/>
        <v>10.58</v>
      </c>
      <c r="H27" s="12"/>
      <c r="I27">
        <f>G27-H23</f>
        <v>-0.258666666666668</v>
      </c>
      <c r="J27" s="28">
        <f t="shared" si="5"/>
        <v>1.19637251055068</v>
      </c>
      <c r="K27" s="28"/>
      <c r="L27" s="28"/>
      <c r="M27" s="29"/>
    </row>
    <row r="28" customFormat="1" spans="1:13">
      <c r="A28" s="16"/>
      <c r="B28" s="16"/>
      <c r="C28" s="17"/>
      <c r="D28" s="12"/>
      <c r="E28" s="10"/>
      <c r="F28" s="11"/>
      <c r="H28" s="12"/>
      <c r="J28" s="28"/>
      <c r="K28" s="28"/>
      <c r="L28" s="28"/>
      <c r="M28" s="29"/>
    </row>
    <row r="29" customFormat="1" spans="3:13">
      <c r="C29" s="12"/>
      <c r="D29" s="12"/>
      <c r="E29" s="10"/>
      <c r="F29" s="11"/>
      <c r="H29" s="12"/>
      <c r="J29" s="28"/>
      <c r="K29" s="28"/>
      <c r="L29" s="28"/>
      <c r="M29" s="29"/>
    </row>
    <row r="30" customFormat="1" spans="3:13">
      <c r="C30" s="12"/>
      <c r="D30" s="12"/>
      <c r="E30" s="10"/>
      <c r="F30" s="11"/>
      <c r="H30" s="12"/>
      <c r="J30" s="28"/>
      <c r="K30" s="28"/>
      <c r="L30" s="28"/>
      <c r="M30" s="29"/>
    </row>
    <row r="31" customFormat="1" spans="1:13">
      <c r="A31" s="15" t="s">
        <v>12</v>
      </c>
      <c r="B31" s="16" t="s">
        <v>27</v>
      </c>
      <c r="C31" s="17" t="s">
        <v>14</v>
      </c>
      <c r="D31" s="12">
        <v>1</v>
      </c>
      <c r="E31" s="10">
        <v>12.891</v>
      </c>
      <c r="F31" s="11">
        <v>22.416</v>
      </c>
      <c r="G31">
        <f t="shared" ref="G31:G36" si="6">F31-E31</f>
        <v>9.525</v>
      </c>
      <c r="H31" s="12"/>
      <c r="I31">
        <f>G31-H32</f>
        <v>-0.447666666666667</v>
      </c>
      <c r="J31" s="28">
        <f t="shared" ref="J31:J36" si="7">POWER(0.5,I31)</f>
        <v>1.36383268621295</v>
      </c>
      <c r="K31" s="28"/>
      <c r="L31" s="28"/>
      <c r="M31" s="29"/>
    </row>
    <row r="32" customFormat="1" ht="14" spans="3:13">
      <c r="C32" s="12"/>
      <c r="D32" s="20">
        <v>2</v>
      </c>
      <c r="E32" s="10">
        <v>12.458</v>
      </c>
      <c r="F32" s="11">
        <v>22.417</v>
      </c>
      <c r="G32">
        <f t="shared" si="6"/>
        <v>9.959</v>
      </c>
      <c r="H32" s="12">
        <f>AVERAGE(G31:G33)</f>
        <v>9.97266666666667</v>
      </c>
      <c r="I32">
        <f>G32-H32</f>
        <v>-0.0136666666666656</v>
      </c>
      <c r="J32" s="28">
        <f t="shared" si="7"/>
        <v>1.00951802245839</v>
      </c>
      <c r="K32" s="28">
        <f>AVERAGE(J31:J33)</f>
        <v>1.03322179991403</v>
      </c>
      <c r="L32" s="29">
        <f>STDEVP(J31:J33)</f>
        <v>0.260804780543844</v>
      </c>
      <c r="M32" s="29"/>
    </row>
    <row r="33" customFormat="1" spans="3:13">
      <c r="C33" s="12"/>
      <c r="D33" s="12">
        <v>3</v>
      </c>
      <c r="E33" s="10">
        <v>12.157</v>
      </c>
      <c r="F33" s="11">
        <v>22.591</v>
      </c>
      <c r="G33">
        <f t="shared" si="6"/>
        <v>10.434</v>
      </c>
      <c r="H33" s="12"/>
      <c r="I33">
        <f>G33-H32</f>
        <v>0.461333333333334</v>
      </c>
      <c r="J33" s="28">
        <f t="shared" si="7"/>
        <v>0.726314691070749</v>
      </c>
      <c r="K33" s="28"/>
      <c r="L33" s="28"/>
      <c r="M33" s="29"/>
    </row>
    <row r="34" customFormat="1" spans="1:12">
      <c r="A34" s="15" t="s">
        <v>18</v>
      </c>
      <c r="B34" s="16"/>
      <c r="C34" s="17" t="s">
        <v>19</v>
      </c>
      <c r="D34" s="12">
        <v>1</v>
      </c>
      <c r="E34" s="10">
        <v>12.9</v>
      </c>
      <c r="F34" s="11">
        <v>22.741</v>
      </c>
      <c r="G34">
        <f t="shared" si="6"/>
        <v>9.841</v>
      </c>
      <c r="H34" s="12"/>
      <c r="I34">
        <f>G34-H32</f>
        <v>-0.131666666666668</v>
      </c>
      <c r="J34" s="12">
        <f t="shared" si="7"/>
        <v>1.09555860941589</v>
      </c>
      <c r="K34" s="12"/>
      <c r="L34" s="12"/>
    </row>
    <row r="35" customFormat="1" spans="3:13">
      <c r="C35" s="12"/>
      <c r="D35" s="12">
        <v>2</v>
      </c>
      <c r="E35" s="10">
        <v>12.727</v>
      </c>
      <c r="F35" s="11">
        <v>22.779</v>
      </c>
      <c r="G35">
        <f t="shared" si="6"/>
        <v>10.052</v>
      </c>
      <c r="H35" s="12"/>
      <c r="I35">
        <f>G35-H32</f>
        <v>0.0793333333333326</v>
      </c>
      <c r="J35" s="12">
        <f t="shared" si="7"/>
        <v>0.946494919209528</v>
      </c>
      <c r="K35" s="12">
        <f>AVERAGE(J34:J36)</f>
        <v>0.974443348299013</v>
      </c>
      <c r="L35" s="12">
        <f>STDEVP(J34:J36)</f>
        <v>0.0896847808605192</v>
      </c>
      <c r="M35" t="s">
        <v>21</v>
      </c>
    </row>
    <row r="36" customFormat="1" spans="3:12">
      <c r="C36" s="12"/>
      <c r="D36" s="12">
        <v>3</v>
      </c>
      <c r="E36" s="10">
        <v>12.583</v>
      </c>
      <c r="F36" s="11">
        <v>22.738</v>
      </c>
      <c r="G36">
        <f t="shared" si="6"/>
        <v>10.155</v>
      </c>
      <c r="H36" s="12"/>
      <c r="I36">
        <f>G36-H32</f>
        <v>0.182333333333332</v>
      </c>
      <c r="J36" s="12">
        <f t="shared" si="7"/>
        <v>0.881276516271623</v>
      </c>
      <c r="K36" s="12"/>
      <c r="L36" s="12"/>
    </row>
    <row r="37" customFormat="1" spans="1:15">
      <c r="A37" s="16"/>
      <c r="B37" s="16"/>
      <c r="C37" s="17"/>
      <c r="D37" s="12"/>
      <c r="E37" s="10"/>
      <c r="F37" s="11"/>
      <c r="H37" s="12"/>
      <c r="I37" s="29"/>
      <c r="J37" s="28"/>
      <c r="K37" s="28"/>
      <c r="L37" s="28"/>
      <c r="M37" s="29"/>
      <c r="N37" s="29"/>
      <c r="O37" s="29"/>
    </row>
    <row r="38" customFormat="1" spans="3:15">
      <c r="C38" s="12"/>
      <c r="D38" s="12"/>
      <c r="E38" s="10"/>
      <c r="F38" s="11"/>
      <c r="H38" s="12"/>
      <c r="I38" s="29"/>
      <c r="J38" s="28"/>
      <c r="K38" s="31"/>
      <c r="L38" s="28"/>
      <c r="M38" s="29"/>
      <c r="N38" s="29"/>
      <c r="O38" s="29"/>
    </row>
    <row r="39" customFormat="1" spans="3:15">
      <c r="C39" s="12"/>
      <c r="D39" s="12"/>
      <c r="E39" s="10"/>
      <c r="F39" s="11"/>
      <c r="H39" s="12"/>
      <c r="I39" s="29"/>
      <c r="J39" s="28"/>
      <c r="K39" s="28"/>
      <c r="L39" s="28"/>
      <c r="M39" s="29"/>
      <c r="N39" s="29"/>
      <c r="O39" s="29"/>
    </row>
    <row r="40" customFormat="1" spans="1:15">
      <c r="A40" s="15" t="s">
        <v>12</v>
      </c>
      <c r="B40" t="s">
        <v>25</v>
      </c>
      <c r="C40" t="s">
        <v>14</v>
      </c>
      <c r="D40" s="12">
        <v>1</v>
      </c>
      <c r="E40" s="10">
        <v>13.331</v>
      </c>
      <c r="F40" s="11">
        <v>22.704</v>
      </c>
      <c r="G40" s="11">
        <f t="shared" ref="G40:G45" si="8">F40-E40</f>
        <v>9.373</v>
      </c>
      <c r="H40" s="12"/>
      <c r="I40" s="29">
        <f>G40-H41</f>
        <v>-0.654999999999999</v>
      </c>
      <c r="J40" s="28">
        <f t="shared" ref="J40:J45" si="9">POWER(0.5,I40)</f>
        <v>1.57461595313841</v>
      </c>
      <c r="K40" s="28"/>
      <c r="L40" s="28"/>
      <c r="M40" s="29"/>
      <c r="N40" s="29"/>
      <c r="O40" s="29"/>
    </row>
    <row r="41" customFormat="1" ht="14" spans="4:15">
      <c r="D41" s="20">
        <v>2</v>
      </c>
      <c r="E41" s="10">
        <v>13.881</v>
      </c>
      <c r="F41" s="11">
        <v>24.324</v>
      </c>
      <c r="G41">
        <f t="shared" si="8"/>
        <v>10.443</v>
      </c>
      <c r="H41" s="12">
        <f>AVERAGE(G40:G42)</f>
        <v>10.028</v>
      </c>
      <c r="I41" s="29">
        <f>G41-H41</f>
        <v>0.415000000000001</v>
      </c>
      <c r="J41" s="28">
        <f t="shared" si="9"/>
        <v>0.750019494642909</v>
      </c>
      <c r="K41" s="31">
        <f>AVERAGE(J40:J42)</f>
        <v>1.05712692004795</v>
      </c>
      <c r="L41" s="28">
        <f>STDEVP(J40:J42)</f>
        <v>0.368044513141237</v>
      </c>
      <c r="M41" s="29"/>
      <c r="N41" s="29"/>
      <c r="O41" s="29"/>
    </row>
    <row r="42" customFormat="1" spans="4:15">
      <c r="D42" s="12">
        <v>3</v>
      </c>
      <c r="E42" s="10">
        <v>13.845</v>
      </c>
      <c r="F42" s="11">
        <v>24.113</v>
      </c>
      <c r="G42">
        <f t="shared" si="8"/>
        <v>10.268</v>
      </c>
      <c r="H42" s="12"/>
      <c r="I42" s="29">
        <f>G42-H41</f>
        <v>0.239999999999998</v>
      </c>
      <c r="J42" s="28">
        <f t="shared" si="9"/>
        <v>0.846745312362528</v>
      </c>
      <c r="K42" s="28"/>
      <c r="L42" s="28"/>
      <c r="M42" s="29"/>
      <c r="N42" s="29"/>
      <c r="O42" s="29"/>
    </row>
    <row r="43" customFormat="1" spans="1:15">
      <c r="A43" s="15" t="s">
        <v>18</v>
      </c>
      <c r="C43" t="s">
        <v>28</v>
      </c>
      <c r="D43" s="12">
        <v>1</v>
      </c>
      <c r="E43" s="10">
        <v>13.562</v>
      </c>
      <c r="F43" s="11">
        <v>23.334</v>
      </c>
      <c r="G43">
        <f t="shared" si="8"/>
        <v>9.772</v>
      </c>
      <c r="I43" s="29">
        <f>G43-H41</f>
        <v>-0.256</v>
      </c>
      <c r="J43" s="28">
        <f t="shared" si="9"/>
        <v>1.19416318707459</v>
      </c>
      <c r="K43" s="28"/>
      <c r="L43" s="28"/>
      <c r="M43" s="29"/>
      <c r="N43" s="29"/>
      <c r="O43" s="29"/>
    </row>
    <row r="44" customFormat="1" spans="4:15">
      <c r="D44" s="12">
        <v>2</v>
      </c>
      <c r="E44" s="10">
        <v>13.499</v>
      </c>
      <c r="F44" s="11">
        <v>23.46</v>
      </c>
      <c r="G44">
        <f t="shared" si="8"/>
        <v>9.961</v>
      </c>
      <c r="I44" s="29">
        <f>G44-H41</f>
        <v>-0.0670000000000002</v>
      </c>
      <c r="J44" s="28">
        <f t="shared" si="9"/>
        <v>1.0475361270998</v>
      </c>
      <c r="K44" s="31">
        <f>AVERAGE(J43:J45)</f>
        <v>1.08126030641801</v>
      </c>
      <c r="L44" s="29">
        <f>STDEVP(J43:J45)</f>
        <v>0.0819626896355343</v>
      </c>
      <c r="M44" s="29" t="s">
        <v>21</v>
      </c>
      <c r="N44" s="29"/>
      <c r="O44" s="29"/>
    </row>
    <row r="45" customFormat="1" spans="4:15">
      <c r="D45" s="12">
        <v>3</v>
      </c>
      <c r="E45" s="10">
        <v>13.536</v>
      </c>
      <c r="F45" s="11">
        <v>23.561</v>
      </c>
      <c r="G45">
        <f t="shared" si="8"/>
        <v>10.025</v>
      </c>
      <c r="I45" s="29">
        <f>G45-H41</f>
        <v>-0.00300000000000011</v>
      </c>
      <c r="J45" s="28">
        <f t="shared" si="9"/>
        <v>1.00208160507963</v>
      </c>
      <c r="K45" s="28"/>
      <c r="L45" s="28"/>
      <c r="M45" s="29"/>
      <c r="N45" s="29"/>
      <c r="O45" s="29"/>
    </row>
    <row r="46" customFormat="1" spans="1:15">
      <c r="A46" s="16"/>
      <c r="D46" s="12"/>
      <c r="E46" s="10"/>
      <c r="F46" s="11"/>
      <c r="I46" s="29"/>
      <c r="J46" s="28"/>
      <c r="K46" s="28"/>
      <c r="L46" s="28"/>
      <c r="M46" s="29"/>
      <c r="N46" s="29"/>
      <c r="O46" s="29"/>
    </row>
    <row r="47" customFormat="1" spans="4:15">
      <c r="D47" s="12"/>
      <c r="E47" s="10"/>
      <c r="F47" s="11"/>
      <c r="I47" s="29"/>
      <c r="J47" s="28"/>
      <c r="K47" s="31"/>
      <c r="L47" s="29"/>
      <c r="M47" s="29"/>
      <c r="N47" s="29"/>
      <c r="O47" s="29"/>
    </row>
    <row r="48" customFormat="1" spans="4:15">
      <c r="D48" s="12"/>
      <c r="E48" s="10"/>
      <c r="F48" s="11"/>
      <c r="I48" s="29"/>
      <c r="J48" s="28"/>
      <c r="K48" s="28"/>
      <c r="L48" s="28"/>
      <c r="M48" s="29"/>
      <c r="N48" s="29"/>
      <c r="O48" s="29"/>
    </row>
    <row r="49" customFormat="1" spans="5:15">
      <c r="E49" s="10"/>
      <c r="F49" s="11"/>
      <c r="I49" s="29"/>
      <c r="J49" s="29"/>
      <c r="K49" s="29"/>
      <c r="L49" s="29"/>
      <c r="M49" s="29"/>
      <c r="N49" s="29"/>
      <c r="O49" s="29"/>
    </row>
    <row r="50" customFormat="1" spans="5:15">
      <c r="E50" s="10"/>
      <c r="F50" s="11"/>
      <c r="I50" s="29"/>
      <c r="J50" s="29"/>
      <c r="K50" s="29"/>
      <c r="L50" s="29"/>
      <c r="M50" s="29"/>
      <c r="N50" s="29"/>
      <c r="O50" s="29"/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opLeftCell="A16" workbookViewId="0">
      <selection activeCell="G9" sqref="G9"/>
    </sheetView>
  </sheetViews>
  <sheetFormatPr defaultColWidth="10.8" defaultRowHeight="14"/>
  <cols>
    <col min="1" max="11" width="10.8" style="1"/>
    <col min="12" max="12" width="16" style="1"/>
    <col min="13" max="15" width="10.8" style="1"/>
    <col min="16" max="18" width="15.6666666666667" style="1"/>
    <col min="19" max="16384" width="10.8" style="1"/>
  </cols>
  <sheetData>
    <row r="1" s="1" customFormat="1" spans="1:8">
      <c r="A1" s="5" t="s">
        <v>31</v>
      </c>
      <c r="H1" s="6"/>
    </row>
    <row r="2" s="1" customFormat="1" spans="1:19">
      <c r="A2" s="5" t="s">
        <v>32</v>
      </c>
      <c r="B2" s="5" t="s">
        <v>17</v>
      </c>
      <c r="C2" s="5" t="s">
        <v>18</v>
      </c>
      <c r="E2" s="5" t="s">
        <v>33</v>
      </c>
      <c r="F2" s="5" t="s">
        <v>34</v>
      </c>
      <c r="I2" s="7" t="s">
        <v>32</v>
      </c>
      <c r="J2" s="5" t="s">
        <v>35</v>
      </c>
      <c r="K2" s="1" t="s">
        <v>36</v>
      </c>
      <c r="L2" s="1" t="s">
        <v>9</v>
      </c>
      <c r="M2" s="1" t="s">
        <v>37</v>
      </c>
      <c r="O2" s="7" t="s">
        <v>38</v>
      </c>
      <c r="P2" s="5" t="s">
        <v>31</v>
      </c>
      <c r="Q2" s="1" t="s">
        <v>36</v>
      </c>
      <c r="R2" s="1" t="s">
        <v>9</v>
      </c>
      <c r="S2" s="1" t="s">
        <v>30</v>
      </c>
    </row>
    <row r="3" s="1" customFormat="1" spans="1:16">
      <c r="A3" s="5" t="s">
        <v>22</v>
      </c>
      <c r="B3" s="5">
        <v>0.944635323567188</v>
      </c>
      <c r="C3" s="5">
        <v>1.26402658752301</v>
      </c>
      <c r="E3" s="1">
        <v>0.165250266961015</v>
      </c>
      <c r="F3" s="1">
        <v>0.185060315805152</v>
      </c>
      <c r="H3" s="1" t="s">
        <v>22</v>
      </c>
      <c r="I3" s="5" t="s">
        <v>17</v>
      </c>
      <c r="J3" s="8">
        <v>0.770138888888889</v>
      </c>
      <c r="K3" s="8"/>
      <c r="L3" s="8"/>
      <c r="O3" s="5" t="s">
        <v>17</v>
      </c>
      <c r="P3" s="1">
        <v>1.1094470046083</v>
      </c>
    </row>
    <row r="4" s="1" customFormat="1" spans="1:18">
      <c r="A4" s="5" t="s">
        <v>23</v>
      </c>
      <c r="B4" s="5">
        <v>1.02378626865168</v>
      </c>
      <c r="C4" s="5">
        <v>1.30669952962945</v>
      </c>
      <c r="E4" s="1">
        <v>0.161021885158184</v>
      </c>
      <c r="F4" s="1">
        <v>0.164004699083479</v>
      </c>
      <c r="J4" s="8">
        <v>1.16651162790698</v>
      </c>
      <c r="K4" s="8">
        <v>0.944635323567188</v>
      </c>
      <c r="L4" s="8">
        <f>STDEVP(J3:J5)</f>
        <v>0.165250266961016</v>
      </c>
      <c r="P4" s="1">
        <v>0.713004484304933</v>
      </c>
      <c r="Q4" s="1">
        <v>0.918055402728284</v>
      </c>
      <c r="R4" s="1">
        <v>0.162134924620297</v>
      </c>
    </row>
    <row r="5" s="1" customFormat="1" spans="1:16">
      <c r="A5" s="5" t="s">
        <v>24</v>
      </c>
      <c r="B5" s="5">
        <v>1.03469514356899</v>
      </c>
      <c r="C5" s="5">
        <v>2.70894884627731</v>
      </c>
      <c r="E5" s="1">
        <v>0.0760111013443004</v>
      </c>
      <c r="F5" s="1">
        <v>0.394066264864164</v>
      </c>
      <c r="J5" s="8">
        <v>0.8972554539057</v>
      </c>
      <c r="K5" s="8"/>
      <c r="L5" s="8"/>
      <c r="P5" s="1">
        <v>0.931714719271624</v>
      </c>
    </row>
    <row r="6" s="1" customFormat="1" spans="1:16">
      <c r="A6" s="5" t="s">
        <v>25</v>
      </c>
      <c r="B6" s="5">
        <v>1.05622054914158</v>
      </c>
      <c r="C6" s="5">
        <v>2.29320748122529</v>
      </c>
      <c r="E6" s="1">
        <v>0.165172423590274</v>
      </c>
      <c r="F6" s="1">
        <v>0.091048400660146</v>
      </c>
      <c r="I6" s="5" t="s">
        <v>18</v>
      </c>
      <c r="J6" s="1">
        <v>1.37393767705382</v>
      </c>
      <c r="O6" s="5" t="s">
        <v>18</v>
      </c>
      <c r="P6" s="1">
        <v>1.00839895013123</v>
      </c>
    </row>
    <row r="7" s="1" customFormat="1" spans="10:19">
      <c r="J7" s="1">
        <v>1.00337552742616</v>
      </c>
      <c r="K7" s="1">
        <v>1.26402658752301</v>
      </c>
      <c r="L7" s="1">
        <f>STDEVP(J6:J8)</f>
        <v>0.18506031580515</v>
      </c>
      <c r="M7" s="1">
        <v>0.143</v>
      </c>
      <c r="P7" s="1">
        <v>0.721750781598928</v>
      </c>
      <c r="Q7" s="1">
        <v>0.87939672489224</v>
      </c>
      <c r="R7" s="1">
        <v>0.118763462587651</v>
      </c>
      <c r="S7" s="1">
        <v>0.799</v>
      </c>
    </row>
    <row r="8" s="1" customFormat="1" spans="1:16">
      <c r="A8" s="5" t="s">
        <v>39</v>
      </c>
      <c r="B8" s="5" t="s">
        <v>17</v>
      </c>
      <c r="C8" s="5" t="s">
        <v>18</v>
      </c>
      <c r="E8" s="5" t="s">
        <v>33</v>
      </c>
      <c r="F8" s="5" t="s">
        <v>34</v>
      </c>
      <c r="J8" s="1">
        <v>1.41476655808903</v>
      </c>
      <c r="P8" s="1">
        <v>0.908040442946558</v>
      </c>
    </row>
    <row r="9" s="1" customFormat="1" spans="1:15">
      <c r="A9" s="5" t="s">
        <v>22</v>
      </c>
      <c r="B9" s="1">
        <v>0.918055402728284</v>
      </c>
      <c r="C9" s="1">
        <v>0.87939672489224</v>
      </c>
      <c r="E9" s="1">
        <v>0.162134924620297</v>
      </c>
      <c r="F9" s="1">
        <v>0.118763462587651</v>
      </c>
      <c r="I9" s="7" t="s">
        <v>32</v>
      </c>
      <c r="O9" s="7" t="s">
        <v>38</v>
      </c>
    </row>
    <row r="10" s="1" customFormat="1" spans="1:16">
      <c r="A10" s="5" t="s">
        <v>23</v>
      </c>
      <c r="B10" s="1">
        <v>1.03317341688992</v>
      </c>
      <c r="C10" s="1">
        <v>1.16902537225549</v>
      </c>
      <c r="E10" s="1">
        <v>0.174492557912488</v>
      </c>
      <c r="F10" s="1">
        <v>0.120557548104713</v>
      </c>
      <c r="H10" s="1" t="s">
        <v>23</v>
      </c>
      <c r="I10" s="5" t="s">
        <v>17</v>
      </c>
      <c r="J10" s="1">
        <v>1.18233082706767</v>
      </c>
      <c r="O10" s="5" t="s">
        <v>17</v>
      </c>
      <c r="P10" s="1">
        <v>0.786654561960962</v>
      </c>
    </row>
    <row r="11" s="1" customFormat="1" spans="1:18">
      <c r="A11" s="5" t="s">
        <v>24</v>
      </c>
      <c r="B11" s="1">
        <v>1.46955633553076</v>
      </c>
      <c r="C11" s="1">
        <v>2.30144949099003</v>
      </c>
      <c r="E11" s="1">
        <v>0.0866733135685545</v>
      </c>
      <c r="F11" s="1">
        <v>0.137054300720602</v>
      </c>
      <c r="J11" s="1">
        <v>0.802952029520295</v>
      </c>
      <c r="K11" s="1">
        <v>1.02378626865168</v>
      </c>
      <c r="L11" s="1">
        <v>0.161021885158184</v>
      </c>
      <c r="P11" s="1">
        <v>1.16606714628297</v>
      </c>
      <c r="Q11" s="1">
        <v>1.03317341688992</v>
      </c>
      <c r="R11" s="1">
        <v>0.174492557912488</v>
      </c>
    </row>
    <row r="12" s="1" customFormat="1" spans="1:16">
      <c r="A12" s="5" t="s">
        <v>25</v>
      </c>
      <c r="B12" s="1">
        <v>1.86459366796474</v>
      </c>
      <c r="C12" s="1">
        <v>3.1611818330282</v>
      </c>
      <c r="E12" s="1">
        <v>0.227640510429835</v>
      </c>
      <c r="F12" s="1">
        <v>0.0948919808732239</v>
      </c>
      <c r="J12" s="1">
        <v>1.08607594936709</v>
      </c>
      <c r="P12" s="1">
        <v>1.14679854242582</v>
      </c>
    </row>
    <row r="13" s="1" customFormat="1" spans="9:16">
      <c r="I13" s="5" t="s">
        <v>18</v>
      </c>
      <c r="J13" s="1">
        <v>1.21902937420179</v>
      </c>
      <c r="O13" s="5" t="s">
        <v>18</v>
      </c>
      <c r="P13" s="1">
        <v>1.3370288248337</v>
      </c>
    </row>
    <row r="14" s="1" customFormat="1" spans="10:19">
      <c r="J14" s="1">
        <v>1.53649635036496</v>
      </c>
      <c r="K14" s="1">
        <v>1.30669952962945</v>
      </c>
      <c r="L14" s="1">
        <v>0.164004699083479</v>
      </c>
      <c r="M14" s="1">
        <v>0.157</v>
      </c>
      <c r="P14" s="1">
        <v>1.05987780040733</v>
      </c>
      <c r="Q14" s="1">
        <v>1.16902537225549</v>
      </c>
      <c r="R14" s="1">
        <v>0.120557548104713</v>
      </c>
      <c r="S14" s="1">
        <v>0.416</v>
      </c>
    </row>
    <row r="15" s="1" customFormat="1" spans="10:16">
      <c r="J15" s="1">
        <v>1.16457286432161</v>
      </c>
      <c r="P15" s="1">
        <v>1.11016949152542</v>
      </c>
    </row>
    <row r="16" s="1" customFormat="1" spans="8:15">
      <c r="H16" s="1" t="s">
        <v>24</v>
      </c>
      <c r="I16" s="7" t="s">
        <v>32</v>
      </c>
      <c r="O16" s="7" t="s">
        <v>38</v>
      </c>
    </row>
    <row r="17" s="1" customFormat="1" spans="9:16">
      <c r="I17" s="5" t="s">
        <v>17</v>
      </c>
      <c r="J17" s="1">
        <v>1.1310861423221</v>
      </c>
      <c r="O17" s="5" t="s">
        <v>17</v>
      </c>
      <c r="P17" s="1">
        <v>1.34840871021776</v>
      </c>
    </row>
    <row r="18" s="1" customFormat="1" spans="10:18">
      <c r="J18" s="1">
        <v>1.02770780856423</v>
      </c>
      <c r="K18" s="1">
        <v>1.03469514356899</v>
      </c>
      <c r="L18" s="1">
        <v>0.0760111013443004</v>
      </c>
      <c r="P18" s="1">
        <v>1.51397977394408</v>
      </c>
      <c r="Q18" s="1">
        <v>1.46955633553076</v>
      </c>
      <c r="R18" s="1">
        <v>0.0866733135685545</v>
      </c>
    </row>
    <row r="19" s="1" customFormat="1" spans="10:16">
      <c r="J19" s="1">
        <v>0.945291479820628</v>
      </c>
      <c r="P19" s="1">
        <v>1.54628052243044</v>
      </c>
    </row>
    <row r="20" s="1" customFormat="1" spans="9:16">
      <c r="I20" s="5" t="s">
        <v>18</v>
      </c>
      <c r="J20" s="1">
        <v>3.23929961089494</v>
      </c>
      <c r="O20" s="5" t="s">
        <v>18</v>
      </c>
      <c r="P20" s="1">
        <v>2.4933749025721</v>
      </c>
    </row>
    <row r="21" s="1" customFormat="1" spans="10:19">
      <c r="J21" s="1">
        <v>2.2955223880597</v>
      </c>
      <c r="K21" s="1">
        <v>2.70894884627731</v>
      </c>
      <c r="L21" s="1">
        <v>0.394066264864164</v>
      </c>
      <c r="M21" s="9">
        <v>0.004</v>
      </c>
      <c r="P21" s="1">
        <v>2.22892392049349</v>
      </c>
      <c r="Q21" s="1">
        <v>2.30144949099003</v>
      </c>
      <c r="R21" s="1">
        <v>0.137054300720602</v>
      </c>
      <c r="S21" s="9">
        <v>0.002</v>
      </c>
    </row>
    <row r="22" s="1" customFormat="1" spans="10:16">
      <c r="J22" s="1">
        <v>2.5920245398773</v>
      </c>
      <c r="P22" s="1">
        <v>2.18204964990452</v>
      </c>
    </row>
    <row r="23" s="1" customFormat="1" spans="8:15">
      <c r="H23" s="1" t="s">
        <v>25</v>
      </c>
      <c r="I23" s="7" t="s">
        <v>32</v>
      </c>
      <c r="O23" s="7" t="s">
        <v>38</v>
      </c>
    </row>
    <row r="24" s="1" customFormat="1" spans="9:16">
      <c r="I24" s="5" t="s">
        <v>17</v>
      </c>
      <c r="J24" s="1">
        <v>0.830999066293184</v>
      </c>
      <c r="O24" s="5" t="s">
        <v>17</v>
      </c>
      <c r="P24" s="1">
        <v>1.55279943302622</v>
      </c>
    </row>
    <row r="25" s="1" customFormat="1" spans="10:18">
      <c r="J25" s="1">
        <v>1.22249093107618</v>
      </c>
      <c r="K25" s="1">
        <v>1.05622054914158</v>
      </c>
      <c r="L25" s="1">
        <v>0.165172423590274</v>
      </c>
      <c r="P25" s="1">
        <v>1.95107487027428</v>
      </c>
      <c r="Q25" s="1">
        <v>1.86459366796474</v>
      </c>
      <c r="R25" s="1">
        <v>0.227640510429835</v>
      </c>
    </row>
    <row r="26" s="1" customFormat="1" spans="10:16">
      <c r="J26" s="1">
        <v>1.11517165005537</v>
      </c>
      <c r="P26" s="1">
        <v>2.08990670059372</v>
      </c>
    </row>
    <row r="27" s="1" customFormat="1" spans="9:16">
      <c r="I27" s="5" t="s">
        <v>18</v>
      </c>
      <c r="J27" s="1">
        <v>2.32042253521127</v>
      </c>
      <c r="O27" s="5" t="s">
        <v>18</v>
      </c>
      <c r="P27" s="1">
        <v>3.28781925343811</v>
      </c>
    </row>
    <row r="28" s="1" customFormat="1" spans="10:19">
      <c r="J28" s="1">
        <v>2.17060810810811</v>
      </c>
      <c r="K28" s="1">
        <v>2.29320748122529</v>
      </c>
      <c r="L28" s="1">
        <v>0.091048400660146</v>
      </c>
      <c r="M28" s="9">
        <v>0.001</v>
      </c>
      <c r="P28" s="1">
        <v>3.13632030505243</v>
      </c>
      <c r="Q28" s="1">
        <v>3.1611818330282</v>
      </c>
      <c r="R28" s="1">
        <v>0.0948919808732239</v>
      </c>
      <c r="S28" s="9">
        <v>0.002</v>
      </c>
    </row>
    <row r="29" s="1" customFormat="1" spans="10:16">
      <c r="J29" s="1">
        <v>2.38859180035651</v>
      </c>
      <c r="P29" s="1">
        <v>3.05940594059406</v>
      </c>
    </row>
  </sheetData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opLeftCell="A7" workbookViewId="0">
      <selection activeCell="F7" sqref="F7"/>
    </sheetView>
  </sheetViews>
  <sheetFormatPr defaultColWidth="10.8" defaultRowHeight="14"/>
  <cols>
    <col min="1" max="8" width="10.8" style="1"/>
    <col min="9" max="10" width="11" style="2"/>
    <col min="11" max="14" width="10.8" style="1"/>
    <col min="15" max="15" width="16" style="1"/>
    <col min="16" max="16384" width="10.8" style="1"/>
  </cols>
  <sheetData>
    <row r="1" spans="1:1">
      <c r="A1" s="1" t="s">
        <v>40</v>
      </c>
    </row>
    <row r="2" spans="3:6">
      <c r="C2" s="1" t="s">
        <v>41</v>
      </c>
      <c r="D2" s="1" t="s">
        <v>42</v>
      </c>
      <c r="E2" s="1" t="s">
        <v>43</v>
      </c>
      <c r="F2" s="1" t="s">
        <v>44</v>
      </c>
    </row>
    <row r="3" spans="1:7">
      <c r="A3" s="1" t="s">
        <v>17</v>
      </c>
      <c r="B3" s="1" t="s">
        <v>45</v>
      </c>
      <c r="C3" s="1">
        <v>13.12</v>
      </c>
      <c r="D3" s="1">
        <v>12.13</v>
      </c>
      <c r="E3" s="1">
        <v>1.66</v>
      </c>
      <c r="F3" s="1">
        <v>0.74</v>
      </c>
      <c r="G3" s="1">
        <f t="shared" ref="G3:G6" si="0">F3/E3/12</f>
        <v>0.03714859437751</v>
      </c>
    </row>
    <row r="4" spans="2:7">
      <c r="B4" s="1" t="s">
        <v>46</v>
      </c>
      <c r="C4" s="1">
        <v>19.81</v>
      </c>
      <c r="D4" s="1">
        <v>17.86</v>
      </c>
      <c r="E4" s="1">
        <v>2.01</v>
      </c>
      <c r="F4" s="1">
        <v>1.43</v>
      </c>
      <c r="G4" s="1">
        <f t="shared" si="0"/>
        <v>0.0592868988391377</v>
      </c>
    </row>
    <row r="5" spans="1:7">
      <c r="A5" s="1" t="s">
        <v>18</v>
      </c>
      <c r="B5" s="1" t="s">
        <v>45</v>
      </c>
      <c r="C5" s="1">
        <v>10.55</v>
      </c>
      <c r="D5" s="1">
        <v>13.16</v>
      </c>
      <c r="E5" s="1">
        <v>1.08</v>
      </c>
      <c r="F5" s="1">
        <v>1.09</v>
      </c>
      <c r="G5" s="1">
        <f t="shared" si="0"/>
        <v>0.0841049382716049</v>
      </c>
    </row>
    <row r="6" spans="2:7">
      <c r="B6" s="1" t="s">
        <v>46</v>
      </c>
      <c r="C6" s="1">
        <v>20.74</v>
      </c>
      <c r="D6" s="1">
        <v>18.08</v>
      </c>
      <c r="E6" s="1">
        <v>1.01</v>
      </c>
      <c r="F6" s="1">
        <v>1.36</v>
      </c>
      <c r="G6" s="1">
        <f t="shared" si="0"/>
        <v>0.112211221122112</v>
      </c>
    </row>
    <row r="7" s="1" customFormat="1" spans="9:10">
      <c r="I7" s="2"/>
      <c r="J7" s="2"/>
    </row>
    <row r="8" s="1" customFormat="1" spans="9:15">
      <c r="I8" s="2" t="s">
        <v>47</v>
      </c>
      <c r="J8" s="2"/>
      <c r="K8" s="1" t="s">
        <v>41</v>
      </c>
      <c r="L8" s="1" t="s">
        <v>42</v>
      </c>
      <c r="M8" s="1" t="s">
        <v>31</v>
      </c>
      <c r="N8" s="1" t="s">
        <v>36</v>
      </c>
      <c r="O8" s="1" t="s">
        <v>9</v>
      </c>
    </row>
    <row r="9" s="1" customFormat="1" spans="9:13">
      <c r="I9" s="1" t="s">
        <v>48</v>
      </c>
      <c r="J9" s="2" t="s">
        <v>49</v>
      </c>
      <c r="K9" s="3">
        <v>14.4</v>
      </c>
      <c r="L9" s="3">
        <v>11.09</v>
      </c>
      <c r="M9" s="1">
        <f t="shared" ref="M9:M14" si="1">L9/K9</f>
        <v>0.770138888888889</v>
      </c>
    </row>
    <row r="10" s="1" customFormat="1" spans="11:15">
      <c r="K10" s="3">
        <v>10.75</v>
      </c>
      <c r="L10" s="3">
        <v>12.54</v>
      </c>
      <c r="M10" s="1">
        <f t="shared" si="1"/>
        <v>1.16651162790698</v>
      </c>
      <c r="N10" s="1">
        <f>AVERAGE(M9:M11)</f>
        <v>0.944635323567188</v>
      </c>
      <c r="O10" s="1">
        <f>STDEVP(M9:M11)</f>
        <v>0.165250266961016</v>
      </c>
    </row>
    <row r="11" s="1" customFormat="1" spans="11:13">
      <c r="K11" s="3">
        <v>14.21</v>
      </c>
      <c r="L11" s="3">
        <v>12.75</v>
      </c>
      <c r="M11" s="1">
        <f t="shared" si="1"/>
        <v>0.8972554539057</v>
      </c>
    </row>
    <row r="12" s="1" customFormat="1" spans="10:13">
      <c r="J12" s="2" t="s">
        <v>18</v>
      </c>
      <c r="K12" s="3">
        <v>10.59</v>
      </c>
      <c r="L12" s="3">
        <v>14.55</v>
      </c>
      <c r="M12" s="1">
        <f t="shared" si="1"/>
        <v>1.37393767705382</v>
      </c>
    </row>
    <row r="13" s="1" customFormat="1" spans="11:15">
      <c r="K13" s="3">
        <v>11.85</v>
      </c>
      <c r="L13" s="3">
        <v>11.89</v>
      </c>
      <c r="M13" s="1">
        <f t="shared" si="1"/>
        <v>1.00337552742616</v>
      </c>
      <c r="N13" s="1">
        <f>AVERAGE(M12:M14)</f>
        <v>1.26402658752301</v>
      </c>
      <c r="O13" s="1">
        <f>STDEVP(M12:M14)</f>
        <v>0.185060315805152</v>
      </c>
    </row>
    <row r="14" s="1" customFormat="1" spans="11:13">
      <c r="K14" s="3">
        <v>9.21</v>
      </c>
      <c r="L14" s="3">
        <v>13.03</v>
      </c>
      <c r="M14" s="1">
        <f t="shared" si="1"/>
        <v>1.41476655808903</v>
      </c>
    </row>
    <row r="15" s="1" customFormat="1"/>
    <row r="16" s="1" customFormat="1" spans="9:13">
      <c r="I16" s="3" t="s">
        <v>38</v>
      </c>
      <c r="J16" s="2" t="s">
        <v>49</v>
      </c>
      <c r="K16" s="3">
        <v>17.36</v>
      </c>
      <c r="L16" s="3">
        <v>19.26</v>
      </c>
      <c r="M16" s="1">
        <f t="shared" ref="M16:M21" si="2">L16/K16</f>
        <v>1.1094470046083</v>
      </c>
    </row>
    <row r="17" s="1" customFormat="1" spans="11:15">
      <c r="K17" s="3">
        <v>22.3</v>
      </c>
      <c r="L17" s="3">
        <v>15.9</v>
      </c>
      <c r="M17" s="1">
        <f t="shared" si="2"/>
        <v>0.713004484304933</v>
      </c>
      <c r="N17" s="1">
        <f>AVERAGE(M16:M18)</f>
        <v>0.918055402728284</v>
      </c>
      <c r="O17" s="1">
        <f>STDEVP(M16:M18)</f>
        <v>0.162134924620297</v>
      </c>
    </row>
    <row r="18" s="1" customFormat="1" spans="11:13">
      <c r="K18" s="3">
        <v>19.77</v>
      </c>
      <c r="L18" s="3">
        <v>18.42</v>
      </c>
      <c r="M18" s="1">
        <f t="shared" si="2"/>
        <v>0.931714719271624</v>
      </c>
    </row>
    <row r="19" s="1" customFormat="1" spans="10:13">
      <c r="J19" s="2" t="s">
        <v>18</v>
      </c>
      <c r="K19" s="3">
        <v>19.05</v>
      </c>
      <c r="L19" s="3">
        <v>19.21</v>
      </c>
      <c r="M19" s="1">
        <f t="shared" si="2"/>
        <v>1.00839895013123</v>
      </c>
    </row>
    <row r="20" s="1" customFormat="1" spans="11:15">
      <c r="K20" s="3">
        <v>22.39</v>
      </c>
      <c r="L20" s="3">
        <v>16.16</v>
      </c>
      <c r="M20" s="1">
        <f t="shared" si="2"/>
        <v>0.721750781598928</v>
      </c>
      <c r="N20" s="1">
        <f>AVERAGE(M19:M21)</f>
        <v>0.87939672489224</v>
      </c>
      <c r="O20" s="1">
        <f>STDEVP(M19:M21)</f>
        <v>0.118763462587651</v>
      </c>
    </row>
    <row r="21" s="1" customFormat="1" spans="11:13">
      <c r="K21" s="3">
        <v>20.77</v>
      </c>
      <c r="L21" s="3">
        <v>18.86</v>
      </c>
      <c r="M21" s="1">
        <f t="shared" si="2"/>
        <v>0.908040442946558</v>
      </c>
    </row>
  </sheetData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selection activeCell="K19" sqref="K19"/>
    </sheetView>
  </sheetViews>
  <sheetFormatPr defaultColWidth="10.8" defaultRowHeight="14"/>
  <cols>
    <col min="1" max="8" width="10.8" style="1"/>
    <col min="9" max="10" width="11" style="2"/>
    <col min="11" max="15" width="10.8" style="1"/>
    <col min="16" max="17" width="16" style="1"/>
    <col min="18" max="16384" width="10.8" style="1"/>
  </cols>
  <sheetData>
    <row r="1" spans="1:1">
      <c r="A1" s="1" t="s">
        <v>50</v>
      </c>
    </row>
    <row r="2" spans="3:6">
      <c r="C2" s="1" t="s">
        <v>41</v>
      </c>
      <c r="D2" s="1" t="s">
        <v>42</v>
      </c>
      <c r="E2" s="1" t="s">
        <v>43</v>
      </c>
      <c r="F2" s="1" t="s">
        <v>44</v>
      </c>
    </row>
    <row r="3" spans="1:7">
      <c r="A3" s="1" t="s">
        <v>17</v>
      </c>
      <c r="B3" s="1" t="s">
        <v>45</v>
      </c>
      <c r="C3" s="1">
        <v>12.01</v>
      </c>
      <c r="D3" s="1">
        <v>12.11</v>
      </c>
      <c r="E3" s="1">
        <v>1.19</v>
      </c>
      <c r="F3" s="1">
        <v>0.88</v>
      </c>
      <c r="G3" s="1">
        <f t="shared" ref="G3:G6" si="0">F3/E3/12</f>
        <v>0.061624649859944</v>
      </c>
    </row>
    <row r="4" spans="2:7">
      <c r="B4" s="1" t="s">
        <v>46</v>
      </c>
      <c r="C4" s="1">
        <v>19.31</v>
      </c>
      <c r="D4" s="1">
        <v>19.6</v>
      </c>
      <c r="E4" s="1">
        <v>2.19</v>
      </c>
      <c r="F4" s="1">
        <v>1.92</v>
      </c>
      <c r="G4" s="1">
        <f t="shared" si="0"/>
        <v>0.0730593607305936</v>
      </c>
    </row>
    <row r="5" spans="1:7">
      <c r="A5" s="1" t="s">
        <v>18</v>
      </c>
      <c r="B5" s="1" t="s">
        <v>45</v>
      </c>
      <c r="C5" s="1">
        <v>15.09</v>
      </c>
      <c r="D5" s="1">
        <v>19.56</v>
      </c>
      <c r="E5" s="1">
        <v>0.99</v>
      </c>
      <c r="F5" s="1">
        <v>1.08</v>
      </c>
      <c r="G5" s="1">
        <f t="shared" si="0"/>
        <v>0.0909090909090909</v>
      </c>
    </row>
    <row r="6" spans="2:7">
      <c r="B6" s="1" t="s">
        <v>46</v>
      </c>
      <c r="C6" s="1">
        <v>24.35</v>
      </c>
      <c r="D6" s="1">
        <v>28.33</v>
      </c>
      <c r="E6" s="1">
        <v>1.4</v>
      </c>
      <c r="F6" s="1">
        <v>1.72</v>
      </c>
      <c r="G6" s="1">
        <f t="shared" si="0"/>
        <v>0.102380952380952</v>
      </c>
    </row>
    <row r="7" s="1" customFormat="1" spans="9:10">
      <c r="I7" s="2"/>
      <c r="J7" s="2"/>
    </row>
    <row r="8" s="1" customFormat="1" spans="9:16">
      <c r="I8" s="2"/>
      <c r="J8" s="2" t="s">
        <v>51</v>
      </c>
      <c r="K8" s="2"/>
      <c r="L8" s="1" t="s">
        <v>41</v>
      </c>
      <c r="M8" s="1" t="s">
        <v>42</v>
      </c>
      <c r="N8" s="1" t="s">
        <v>31</v>
      </c>
      <c r="O8" s="1" t="s">
        <v>36</v>
      </c>
      <c r="P8" s="1" t="s">
        <v>9</v>
      </c>
    </row>
    <row r="9" s="1" customFormat="1" spans="9:14">
      <c r="I9" s="2"/>
      <c r="J9" s="1" t="s">
        <v>48</v>
      </c>
      <c r="K9" s="2" t="s">
        <v>49</v>
      </c>
      <c r="L9" s="2">
        <v>10.64</v>
      </c>
      <c r="M9" s="2">
        <v>12.58</v>
      </c>
      <c r="N9" s="1">
        <f t="shared" ref="N9:N14" si="1">M9/L9</f>
        <v>1.18233082706767</v>
      </c>
    </row>
    <row r="10" s="1" customFormat="1" spans="9:16">
      <c r="I10" s="2"/>
      <c r="L10" s="2">
        <v>13.55</v>
      </c>
      <c r="M10" s="2">
        <v>10.88</v>
      </c>
      <c r="N10" s="1">
        <f t="shared" si="1"/>
        <v>0.802952029520295</v>
      </c>
      <c r="O10" s="1">
        <f>AVERAGE(N9:N11)</f>
        <v>1.02378626865168</v>
      </c>
      <c r="P10" s="1">
        <f>STDEVP(N9:N11)</f>
        <v>0.161021885158185</v>
      </c>
    </row>
    <row r="11" s="1" customFormat="1" spans="9:14">
      <c r="I11" s="2"/>
      <c r="L11" s="2">
        <v>11.85</v>
      </c>
      <c r="M11" s="2">
        <v>12.87</v>
      </c>
      <c r="N11" s="1">
        <f t="shared" si="1"/>
        <v>1.08607594936709</v>
      </c>
    </row>
    <row r="12" s="1" customFormat="1" spans="9:14">
      <c r="I12" s="2"/>
      <c r="K12" s="2" t="s">
        <v>18</v>
      </c>
      <c r="L12" s="4">
        <v>15.66</v>
      </c>
      <c r="M12" s="2">
        <v>19.09</v>
      </c>
      <c r="N12" s="1">
        <f t="shared" si="1"/>
        <v>1.21902937420179</v>
      </c>
    </row>
    <row r="13" s="1" customFormat="1" spans="9:16">
      <c r="I13" s="2"/>
      <c r="L13" s="4">
        <v>13.7</v>
      </c>
      <c r="M13" s="2">
        <v>21.05</v>
      </c>
      <c r="N13" s="1">
        <f t="shared" si="1"/>
        <v>1.53649635036496</v>
      </c>
      <c r="O13" s="1">
        <f>AVERAGE(N12:N14)</f>
        <v>1.30669952962945</v>
      </c>
      <c r="P13" s="1">
        <f>STDEVP(N12:N14)</f>
        <v>0.164004699083476</v>
      </c>
    </row>
    <row r="14" s="1" customFormat="1" spans="9:14">
      <c r="I14" s="2"/>
      <c r="L14" s="4">
        <v>15.92</v>
      </c>
      <c r="M14" s="2">
        <v>18.54</v>
      </c>
      <c r="N14" s="1">
        <f t="shared" si="1"/>
        <v>1.16457286432161</v>
      </c>
    </row>
    <row r="15" s="1" customFormat="1" spans="9:9">
      <c r="I15" s="2"/>
    </row>
    <row r="16" s="1" customFormat="1" spans="9:14">
      <c r="I16" s="2"/>
      <c r="J16" s="3" t="s">
        <v>38</v>
      </c>
      <c r="K16" s="2" t="s">
        <v>49</v>
      </c>
      <c r="L16" s="2">
        <v>22.03</v>
      </c>
      <c r="M16" s="2">
        <v>17.33</v>
      </c>
      <c r="N16" s="1">
        <f t="shared" ref="N16:N21" si="2">M16/L16</f>
        <v>0.786654561960962</v>
      </c>
    </row>
    <row r="17" s="1" customFormat="1" spans="9:16">
      <c r="I17" s="2"/>
      <c r="L17" s="2">
        <v>16.68</v>
      </c>
      <c r="M17" s="2">
        <v>19.45</v>
      </c>
      <c r="N17" s="1">
        <f t="shared" si="2"/>
        <v>1.16606714628297</v>
      </c>
      <c r="O17" s="1">
        <f>AVERAGE(N16:N18)</f>
        <v>1.03317341688992</v>
      </c>
      <c r="P17" s="1">
        <f>STDEVP(N16:N18)</f>
        <v>0.174492557912486</v>
      </c>
    </row>
    <row r="18" s="1" customFormat="1" spans="9:14">
      <c r="I18" s="2"/>
      <c r="L18" s="2">
        <v>19.21</v>
      </c>
      <c r="M18" s="2">
        <v>22.03</v>
      </c>
      <c r="N18" s="1">
        <f t="shared" si="2"/>
        <v>1.14679854242582</v>
      </c>
    </row>
    <row r="19" s="1" customFormat="1" spans="9:14">
      <c r="I19" s="2"/>
      <c r="K19" s="2" t="s">
        <v>18</v>
      </c>
      <c r="L19" s="1">
        <v>22.55</v>
      </c>
      <c r="M19" s="2">
        <v>30.15</v>
      </c>
      <c r="N19" s="1">
        <f t="shared" si="2"/>
        <v>1.3370288248337</v>
      </c>
    </row>
    <row r="20" s="1" customFormat="1" spans="9:16">
      <c r="I20" s="2"/>
      <c r="L20" s="1">
        <v>24.55</v>
      </c>
      <c r="M20" s="2">
        <v>26.02</v>
      </c>
      <c r="N20" s="1">
        <f t="shared" si="2"/>
        <v>1.05987780040733</v>
      </c>
      <c r="O20" s="1">
        <f>AVERAGE(N19:N21)</f>
        <v>1.16902537225549</v>
      </c>
      <c r="P20" s="1">
        <f>STDEVP(N19:N21)</f>
        <v>0.120557548104713</v>
      </c>
    </row>
    <row r="21" s="1" customFormat="1" spans="9:14">
      <c r="I21" s="2"/>
      <c r="L21" s="1">
        <v>25.96</v>
      </c>
      <c r="M21" s="2">
        <v>28.82</v>
      </c>
      <c r="N21" s="1">
        <f t="shared" si="2"/>
        <v>1.11016949152542</v>
      </c>
    </row>
    <row r="22" s="1" customFormat="1" spans="9:10">
      <c r="I22" s="2"/>
      <c r="J22" s="2"/>
    </row>
    <row r="23" s="1" customFormat="1" spans="9:10">
      <c r="I23" s="2"/>
      <c r="J23" s="2"/>
    </row>
    <row r="24" s="1" customFormat="1" spans="9:10">
      <c r="I24" s="2"/>
      <c r="J24" s="2"/>
    </row>
    <row r="25" spans="1:2">
      <c r="A25" s="2"/>
      <c r="B25" s="2"/>
    </row>
    <row r="26" spans="2:7">
      <c r="B26" s="2"/>
      <c r="C26" s="2"/>
      <c r="D26" s="3"/>
      <c r="F26" s="2"/>
      <c r="G26" s="3"/>
    </row>
    <row r="27" spans="3:7">
      <c r="C27" s="2"/>
      <c r="D27" s="3"/>
      <c r="F27" s="2"/>
      <c r="G27" s="3"/>
    </row>
    <row r="28" spans="3:7">
      <c r="C28" s="2"/>
      <c r="D28" s="3"/>
      <c r="F28" s="2"/>
      <c r="G28" s="3"/>
    </row>
    <row r="29" spans="2:6">
      <c r="B29" s="2"/>
      <c r="C29" s="4"/>
      <c r="D29" s="3"/>
      <c r="F29" s="2"/>
    </row>
    <row r="30" spans="3:7">
      <c r="C30" s="4"/>
      <c r="D30" s="3"/>
      <c r="F30" s="2"/>
      <c r="G30" s="2"/>
    </row>
    <row r="31" spans="3:7">
      <c r="C31" s="4"/>
      <c r="D31" s="3"/>
      <c r="F31" s="2"/>
      <c r="G31" s="2"/>
    </row>
    <row r="32" s="1" customFormat="1" spans="9:10">
      <c r="I32" s="2"/>
      <c r="J32" s="2"/>
    </row>
    <row r="33" spans="1:7">
      <c r="A33" s="3"/>
      <c r="B33" s="2"/>
      <c r="C33" s="2"/>
      <c r="F33" s="2"/>
      <c r="G33" s="3"/>
    </row>
    <row r="34" spans="3:7">
      <c r="C34" s="2"/>
      <c r="D34" s="2"/>
      <c r="F34" s="2"/>
      <c r="G34" s="3"/>
    </row>
    <row r="35" spans="3:6">
      <c r="C35" s="2"/>
      <c r="D35" s="2"/>
      <c r="F35" s="2"/>
    </row>
    <row r="36" spans="2:7">
      <c r="B36" s="2"/>
      <c r="D36" s="2"/>
      <c r="F36" s="2"/>
      <c r="G36" s="2"/>
    </row>
    <row r="37" spans="4:7">
      <c r="D37" s="2"/>
      <c r="F37" s="2"/>
      <c r="G37" s="2"/>
    </row>
    <row r="38" spans="4:7">
      <c r="D38" s="2"/>
      <c r="F38" s="2"/>
      <c r="G38" s="2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I20" sqref="I20"/>
    </sheetView>
  </sheetViews>
  <sheetFormatPr defaultColWidth="10.8" defaultRowHeight="14"/>
  <cols>
    <col min="1" max="8" width="10.8" style="1"/>
    <col min="9" max="10" width="11" style="2"/>
    <col min="11" max="15" width="10.8" style="1"/>
    <col min="16" max="16" width="16" style="1"/>
    <col min="17" max="16384" width="10.8" style="1"/>
  </cols>
  <sheetData>
    <row r="1" spans="1:1">
      <c r="A1" s="1" t="s">
        <v>52</v>
      </c>
    </row>
    <row r="2" spans="3:6">
      <c r="C2" s="1" t="s">
        <v>41</v>
      </c>
      <c r="D2" s="1" t="s">
        <v>42</v>
      </c>
      <c r="E2" s="1" t="s">
        <v>43</v>
      </c>
      <c r="F2" s="1" t="s">
        <v>44</v>
      </c>
    </row>
    <row r="3" spans="1:7">
      <c r="A3" s="1" t="s">
        <v>17</v>
      </c>
      <c r="B3" s="1" t="s">
        <v>45</v>
      </c>
      <c r="C3" s="1">
        <v>11.25</v>
      </c>
      <c r="D3" s="1">
        <v>11.62</v>
      </c>
      <c r="E3" s="1">
        <v>0.51</v>
      </c>
      <c r="F3" s="1">
        <v>0.77</v>
      </c>
      <c r="G3" s="1">
        <f t="shared" ref="G3:G6" si="0">F3/E3/12</f>
        <v>0.125816993464052</v>
      </c>
    </row>
    <row r="4" spans="2:7">
      <c r="B4" s="1" t="s">
        <v>46</v>
      </c>
      <c r="C4" s="1">
        <v>17.44</v>
      </c>
      <c r="D4" s="1">
        <v>25.61</v>
      </c>
      <c r="E4" s="1">
        <v>0.46</v>
      </c>
      <c r="F4" s="1">
        <v>1.26</v>
      </c>
      <c r="G4" s="1">
        <f t="shared" si="0"/>
        <v>0.228260869565217</v>
      </c>
    </row>
    <row r="5" spans="1:7">
      <c r="A5" s="1" t="s">
        <v>18</v>
      </c>
      <c r="B5" s="1" t="s">
        <v>45</v>
      </c>
      <c r="C5" s="1">
        <v>6.12</v>
      </c>
      <c r="D5" s="1">
        <v>16.31</v>
      </c>
      <c r="E5" s="1">
        <v>0.69</v>
      </c>
      <c r="F5" s="1">
        <v>0.67</v>
      </c>
      <c r="G5" s="1">
        <f t="shared" si="0"/>
        <v>0.0809178743961353</v>
      </c>
    </row>
    <row r="6" spans="2:7">
      <c r="B6" s="1" t="s">
        <v>46</v>
      </c>
      <c r="C6" s="1">
        <v>14.38</v>
      </c>
      <c r="D6" s="1">
        <v>32.93</v>
      </c>
      <c r="E6" s="1">
        <v>1.19</v>
      </c>
      <c r="F6" s="1">
        <v>0.98</v>
      </c>
      <c r="G6" s="1">
        <f t="shared" si="0"/>
        <v>0.0686274509803922</v>
      </c>
    </row>
    <row r="7" s="1" customFormat="1" spans="9:10">
      <c r="I7" s="2"/>
      <c r="J7" s="2"/>
    </row>
    <row r="8" s="1" customFormat="1" spans="9:16">
      <c r="I8" s="2"/>
      <c r="J8" s="2" t="s">
        <v>53</v>
      </c>
      <c r="K8" s="2"/>
      <c r="L8" s="1" t="s">
        <v>41</v>
      </c>
      <c r="M8" s="1" t="s">
        <v>42</v>
      </c>
      <c r="N8" s="1" t="s">
        <v>31</v>
      </c>
      <c r="O8" s="1" t="s">
        <v>36</v>
      </c>
      <c r="P8" s="1" t="s">
        <v>9</v>
      </c>
    </row>
    <row r="9" s="1" customFormat="1" spans="9:14">
      <c r="I9" s="2"/>
      <c r="J9" s="1" t="s">
        <v>48</v>
      </c>
      <c r="K9" s="2" t="s">
        <v>49</v>
      </c>
      <c r="L9" s="2">
        <v>10.68</v>
      </c>
      <c r="M9" s="2">
        <v>12.08</v>
      </c>
      <c r="N9" s="1">
        <f t="shared" ref="N9:N14" si="1">M9/L9</f>
        <v>1.1310861423221</v>
      </c>
    </row>
    <row r="10" s="1" customFormat="1" spans="9:16">
      <c r="I10" s="2"/>
      <c r="L10" s="2">
        <v>11.91</v>
      </c>
      <c r="M10" s="2">
        <v>12.24</v>
      </c>
      <c r="N10" s="1">
        <f t="shared" si="1"/>
        <v>1.02770780856423</v>
      </c>
      <c r="O10" s="1">
        <f>AVERAGE(N9:N11)</f>
        <v>1.03469514356899</v>
      </c>
      <c r="P10" s="1">
        <f>STDEVP(N9:N11)</f>
        <v>0.0760111013443014</v>
      </c>
    </row>
    <row r="11" s="1" customFormat="1" spans="9:14">
      <c r="I11" s="2"/>
      <c r="L11" s="2">
        <v>11.15</v>
      </c>
      <c r="M11" s="2">
        <v>10.54</v>
      </c>
      <c r="N11" s="1">
        <f t="shared" si="1"/>
        <v>0.945291479820628</v>
      </c>
    </row>
    <row r="12" s="1" customFormat="1" spans="9:14">
      <c r="I12" s="2"/>
      <c r="K12" s="2" t="s">
        <v>18</v>
      </c>
      <c r="L12" s="4">
        <v>5.14</v>
      </c>
      <c r="M12" s="2">
        <v>16.65</v>
      </c>
      <c r="N12" s="1">
        <f t="shared" si="1"/>
        <v>3.23929961089494</v>
      </c>
    </row>
    <row r="13" s="1" customFormat="1" spans="9:16">
      <c r="I13" s="2"/>
      <c r="L13" s="4">
        <v>6.7</v>
      </c>
      <c r="M13" s="2">
        <v>15.38</v>
      </c>
      <c r="N13" s="1">
        <f t="shared" si="1"/>
        <v>2.2955223880597</v>
      </c>
      <c r="O13" s="1">
        <f>AVERAGE(N12:N14)</f>
        <v>2.70894884627731</v>
      </c>
      <c r="P13" s="1">
        <f>STDEVP(N12:N14)</f>
        <v>0.394066264864166</v>
      </c>
    </row>
    <row r="14" s="1" customFormat="1" spans="9:14">
      <c r="I14" s="2"/>
      <c r="L14" s="4">
        <v>6.52</v>
      </c>
      <c r="M14" s="2">
        <v>16.9</v>
      </c>
      <c r="N14" s="1">
        <f t="shared" si="1"/>
        <v>2.5920245398773</v>
      </c>
    </row>
    <row r="15" s="1" customFormat="1" spans="9:9">
      <c r="I15" s="2"/>
    </row>
    <row r="16" s="1" customFormat="1" spans="9:14">
      <c r="I16" s="2"/>
      <c r="J16" s="3" t="s">
        <v>38</v>
      </c>
      <c r="K16" s="2" t="s">
        <v>49</v>
      </c>
      <c r="L16" s="2">
        <v>17.91</v>
      </c>
      <c r="M16" s="2">
        <v>24.15</v>
      </c>
      <c r="N16" s="1">
        <f t="shared" ref="N16:N21" si="2">M16/L16</f>
        <v>1.34840871021776</v>
      </c>
    </row>
    <row r="17" s="1" customFormat="1" spans="9:16">
      <c r="I17" s="2"/>
      <c r="L17" s="2">
        <v>16.81</v>
      </c>
      <c r="M17" s="2">
        <v>25.45</v>
      </c>
      <c r="N17" s="1">
        <f t="shared" si="2"/>
        <v>1.51397977394408</v>
      </c>
      <c r="O17" s="1">
        <f>AVERAGE(N16:N18)</f>
        <v>1.46955633553076</v>
      </c>
      <c r="P17" s="1">
        <f>STDEVP(N16:N18)</f>
        <v>0.0866733135685529</v>
      </c>
    </row>
    <row r="18" s="1" customFormat="1" spans="9:14">
      <c r="I18" s="2"/>
      <c r="L18" s="2">
        <v>17.61</v>
      </c>
      <c r="M18" s="2">
        <v>27.23</v>
      </c>
      <c r="N18" s="1">
        <f t="shared" si="2"/>
        <v>1.54628052243044</v>
      </c>
    </row>
    <row r="19" s="1" customFormat="1" spans="9:14">
      <c r="I19" s="2"/>
      <c r="K19" s="2" t="s">
        <v>18</v>
      </c>
      <c r="L19" s="1">
        <v>12.83</v>
      </c>
      <c r="M19" s="2">
        <v>31.99</v>
      </c>
      <c r="N19" s="1">
        <f t="shared" si="2"/>
        <v>2.4933749025721</v>
      </c>
    </row>
    <row r="20" s="1" customFormat="1" spans="9:16">
      <c r="I20" s="2"/>
      <c r="L20" s="1">
        <v>14.59</v>
      </c>
      <c r="M20" s="2">
        <v>32.52</v>
      </c>
      <c r="N20" s="1">
        <f t="shared" si="2"/>
        <v>2.22892392049349</v>
      </c>
      <c r="O20" s="1">
        <f>AVERAGE(N19:N21)</f>
        <v>2.30144949099003</v>
      </c>
      <c r="P20" s="1">
        <f>STDEVP(N19:N21)</f>
        <v>0.137054300720603</v>
      </c>
    </row>
    <row r="21" s="1" customFormat="1" spans="9:14">
      <c r="I21" s="2"/>
      <c r="L21" s="1">
        <v>15.71</v>
      </c>
      <c r="M21" s="2">
        <v>34.28</v>
      </c>
      <c r="N21" s="1">
        <f t="shared" si="2"/>
        <v>2.18204964990452</v>
      </c>
    </row>
    <row r="22" s="1" customFormat="1" spans="9:9">
      <c r="I22" s="2"/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selection activeCell="F6" sqref="F6"/>
    </sheetView>
  </sheetViews>
  <sheetFormatPr defaultColWidth="10.8" defaultRowHeight="14"/>
  <cols>
    <col min="1" max="8" width="10.8" style="1"/>
    <col min="9" max="10" width="11" style="2"/>
    <col min="11" max="15" width="10.8" style="1"/>
    <col min="16" max="16" width="16" style="1"/>
    <col min="17" max="16384" width="10.8" style="1"/>
  </cols>
  <sheetData>
    <row r="1" spans="1:1">
      <c r="A1" s="1" t="s">
        <v>54</v>
      </c>
    </row>
    <row r="2" spans="3:6">
      <c r="C2" s="1" t="s">
        <v>41</v>
      </c>
      <c r="D2" s="1" t="s">
        <v>42</v>
      </c>
      <c r="E2" s="1" t="s">
        <v>43</v>
      </c>
      <c r="F2" s="1" t="s">
        <v>44</v>
      </c>
    </row>
    <row r="3" spans="1:7">
      <c r="A3" s="1" t="s">
        <v>17</v>
      </c>
      <c r="B3" s="1" t="s">
        <v>45</v>
      </c>
      <c r="C3" s="1">
        <v>9.34</v>
      </c>
      <c r="D3" s="1">
        <v>9.69</v>
      </c>
      <c r="E3" s="1">
        <v>1.02</v>
      </c>
      <c r="F3" s="1">
        <v>0.56</v>
      </c>
      <c r="G3" s="1">
        <f t="shared" ref="G3:G6" si="0">F3/E3/9</f>
        <v>0.0610021786492375</v>
      </c>
    </row>
    <row r="4" spans="2:7">
      <c r="B4" s="1" t="s">
        <v>46</v>
      </c>
      <c r="C4" s="1">
        <v>13.13</v>
      </c>
      <c r="D4" s="1">
        <v>24.29</v>
      </c>
      <c r="E4" s="1">
        <v>0.97</v>
      </c>
      <c r="F4" s="1">
        <v>1.82</v>
      </c>
      <c r="G4" s="1">
        <f t="shared" si="0"/>
        <v>0.208476517754868</v>
      </c>
    </row>
    <row r="5" spans="1:7">
      <c r="A5" s="1" t="s">
        <v>18</v>
      </c>
      <c r="B5" s="1" t="s">
        <v>45</v>
      </c>
      <c r="C5" s="1">
        <v>5.74</v>
      </c>
      <c r="D5" s="1">
        <v>13.14</v>
      </c>
      <c r="E5" s="1">
        <v>0.13</v>
      </c>
      <c r="F5" s="1">
        <v>0.23</v>
      </c>
      <c r="G5" s="1">
        <f t="shared" si="0"/>
        <v>0.196581196581197</v>
      </c>
    </row>
    <row r="6" spans="2:7">
      <c r="B6" s="1" t="s">
        <v>46</v>
      </c>
      <c r="C6" s="1">
        <v>10.59</v>
      </c>
      <c r="D6" s="1">
        <v>33.45</v>
      </c>
      <c r="E6" s="1">
        <v>0.39</v>
      </c>
      <c r="F6" s="1">
        <v>0.45</v>
      </c>
      <c r="G6" s="1">
        <f t="shared" si="0"/>
        <v>0.128205128205128</v>
      </c>
    </row>
    <row r="7" s="1" customFormat="1" spans="9:10">
      <c r="I7" s="2"/>
      <c r="J7" s="2"/>
    </row>
    <row r="8" s="1" customFormat="1" spans="9:10">
      <c r="I8" s="2"/>
      <c r="J8" s="2"/>
    </row>
    <row r="9" s="1" customFormat="1" spans="9:10">
      <c r="I9" s="2"/>
      <c r="J9" s="2"/>
    </row>
    <row r="10" s="1" customFormat="1" spans="9:16">
      <c r="I10" s="2"/>
      <c r="K10" s="2"/>
      <c r="L10" s="1" t="s">
        <v>41</v>
      </c>
      <c r="M10" s="1" t="s">
        <v>42</v>
      </c>
      <c r="N10" s="1" t="s">
        <v>31</v>
      </c>
      <c r="O10" s="1" t="s">
        <v>36</v>
      </c>
      <c r="P10" s="1" t="s">
        <v>9</v>
      </c>
    </row>
    <row r="11" s="1" customFormat="1" spans="9:14">
      <c r="I11" s="2"/>
      <c r="J11" s="2"/>
      <c r="K11" s="2" t="s">
        <v>49</v>
      </c>
      <c r="L11" s="2">
        <v>10.71</v>
      </c>
      <c r="M11" s="2">
        <v>8.9</v>
      </c>
      <c r="N11" s="1">
        <f t="shared" ref="N11:N16" si="1">M11/L11</f>
        <v>0.830999066293184</v>
      </c>
    </row>
    <row r="12" s="1" customFormat="1" spans="9:16">
      <c r="I12" s="2"/>
      <c r="J12" s="1" t="s">
        <v>48</v>
      </c>
      <c r="L12" s="2">
        <v>8.27</v>
      </c>
      <c r="M12" s="2">
        <v>10.11</v>
      </c>
      <c r="N12" s="1">
        <f t="shared" si="1"/>
        <v>1.22249093107618</v>
      </c>
      <c r="O12" s="1">
        <f>AVERAGE(N11:N13)</f>
        <v>1.05622054914158</v>
      </c>
      <c r="P12" s="1">
        <f>STDEVP(N11:N13)</f>
        <v>0.165172423590275</v>
      </c>
    </row>
    <row r="13" s="1" customFormat="1" spans="9:14">
      <c r="I13" s="2"/>
      <c r="L13" s="2">
        <v>9.03</v>
      </c>
      <c r="M13" s="2">
        <v>10.07</v>
      </c>
      <c r="N13" s="1">
        <f t="shared" si="1"/>
        <v>1.11517165005537</v>
      </c>
    </row>
    <row r="14" s="1" customFormat="1" spans="9:14">
      <c r="I14" s="2"/>
      <c r="K14" s="2" t="s">
        <v>18</v>
      </c>
      <c r="L14" s="2">
        <v>5.68</v>
      </c>
      <c r="M14" s="2">
        <v>13.18</v>
      </c>
      <c r="N14" s="1">
        <f t="shared" si="1"/>
        <v>2.32042253521127</v>
      </c>
    </row>
    <row r="15" s="1" customFormat="1" spans="9:16">
      <c r="I15" s="2"/>
      <c r="L15" s="2">
        <v>5.92</v>
      </c>
      <c r="M15" s="2">
        <v>12.85</v>
      </c>
      <c r="N15" s="1">
        <f t="shared" si="1"/>
        <v>2.17060810810811</v>
      </c>
      <c r="O15" s="1">
        <f>AVERAGE(N14:N16)</f>
        <v>2.29320748122529</v>
      </c>
      <c r="P15" s="1">
        <f>STDEVP(N14:N16)</f>
        <v>0.0910484006601465</v>
      </c>
    </row>
    <row r="16" s="1" customFormat="1" spans="9:14">
      <c r="I16" s="2"/>
      <c r="L16" s="2">
        <v>5.61</v>
      </c>
      <c r="M16" s="2">
        <v>13.4</v>
      </c>
      <c r="N16" s="1">
        <f t="shared" si="1"/>
        <v>2.38859180035651</v>
      </c>
    </row>
    <row r="17" s="1" customFormat="1" spans="9:9">
      <c r="I17" s="2"/>
    </row>
    <row r="18" s="1" customFormat="1" spans="9:14">
      <c r="I18" s="2"/>
      <c r="K18" s="2" t="s">
        <v>49</v>
      </c>
      <c r="L18" s="1">
        <v>14.11</v>
      </c>
      <c r="M18" s="2">
        <v>21.91</v>
      </c>
      <c r="N18" s="1">
        <f t="shared" ref="N18:N23" si="2">M18/L18</f>
        <v>1.55279943302622</v>
      </c>
    </row>
    <row r="19" s="1" customFormat="1" spans="9:16">
      <c r="I19" s="2"/>
      <c r="J19" s="3" t="s">
        <v>38</v>
      </c>
      <c r="L19" s="1">
        <v>13.49</v>
      </c>
      <c r="M19" s="2">
        <v>26.32</v>
      </c>
      <c r="N19" s="1">
        <f t="shared" si="2"/>
        <v>1.95107487027428</v>
      </c>
      <c r="O19" s="1">
        <f>AVERAGE(N18:N20)</f>
        <v>1.86459366796474</v>
      </c>
      <c r="P19" s="1">
        <f>STDEVP(N18:N20)</f>
        <v>0.227640510429836</v>
      </c>
    </row>
    <row r="20" s="1" customFormat="1" spans="9:14">
      <c r="I20" s="2"/>
      <c r="L20" s="1">
        <v>11.79</v>
      </c>
      <c r="M20" s="2">
        <v>24.64</v>
      </c>
      <c r="N20" s="1">
        <f t="shared" si="2"/>
        <v>2.08990670059372</v>
      </c>
    </row>
    <row r="21" s="1" customFormat="1" spans="9:14">
      <c r="I21" s="2"/>
      <c r="K21" s="2" t="s">
        <v>18</v>
      </c>
      <c r="L21" s="1">
        <v>10.18</v>
      </c>
      <c r="M21" s="2">
        <v>33.47</v>
      </c>
      <c r="N21" s="1">
        <f t="shared" si="2"/>
        <v>3.28781925343811</v>
      </c>
    </row>
    <row r="22" s="1" customFormat="1" spans="9:16">
      <c r="I22" s="2"/>
      <c r="L22" s="1">
        <v>10.49</v>
      </c>
      <c r="M22" s="2">
        <v>32.9</v>
      </c>
      <c r="N22" s="1">
        <f t="shared" si="2"/>
        <v>3.13632030505243</v>
      </c>
      <c r="O22" s="1">
        <f>AVERAGE(N21:N23)</f>
        <v>3.1611818330282</v>
      </c>
      <c r="P22" s="1">
        <f>STDEVP(N21:N23)</f>
        <v>0.0948919808732222</v>
      </c>
    </row>
    <row r="23" s="1" customFormat="1" spans="9:14">
      <c r="I23" s="2"/>
      <c r="L23" s="1">
        <v>11.11</v>
      </c>
      <c r="M23" s="2">
        <v>33.99</v>
      </c>
      <c r="N23" s="1">
        <f t="shared" si="2"/>
        <v>3.05940594059406</v>
      </c>
    </row>
    <row r="24" s="1" customFormat="1" spans="9:10">
      <c r="I24" s="2"/>
      <c r="J24" s="2"/>
    </row>
    <row r="25" spans="1:2">
      <c r="A25" s="2"/>
      <c r="B25" s="2"/>
    </row>
    <row r="26" spans="2:6">
      <c r="B26" s="2"/>
      <c r="C26" s="2"/>
      <c r="F26" s="2"/>
    </row>
    <row r="27" spans="3:7">
      <c r="C27" s="2"/>
      <c r="D27" s="2"/>
      <c r="F27" s="2"/>
      <c r="G27" s="2"/>
    </row>
    <row r="28" spans="3:7">
      <c r="C28" s="2"/>
      <c r="D28" s="2"/>
      <c r="F28" s="2"/>
      <c r="G28" s="2"/>
    </row>
    <row r="29" spans="2:7">
      <c r="B29" s="2"/>
      <c r="C29" s="2"/>
      <c r="D29" s="2"/>
      <c r="F29" s="2"/>
      <c r="G29" s="2"/>
    </row>
    <row r="30" spans="3:7">
      <c r="C30" s="2"/>
      <c r="D30" s="2"/>
      <c r="F30" s="2"/>
      <c r="G30" s="2"/>
    </row>
    <row r="31" spans="3:6">
      <c r="C31" s="2"/>
      <c r="F31" s="2"/>
    </row>
    <row r="32" s="1" customFormat="1" spans="9:10">
      <c r="I32" s="2"/>
      <c r="J32" s="2"/>
    </row>
    <row r="33" spans="1:6">
      <c r="A33" s="3"/>
      <c r="B33" s="2"/>
      <c r="F33" s="2"/>
    </row>
    <row r="34" spans="6:7">
      <c r="F34" s="2"/>
      <c r="G34" s="2"/>
    </row>
    <row r="35" spans="6:7">
      <c r="F35" s="2"/>
      <c r="G35" s="2"/>
    </row>
    <row r="36" spans="2:7">
      <c r="B36" s="2"/>
      <c r="F36" s="2"/>
      <c r="G36" s="2"/>
    </row>
    <row r="37" spans="6:7">
      <c r="F37" s="2"/>
      <c r="G37" s="2"/>
    </row>
    <row r="38" spans="6:6">
      <c r="F38" s="2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TFAM</vt:lpstr>
      <vt:lpstr>NRF-1</vt:lpstr>
      <vt:lpstr>OCR TO ECAR</vt:lpstr>
      <vt:lpstr>phenotype 1d</vt:lpstr>
      <vt:lpstr>phenotype 3d</vt:lpstr>
      <vt:lpstr>phenotype 5d</vt:lpstr>
      <vt:lpstr>phenotype 7d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ChenJH</dc:creator>
  <cp:lastModifiedBy>程然</cp:lastModifiedBy>
  <dcterms:created xsi:type="dcterms:W3CDTF">2014-02-19T13:06:00Z</dcterms:created>
  <dcterms:modified xsi:type="dcterms:W3CDTF">2023-01-15T12:38:53Z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D8EF4514AFD54A7792667FEAE1598880</vt:lpwstr>
  </property>
</Properties>
</file>