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F:\研一\果胶结构投稿\"/>
    </mc:Choice>
  </mc:AlternateContent>
  <xr:revisionPtr revIDLastSave="0" documentId="13_ncr:1_{95E50ECA-BC6A-4A70-8EF4-940287BD1AB9}" xr6:coauthVersionLast="47" xr6:coauthVersionMax="47" xr10:uidLastSave="{00000000-0000-0000-0000-000000000000}"/>
  <bookViews>
    <workbookView xWindow="6228" yWindow="744" windowWidth="13608" windowHeight="10044" firstSheet="5" activeTab="6" xr2:uid="{00000000-000D-0000-FFFF-FFFF00000000}"/>
  </bookViews>
  <sheets>
    <sheet name="angle of flower and branch" sheetId="1" r:id="rId1"/>
    <sheet name="Water-soluble pectin" sheetId="2" r:id="rId2"/>
    <sheet name="CDTA-souble pectin" sheetId="3" r:id="rId3"/>
    <sheet name="Sodium carbonate-soluble pectin" sheetId="4" r:id="rId4"/>
    <sheet name="CDTA length" sheetId="5" r:id="rId5"/>
    <sheet name="SSP length" sheetId="6" r:id="rId6"/>
    <sheet name="WSP width" sheetId="7" r:id="rId7"/>
    <sheet name="CSP width" sheetId="8" r:id="rId8"/>
    <sheet name="SSP width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82" i="6" l="1"/>
  <c r="B981" i="6"/>
  <c r="B971" i="6"/>
  <c r="B969" i="6"/>
  <c r="B961" i="6"/>
  <c r="B949" i="6"/>
  <c r="B884" i="6"/>
  <c r="B883" i="6"/>
  <c r="B882" i="6"/>
  <c r="B881" i="6"/>
  <c r="B880" i="6"/>
  <c r="B879" i="6"/>
  <c r="B878" i="6"/>
  <c r="B877" i="6"/>
  <c r="B876" i="6"/>
  <c r="B875" i="6"/>
  <c r="B873" i="6"/>
  <c r="B872" i="6"/>
  <c r="B871" i="6"/>
  <c r="B870" i="6"/>
  <c r="B869" i="6"/>
  <c r="B868" i="6"/>
  <c r="B867" i="6"/>
  <c r="B866" i="6"/>
  <c r="B864" i="6"/>
  <c r="B863" i="6"/>
  <c r="B862" i="6"/>
  <c r="B861" i="6"/>
  <c r="B860" i="6"/>
  <c r="B859" i="6"/>
  <c r="B857" i="6"/>
  <c r="B856" i="6"/>
  <c r="B855" i="6"/>
  <c r="B852" i="6"/>
  <c r="B849" i="6"/>
  <c r="B848" i="6"/>
  <c r="B847" i="6"/>
  <c r="B846" i="6"/>
  <c r="B845" i="6"/>
  <c r="B842" i="6"/>
  <c r="B837" i="6"/>
  <c r="B835" i="6"/>
  <c r="B830" i="6"/>
  <c r="B824" i="6"/>
  <c r="B823" i="6"/>
  <c r="B723" i="6"/>
  <c r="B722" i="6"/>
  <c r="B721" i="6"/>
  <c r="B720" i="6"/>
  <c r="B719" i="6"/>
  <c r="B715" i="6"/>
  <c r="B714" i="6"/>
  <c r="B712" i="6"/>
  <c r="B711" i="6"/>
  <c r="B706" i="6"/>
  <c r="B705" i="6"/>
  <c r="B695" i="6"/>
  <c r="B694" i="6"/>
  <c r="B687" i="6"/>
  <c r="B686" i="6"/>
  <c r="B679" i="6"/>
  <c r="B670" i="6"/>
  <c r="B606" i="6"/>
  <c r="B605" i="6"/>
  <c r="B604" i="6"/>
  <c r="B601" i="6"/>
  <c r="B599" i="6"/>
  <c r="B595" i="6"/>
  <c r="B593" i="6"/>
  <c r="B586" i="6"/>
  <c r="B584" i="6"/>
  <c r="B580" i="6"/>
  <c r="B578" i="6"/>
  <c r="B576" i="6"/>
  <c r="B555" i="6"/>
  <c r="B493" i="6"/>
  <c r="B492" i="6"/>
  <c r="B491" i="6"/>
  <c r="B489" i="6"/>
  <c r="B487" i="6"/>
  <c r="B485" i="6"/>
  <c r="B481" i="6"/>
  <c r="B480" i="6"/>
  <c r="B476" i="6"/>
  <c r="B475" i="6"/>
  <c r="B467" i="6"/>
  <c r="B466" i="6"/>
  <c r="B464" i="6"/>
  <c r="B457" i="6"/>
  <c r="B450" i="6"/>
  <c r="B446" i="6"/>
  <c r="B445" i="6"/>
  <c r="B440" i="6"/>
  <c r="B435" i="6"/>
  <c r="B421" i="6"/>
  <c r="B394" i="6"/>
  <c r="B387" i="6"/>
  <c r="B386" i="6"/>
  <c r="B385" i="6"/>
  <c r="B379" i="6"/>
  <c r="B377" i="6"/>
  <c r="B376" i="6"/>
  <c r="B371" i="6"/>
  <c r="B367" i="6"/>
  <c r="B268" i="6"/>
  <c r="B260" i="6"/>
  <c r="B171" i="6"/>
  <c r="B170" i="6"/>
  <c r="B165" i="6"/>
  <c r="B162" i="6"/>
  <c r="B160" i="6"/>
  <c r="B159" i="6"/>
  <c r="B157" i="6"/>
  <c r="B156" i="6"/>
  <c r="B155" i="6"/>
  <c r="B146" i="6"/>
  <c r="B142" i="6"/>
  <c r="B131" i="6"/>
  <c r="N68" i="5"/>
  <c r="N67" i="5"/>
  <c r="N66" i="5"/>
  <c r="N64" i="5"/>
  <c r="N62" i="5"/>
  <c r="N60" i="5"/>
  <c r="N57" i="5"/>
  <c r="N40" i="5"/>
  <c r="N39" i="5"/>
  <c r="K172" i="5"/>
  <c r="K56" i="5"/>
  <c r="K55" i="5"/>
  <c r="K54" i="5"/>
  <c r="K53" i="5"/>
  <c r="K52" i="5"/>
  <c r="K51" i="5"/>
  <c r="K50" i="5"/>
  <c r="K49" i="5"/>
  <c r="K46" i="5"/>
  <c r="K45" i="5"/>
  <c r="K43" i="5"/>
  <c r="K41" i="5"/>
  <c r="K39" i="5"/>
  <c r="K34" i="5"/>
  <c r="K26" i="5"/>
  <c r="K17" i="5"/>
  <c r="H80" i="5"/>
  <c r="H76" i="5"/>
  <c r="H74" i="5"/>
  <c r="H73" i="5"/>
  <c r="H72" i="5"/>
  <c r="H69" i="5"/>
  <c r="H68" i="5"/>
  <c r="H65" i="5"/>
  <c r="H64" i="5"/>
  <c r="H60" i="5"/>
  <c r="H58" i="5"/>
  <c r="H54" i="5"/>
  <c r="H50" i="5"/>
  <c r="H47" i="5"/>
  <c r="H28" i="5"/>
  <c r="E172" i="5"/>
  <c r="E163" i="5"/>
  <c r="E153" i="5"/>
  <c r="E91" i="5"/>
  <c r="E89" i="5"/>
  <c r="E88" i="5"/>
  <c r="E87" i="5"/>
  <c r="E85" i="5"/>
  <c r="E84" i="5"/>
  <c r="E80" i="5"/>
  <c r="E79" i="5"/>
  <c r="E76" i="5"/>
  <c r="E72" i="5"/>
  <c r="E66" i="5"/>
  <c r="E61" i="5"/>
  <c r="E54" i="5"/>
  <c r="E46" i="5"/>
  <c r="E45" i="5"/>
  <c r="E35" i="5"/>
  <c r="E33" i="5"/>
  <c r="B33" i="5"/>
  <c r="B32" i="5"/>
  <c r="B31" i="5"/>
  <c r="G43" i="4"/>
  <c r="G42" i="4"/>
  <c r="G41" i="4"/>
  <c r="G39" i="4"/>
  <c r="G38" i="4"/>
  <c r="G37" i="4"/>
  <c r="G35" i="4"/>
  <c r="G34" i="4"/>
  <c r="G33" i="4"/>
  <c r="G31" i="4"/>
  <c r="G30" i="4"/>
  <c r="G29" i="4"/>
  <c r="G27" i="4"/>
  <c r="G26" i="4"/>
  <c r="G25" i="4"/>
  <c r="G21" i="4"/>
  <c r="G20" i="4"/>
  <c r="G19" i="4"/>
  <c r="G17" i="4"/>
  <c r="G16" i="4"/>
  <c r="G15" i="4"/>
  <c r="G13" i="4"/>
  <c r="G12" i="4"/>
  <c r="G11" i="4"/>
  <c r="G9" i="4"/>
  <c r="G8" i="4"/>
  <c r="G7" i="4"/>
  <c r="G5" i="4"/>
  <c r="G4" i="4"/>
  <c r="G3" i="4"/>
  <c r="G43" i="3"/>
  <c r="G42" i="3"/>
  <c r="G41" i="3"/>
  <c r="G39" i="3"/>
  <c r="G38" i="3"/>
  <c r="G37" i="3"/>
  <c r="G35" i="3"/>
  <c r="G34" i="3"/>
  <c r="G33" i="3"/>
  <c r="G31" i="3"/>
  <c r="G30" i="3"/>
  <c r="G29" i="3"/>
  <c r="G27" i="3"/>
  <c r="G26" i="3"/>
  <c r="G25" i="3"/>
  <c r="G21" i="3"/>
  <c r="G20" i="3"/>
  <c r="G19" i="3"/>
  <c r="G17" i="3"/>
  <c r="G16" i="3"/>
  <c r="G15" i="3"/>
  <c r="G13" i="3"/>
  <c r="G12" i="3"/>
  <c r="G11" i="3"/>
  <c r="G9" i="3"/>
  <c r="G8" i="3"/>
  <c r="G7" i="3"/>
  <c r="G5" i="3"/>
  <c r="G4" i="3"/>
  <c r="G3" i="3"/>
  <c r="H43" i="2"/>
  <c r="H42" i="2"/>
  <c r="H41" i="2"/>
  <c r="H39" i="2"/>
  <c r="H38" i="2"/>
  <c r="H37" i="2"/>
  <c r="H35" i="2"/>
  <c r="H34" i="2"/>
  <c r="H33" i="2"/>
  <c r="H31" i="2"/>
  <c r="H30" i="2"/>
  <c r="H29" i="2"/>
  <c r="H27" i="2"/>
  <c r="H26" i="2"/>
  <c r="H25" i="2"/>
  <c r="G21" i="2"/>
  <c r="G20" i="2"/>
  <c r="G19" i="2"/>
  <c r="G17" i="2"/>
  <c r="G16" i="2"/>
  <c r="G15" i="2"/>
  <c r="G13" i="2"/>
  <c r="G12" i="2"/>
  <c r="G11" i="2"/>
  <c r="G9" i="2"/>
  <c r="G8" i="2"/>
  <c r="G7" i="2"/>
  <c r="G5" i="2"/>
  <c r="G4" i="2"/>
  <c r="G3" i="2"/>
</calcChain>
</file>

<file path=xl/sharedStrings.xml><?xml version="1.0" encoding="utf-8"?>
<sst xmlns="http://schemas.openxmlformats.org/spreadsheetml/2006/main" count="4349" uniqueCount="49">
  <si>
    <t>stage</t>
  </si>
  <si>
    <t>cultivar</t>
  </si>
  <si>
    <t>S1</t>
  </si>
  <si>
    <t>S2</t>
  </si>
  <si>
    <t>S3</t>
  </si>
  <si>
    <t>S4</t>
  </si>
  <si>
    <t>S5</t>
  </si>
  <si>
    <r>
      <rPr>
        <sz val="12"/>
        <color theme="1"/>
        <rFont val="Times New Roman"/>
        <family val="3"/>
      </rPr>
      <t>Dong Fang Shao Nv'</t>
    </r>
    <phoneticPr fontId="2" type="noConversion"/>
  </si>
  <si>
    <t>angle of flower and branch</t>
    <phoneticPr fontId="2" type="noConversion"/>
  </si>
  <si>
    <r>
      <rPr>
        <sz val="12"/>
        <color theme="1"/>
        <rFont val="Times New Roman"/>
        <family val="3"/>
      </rPr>
      <t>Lan Tian Piao Xiang'</t>
    </r>
    <phoneticPr fontId="2" type="noConversion"/>
  </si>
  <si>
    <t>A4</t>
  </si>
  <si>
    <t>A3</t>
  </si>
  <si>
    <t>A2</t>
  </si>
  <si>
    <t>A1</t>
  </si>
  <si>
    <t>dry weight</t>
    <phoneticPr fontId="2" type="noConversion"/>
  </si>
  <si>
    <t>stages</t>
    <phoneticPr fontId="2" type="noConversion"/>
  </si>
  <si>
    <t>WSP content（mg/g dry weight）</t>
    <phoneticPr fontId="2" type="noConversion"/>
  </si>
  <si>
    <t>Dong Fang Shao Nv'</t>
    <phoneticPr fontId="2" type="noConversion"/>
  </si>
  <si>
    <t>S1</t>
    <phoneticPr fontId="2" type="noConversion"/>
  </si>
  <si>
    <t>S2</t>
    <phoneticPr fontId="2" type="noConversion"/>
  </si>
  <si>
    <t>S3</t>
    <phoneticPr fontId="2" type="noConversion"/>
  </si>
  <si>
    <t>S4</t>
    <phoneticPr fontId="2" type="noConversion"/>
  </si>
  <si>
    <t>S5</t>
    <phoneticPr fontId="2" type="noConversion"/>
  </si>
  <si>
    <t>Lan Tian Piao Xiang'</t>
    <phoneticPr fontId="2" type="noConversion"/>
  </si>
  <si>
    <t>ISP content（mg/g dry weight）</t>
    <phoneticPr fontId="2" type="noConversion"/>
  </si>
  <si>
    <t>SSP content（mg/g dry weight）</t>
    <phoneticPr fontId="2" type="noConversion"/>
  </si>
  <si>
    <t>Cultivar</t>
    <phoneticPr fontId="2" type="noConversion"/>
  </si>
  <si>
    <t>Length</t>
    <phoneticPr fontId="2" type="noConversion"/>
  </si>
  <si>
    <t>S1-D</t>
    <phoneticPr fontId="2" type="noConversion"/>
  </si>
  <si>
    <t>S1-D</t>
  </si>
  <si>
    <t>S1-L</t>
    <phoneticPr fontId="2" type="noConversion"/>
  </si>
  <si>
    <t>S1-L</t>
  </si>
  <si>
    <t>S2-D</t>
    <phoneticPr fontId="2" type="noConversion"/>
  </si>
  <si>
    <t>S2-D</t>
  </si>
  <si>
    <t>S2-L</t>
    <phoneticPr fontId="2" type="noConversion"/>
  </si>
  <si>
    <t>S2-L</t>
  </si>
  <si>
    <t>S3-D</t>
    <phoneticPr fontId="2" type="noConversion"/>
  </si>
  <si>
    <t>S3-D</t>
  </si>
  <si>
    <t>S3-L</t>
    <phoneticPr fontId="2" type="noConversion"/>
  </si>
  <si>
    <t>S3-L</t>
  </si>
  <si>
    <t>S4-D</t>
    <phoneticPr fontId="2" type="noConversion"/>
  </si>
  <si>
    <t>S4-D</t>
  </si>
  <si>
    <t>S4-L</t>
    <phoneticPr fontId="2" type="noConversion"/>
  </si>
  <si>
    <t>S4-L</t>
  </si>
  <si>
    <t>S5-D</t>
    <phoneticPr fontId="2" type="noConversion"/>
  </si>
  <si>
    <t>S5-D</t>
  </si>
  <si>
    <t>S5-L</t>
    <phoneticPr fontId="2" type="noConversion"/>
  </si>
  <si>
    <t>S5-L</t>
  </si>
  <si>
    <t>Width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</si>
</sst>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_ "/>
  </numFmts>
  <fonts count="8" x14ac:knownFonts="1">
    <font>
      <sz val="11"/>
      <color theme="1"/>
      <name val="等线"/>
      <family val="2"/>
      <scheme val="minor"/>
    </font>
    <font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</font>
    <font>
      <sz val="11"/>
      <color theme="1"/>
      <name val="Times New Roman"/>
      <family val="1"/>
    </font>
    <font>
      <sz val="12"/>
      <color theme="1"/>
      <name val="Times New Roman"/>
      <family val="3"/>
    </font>
    <font>
      <sz val="2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workbookViewId="0">
      <selection activeCell="F4" sqref="F4"/>
    </sheetView>
  </sheetViews>
  <sheetFormatPr defaultRowHeight="13.8" x14ac:dyDescent="0.25"/>
  <sheetData>
    <row r="1" spans="1:7" ht="15.6" x14ac:dyDescent="0.25">
      <c r="A1" s="1" t="s">
        <v>0</v>
      </c>
      <c r="B1" s="1" t="s">
        <v>1</v>
      </c>
      <c r="C1" s="4" t="s">
        <v>8</v>
      </c>
      <c r="E1" s="1" t="s">
        <v>0</v>
      </c>
      <c r="F1" s="1" t="s">
        <v>1</v>
      </c>
      <c r="G1" s="4" t="s">
        <v>8</v>
      </c>
    </row>
    <row r="2" spans="1:7" ht="15.6" x14ac:dyDescent="0.25">
      <c r="A2" s="1" t="s">
        <v>2</v>
      </c>
      <c r="B2" s="3" t="s">
        <v>7</v>
      </c>
      <c r="C2" s="2">
        <v>3.5</v>
      </c>
      <c r="E2" s="1" t="s">
        <v>2</v>
      </c>
      <c r="F2" s="3" t="s">
        <v>9</v>
      </c>
      <c r="G2" s="2">
        <v>5.0999999999999996</v>
      </c>
    </row>
    <row r="3" spans="1:7" ht="15.6" x14ac:dyDescent="0.25">
      <c r="A3" s="1" t="s">
        <v>2</v>
      </c>
      <c r="B3" s="3" t="s">
        <v>7</v>
      </c>
      <c r="C3" s="2">
        <v>2.1</v>
      </c>
      <c r="E3" s="1" t="s">
        <v>2</v>
      </c>
      <c r="F3" s="3" t="s">
        <v>9</v>
      </c>
      <c r="G3" s="2">
        <v>6.9</v>
      </c>
    </row>
    <row r="4" spans="1:7" ht="15.6" x14ac:dyDescent="0.25">
      <c r="A4" s="1" t="s">
        <v>2</v>
      </c>
      <c r="B4" s="3" t="s">
        <v>7</v>
      </c>
      <c r="C4" s="2">
        <v>3.7</v>
      </c>
      <c r="E4" s="1" t="s">
        <v>2</v>
      </c>
      <c r="F4" s="3" t="s">
        <v>9</v>
      </c>
      <c r="G4" s="2">
        <v>8.3000000000000007</v>
      </c>
    </row>
    <row r="5" spans="1:7" ht="15.6" x14ac:dyDescent="0.25">
      <c r="A5" s="1" t="s">
        <v>2</v>
      </c>
      <c r="B5" s="3" t="s">
        <v>7</v>
      </c>
      <c r="C5" s="2">
        <v>4.3</v>
      </c>
      <c r="E5" s="1" t="s">
        <v>2</v>
      </c>
      <c r="F5" s="3" t="s">
        <v>9</v>
      </c>
      <c r="G5" s="2">
        <v>7.7</v>
      </c>
    </row>
    <row r="6" spans="1:7" ht="15.6" x14ac:dyDescent="0.25">
      <c r="A6" s="1" t="s">
        <v>2</v>
      </c>
      <c r="B6" s="3" t="s">
        <v>7</v>
      </c>
      <c r="C6" s="2">
        <v>3.5</v>
      </c>
      <c r="E6" s="1" t="s">
        <v>2</v>
      </c>
      <c r="F6" s="3" t="s">
        <v>9</v>
      </c>
      <c r="G6" s="2">
        <v>5.2</v>
      </c>
    </row>
    <row r="7" spans="1:7" ht="15.6" x14ac:dyDescent="0.25">
      <c r="A7" s="1" t="s">
        <v>2</v>
      </c>
      <c r="B7" s="3" t="s">
        <v>7</v>
      </c>
      <c r="C7" s="2">
        <v>3.2</v>
      </c>
      <c r="E7" s="1" t="s">
        <v>2</v>
      </c>
      <c r="F7" s="3" t="s">
        <v>9</v>
      </c>
      <c r="G7" s="2">
        <v>3.6</v>
      </c>
    </row>
    <row r="8" spans="1:7" ht="15.6" x14ac:dyDescent="0.25">
      <c r="A8" s="1"/>
      <c r="B8" s="3"/>
      <c r="C8" s="2"/>
      <c r="E8" s="1"/>
      <c r="F8" s="3"/>
      <c r="G8" s="2"/>
    </row>
    <row r="9" spans="1:7" ht="15.6" x14ac:dyDescent="0.25">
      <c r="A9" s="1" t="s">
        <v>3</v>
      </c>
      <c r="B9" s="3" t="s">
        <v>7</v>
      </c>
      <c r="C9" s="2">
        <v>5.3</v>
      </c>
      <c r="E9" s="1" t="s">
        <v>3</v>
      </c>
      <c r="F9" s="3" t="s">
        <v>9</v>
      </c>
      <c r="G9" s="2">
        <v>13.9</v>
      </c>
    </row>
    <row r="10" spans="1:7" ht="15.6" x14ac:dyDescent="0.25">
      <c r="A10" s="1" t="s">
        <v>3</v>
      </c>
      <c r="B10" s="3" t="s">
        <v>7</v>
      </c>
      <c r="C10" s="2">
        <v>5.5</v>
      </c>
      <c r="E10" s="1" t="s">
        <v>3</v>
      </c>
      <c r="F10" s="3" t="s">
        <v>9</v>
      </c>
      <c r="G10" s="2">
        <v>17.600000000000001</v>
      </c>
    </row>
    <row r="11" spans="1:7" ht="15.6" x14ac:dyDescent="0.25">
      <c r="A11" s="1" t="s">
        <v>3</v>
      </c>
      <c r="B11" s="3" t="s">
        <v>7</v>
      </c>
      <c r="C11" s="2">
        <v>6.9</v>
      </c>
      <c r="E11" s="1" t="s">
        <v>3</v>
      </c>
      <c r="F11" s="3" t="s">
        <v>9</v>
      </c>
      <c r="G11" s="2">
        <v>20.100000000000001</v>
      </c>
    </row>
    <row r="12" spans="1:7" ht="15.6" x14ac:dyDescent="0.25">
      <c r="A12" s="1" t="s">
        <v>3</v>
      </c>
      <c r="B12" s="3" t="s">
        <v>7</v>
      </c>
      <c r="C12" s="2">
        <v>6.1</v>
      </c>
      <c r="E12" s="1" t="s">
        <v>3</v>
      </c>
      <c r="F12" s="3" t="s">
        <v>9</v>
      </c>
      <c r="G12" s="2">
        <v>18.5</v>
      </c>
    </row>
    <row r="13" spans="1:7" ht="15.6" x14ac:dyDescent="0.25">
      <c r="A13" s="1" t="s">
        <v>3</v>
      </c>
      <c r="B13" s="3" t="s">
        <v>7</v>
      </c>
      <c r="C13" s="2">
        <v>5.8</v>
      </c>
      <c r="E13" s="1" t="s">
        <v>3</v>
      </c>
      <c r="F13" s="3" t="s">
        <v>9</v>
      </c>
      <c r="G13" s="2">
        <v>16.899999999999999</v>
      </c>
    </row>
    <row r="14" spans="1:7" ht="15.6" x14ac:dyDescent="0.25">
      <c r="A14" s="1" t="s">
        <v>3</v>
      </c>
      <c r="B14" s="3" t="s">
        <v>7</v>
      </c>
      <c r="C14" s="2">
        <v>5.0999999999999996</v>
      </c>
      <c r="E14" s="1" t="s">
        <v>3</v>
      </c>
      <c r="F14" s="3" t="s">
        <v>9</v>
      </c>
      <c r="G14" s="2">
        <v>17.3</v>
      </c>
    </row>
    <row r="15" spans="1:7" ht="15.6" x14ac:dyDescent="0.25">
      <c r="A15" s="1"/>
      <c r="B15" s="3"/>
      <c r="C15" s="2"/>
      <c r="E15" s="1"/>
      <c r="F15" s="3"/>
      <c r="G15" s="2"/>
    </row>
    <row r="16" spans="1:7" ht="15.6" x14ac:dyDescent="0.25">
      <c r="A16" s="1" t="s">
        <v>4</v>
      </c>
      <c r="B16" s="3" t="s">
        <v>7</v>
      </c>
      <c r="C16" s="2">
        <v>6.7</v>
      </c>
      <c r="E16" s="1" t="s">
        <v>4</v>
      </c>
      <c r="F16" s="3" t="s">
        <v>9</v>
      </c>
      <c r="G16" s="2">
        <v>22.8</v>
      </c>
    </row>
    <row r="17" spans="1:7" ht="15.6" x14ac:dyDescent="0.25">
      <c r="A17" s="1" t="s">
        <v>4</v>
      </c>
      <c r="B17" s="3" t="s">
        <v>7</v>
      </c>
      <c r="C17" s="2">
        <v>5.2</v>
      </c>
      <c r="E17" s="1" t="s">
        <v>4</v>
      </c>
      <c r="F17" s="3" t="s">
        <v>9</v>
      </c>
      <c r="G17" s="2">
        <v>20.9</v>
      </c>
    </row>
    <row r="18" spans="1:7" ht="15.6" x14ac:dyDescent="0.25">
      <c r="A18" s="1" t="s">
        <v>4</v>
      </c>
      <c r="B18" s="3" t="s">
        <v>7</v>
      </c>
      <c r="C18" s="2">
        <v>6.8</v>
      </c>
      <c r="E18" s="1" t="s">
        <v>4</v>
      </c>
      <c r="F18" s="3" t="s">
        <v>9</v>
      </c>
      <c r="G18" s="2">
        <v>21.9</v>
      </c>
    </row>
    <row r="19" spans="1:7" ht="15.6" x14ac:dyDescent="0.25">
      <c r="A19" s="1" t="s">
        <v>4</v>
      </c>
      <c r="B19" s="3" t="s">
        <v>7</v>
      </c>
      <c r="C19" s="2">
        <v>6.2</v>
      </c>
      <c r="E19" s="1" t="s">
        <v>4</v>
      </c>
      <c r="F19" s="3" t="s">
        <v>9</v>
      </c>
      <c r="G19" s="2">
        <v>20.5</v>
      </c>
    </row>
    <row r="20" spans="1:7" ht="15.6" x14ac:dyDescent="0.25">
      <c r="A20" s="1" t="s">
        <v>4</v>
      </c>
      <c r="B20" s="3" t="s">
        <v>7</v>
      </c>
      <c r="C20" s="2">
        <v>5.7</v>
      </c>
      <c r="E20" s="1" t="s">
        <v>4</v>
      </c>
      <c r="F20" s="3" t="s">
        <v>9</v>
      </c>
      <c r="G20" s="2">
        <v>21</v>
      </c>
    </row>
    <row r="21" spans="1:7" ht="15.6" x14ac:dyDescent="0.25">
      <c r="A21" s="1" t="s">
        <v>4</v>
      </c>
      <c r="B21" s="3" t="s">
        <v>7</v>
      </c>
      <c r="C21" s="2">
        <v>6.1</v>
      </c>
      <c r="E21" s="1" t="s">
        <v>4</v>
      </c>
      <c r="F21" s="3" t="s">
        <v>9</v>
      </c>
      <c r="G21" s="2">
        <v>21.9</v>
      </c>
    </row>
    <row r="22" spans="1:7" ht="15.6" x14ac:dyDescent="0.25">
      <c r="A22" s="1"/>
      <c r="B22" s="3"/>
      <c r="C22" s="2"/>
      <c r="E22" s="1"/>
      <c r="F22" s="3"/>
      <c r="G22" s="2"/>
    </row>
    <row r="23" spans="1:7" ht="15.6" x14ac:dyDescent="0.25">
      <c r="A23" s="1" t="s">
        <v>5</v>
      </c>
      <c r="B23" s="3" t="s">
        <v>7</v>
      </c>
      <c r="C23" s="2">
        <v>5.8</v>
      </c>
      <c r="E23" s="1" t="s">
        <v>5</v>
      </c>
      <c r="F23" s="3" t="s">
        <v>9</v>
      </c>
      <c r="G23" s="2">
        <v>29.5</v>
      </c>
    </row>
    <row r="24" spans="1:7" ht="15.6" x14ac:dyDescent="0.25">
      <c r="A24" s="1" t="s">
        <v>5</v>
      </c>
      <c r="B24" s="3" t="s">
        <v>7</v>
      </c>
      <c r="C24" s="2">
        <v>6.3</v>
      </c>
      <c r="E24" s="1" t="s">
        <v>5</v>
      </c>
      <c r="F24" s="3" t="s">
        <v>9</v>
      </c>
      <c r="G24" s="2">
        <v>28.3</v>
      </c>
    </row>
    <row r="25" spans="1:7" ht="15.6" x14ac:dyDescent="0.25">
      <c r="A25" s="1" t="s">
        <v>5</v>
      </c>
      <c r="B25" s="3" t="s">
        <v>7</v>
      </c>
      <c r="C25" s="2">
        <v>6.6</v>
      </c>
      <c r="E25" s="1" t="s">
        <v>5</v>
      </c>
      <c r="F25" s="3" t="s">
        <v>9</v>
      </c>
      <c r="G25" s="2">
        <v>30.1</v>
      </c>
    </row>
    <row r="26" spans="1:7" ht="15.6" x14ac:dyDescent="0.25">
      <c r="A26" s="1" t="s">
        <v>5</v>
      </c>
      <c r="B26" s="3" t="s">
        <v>7</v>
      </c>
      <c r="C26" s="2">
        <v>6.9</v>
      </c>
      <c r="E26" s="1" t="s">
        <v>5</v>
      </c>
      <c r="F26" s="3" t="s">
        <v>9</v>
      </c>
      <c r="G26" s="2">
        <v>29.6</v>
      </c>
    </row>
    <row r="27" spans="1:7" ht="15.6" x14ac:dyDescent="0.25">
      <c r="A27" s="1" t="s">
        <v>5</v>
      </c>
      <c r="B27" s="3" t="s">
        <v>7</v>
      </c>
      <c r="C27" s="2">
        <v>4.0999999999999996</v>
      </c>
      <c r="E27" s="1" t="s">
        <v>5</v>
      </c>
      <c r="F27" s="3" t="s">
        <v>9</v>
      </c>
      <c r="G27" s="2">
        <v>27.6</v>
      </c>
    </row>
    <row r="28" spans="1:7" ht="15.6" x14ac:dyDescent="0.25">
      <c r="A28" s="1" t="s">
        <v>5</v>
      </c>
      <c r="B28" s="3" t="s">
        <v>7</v>
      </c>
      <c r="C28" s="2">
        <v>6.3</v>
      </c>
      <c r="E28" s="1" t="s">
        <v>5</v>
      </c>
      <c r="F28" s="3" t="s">
        <v>9</v>
      </c>
      <c r="G28" s="2">
        <v>28.4</v>
      </c>
    </row>
    <row r="29" spans="1:7" ht="15.6" x14ac:dyDescent="0.25">
      <c r="A29" s="1"/>
      <c r="B29" s="3"/>
      <c r="C29" s="2"/>
      <c r="E29" s="1"/>
      <c r="F29" s="3"/>
      <c r="G29" s="2"/>
    </row>
    <row r="30" spans="1:7" ht="15.6" x14ac:dyDescent="0.25">
      <c r="A30" s="1" t="s">
        <v>6</v>
      </c>
      <c r="B30" s="3" t="s">
        <v>7</v>
      </c>
      <c r="C30" s="2">
        <v>5.4</v>
      </c>
      <c r="E30" s="1" t="s">
        <v>6</v>
      </c>
      <c r="F30" s="3" t="s">
        <v>9</v>
      </c>
      <c r="G30" s="2">
        <v>67.099999999999994</v>
      </c>
    </row>
    <row r="31" spans="1:7" ht="15.6" x14ac:dyDescent="0.25">
      <c r="A31" s="1" t="s">
        <v>6</v>
      </c>
      <c r="B31" s="3" t="s">
        <v>7</v>
      </c>
      <c r="C31" s="2">
        <v>6.6</v>
      </c>
      <c r="E31" s="1" t="s">
        <v>6</v>
      </c>
      <c r="F31" s="3" t="s">
        <v>9</v>
      </c>
      <c r="G31" s="2">
        <v>58.2</v>
      </c>
    </row>
    <row r="32" spans="1:7" ht="15.6" x14ac:dyDescent="0.25">
      <c r="A32" s="1" t="s">
        <v>6</v>
      </c>
      <c r="B32" s="3" t="s">
        <v>7</v>
      </c>
      <c r="C32" s="2">
        <v>6.8</v>
      </c>
      <c r="E32" s="1" t="s">
        <v>6</v>
      </c>
      <c r="F32" s="3" t="s">
        <v>9</v>
      </c>
      <c r="G32" s="2">
        <v>73.8</v>
      </c>
    </row>
    <row r="33" spans="1:7" ht="15.6" x14ac:dyDescent="0.25">
      <c r="A33" s="1" t="s">
        <v>6</v>
      </c>
      <c r="B33" s="3" t="s">
        <v>7</v>
      </c>
      <c r="C33" s="2">
        <v>5.3</v>
      </c>
      <c r="E33" s="1" t="s">
        <v>6</v>
      </c>
      <c r="F33" s="3" t="s">
        <v>9</v>
      </c>
      <c r="G33" s="2">
        <v>55.2</v>
      </c>
    </row>
    <row r="34" spans="1:7" ht="15.6" x14ac:dyDescent="0.25">
      <c r="A34" s="1" t="s">
        <v>6</v>
      </c>
      <c r="B34" s="3" t="s">
        <v>7</v>
      </c>
      <c r="C34" s="2">
        <v>5.7</v>
      </c>
      <c r="E34" s="1" t="s">
        <v>6</v>
      </c>
      <c r="F34" s="3" t="s">
        <v>9</v>
      </c>
      <c r="G34" s="2">
        <v>65.3</v>
      </c>
    </row>
    <row r="35" spans="1:7" ht="15.6" x14ac:dyDescent="0.25">
      <c r="A35" s="1" t="s">
        <v>6</v>
      </c>
      <c r="B35" s="3" t="s">
        <v>7</v>
      </c>
      <c r="C35" s="2">
        <v>5.9</v>
      </c>
      <c r="E35" s="1" t="s">
        <v>6</v>
      </c>
      <c r="F35" s="3" t="s">
        <v>9</v>
      </c>
      <c r="G35" s="2">
        <v>64.7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EE5B-EC00-4AC8-92E0-C4C0C5DF18ED}">
  <dimension ref="A1:I43"/>
  <sheetViews>
    <sheetView workbookViewId="0">
      <selection activeCell="D27" sqref="D27"/>
    </sheetView>
  </sheetViews>
  <sheetFormatPr defaultRowHeight="13.8" x14ac:dyDescent="0.25"/>
  <sheetData>
    <row r="1" spans="1:8" ht="28.2" x14ac:dyDescent="0.25">
      <c r="A1" s="5"/>
      <c r="B1" s="8" t="s">
        <v>17</v>
      </c>
      <c r="C1" s="9"/>
      <c r="D1" s="9"/>
      <c r="E1" s="9"/>
      <c r="F1" s="9"/>
      <c r="G1" s="9"/>
      <c r="H1" s="9"/>
    </row>
    <row r="2" spans="1:8" x14ac:dyDescent="0.25">
      <c r="A2" s="5" t="s">
        <v>15</v>
      </c>
      <c r="B2" s="5" t="s">
        <v>14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16</v>
      </c>
      <c r="H2" s="5"/>
    </row>
    <row r="3" spans="1:8" x14ac:dyDescent="0.25">
      <c r="A3" s="10" t="s">
        <v>18</v>
      </c>
      <c r="B3" s="5">
        <v>3.2000000000000002E-3</v>
      </c>
      <c r="C3" s="5">
        <v>1.8320000000000001</v>
      </c>
      <c r="D3" s="5">
        <v>6.9000000000000006E-2</v>
      </c>
      <c r="E3" s="5">
        <v>0.26</v>
      </c>
      <c r="F3" s="5">
        <v>2.7E-2</v>
      </c>
      <c r="G3" s="5">
        <f>0.05*(C3-D3)/(0.26-0.027)/B3</f>
        <v>118.2269313304721</v>
      </c>
      <c r="H3" s="5"/>
    </row>
    <row r="4" spans="1:8" x14ac:dyDescent="0.25">
      <c r="A4" s="10"/>
      <c r="B4" s="5">
        <v>3.0999999999999999E-3</v>
      </c>
      <c r="C4" s="5">
        <v>1.611</v>
      </c>
      <c r="D4" s="5">
        <v>4.5999999999999999E-2</v>
      </c>
      <c r="E4" s="5"/>
      <c r="F4" s="5"/>
      <c r="G4" s="5">
        <f t="shared" ref="G4:G21" si="0">0.05*(C4-D4)/(0.26-0.027)/B4</f>
        <v>108.33448705524019</v>
      </c>
      <c r="H4" s="5"/>
    </row>
    <row r="5" spans="1:8" x14ac:dyDescent="0.25">
      <c r="A5" s="10"/>
      <c r="B5" s="5">
        <v>3.0999999999999999E-3</v>
      </c>
      <c r="C5" s="5">
        <v>1.754</v>
      </c>
      <c r="D5" s="5">
        <v>0.06</v>
      </c>
      <c r="E5" s="5"/>
      <c r="F5" s="5"/>
      <c r="G5" s="5">
        <f t="shared" si="0"/>
        <v>117.26429461442612</v>
      </c>
      <c r="H5" s="5"/>
    </row>
    <row r="6" spans="1:8" x14ac:dyDescent="0.25">
      <c r="A6" s="6"/>
      <c r="B6" s="5"/>
      <c r="C6" s="5"/>
      <c r="D6" s="5"/>
      <c r="E6" s="5"/>
      <c r="F6" s="5"/>
      <c r="G6" s="5"/>
      <c r="H6" s="5"/>
    </row>
    <row r="7" spans="1:8" x14ac:dyDescent="0.25">
      <c r="A7" s="10" t="s">
        <v>19</v>
      </c>
      <c r="B7" s="5">
        <v>2.8999999999999998E-3</v>
      </c>
      <c r="C7" s="5">
        <v>1.0680000000000001</v>
      </c>
      <c r="D7" s="5">
        <v>5.2999999999999999E-2</v>
      </c>
      <c r="E7" s="5"/>
      <c r="F7" s="5"/>
      <c r="G7" s="5">
        <f t="shared" si="0"/>
        <v>75.107296137339077</v>
      </c>
      <c r="H7" s="5"/>
    </row>
    <row r="8" spans="1:8" x14ac:dyDescent="0.25">
      <c r="A8" s="10"/>
      <c r="B8" s="5">
        <v>2.8E-3</v>
      </c>
      <c r="C8" s="5">
        <v>1.081</v>
      </c>
      <c r="D8" s="5">
        <v>4.8000000000000001E-2</v>
      </c>
      <c r="E8" s="5"/>
      <c r="F8" s="5"/>
      <c r="G8" s="5">
        <f t="shared" si="0"/>
        <v>79.169221336603314</v>
      </c>
      <c r="H8" s="5"/>
    </row>
    <row r="9" spans="1:8" x14ac:dyDescent="0.25">
      <c r="A9" s="10"/>
      <c r="B9" s="5">
        <v>3.0000000000000001E-3</v>
      </c>
      <c r="C9" s="5">
        <v>1.115</v>
      </c>
      <c r="D9" s="5">
        <v>7.8E-2</v>
      </c>
      <c r="E9" s="5"/>
      <c r="F9" s="5"/>
      <c r="G9" s="5">
        <f t="shared" si="0"/>
        <v>74.177396280400572</v>
      </c>
      <c r="H9" s="5"/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1" spans="1:8" x14ac:dyDescent="0.25">
      <c r="A11" s="10" t="s">
        <v>20</v>
      </c>
      <c r="B11" s="5">
        <v>2.8E-3</v>
      </c>
      <c r="C11" s="5">
        <v>0.61599999999999999</v>
      </c>
      <c r="D11" s="5">
        <v>2.1999999999999999E-2</v>
      </c>
      <c r="E11" s="5"/>
      <c r="F11" s="5"/>
      <c r="G11" s="5">
        <f t="shared" si="0"/>
        <v>45.524218270999384</v>
      </c>
      <c r="H11" s="5"/>
    </row>
    <row r="12" spans="1:8" x14ac:dyDescent="0.25">
      <c r="A12" s="10"/>
      <c r="B12" s="5">
        <v>2.8999999999999998E-3</v>
      </c>
      <c r="C12" s="5">
        <v>0.56000000000000005</v>
      </c>
      <c r="D12" s="5">
        <v>2.5000000000000001E-2</v>
      </c>
      <c r="E12" s="5"/>
      <c r="F12" s="5"/>
      <c r="G12" s="5">
        <f t="shared" si="0"/>
        <v>39.588574811306799</v>
      </c>
      <c r="H12" s="5"/>
    </row>
    <row r="13" spans="1:8" x14ac:dyDescent="0.25">
      <c r="A13" s="10"/>
      <c r="B13" s="5">
        <v>2.8999999999999998E-3</v>
      </c>
      <c r="C13" s="5">
        <v>0.45200000000000001</v>
      </c>
      <c r="D13" s="5">
        <v>3.7999999999999999E-2</v>
      </c>
      <c r="E13" s="5"/>
      <c r="F13" s="5"/>
      <c r="G13" s="5">
        <f t="shared" si="0"/>
        <v>30.63489714370283</v>
      </c>
      <c r="H13" s="5"/>
    </row>
    <row r="14" spans="1:8" x14ac:dyDescent="0.25">
      <c r="A14" s="5"/>
      <c r="B14" s="5"/>
      <c r="C14" s="5"/>
      <c r="D14" s="5"/>
      <c r="E14" s="5"/>
      <c r="F14" s="5"/>
      <c r="G14" s="5"/>
      <c r="H14" s="5"/>
    </row>
    <row r="15" spans="1:8" x14ac:dyDescent="0.25">
      <c r="A15" s="10" t="s">
        <v>21</v>
      </c>
      <c r="B15" s="5">
        <v>3.0000000000000001E-3</v>
      </c>
      <c r="C15" s="5">
        <v>0.74099999999999999</v>
      </c>
      <c r="D15" s="5">
        <v>7.0000000000000007E-2</v>
      </c>
      <c r="E15" s="5"/>
      <c r="F15" s="5"/>
      <c r="G15" s="5">
        <f t="shared" si="0"/>
        <v>47.997138769670961</v>
      </c>
      <c r="H15" s="5"/>
    </row>
    <row r="16" spans="1:8" x14ac:dyDescent="0.25">
      <c r="A16" s="10"/>
      <c r="B16" s="5">
        <v>2.8E-3</v>
      </c>
      <c r="C16" s="5">
        <v>0.67200000000000004</v>
      </c>
      <c r="D16" s="5">
        <v>3.5999999999999997E-2</v>
      </c>
      <c r="E16" s="5"/>
      <c r="F16" s="5"/>
      <c r="G16" s="5">
        <f t="shared" si="0"/>
        <v>48.743102391171057</v>
      </c>
      <c r="H16" s="5"/>
    </row>
    <row r="17" spans="1:9" x14ac:dyDescent="0.25">
      <c r="A17" s="10"/>
      <c r="B17" s="5">
        <v>3.3999999999999998E-3</v>
      </c>
      <c r="C17" s="5">
        <v>0.877</v>
      </c>
      <c r="D17" s="5">
        <v>3.9E-2</v>
      </c>
      <c r="E17" s="5"/>
      <c r="F17" s="5"/>
      <c r="G17" s="5">
        <f t="shared" si="0"/>
        <v>52.890684170663967</v>
      </c>
      <c r="H17" s="5"/>
    </row>
    <row r="18" spans="1:9" x14ac:dyDescent="0.25">
      <c r="A18" s="5"/>
      <c r="B18" s="5"/>
      <c r="C18" s="5"/>
      <c r="D18" s="5"/>
      <c r="E18" s="5"/>
      <c r="F18" s="5"/>
      <c r="G18" s="5"/>
      <c r="H18" s="5"/>
    </row>
    <row r="19" spans="1:9" x14ac:dyDescent="0.25">
      <c r="A19" s="10" t="s">
        <v>22</v>
      </c>
      <c r="B19" s="5">
        <v>2.8E-3</v>
      </c>
      <c r="C19" s="5">
        <v>0.52100000000000002</v>
      </c>
      <c r="D19" s="5">
        <v>2.5000000000000001E-2</v>
      </c>
      <c r="E19" s="5"/>
      <c r="F19" s="5"/>
      <c r="G19" s="5">
        <f t="shared" si="0"/>
        <v>38.013488657265484</v>
      </c>
      <c r="H19" s="5"/>
    </row>
    <row r="20" spans="1:9" x14ac:dyDescent="0.25">
      <c r="A20" s="10"/>
      <c r="B20" s="5">
        <v>2.8E-3</v>
      </c>
      <c r="C20" s="5">
        <v>0.5</v>
      </c>
      <c r="D20" s="5">
        <v>3.7999999999999999E-2</v>
      </c>
      <c r="E20" s="5"/>
      <c r="F20" s="5"/>
      <c r="G20" s="5">
        <f t="shared" si="0"/>
        <v>35.407725321888414</v>
      </c>
      <c r="H20" s="5"/>
    </row>
    <row r="21" spans="1:9" x14ac:dyDescent="0.25">
      <c r="A21" s="10"/>
      <c r="B21" s="5">
        <v>2.8999999999999998E-3</v>
      </c>
      <c r="C21" s="5">
        <v>0.53600000000000003</v>
      </c>
      <c r="D21" s="5">
        <v>4.1000000000000002E-2</v>
      </c>
      <c r="E21" s="5"/>
      <c r="F21" s="5"/>
      <c r="G21" s="5">
        <f t="shared" si="0"/>
        <v>36.628681367470776</v>
      </c>
      <c r="H21" s="5"/>
    </row>
    <row r="23" spans="1:9" ht="28.2" x14ac:dyDescent="0.25">
      <c r="A23" s="5"/>
      <c r="B23" s="8" t="s">
        <v>23</v>
      </c>
      <c r="C23" s="9"/>
      <c r="D23" s="9"/>
      <c r="E23" s="9"/>
      <c r="F23" s="9"/>
      <c r="G23" s="9"/>
      <c r="H23" s="9"/>
      <c r="I23" s="9"/>
    </row>
    <row r="24" spans="1:9" x14ac:dyDescent="0.25">
      <c r="A24" s="5" t="s">
        <v>15</v>
      </c>
      <c r="B24" s="5" t="s">
        <v>14</v>
      </c>
      <c r="C24" s="5" t="s">
        <v>10</v>
      </c>
      <c r="D24" s="5" t="s">
        <v>11</v>
      </c>
      <c r="E24" s="5" t="s">
        <v>12</v>
      </c>
      <c r="F24" s="5" t="s">
        <v>13</v>
      </c>
      <c r="G24" s="5"/>
      <c r="H24" s="5" t="s">
        <v>16</v>
      </c>
      <c r="I24" s="5"/>
    </row>
    <row r="25" spans="1:9" x14ac:dyDescent="0.25">
      <c r="A25" s="10" t="s">
        <v>2</v>
      </c>
      <c r="B25" s="5">
        <v>2.8E-3</v>
      </c>
      <c r="C25" s="5">
        <v>0.623</v>
      </c>
      <c r="D25" s="5">
        <v>4.1000000000000002E-2</v>
      </c>
      <c r="E25" s="5">
        <v>0.16500000000000001</v>
      </c>
      <c r="F25" s="5">
        <v>8.3000000000000004E-2</v>
      </c>
      <c r="G25" s="5"/>
      <c r="H25" s="5">
        <f>0.05*(C25-D25)/(0.165-0.083)/B25</f>
        <v>126.74216027874564</v>
      </c>
      <c r="I25" s="5"/>
    </row>
    <row r="26" spans="1:9" x14ac:dyDescent="0.25">
      <c r="A26" s="10"/>
      <c r="B26" s="5">
        <v>2.8999999999999998E-3</v>
      </c>
      <c r="C26" s="5">
        <v>0.82799999999999996</v>
      </c>
      <c r="D26" s="5">
        <v>5.1999999999999998E-2</v>
      </c>
      <c r="E26" s="5"/>
      <c r="F26" s="5"/>
      <c r="G26" s="5"/>
      <c r="H26" s="5">
        <f t="shared" ref="H26:H43" si="1">0.05*(C26-D26)/(0.165-0.083)/B26</f>
        <v>163.16232127838521</v>
      </c>
      <c r="I26" s="5"/>
    </row>
    <row r="27" spans="1:9" x14ac:dyDescent="0.25">
      <c r="A27" s="10"/>
      <c r="B27" s="5">
        <v>3.0000000000000001E-3</v>
      </c>
      <c r="C27" s="5">
        <v>0.89</v>
      </c>
      <c r="D27" s="7">
        <v>3.5000000000000003E-2</v>
      </c>
      <c r="E27" s="5"/>
      <c r="F27" s="5"/>
      <c r="G27" s="5"/>
      <c r="H27" s="5">
        <f t="shared" si="1"/>
        <v>173.78048780487805</v>
      </c>
      <c r="I27" s="5"/>
    </row>
    <row r="28" spans="1:9" x14ac:dyDescent="0.25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5">
      <c r="A29" s="10" t="s">
        <v>3</v>
      </c>
      <c r="B29" s="5">
        <v>3.3E-3</v>
      </c>
      <c r="C29" s="5">
        <v>1.232</v>
      </c>
      <c r="D29" s="5">
        <v>7.6999999999999999E-2</v>
      </c>
      <c r="E29" s="5"/>
      <c r="F29" s="5"/>
      <c r="G29" s="5"/>
      <c r="H29" s="5">
        <f t="shared" si="1"/>
        <v>213.41463414634146</v>
      </c>
      <c r="I29" s="5"/>
    </row>
    <row r="30" spans="1:9" x14ac:dyDescent="0.25">
      <c r="A30" s="10"/>
      <c r="B30" s="5">
        <v>3.2000000000000002E-3</v>
      </c>
      <c r="C30" s="5">
        <v>1.206</v>
      </c>
      <c r="D30" s="5">
        <v>7.6999999999999999E-2</v>
      </c>
      <c r="E30" s="5"/>
      <c r="F30" s="5"/>
      <c r="G30" s="5"/>
      <c r="H30" s="5">
        <f t="shared" si="1"/>
        <v>215.12957317073167</v>
      </c>
      <c r="I30" s="5"/>
    </row>
    <row r="31" spans="1:9" x14ac:dyDescent="0.25">
      <c r="A31" s="10"/>
      <c r="B31" s="5">
        <v>3.0000000000000001E-3</v>
      </c>
      <c r="C31" s="5">
        <v>1.2490000000000001</v>
      </c>
      <c r="D31" s="5">
        <v>6.0999999999999999E-2</v>
      </c>
      <c r="E31" s="5"/>
      <c r="F31" s="5"/>
      <c r="G31" s="5"/>
      <c r="H31" s="5">
        <f t="shared" si="1"/>
        <v>241.46341463414637</v>
      </c>
      <c r="I31" s="5"/>
    </row>
    <row r="32" spans="1:9" x14ac:dyDescent="0.25">
      <c r="A32" s="5"/>
      <c r="B32" s="5"/>
      <c r="C32" s="5"/>
      <c r="D32" s="5"/>
      <c r="E32" s="5"/>
      <c r="F32" s="5"/>
      <c r="G32" s="5"/>
      <c r="H32" s="5"/>
      <c r="I32" s="5"/>
    </row>
    <row r="33" spans="1:9" x14ac:dyDescent="0.25">
      <c r="A33" s="10" t="s">
        <v>4</v>
      </c>
      <c r="B33" s="5">
        <v>2.8E-3</v>
      </c>
      <c r="C33" s="5">
        <v>0.59799999999999998</v>
      </c>
      <c r="D33" s="5">
        <v>0.03</v>
      </c>
      <c r="E33" s="5"/>
      <c r="F33" s="5"/>
      <c r="G33" s="5"/>
      <c r="H33" s="5">
        <f t="shared" si="1"/>
        <v>123.69337979094075</v>
      </c>
      <c r="I33" s="5"/>
    </row>
    <row r="34" spans="1:9" x14ac:dyDescent="0.25">
      <c r="A34" s="10"/>
      <c r="B34" s="5">
        <v>2.8999999999999998E-3</v>
      </c>
      <c r="C34" s="5">
        <v>0.71799999999999997</v>
      </c>
      <c r="D34" s="5">
        <v>5.0999999999999997E-2</v>
      </c>
      <c r="E34" s="5"/>
      <c r="F34" s="5"/>
      <c r="G34" s="5"/>
      <c r="H34" s="5">
        <f t="shared" si="1"/>
        <v>140.2439024390244</v>
      </c>
      <c r="I34" s="5"/>
    </row>
    <row r="35" spans="1:9" x14ac:dyDescent="0.25">
      <c r="A35" s="10"/>
      <c r="B35" s="5">
        <v>3.0999999999999999E-3</v>
      </c>
      <c r="C35" s="5">
        <v>0.62</v>
      </c>
      <c r="D35" s="5">
        <v>3.6999999999999998E-2</v>
      </c>
      <c r="E35" s="5"/>
      <c r="F35" s="5"/>
      <c r="G35" s="5"/>
      <c r="H35" s="5">
        <f t="shared" si="1"/>
        <v>114.67348544453186</v>
      </c>
      <c r="I35" s="5"/>
    </row>
    <row r="36" spans="1:9" x14ac:dyDescent="0.25">
      <c r="A36" s="5"/>
      <c r="B36" s="5"/>
      <c r="C36" s="5"/>
      <c r="D36" s="5"/>
      <c r="E36" s="5"/>
      <c r="F36" s="5"/>
      <c r="G36" s="5"/>
      <c r="H36" s="5"/>
      <c r="I36" s="5"/>
    </row>
    <row r="37" spans="1:9" x14ac:dyDescent="0.25">
      <c r="A37" s="10" t="s">
        <v>5</v>
      </c>
      <c r="B37" s="5">
        <v>3.3E-3</v>
      </c>
      <c r="C37" s="5">
        <v>0.38500000000000001</v>
      </c>
      <c r="D37" s="5">
        <v>3.6999999999999998E-2</v>
      </c>
      <c r="E37" s="5"/>
      <c r="F37" s="5"/>
      <c r="G37" s="5"/>
      <c r="H37" s="5">
        <f t="shared" si="1"/>
        <v>64.301552106430165</v>
      </c>
      <c r="I37" s="5"/>
    </row>
    <row r="38" spans="1:9" x14ac:dyDescent="0.25">
      <c r="A38" s="10"/>
      <c r="B38" s="5">
        <v>3.3E-3</v>
      </c>
      <c r="C38" s="5">
        <v>0.41</v>
      </c>
      <c r="D38" s="5">
        <v>4.2000000000000003E-2</v>
      </c>
      <c r="E38" s="5"/>
      <c r="F38" s="5"/>
      <c r="G38" s="5"/>
      <c r="H38" s="5">
        <f t="shared" si="1"/>
        <v>67.997043606799693</v>
      </c>
      <c r="I38" s="5"/>
    </row>
    <row r="39" spans="1:9" x14ac:dyDescent="0.25">
      <c r="A39" s="10"/>
      <c r="B39" s="5">
        <v>3.2000000000000002E-3</v>
      </c>
      <c r="C39" s="5">
        <v>0.35799999999999998</v>
      </c>
      <c r="D39" s="5">
        <v>3.4000000000000002E-2</v>
      </c>
      <c r="E39" s="5"/>
      <c r="F39" s="5"/>
      <c r="G39" s="5"/>
      <c r="H39" s="5">
        <f t="shared" si="1"/>
        <v>61.73780487804877</v>
      </c>
      <c r="I39" s="5"/>
    </row>
    <row r="40" spans="1:9" x14ac:dyDescent="0.25">
      <c r="A40" s="5"/>
      <c r="B40" s="5"/>
      <c r="C40" s="5"/>
      <c r="D40" s="5"/>
      <c r="E40" s="5"/>
      <c r="F40" s="5"/>
      <c r="G40" s="5"/>
      <c r="H40" s="5"/>
      <c r="I40" s="5"/>
    </row>
    <row r="41" spans="1:9" x14ac:dyDescent="0.25">
      <c r="A41" s="10" t="s">
        <v>6</v>
      </c>
      <c r="B41" s="5">
        <v>3.0000000000000001E-3</v>
      </c>
      <c r="C41" s="5">
        <v>0.50700000000000001</v>
      </c>
      <c r="D41" s="5">
        <v>0.05</v>
      </c>
      <c r="E41" s="5"/>
      <c r="F41" s="5"/>
      <c r="G41" s="5"/>
      <c r="H41" s="5">
        <f t="shared" si="1"/>
        <v>92.886178861788622</v>
      </c>
      <c r="I41" s="5"/>
    </row>
    <row r="42" spans="1:9" x14ac:dyDescent="0.25">
      <c r="A42" s="10"/>
      <c r="B42" s="5">
        <v>3.3E-3</v>
      </c>
      <c r="C42" s="5">
        <v>0.50900000000000001</v>
      </c>
      <c r="D42" s="5">
        <v>3.5000000000000003E-2</v>
      </c>
      <c r="E42" s="5"/>
      <c r="F42" s="5"/>
      <c r="G42" s="5"/>
      <c r="H42" s="5">
        <f t="shared" si="1"/>
        <v>87.58314855875831</v>
      </c>
      <c r="I42" s="5"/>
    </row>
    <row r="43" spans="1:9" x14ac:dyDescent="0.25">
      <c r="A43" s="10"/>
      <c r="B43" s="5">
        <v>3.0999999999999999E-3</v>
      </c>
      <c r="C43" s="5">
        <v>0.42299999999999999</v>
      </c>
      <c r="D43" s="5">
        <v>3.4000000000000002E-2</v>
      </c>
      <c r="E43" s="5"/>
      <c r="F43" s="5"/>
      <c r="G43" s="5"/>
      <c r="H43" s="5">
        <f t="shared" si="1"/>
        <v>76.514555468135327</v>
      </c>
      <c r="I43" s="5"/>
    </row>
  </sheetData>
  <mergeCells count="12">
    <mergeCell ref="A41:A43"/>
    <mergeCell ref="B1:H1"/>
    <mergeCell ref="A3:A5"/>
    <mergeCell ref="A7:A9"/>
    <mergeCell ref="A11:A13"/>
    <mergeCell ref="A15:A17"/>
    <mergeCell ref="A19:A21"/>
    <mergeCell ref="B23:I23"/>
    <mergeCell ref="A25:A27"/>
    <mergeCell ref="A29:A31"/>
    <mergeCell ref="A33:A35"/>
    <mergeCell ref="A37:A39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63BBF-B0E4-4821-AF65-7DB89CDBC2F0}">
  <dimension ref="A1:H43"/>
  <sheetViews>
    <sheetView topLeftCell="A22" workbookViewId="0">
      <selection activeCell="B24" sqref="B24"/>
    </sheetView>
  </sheetViews>
  <sheetFormatPr defaultRowHeight="13.8" x14ac:dyDescent="0.25"/>
  <sheetData>
    <row r="1" spans="1:8" ht="28.2" x14ac:dyDescent="0.25">
      <c r="A1" s="5"/>
      <c r="B1" s="8" t="s">
        <v>17</v>
      </c>
      <c r="C1" s="9"/>
      <c r="D1" s="9"/>
      <c r="E1" s="9"/>
      <c r="F1" s="9"/>
      <c r="G1" s="9"/>
      <c r="H1" s="9"/>
    </row>
    <row r="2" spans="1:8" x14ac:dyDescent="0.25">
      <c r="A2" s="5" t="s">
        <v>15</v>
      </c>
      <c r="B2" s="5" t="s">
        <v>14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24</v>
      </c>
      <c r="H2" s="5"/>
    </row>
    <row r="3" spans="1:8" x14ac:dyDescent="0.25">
      <c r="A3" s="10" t="s">
        <v>18</v>
      </c>
      <c r="B3" s="5">
        <v>3.0000000000000001E-3</v>
      </c>
      <c r="C3" s="5">
        <v>1.151</v>
      </c>
      <c r="D3" s="5">
        <v>0.09</v>
      </c>
      <c r="E3" s="5">
        <v>8.5999999999999993E-2</v>
      </c>
      <c r="F3" s="5">
        <v>4.0000000000000001E-3</v>
      </c>
      <c r="G3" s="5">
        <f>0.05*(C3-D3)/(0.086-0.004)/B3</f>
        <v>215.65040650406507</v>
      </c>
      <c r="H3" s="5"/>
    </row>
    <row r="4" spans="1:8" x14ac:dyDescent="0.25">
      <c r="A4" s="10"/>
      <c r="B4" s="5">
        <v>2.8E-3</v>
      </c>
      <c r="C4" s="5">
        <v>1.0609999999999999</v>
      </c>
      <c r="D4" s="5">
        <v>8.6999999999999994E-2</v>
      </c>
      <c r="E4" s="5"/>
      <c r="F4" s="5"/>
      <c r="G4" s="5">
        <f t="shared" ref="G4:G21" si="0">0.05*(C4-D4)/(0.086-0.004)/B4</f>
        <v>212.10801393728227</v>
      </c>
      <c r="H4" s="5"/>
    </row>
    <row r="5" spans="1:8" x14ac:dyDescent="0.25">
      <c r="A5" s="10"/>
      <c r="B5" s="5">
        <v>3.2000000000000002E-3</v>
      </c>
      <c r="C5" s="5">
        <v>1.1379999999999999</v>
      </c>
      <c r="D5" s="5">
        <v>8.2000000000000003E-2</v>
      </c>
      <c r="E5" s="5"/>
      <c r="F5" s="5"/>
      <c r="G5" s="5">
        <f t="shared" si="0"/>
        <v>201.21951219512195</v>
      </c>
      <c r="H5" s="5"/>
    </row>
    <row r="6" spans="1:8" x14ac:dyDescent="0.25">
      <c r="A6" s="6"/>
      <c r="B6" s="5"/>
      <c r="C6" s="5"/>
      <c r="D6" s="5"/>
      <c r="E6" s="5"/>
      <c r="F6" s="5"/>
      <c r="G6" s="5"/>
      <c r="H6" s="5"/>
    </row>
    <row r="7" spans="1:8" x14ac:dyDescent="0.25">
      <c r="A7" s="10" t="s">
        <v>19</v>
      </c>
      <c r="B7" s="5">
        <v>2.8E-3</v>
      </c>
      <c r="C7" s="5">
        <v>0.89200000000000002</v>
      </c>
      <c r="D7" s="5">
        <v>6.0999999999999999E-2</v>
      </c>
      <c r="E7" s="5"/>
      <c r="F7" s="5"/>
      <c r="G7" s="5">
        <f t="shared" si="0"/>
        <v>180.96689895470388</v>
      </c>
      <c r="H7" s="5"/>
    </row>
    <row r="8" spans="1:8" x14ac:dyDescent="0.25">
      <c r="A8" s="10"/>
      <c r="B8" s="5">
        <v>2.8999999999999998E-3</v>
      </c>
      <c r="C8" s="5">
        <v>0.85</v>
      </c>
      <c r="D8" s="5">
        <v>4.1000000000000002E-2</v>
      </c>
      <c r="E8" s="5"/>
      <c r="F8" s="5"/>
      <c r="G8" s="5">
        <f t="shared" si="0"/>
        <v>170.10092514718252</v>
      </c>
      <c r="H8" s="5"/>
    </row>
    <row r="9" spans="1:8" x14ac:dyDescent="0.25">
      <c r="A9" s="10"/>
      <c r="B9" s="5">
        <v>2.8999999999999998E-3</v>
      </c>
      <c r="C9" s="5">
        <v>0.78400000000000003</v>
      </c>
      <c r="D9" s="5">
        <v>5.8000000000000003E-2</v>
      </c>
      <c r="E9" s="5"/>
      <c r="F9" s="5"/>
      <c r="G9" s="5">
        <f t="shared" si="0"/>
        <v>152.64928511354083</v>
      </c>
      <c r="H9" s="5"/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1" spans="1:8" x14ac:dyDescent="0.25">
      <c r="A11" s="10" t="s">
        <v>20</v>
      </c>
      <c r="B11" s="5">
        <v>2.8E-3</v>
      </c>
      <c r="C11" s="5">
        <v>0.41899999999999998</v>
      </c>
      <c r="D11" s="5">
        <v>2.5000000000000001E-2</v>
      </c>
      <c r="E11" s="5"/>
      <c r="F11" s="5"/>
      <c r="G11" s="5">
        <f t="shared" si="0"/>
        <v>85.801393728223005</v>
      </c>
      <c r="H11" s="5"/>
    </row>
    <row r="12" spans="1:8" x14ac:dyDescent="0.25">
      <c r="A12" s="10"/>
      <c r="B12" s="5">
        <v>3.5000000000000001E-3</v>
      </c>
      <c r="C12" s="5">
        <v>0.40699999999999997</v>
      </c>
      <c r="D12" s="5">
        <v>2.8000000000000001E-2</v>
      </c>
      <c r="E12" s="5"/>
      <c r="F12" s="5"/>
      <c r="G12" s="5">
        <f t="shared" si="0"/>
        <v>66.027874564459935</v>
      </c>
      <c r="H12" s="5"/>
    </row>
    <row r="13" spans="1:8" x14ac:dyDescent="0.25">
      <c r="A13" s="10"/>
      <c r="B13" s="5">
        <v>2.8999999999999998E-3</v>
      </c>
      <c r="C13" s="5">
        <v>0.39400000000000002</v>
      </c>
      <c r="D13" s="5">
        <v>3.9E-2</v>
      </c>
      <c r="E13" s="5"/>
      <c r="F13" s="5"/>
      <c r="G13" s="5">
        <f t="shared" si="0"/>
        <v>74.642556770395316</v>
      </c>
      <c r="H13" s="5"/>
    </row>
    <row r="14" spans="1:8" x14ac:dyDescent="0.25">
      <c r="A14" s="5"/>
      <c r="B14" s="5"/>
      <c r="C14" s="5"/>
      <c r="D14" s="5"/>
      <c r="E14" s="5"/>
      <c r="F14" s="5"/>
      <c r="G14" s="5"/>
      <c r="H14" s="5"/>
    </row>
    <row r="15" spans="1:8" x14ac:dyDescent="0.25">
      <c r="A15" s="10" t="s">
        <v>21</v>
      </c>
      <c r="B15" s="5">
        <v>2.8E-3</v>
      </c>
      <c r="C15" s="5">
        <v>0.35699999999999998</v>
      </c>
      <c r="D15" s="5">
        <v>2.9000000000000001E-2</v>
      </c>
      <c r="E15" s="5"/>
      <c r="F15" s="5"/>
      <c r="G15" s="5">
        <f t="shared" si="0"/>
        <v>71.428571428571431</v>
      </c>
      <c r="H15" s="5"/>
    </row>
    <row r="16" spans="1:8" x14ac:dyDescent="0.25">
      <c r="A16" s="10"/>
      <c r="B16" s="5">
        <v>3.3999999999999998E-3</v>
      </c>
      <c r="C16" s="5">
        <v>0.39100000000000001</v>
      </c>
      <c r="D16" s="5">
        <v>3.2000000000000001E-2</v>
      </c>
      <c r="E16" s="5"/>
      <c r="F16" s="5"/>
      <c r="G16" s="5">
        <f t="shared" si="0"/>
        <v>64.383070301291255</v>
      </c>
      <c r="H16" s="5"/>
    </row>
    <row r="17" spans="1:8" x14ac:dyDescent="0.25">
      <c r="A17" s="10"/>
      <c r="B17" s="5">
        <v>3.0000000000000001E-3</v>
      </c>
      <c r="C17" s="5">
        <v>0.39300000000000002</v>
      </c>
      <c r="D17" s="5">
        <v>2.5000000000000001E-2</v>
      </c>
      <c r="E17" s="5"/>
      <c r="F17" s="5"/>
      <c r="G17" s="5">
        <f t="shared" si="0"/>
        <v>74.796747967479689</v>
      </c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10" t="s">
        <v>22</v>
      </c>
      <c r="B19" s="5">
        <v>2.7000000000000001E-3</v>
      </c>
      <c r="C19" s="5">
        <v>0.38100000000000001</v>
      </c>
      <c r="D19" s="5">
        <v>2.1999999999999999E-2</v>
      </c>
      <c r="E19" s="5"/>
      <c r="F19" s="5"/>
      <c r="G19" s="5">
        <f t="shared" si="0"/>
        <v>81.074977416440831</v>
      </c>
      <c r="H19" s="5"/>
    </row>
    <row r="20" spans="1:8" x14ac:dyDescent="0.25">
      <c r="A20" s="10"/>
      <c r="B20" s="5">
        <v>2.8999999999999998E-3</v>
      </c>
      <c r="C20" s="5">
        <v>0.35699999999999998</v>
      </c>
      <c r="D20" s="5">
        <v>3.2000000000000001E-2</v>
      </c>
      <c r="E20" s="5"/>
      <c r="F20" s="5"/>
      <c r="G20" s="5">
        <f t="shared" si="0"/>
        <v>68.334735071488637</v>
      </c>
      <c r="H20" s="5"/>
    </row>
    <row r="21" spans="1:8" x14ac:dyDescent="0.25">
      <c r="A21" s="10"/>
      <c r="B21" s="5">
        <v>3.0999999999999999E-3</v>
      </c>
      <c r="C21" s="5">
        <v>0.41199999999999998</v>
      </c>
      <c r="D21" s="5">
        <v>1.2999999999999999E-2</v>
      </c>
      <c r="E21" s="5"/>
      <c r="F21" s="5"/>
      <c r="G21" s="5">
        <f t="shared" si="0"/>
        <v>78.481510621557845</v>
      </c>
      <c r="H21" s="5"/>
    </row>
    <row r="23" spans="1:8" ht="28.2" x14ac:dyDescent="0.25">
      <c r="A23" s="5"/>
      <c r="B23" s="8" t="s">
        <v>23</v>
      </c>
      <c r="C23" s="9"/>
      <c r="D23" s="9"/>
      <c r="E23" s="9"/>
      <c r="F23" s="9"/>
      <c r="G23" s="9"/>
      <c r="H23" s="9"/>
    </row>
    <row r="24" spans="1:8" x14ac:dyDescent="0.25">
      <c r="A24" s="5" t="s">
        <v>15</v>
      </c>
      <c r="B24" s="5" t="s">
        <v>14</v>
      </c>
      <c r="C24" s="5" t="s">
        <v>10</v>
      </c>
      <c r="D24" s="5" t="s">
        <v>11</v>
      </c>
      <c r="E24" s="5" t="s">
        <v>12</v>
      </c>
      <c r="F24" s="5" t="s">
        <v>13</v>
      </c>
      <c r="G24" s="5" t="s">
        <v>24</v>
      </c>
      <c r="H24" s="5"/>
    </row>
    <row r="25" spans="1:8" x14ac:dyDescent="0.25">
      <c r="A25" s="10" t="s">
        <v>2</v>
      </c>
      <c r="B25" s="5">
        <v>3.0000000000000001E-3</v>
      </c>
      <c r="C25" s="5">
        <v>0.47799999999999998</v>
      </c>
      <c r="D25" s="5">
        <v>9.1999999999999998E-2</v>
      </c>
      <c r="E25" s="5">
        <v>0.25900000000000001</v>
      </c>
      <c r="F25" s="5">
        <v>4.9000000000000002E-2</v>
      </c>
      <c r="G25" s="5">
        <f>0.05*(C25-D25)/(0.259-0.049)/B25</f>
        <v>30.634920634920636</v>
      </c>
      <c r="H25" s="5"/>
    </row>
    <row r="26" spans="1:8" x14ac:dyDescent="0.25">
      <c r="A26" s="10"/>
      <c r="B26" s="5">
        <v>3.0999999999999999E-3</v>
      </c>
      <c r="C26" s="5">
        <v>0.52400000000000002</v>
      </c>
      <c r="D26" s="5">
        <v>0.108</v>
      </c>
      <c r="E26" s="5"/>
      <c r="F26" s="5"/>
      <c r="G26" s="5">
        <f t="shared" ref="G26:G43" si="1">0.05*(C26-D26)/(0.259-0.049)/B26</f>
        <v>31.950844854070663</v>
      </c>
      <c r="H26" s="5"/>
    </row>
    <row r="27" spans="1:8" x14ac:dyDescent="0.25">
      <c r="A27" s="10"/>
      <c r="B27" s="5">
        <v>3.2000000000000002E-3</v>
      </c>
      <c r="C27" s="5">
        <v>0.41899999999999998</v>
      </c>
      <c r="D27" s="5">
        <v>0.111</v>
      </c>
      <c r="E27" s="5"/>
      <c r="F27" s="5"/>
      <c r="G27" s="5">
        <f t="shared" si="1"/>
        <v>22.916666666666664</v>
      </c>
      <c r="H27" s="5"/>
    </row>
    <row r="28" spans="1:8" x14ac:dyDescent="0.25">
      <c r="A28" s="6"/>
      <c r="B28" s="5"/>
      <c r="C28" s="5"/>
      <c r="D28" s="5"/>
      <c r="E28" s="5"/>
      <c r="F28" s="5"/>
      <c r="G28" s="5"/>
      <c r="H28" s="5"/>
    </row>
    <row r="29" spans="1:8" x14ac:dyDescent="0.25">
      <c r="A29" s="10" t="s">
        <v>3</v>
      </c>
      <c r="B29" s="5">
        <v>2.8E-3</v>
      </c>
      <c r="C29" s="5">
        <v>0.49299999999999999</v>
      </c>
      <c r="D29" s="5">
        <v>2.5999999999999999E-2</v>
      </c>
      <c r="E29" s="5"/>
      <c r="F29" s="5"/>
      <c r="G29" s="5">
        <f t="shared" si="1"/>
        <v>39.710884353741491</v>
      </c>
      <c r="H29" s="5"/>
    </row>
    <row r="30" spans="1:8" x14ac:dyDescent="0.25">
      <c r="A30" s="10"/>
      <c r="B30" s="5">
        <v>2.8E-3</v>
      </c>
      <c r="C30" s="5">
        <v>0.65400000000000003</v>
      </c>
      <c r="D30" s="5">
        <v>2.5000000000000001E-2</v>
      </c>
      <c r="E30" s="5"/>
      <c r="F30" s="5"/>
      <c r="G30" s="5">
        <f t="shared" si="1"/>
        <v>53.486394557823118</v>
      </c>
      <c r="H30" s="5"/>
    </row>
    <row r="31" spans="1:8" x14ac:dyDescent="0.25">
      <c r="A31" s="10"/>
      <c r="B31" s="5">
        <v>2.8999999999999998E-3</v>
      </c>
      <c r="C31" s="5">
        <v>0.42599999999999999</v>
      </c>
      <c r="D31" s="5">
        <v>2.8000000000000001E-2</v>
      </c>
      <c r="E31" s="5"/>
      <c r="F31" s="5"/>
      <c r="G31" s="5">
        <f t="shared" si="1"/>
        <v>32.676518883415433</v>
      </c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10" t="s">
        <v>4</v>
      </c>
      <c r="B33" s="5">
        <v>3.0999999999999999E-3</v>
      </c>
      <c r="C33" s="5">
        <v>0.53</v>
      </c>
      <c r="D33" s="5">
        <v>2.9000000000000001E-2</v>
      </c>
      <c r="E33" s="5"/>
      <c r="F33" s="5"/>
      <c r="G33" s="5">
        <f t="shared" si="1"/>
        <v>38.47926267281106</v>
      </c>
      <c r="H33" s="5"/>
    </row>
    <row r="34" spans="1:8" x14ac:dyDescent="0.25">
      <c r="A34" s="10"/>
      <c r="B34" s="5">
        <v>3.2000000000000002E-3</v>
      </c>
      <c r="C34" s="5">
        <v>0.67900000000000005</v>
      </c>
      <c r="D34" s="5">
        <v>3.4000000000000002E-2</v>
      </c>
      <c r="E34" s="5"/>
      <c r="F34" s="5"/>
      <c r="G34" s="5">
        <f t="shared" si="1"/>
        <v>47.991071428571423</v>
      </c>
      <c r="H34" s="5"/>
    </row>
    <row r="35" spans="1:8" x14ac:dyDescent="0.25">
      <c r="A35" s="10"/>
      <c r="B35" s="5">
        <v>3.0000000000000001E-3</v>
      </c>
      <c r="C35" s="5">
        <v>0.66400000000000003</v>
      </c>
      <c r="D35" s="5">
        <v>4.2000000000000003E-2</v>
      </c>
      <c r="E35" s="5"/>
      <c r="F35" s="5"/>
      <c r="G35" s="5">
        <f t="shared" si="1"/>
        <v>49.36507936507936</v>
      </c>
      <c r="H35" s="5"/>
    </row>
    <row r="36" spans="1:8" x14ac:dyDescent="0.25">
      <c r="A36" s="5"/>
      <c r="B36" s="5"/>
      <c r="C36" s="5"/>
      <c r="D36" s="5"/>
      <c r="E36" s="5"/>
      <c r="F36" s="5"/>
      <c r="G36" s="5"/>
      <c r="H36" s="5"/>
    </row>
    <row r="37" spans="1:8" x14ac:dyDescent="0.25">
      <c r="A37" s="10" t="s">
        <v>5</v>
      </c>
      <c r="B37" s="5">
        <v>3.5000000000000001E-3</v>
      </c>
      <c r="C37" s="5">
        <v>0.38600000000000001</v>
      </c>
      <c r="D37" s="5">
        <v>2.8000000000000001E-2</v>
      </c>
      <c r="E37" s="5"/>
      <c r="F37" s="5"/>
      <c r="G37" s="5">
        <f t="shared" si="1"/>
        <v>24.353741496598634</v>
      </c>
      <c r="H37" s="5"/>
    </row>
    <row r="38" spans="1:8" x14ac:dyDescent="0.25">
      <c r="A38" s="10"/>
      <c r="B38" s="5">
        <v>3.3999999999999998E-3</v>
      </c>
      <c r="C38" s="5">
        <v>0.55700000000000005</v>
      </c>
      <c r="D38" s="5">
        <v>2.4E-2</v>
      </c>
      <c r="E38" s="5"/>
      <c r="F38" s="5"/>
      <c r="G38" s="5">
        <f t="shared" si="1"/>
        <v>37.324929971988801</v>
      </c>
      <c r="H38" s="5"/>
    </row>
    <row r="39" spans="1:8" x14ac:dyDescent="0.25">
      <c r="A39" s="10"/>
      <c r="B39" s="5">
        <v>3.0999999999999999E-3</v>
      </c>
      <c r="C39" s="5">
        <v>0.53300000000000003</v>
      </c>
      <c r="D39" s="5">
        <v>0.03</v>
      </c>
      <c r="E39" s="5"/>
      <c r="F39" s="5"/>
      <c r="G39" s="5">
        <f t="shared" si="1"/>
        <v>38.632872503840247</v>
      </c>
      <c r="H39" s="5"/>
    </row>
    <row r="40" spans="1:8" x14ac:dyDescent="0.25">
      <c r="A40" s="5"/>
      <c r="B40" s="5"/>
      <c r="C40" s="5"/>
      <c r="D40" s="5"/>
      <c r="E40" s="5"/>
      <c r="F40" s="5"/>
      <c r="G40" s="5"/>
      <c r="H40" s="5"/>
    </row>
    <row r="41" spans="1:8" x14ac:dyDescent="0.25">
      <c r="A41" s="10" t="s">
        <v>6</v>
      </c>
      <c r="B41" s="5">
        <v>3.2000000000000002E-3</v>
      </c>
      <c r="C41" s="5">
        <v>0.61</v>
      </c>
      <c r="D41" s="5">
        <v>3.9E-2</v>
      </c>
      <c r="E41" s="5"/>
      <c r="F41" s="5"/>
      <c r="G41" s="5">
        <f t="shared" si="1"/>
        <v>42.485119047619044</v>
      </c>
      <c r="H41" s="5"/>
    </row>
    <row r="42" spans="1:8" x14ac:dyDescent="0.25">
      <c r="A42" s="10"/>
      <c r="B42" s="5">
        <v>3.3999999999999998E-3</v>
      </c>
      <c r="C42" s="5">
        <v>0.56100000000000005</v>
      </c>
      <c r="D42" s="5">
        <v>3.5000000000000003E-2</v>
      </c>
      <c r="E42" s="5"/>
      <c r="F42" s="5"/>
      <c r="G42" s="5">
        <f t="shared" si="1"/>
        <v>36.83473389355742</v>
      </c>
      <c r="H42" s="5"/>
    </row>
    <row r="43" spans="1:8" x14ac:dyDescent="0.25">
      <c r="A43" s="10"/>
      <c r="B43" s="5">
        <v>3.0999999999999999E-3</v>
      </c>
      <c r="C43" s="5">
        <v>0.63600000000000001</v>
      </c>
      <c r="D43" s="5">
        <v>3.1E-2</v>
      </c>
      <c r="E43" s="5"/>
      <c r="F43" s="5"/>
      <c r="G43" s="5">
        <f t="shared" si="1"/>
        <v>46.466973886328724</v>
      </c>
      <c r="H43" s="5"/>
    </row>
  </sheetData>
  <mergeCells count="12">
    <mergeCell ref="A41:A43"/>
    <mergeCell ref="B1:H1"/>
    <mergeCell ref="A3:A5"/>
    <mergeCell ref="A7:A9"/>
    <mergeCell ref="A11:A13"/>
    <mergeCell ref="A15:A17"/>
    <mergeCell ref="A19:A21"/>
    <mergeCell ref="B23:H23"/>
    <mergeCell ref="A25:A27"/>
    <mergeCell ref="A29:A31"/>
    <mergeCell ref="A33:A35"/>
    <mergeCell ref="A37:A39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70780-E230-43D7-A7CA-1473CFC739C1}">
  <dimension ref="A1:H44"/>
  <sheetViews>
    <sheetView workbookViewId="0">
      <selection activeCell="B24" sqref="B24"/>
    </sheetView>
  </sheetViews>
  <sheetFormatPr defaultRowHeight="13.8" x14ac:dyDescent="0.25"/>
  <sheetData>
    <row r="1" spans="1:8" ht="28.2" x14ac:dyDescent="0.25">
      <c r="A1" s="5"/>
      <c r="B1" s="8" t="s">
        <v>17</v>
      </c>
      <c r="C1" s="9"/>
      <c r="D1" s="9"/>
      <c r="E1" s="9"/>
      <c r="F1" s="9"/>
      <c r="G1" s="9"/>
      <c r="H1" s="9"/>
    </row>
    <row r="2" spans="1:8" x14ac:dyDescent="0.25">
      <c r="A2" s="5" t="s">
        <v>15</v>
      </c>
      <c r="B2" s="5" t="s">
        <v>14</v>
      </c>
      <c r="C2" s="5" t="s">
        <v>10</v>
      </c>
      <c r="D2" s="5" t="s">
        <v>11</v>
      </c>
      <c r="E2" s="5" t="s">
        <v>12</v>
      </c>
      <c r="F2" s="5" t="s">
        <v>13</v>
      </c>
      <c r="G2" s="5" t="s">
        <v>25</v>
      </c>
      <c r="H2" s="5"/>
    </row>
    <row r="3" spans="1:8" x14ac:dyDescent="0.25">
      <c r="A3" s="10" t="s">
        <v>18</v>
      </c>
      <c r="B3" s="5">
        <v>3.0999999999999999E-3</v>
      </c>
      <c r="C3" s="5">
        <v>1.3680000000000001</v>
      </c>
      <c r="D3" s="5">
        <v>6.0999999999999999E-2</v>
      </c>
      <c r="E3" s="5">
        <v>0.12</v>
      </c>
      <c r="F3" s="5">
        <v>3.7999999999999999E-2</v>
      </c>
      <c r="G3" s="5">
        <f t="shared" ref="G3:G9" si="0">0.05*(C3-D3)/(0.12-0.038)/B3</f>
        <v>257.08103855232105</v>
      </c>
      <c r="H3" s="5"/>
    </row>
    <row r="4" spans="1:8" x14ac:dyDescent="0.25">
      <c r="A4" s="10"/>
      <c r="B4" s="5">
        <v>3.0000000000000001E-3</v>
      </c>
      <c r="C4" s="5">
        <v>1.296</v>
      </c>
      <c r="D4" s="5">
        <v>5.2999999999999999E-2</v>
      </c>
      <c r="E4" s="5"/>
      <c r="F4" s="5"/>
      <c r="G4" s="5">
        <f t="shared" si="0"/>
        <v>252.6422764227643</v>
      </c>
      <c r="H4" s="5"/>
    </row>
    <row r="5" spans="1:8" x14ac:dyDescent="0.25">
      <c r="A5" s="10"/>
      <c r="B5" s="5">
        <v>2.8999999999999998E-3</v>
      </c>
      <c r="C5" s="5">
        <v>1.216</v>
      </c>
      <c r="D5" s="5">
        <v>4.5999999999999999E-2</v>
      </c>
      <c r="E5" s="5"/>
      <c r="F5" s="5"/>
      <c r="G5" s="5">
        <f t="shared" si="0"/>
        <v>246.00504625735917</v>
      </c>
      <c r="H5" s="5"/>
    </row>
    <row r="6" spans="1:8" x14ac:dyDescent="0.25">
      <c r="A6" s="6"/>
      <c r="B6" s="5"/>
      <c r="C6" s="5"/>
      <c r="D6" s="5"/>
      <c r="E6" s="5"/>
      <c r="F6" s="5"/>
      <c r="G6" s="5"/>
      <c r="H6" s="5"/>
    </row>
    <row r="7" spans="1:8" x14ac:dyDescent="0.25">
      <c r="A7" s="10" t="s">
        <v>19</v>
      </c>
      <c r="B7" s="5">
        <v>2.8E-3</v>
      </c>
      <c r="C7" s="5">
        <v>0.83</v>
      </c>
      <c r="D7" s="5">
        <v>0.02</v>
      </c>
      <c r="E7" s="5"/>
      <c r="F7" s="5"/>
      <c r="G7" s="5">
        <f t="shared" si="0"/>
        <v>176.39372822299654</v>
      </c>
      <c r="H7" s="5"/>
    </row>
    <row r="8" spans="1:8" x14ac:dyDescent="0.25">
      <c r="A8" s="10"/>
      <c r="B8" s="5">
        <v>2.8999999999999998E-3</v>
      </c>
      <c r="C8" s="5">
        <v>0.78500000000000003</v>
      </c>
      <c r="D8" s="5">
        <v>2.8000000000000001E-2</v>
      </c>
      <c r="E8" s="5"/>
      <c r="F8" s="5"/>
      <c r="G8" s="5">
        <f t="shared" si="0"/>
        <v>159.16736753574435</v>
      </c>
      <c r="H8" s="5"/>
    </row>
    <row r="9" spans="1:8" x14ac:dyDescent="0.25">
      <c r="A9" s="10"/>
      <c r="B9" s="5">
        <v>2.7000000000000001E-3</v>
      </c>
      <c r="C9" s="5">
        <v>0.80100000000000005</v>
      </c>
      <c r="D9" s="5">
        <v>3.3000000000000002E-2</v>
      </c>
      <c r="E9" s="5"/>
      <c r="F9" s="5"/>
      <c r="G9" s="5">
        <f t="shared" si="0"/>
        <v>173.44173441734421</v>
      </c>
      <c r="H9" s="5"/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1" spans="1:8" x14ac:dyDescent="0.25">
      <c r="A11" s="10" t="s">
        <v>20</v>
      </c>
      <c r="B11" s="5">
        <v>2.8999999999999998E-3</v>
      </c>
      <c r="C11" s="5">
        <v>0.85899999999999999</v>
      </c>
      <c r="D11" s="5">
        <v>5.1999999999999998E-2</v>
      </c>
      <c r="E11" s="5"/>
      <c r="F11" s="5"/>
      <c r="G11" s="5">
        <f t="shared" ref="G11:G13" si="1">0.05*(C11-D11)/(0.12-0.038)/B11</f>
        <v>169.68040370058876</v>
      </c>
      <c r="H11" s="5"/>
    </row>
    <row r="12" spans="1:8" x14ac:dyDescent="0.25">
      <c r="A12" s="10"/>
      <c r="B12" s="5">
        <v>3.0000000000000001E-3</v>
      </c>
      <c r="C12" s="5">
        <v>0.71299999999999997</v>
      </c>
      <c r="D12" s="5">
        <v>1.6E-2</v>
      </c>
      <c r="E12" s="5"/>
      <c r="F12" s="5"/>
      <c r="G12" s="5">
        <f t="shared" si="1"/>
        <v>141.66666666666669</v>
      </c>
      <c r="H12" s="5"/>
    </row>
    <row r="13" spans="1:8" x14ac:dyDescent="0.25">
      <c r="A13" s="10"/>
      <c r="B13" s="5">
        <v>3.3E-3</v>
      </c>
      <c r="C13" s="5">
        <v>0.83299999999999996</v>
      </c>
      <c r="D13" s="5">
        <v>3.9E-2</v>
      </c>
      <c r="E13" s="5"/>
      <c r="F13" s="5"/>
      <c r="G13" s="5">
        <f t="shared" si="1"/>
        <v>146.71101256467111</v>
      </c>
      <c r="H13" s="5"/>
    </row>
    <row r="14" spans="1:8" x14ac:dyDescent="0.25">
      <c r="A14" s="5"/>
      <c r="B14" s="5"/>
      <c r="C14" s="5"/>
      <c r="D14" s="5"/>
      <c r="E14" s="5"/>
      <c r="F14" s="5"/>
      <c r="G14" s="5"/>
      <c r="H14" s="5"/>
    </row>
    <row r="15" spans="1:8" x14ac:dyDescent="0.25">
      <c r="A15" s="10" t="s">
        <v>21</v>
      </c>
      <c r="B15" s="5">
        <v>3.2000000000000002E-3</v>
      </c>
      <c r="C15" s="5">
        <v>1.022</v>
      </c>
      <c r="D15" s="5">
        <v>4.2000000000000003E-2</v>
      </c>
      <c r="E15" s="5"/>
      <c r="F15" s="5"/>
      <c r="G15" s="5">
        <f t="shared" ref="G15:G17" si="2">0.05*(C15-D15)/(0.12-0.038)/B15</f>
        <v>186.73780487804879</v>
      </c>
      <c r="H15" s="5"/>
    </row>
    <row r="16" spans="1:8" x14ac:dyDescent="0.25">
      <c r="A16" s="10"/>
      <c r="B16" s="5">
        <v>3.5000000000000001E-3</v>
      </c>
      <c r="C16" s="5">
        <v>1.1180000000000001</v>
      </c>
      <c r="D16" s="5">
        <v>4.4999999999999998E-2</v>
      </c>
      <c r="E16" s="5"/>
      <c r="F16" s="5"/>
      <c r="G16" s="5">
        <f t="shared" si="2"/>
        <v>186.93379790940773</v>
      </c>
      <c r="H16" s="5"/>
    </row>
    <row r="17" spans="1:8" x14ac:dyDescent="0.25">
      <c r="A17" s="10"/>
      <c r="B17" s="5">
        <v>3.2000000000000002E-3</v>
      </c>
      <c r="C17" s="5">
        <v>1.2150000000000001</v>
      </c>
      <c r="D17" s="5">
        <v>5.7000000000000002E-2</v>
      </c>
      <c r="E17" s="5"/>
      <c r="F17" s="5"/>
      <c r="G17" s="5">
        <f t="shared" si="2"/>
        <v>220.65548780487811</v>
      </c>
      <c r="H17" s="5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10" t="s">
        <v>22</v>
      </c>
      <c r="B19" s="5">
        <v>3.5999999999999999E-3</v>
      </c>
      <c r="C19" s="5">
        <v>0.625</v>
      </c>
      <c r="D19" s="5">
        <v>2.9000000000000001E-2</v>
      </c>
      <c r="E19" s="5"/>
      <c r="F19" s="5"/>
      <c r="G19" s="5">
        <f t="shared" ref="G19:G21" si="3">0.05*(C19-D19)/(0.12-0.038)/B19</f>
        <v>100.94850948509486</v>
      </c>
      <c r="H19" s="5"/>
    </row>
    <row r="20" spans="1:8" x14ac:dyDescent="0.25">
      <c r="A20" s="10"/>
      <c r="B20" s="5">
        <v>3.0999999999999999E-3</v>
      </c>
      <c r="C20" s="5">
        <v>0.56299999999999994</v>
      </c>
      <c r="D20" s="5">
        <v>3.6999999999999998E-2</v>
      </c>
      <c r="E20" s="5"/>
      <c r="F20" s="5"/>
      <c r="G20" s="5">
        <f t="shared" si="3"/>
        <v>103.46184107002361</v>
      </c>
      <c r="H20" s="5"/>
    </row>
    <row r="21" spans="1:8" x14ac:dyDescent="0.25">
      <c r="A21" s="10"/>
      <c r="B21" s="5">
        <v>3.3E-3</v>
      </c>
      <c r="C21" s="5">
        <v>0.88100000000000001</v>
      </c>
      <c r="D21" s="5">
        <v>3.6999999999999998E-2</v>
      </c>
      <c r="E21" s="5"/>
      <c r="F21" s="5"/>
      <c r="G21" s="5">
        <f t="shared" si="3"/>
        <v>155.94974131559502</v>
      </c>
      <c r="H21" s="5"/>
    </row>
    <row r="23" spans="1:8" ht="28.2" x14ac:dyDescent="0.25">
      <c r="A23" s="5"/>
      <c r="B23" s="8" t="s">
        <v>23</v>
      </c>
      <c r="C23" s="9"/>
      <c r="D23" s="9"/>
      <c r="E23" s="9"/>
      <c r="F23" s="9"/>
      <c r="G23" s="9"/>
      <c r="H23" s="9"/>
    </row>
    <row r="24" spans="1:8" x14ac:dyDescent="0.25">
      <c r="A24" s="5" t="s">
        <v>15</v>
      </c>
      <c r="B24" s="5" t="s">
        <v>14</v>
      </c>
      <c r="C24" s="5" t="s">
        <v>10</v>
      </c>
      <c r="D24" s="5" t="s">
        <v>11</v>
      </c>
      <c r="E24" s="5" t="s">
        <v>12</v>
      </c>
      <c r="F24" s="5" t="s">
        <v>13</v>
      </c>
      <c r="G24" s="5" t="s">
        <v>25</v>
      </c>
      <c r="H24" s="5"/>
    </row>
    <row r="25" spans="1:8" x14ac:dyDescent="0.25">
      <c r="A25" s="10" t="s">
        <v>2</v>
      </c>
      <c r="B25" s="5">
        <v>2.8E-3</v>
      </c>
      <c r="C25" s="5">
        <v>0.86899999999999999</v>
      </c>
      <c r="D25" s="5">
        <v>5.3999999999999999E-2</v>
      </c>
      <c r="E25" s="5">
        <v>0.22500000000000001</v>
      </c>
      <c r="F25" s="5">
        <v>5.1999999999999998E-2</v>
      </c>
      <c r="G25" s="5">
        <f>0.05*(C25-D25)/(0.225-0.052)/B25</f>
        <v>84.12469033856317</v>
      </c>
      <c r="H25" s="5"/>
    </row>
    <row r="26" spans="1:8" x14ac:dyDescent="0.25">
      <c r="A26" s="10"/>
      <c r="B26" s="5">
        <v>2.8999999999999998E-3</v>
      </c>
      <c r="C26" s="5">
        <v>1.018</v>
      </c>
      <c r="D26" s="5">
        <v>0.08</v>
      </c>
      <c r="E26" s="5"/>
      <c r="F26" s="5"/>
      <c r="G26" s="5">
        <f t="shared" ref="G26:G43" si="4">0.05*(C26-D26)/(0.225-0.052)/B26</f>
        <v>93.482160653777171</v>
      </c>
      <c r="H26" s="5"/>
    </row>
    <row r="27" spans="1:8" x14ac:dyDescent="0.25">
      <c r="A27" s="10"/>
      <c r="B27" s="5">
        <v>3.2000000000000002E-3</v>
      </c>
      <c r="C27" s="5">
        <v>1.1719999999999999</v>
      </c>
      <c r="D27" s="5">
        <v>5.1999999999999998E-2</v>
      </c>
      <c r="E27" s="5"/>
      <c r="F27" s="5"/>
      <c r="G27" s="5">
        <f t="shared" si="4"/>
        <v>101.15606936416182</v>
      </c>
      <c r="H27" s="5"/>
    </row>
    <row r="28" spans="1:8" x14ac:dyDescent="0.25">
      <c r="A28" s="5"/>
      <c r="B28" s="5"/>
      <c r="C28" s="5"/>
      <c r="D28" s="5"/>
      <c r="E28" s="5"/>
      <c r="F28" s="5"/>
      <c r="G28" s="5"/>
      <c r="H28" s="5"/>
    </row>
    <row r="29" spans="1:8" x14ac:dyDescent="0.25">
      <c r="A29" s="10" t="s">
        <v>3</v>
      </c>
      <c r="B29" s="5">
        <v>2.5999999999999999E-3</v>
      </c>
      <c r="C29" s="5">
        <v>1.085</v>
      </c>
      <c r="D29" s="5">
        <v>5.1999999999999998E-2</v>
      </c>
      <c r="E29" s="5"/>
      <c r="F29" s="5"/>
      <c r="G29" s="5">
        <f t="shared" si="4"/>
        <v>114.82881280569141</v>
      </c>
      <c r="H29" s="5"/>
    </row>
    <row r="30" spans="1:8" x14ac:dyDescent="0.25">
      <c r="A30" s="10"/>
      <c r="B30" s="5">
        <v>3.0000000000000001E-3</v>
      </c>
      <c r="C30" s="5">
        <v>1.1819999999999999</v>
      </c>
      <c r="D30" s="5">
        <v>7.2999999999999995E-2</v>
      </c>
      <c r="E30" s="5"/>
      <c r="F30" s="5"/>
      <c r="G30" s="5">
        <f t="shared" si="4"/>
        <v>106.84007707129093</v>
      </c>
      <c r="H30" s="5"/>
    </row>
    <row r="31" spans="1:8" x14ac:dyDescent="0.25">
      <c r="A31" s="10"/>
      <c r="B31" s="5">
        <v>2.8E-3</v>
      </c>
      <c r="C31" s="5">
        <v>1.464</v>
      </c>
      <c r="D31" s="5">
        <v>8.6999999999999994E-2</v>
      </c>
      <c r="E31" s="5"/>
      <c r="F31" s="5"/>
      <c r="G31" s="5">
        <f t="shared" si="4"/>
        <v>142.13459950454171</v>
      </c>
      <c r="H31" s="5"/>
    </row>
    <row r="32" spans="1:8" x14ac:dyDescent="0.25">
      <c r="A32" s="5"/>
      <c r="B32" s="5"/>
      <c r="C32" s="5"/>
      <c r="D32" s="5"/>
      <c r="E32" s="5"/>
      <c r="F32" s="5"/>
      <c r="G32" s="5"/>
      <c r="H32" s="5"/>
    </row>
    <row r="33" spans="1:8" x14ac:dyDescent="0.25">
      <c r="A33" s="10" t="s">
        <v>4</v>
      </c>
      <c r="B33" s="5">
        <v>2.7000000000000001E-3</v>
      </c>
      <c r="C33" s="5">
        <v>0.46899999999999997</v>
      </c>
      <c r="D33" s="5">
        <v>6.9000000000000006E-2</v>
      </c>
      <c r="E33" s="5"/>
      <c r="F33" s="5"/>
      <c r="G33" s="5">
        <f t="shared" si="4"/>
        <v>42.817383857846281</v>
      </c>
      <c r="H33" s="5"/>
    </row>
    <row r="34" spans="1:8" x14ac:dyDescent="0.25">
      <c r="A34" s="10"/>
      <c r="B34" s="5">
        <v>2.8E-3</v>
      </c>
      <c r="C34" s="5">
        <v>0.71199999999999997</v>
      </c>
      <c r="D34" s="5">
        <v>3.5000000000000003E-2</v>
      </c>
      <c r="E34" s="5"/>
      <c r="F34" s="5"/>
      <c r="G34" s="5">
        <f t="shared" si="4"/>
        <v>69.880264244426087</v>
      </c>
      <c r="H34" s="5"/>
    </row>
    <row r="35" spans="1:8" x14ac:dyDescent="0.25">
      <c r="A35" s="10"/>
      <c r="B35" s="5">
        <v>2.8E-3</v>
      </c>
      <c r="C35" s="5">
        <v>0.436</v>
      </c>
      <c r="D35" s="5">
        <v>4.1000000000000002E-2</v>
      </c>
      <c r="E35" s="5"/>
      <c r="F35" s="5"/>
      <c r="G35" s="5">
        <f t="shared" si="4"/>
        <v>40.772089182493815</v>
      </c>
      <c r="H35" s="5"/>
    </row>
    <row r="36" spans="1:8" x14ac:dyDescent="0.25">
      <c r="A36" s="5"/>
      <c r="B36" s="5"/>
      <c r="C36" s="5"/>
      <c r="D36" s="5"/>
      <c r="E36" s="5"/>
      <c r="F36" s="5"/>
      <c r="G36" s="5"/>
      <c r="H36" s="5"/>
    </row>
    <row r="37" spans="1:8" x14ac:dyDescent="0.25">
      <c r="A37" s="10" t="s">
        <v>5</v>
      </c>
      <c r="B37" s="5">
        <v>2.8E-3</v>
      </c>
      <c r="C37" s="5">
        <v>0.69899999999999995</v>
      </c>
      <c r="D37" s="5">
        <v>4.3999999999999997E-2</v>
      </c>
      <c r="E37" s="5"/>
      <c r="F37" s="5"/>
      <c r="G37" s="5">
        <f t="shared" si="4"/>
        <v>67.609413707679579</v>
      </c>
      <c r="H37" s="5"/>
    </row>
    <row r="38" spans="1:8" x14ac:dyDescent="0.25">
      <c r="A38" s="10"/>
      <c r="B38" s="5">
        <v>3.5000000000000001E-3</v>
      </c>
      <c r="C38" s="5">
        <v>0.56299999999999994</v>
      </c>
      <c r="D38" s="5">
        <v>4.9000000000000002E-2</v>
      </c>
      <c r="E38" s="5"/>
      <c r="F38" s="5"/>
      <c r="G38" s="5">
        <f t="shared" si="4"/>
        <v>42.444260941370764</v>
      </c>
      <c r="H38" s="5"/>
    </row>
    <row r="39" spans="1:8" x14ac:dyDescent="0.25">
      <c r="A39" s="10"/>
      <c r="B39" s="5">
        <v>3.2000000000000002E-3</v>
      </c>
      <c r="C39" s="5">
        <v>0.63500000000000001</v>
      </c>
      <c r="D39" s="5">
        <v>4.2999999999999997E-2</v>
      </c>
      <c r="E39" s="5"/>
      <c r="F39" s="5"/>
      <c r="G39" s="5">
        <f t="shared" si="4"/>
        <v>53.468208092485547</v>
      </c>
      <c r="H39" s="5"/>
    </row>
    <row r="40" spans="1:8" x14ac:dyDescent="0.25">
      <c r="A40" s="5"/>
      <c r="B40" s="5"/>
      <c r="C40" s="5"/>
      <c r="D40" s="5"/>
      <c r="E40" s="5"/>
      <c r="F40" s="5"/>
      <c r="G40" s="5"/>
      <c r="H40" s="5"/>
    </row>
    <row r="41" spans="1:8" x14ac:dyDescent="0.25">
      <c r="A41" s="10" t="s">
        <v>6</v>
      </c>
      <c r="B41" s="5">
        <v>2.8E-3</v>
      </c>
      <c r="C41" s="5">
        <v>0.57999999999999996</v>
      </c>
      <c r="D41" s="5">
        <v>4.2999999999999997E-2</v>
      </c>
      <c r="E41" s="5"/>
      <c r="F41" s="5"/>
      <c r="G41" s="5">
        <f t="shared" si="4"/>
        <v>55.429397192402973</v>
      </c>
      <c r="H41" s="5"/>
    </row>
    <row r="42" spans="1:8" x14ac:dyDescent="0.25">
      <c r="A42" s="10"/>
      <c r="B42" s="5">
        <v>3.0999999999999999E-3</v>
      </c>
      <c r="C42" s="5">
        <v>0.71699999999999997</v>
      </c>
      <c r="D42" s="5">
        <v>0.04</v>
      </c>
      <c r="E42" s="5"/>
      <c r="F42" s="5"/>
      <c r="G42" s="5">
        <f t="shared" si="4"/>
        <v>63.117658027223563</v>
      </c>
      <c r="H42" s="5"/>
    </row>
    <row r="43" spans="1:8" x14ac:dyDescent="0.25">
      <c r="A43" s="10"/>
      <c r="B43" s="5">
        <v>3.5000000000000001E-3</v>
      </c>
      <c r="C43" s="5">
        <v>0.69199999999999995</v>
      </c>
      <c r="D43" s="5">
        <v>3.7999999999999999E-2</v>
      </c>
      <c r="E43" s="5"/>
      <c r="F43" s="5"/>
      <c r="G43" s="5">
        <f t="shared" si="4"/>
        <v>54.004954582989264</v>
      </c>
      <c r="H43" s="5"/>
    </row>
    <row r="44" spans="1:8" x14ac:dyDescent="0.25">
      <c r="A44" s="5"/>
      <c r="B44" s="5"/>
      <c r="C44" s="5"/>
      <c r="D44" s="5"/>
      <c r="E44" s="5"/>
      <c r="F44" s="5"/>
      <c r="G44" s="5"/>
      <c r="H44" s="5"/>
    </row>
  </sheetData>
  <mergeCells count="12">
    <mergeCell ref="A41:A43"/>
    <mergeCell ref="B1:H1"/>
    <mergeCell ref="A3:A5"/>
    <mergeCell ref="A7:A9"/>
    <mergeCell ref="A11:A13"/>
    <mergeCell ref="A15:A17"/>
    <mergeCell ref="A19:A21"/>
    <mergeCell ref="B23:H23"/>
    <mergeCell ref="A25:A27"/>
    <mergeCell ref="A29:A31"/>
    <mergeCell ref="A33:A35"/>
    <mergeCell ref="A37:A39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FEF21-126C-4E53-8149-CFB7EDB207EA}">
  <dimension ref="A1:N182"/>
  <sheetViews>
    <sheetView topLeftCell="B1" workbookViewId="0">
      <selection activeCell="M7" sqref="M7"/>
    </sheetView>
  </sheetViews>
  <sheetFormatPr defaultRowHeight="13.8" x14ac:dyDescent="0.25"/>
  <cols>
    <col min="1" max="2" width="8.88671875" style="5"/>
    <col min="4" max="5" width="8.88671875" style="5"/>
    <col min="7" max="8" width="8.88671875" style="5"/>
    <col min="10" max="11" width="8.88671875" style="5"/>
    <col min="13" max="14" width="8.88671875" style="5"/>
  </cols>
  <sheetData>
    <row r="1" spans="1:14" x14ac:dyDescent="0.25">
      <c r="A1" s="11" t="s">
        <v>26</v>
      </c>
      <c r="B1" s="11" t="s">
        <v>27</v>
      </c>
      <c r="D1" s="11" t="s">
        <v>26</v>
      </c>
      <c r="E1" s="11" t="s">
        <v>27</v>
      </c>
      <c r="G1" s="11" t="s">
        <v>26</v>
      </c>
      <c r="H1" s="11" t="s">
        <v>27</v>
      </c>
      <c r="J1" s="11" t="s">
        <v>26</v>
      </c>
      <c r="K1" s="11" t="s">
        <v>27</v>
      </c>
      <c r="M1" s="11" t="s">
        <v>26</v>
      </c>
      <c r="N1" s="11" t="s">
        <v>27</v>
      </c>
    </row>
    <row r="2" spans="1:14" x14ac:dyDescent="0.25">
      <c r="A2" s="11" t="s">
        <v>28</v>
      </c>
      <c r="B2" s="5">
        <v>725</v>
      </c>
      <c r="D2" s="11" t="s">
        <v>32</v>
      </c>
      <c r="E2" s="5">
        <v>67</v>
      </c>
      <c r="G2" s="11" t="s">
        <v>36</v>
      </c>
      <c r="H2" s="5">
        <v>37</v>
      </c>
      <c r="J2" s="11" t="s">
        <v>40</v>
      </c>
      <c r="K2" s="5">
        <v>62</v>
      </c>
      <c r="M2" s="11" t="s">
        <v>44</v>
      </c>
      <c r="N2" s="5">
        <v>36</v>
      </c>
    </row>
    <row r="3" spans="1:14" x14ac:dyDescent="0.25">
      <c r="A3" s="11" t="s">
        <v>28</v>
      </c>
      <c r="B3" s="5">
        <v>273</v>
      </c>
      <c r="D3" s="11" t="s">
        <v>32</v>
      </c>
      <c r="E3" s="5">
        <v>79</v>
      </c>
      <c r="G3" s="11" t="s">
        <v>36</v>
      </c>
      <c r="H3" s="5">
        <v>38</v>
      </c>
      <c r="J3" s="11" t="s">
        <v>40</v>
      </c>
      <c r="K3" s="5">
        <v>64</v>
      </c>
      <c r="M3" s="11" t="s">
        <v>44</v>
      </c>
      <c r="N3" s="5">
        <v>39</v>
      </c>
    </row>
    <row r="4" spans="1:14" x14ac:dyDescent="0.25">
      <c r="A4" s="11" t="s">
        <v>28</v>
      </c>
      <c r="B4" s="5">
        <v>354</v>
      </c>
      <c r="D4" s="11" t="s">
        <v>32</v>
      </c>
      <c r="E4" s="5">
        <v>99</v>
      </c>
      <c r="G4" s="11" t="s">
        <v>36</v>
      </c>
      <c r="H4" s="5">
        <v>38</v>
      </c>
      <c r="J4" s="11" t="s">
        <v>40</v>
      </c>
      <c r="K4" s="5">
        <v>68</v>
      </c>
      <c r="M4" s="11" t="s">
        <v>44</v>
      </c>
      <c r="N4" s="5">
        <v>45</v>
      </c>
    </row>
    <row r="5" spans="1:14" x14ac:dyDescent="0.25">
      <c r="A5" s="11" t="s">
        <v>29</v>
      </c>
      <c r="B5" s="5">
        <v>357</v>
      </c>
      <c r="D5" s="11" t="s">
        <v>33</v>
      </c>
      <c r="E5" s="5">
        <v>103</v>
      </c>
      <c r="G5" s="11" t="s">
        <v>37</v>
      </c>
      <c r="H5" s="5">
        <v>42</v>
      </c>
      <c r="J5" s="11" t="s">
        <v>41</v>
      </c>
      <c r="K5" s="5">
        <v>76</v>
      </c>
      <c r="M5" s="11" t="s">
        <v>45</v>
      </c>
      <c r="N5" s="5">
        <v>54</v>
      </c>
    </row>
    <row r="6" spans="1:14" x14ac:dyDescent="0.25">
      <c r="A6" s="11" t="s">
        <v>29</v>
      </c>
      <c r="B6" s="5">
        <v>123</v>
      </c>
      <c r="D6" s="11" t="s">
        <v>33</v>
      </c>
      <c r="E6" s="5">
        <v>105</v>
      </c>
      <c r="G6" s="11" t="s">
        <v>37</v>
      </c>
      <c r="H6" s="5">
        <v>43</v>
      </c>
      <c r="J6" s="11" t="s">
        <v>41</v>
      </c>
      <c r="K6" s="5">
        <v>82</v>
      </c>
      <c r="M6" s="11" t="s">
        <v>45</v>
      </c>
      <c r="N6" s="5">
        <v>60</v>
      </c>
    </row>
    <row r="7" spans="1:14" x14ac:dyDescent="0.25">
      <c r="A7" s="11" t="s">
        <v>29</v>
      </c>
      <c r="B7" s="5">
        <v>1303</v>
      </c>
      <c r="D7" s="11" t="s">
        <v>33</v>
      </c>
      <c r="E7" s="5">
        <v>107</v>
      </c>
      <c r="G7" s="11" t="s">
        <v>37</v>
      </c>
      <c r="H7" s="5">
        <v>53</v>
      </c>
      <c r="J7" s="11" t="s">
        <v>41</v>
      </c>
      <c r="K7" s="5">
        <v>85</v>
      </c>
      <c r="M7" s="11" t="s">
        <v>45</v>
      </c>
      <c r="N7" s="5">
        <v>74</v>
      </c>
    </row>
    <row r="8" spans="1:14" x14ac:dyDescent="0.25">
      <c r="A8" s="11" t="s">
        <v>29</v>
      </c>
      <c r="B8" s="5">
        <v>279</v>
      </c>
      <c r="D8" s="11" t="s">
        <v>33</v>
      </c>
      <c r="E8" s="5">
        <v>112</v>
      </c>
      <c r="G8" s="11" t="s">
        <v>37</v>
      </c>
      <c r="H8" s="5">
        <v>55</v>
      </c>
      <c r="J8" s="11" t="s">
        <v>41</v>
      </c>
      <c r="K8" s="5">
        <v>88</v>
      </c>
      <c r="M8" s="11" t="s">
        <v>45</v>
      </c>
      <c r="N8" s="5">
        <v>82</v>
      </c>
    </row>
    <row r="9" spans="1:14" x14ac:dyDescent="0.25">
      <c r="A9" s="11" t="s">
        <v>29</v>
      </c>
      <c r="B9" s="5">
        <v>488</v>
      </c>
      <c r="D9" s="11" t="s">
        <v>33</v>
      </c>
      <c r="E9" s="5">
        <v>116</v>
      </c>
      <c r="G9" s="11" t="s">
        <v>37</v>
      </c>
      <c r="H9" s="5">
        <v>57</v>
      </c>
      <c r="J9" s="11" t="s">
        <v>41</v>
      </c>
      <c r="K9" s="5">
        <v>97</v>
      </c>
      <c r="M9" s="11" t="s">
        <v>45</v>
      </c>
      <c r="N9" s="5">
        <v>82</v>
      </c>
    </row>
    <row r="10" spans="1:14" x14ac:dyDescent="0.25">
      <c r="A10" s="11" t="s">
        <v>29</v>
      </c>
      <c r="B10" s="5">
        <v>464</v>
      </c>
      <c r="D10" s="11" t="s">
        <v>33</v>
      </c>
      <c r="E10" s="5">
        <v>119</v>
      </c>
      <c r="G10" s="11" t="s">
        <v>37</v>
      </c>
      <c r="H10" s="5">
        <v>59</v>
      </c>
      <c r="J10" s="11" t="s">
        <v>41</v>
      </c>
      <c r="K10" s="5">
        <v>104</v>
      </c>
      <c r="M10" s="11" t="s">
        <v>45</v>
      </c>
      <c r="N10" s="5">
        <v>83</v>
      </c>
    </row>
    <row r="11" spans="1:14" x14ac:dyDescent="0.25">
      <c r="A11" s="11" t="s">
        <v>29</v>
      </c>
      <c r="B11" s="5">
        <v>623</v>
      </c>
      <c r="D11" s="11" t="s">
        <v>33</v>
      </c>
      <c r="E11" s="5">
        <v>121</v>
      </c>
      <c r="G11" s="11" t="s">
        <v>37</v>
      </c>
      <c r="H11" s="5">
        <v>59</v>
      </c>
      <c r="J11" s="11" t="s">
        <v>41</v>
      </c>
      <c r="K11" s="5">
        <v>107</v>
      </c>
      <c r="M11" s="11" t="s">
        <v>45</v>
      </c>
      <c r="N11" s="5">
        <v>86</v>
      </c>
    </row>
    <row r="12" spans="1:14" x14ac:dyDescent="0.25">
      <c r="A12" s="11" t="s">
        <v>29</v>
      </c>
      <c r="B12" s="5">
        <v>389</v>
      </c>
      <c r="D12" s="11" t="s">
        <v>33</v>
      </c>
      <c r="E12" s="5">
        <v>121</v>
      </c>
      <c r="G12" s="11" t="s">
        <v>37</v>
      </c>
      <c r="H12" s="5">
        <v>59</v>
      </c>
      <c r="J12" s="11" t="s">
        <v>41</v>
      </c>
      <c r="K12" s="5">
        <v>112</v>
      </c>
      <c r="M12" s="11" t="s">
        <v>45</v>
      </c>
      <c r="N12" s="5">
        <v>86</v>
      </c>
    </row>
    <row r="13" spans="1:14" x14ac:dyDescent="0.25">
      <c r="A13" s="11" t="s">
        <v>29</v>
      </c>
      <c r="B13" s="5">
        <v>160</v>
      </c>
      <c r="D13" s="11" t="s">
        <v>33</v>
      </c>
      <c r="E13" s="5">
        <v>122</v>
      </c>
      <c r="G13" s="11" t="s">
        <v>37</v>
      </c>
      <c r="H13" s="5">
        <v>60</v>
      </c>
      <c r="J13" s="11" t="s">
        <v>41</v>
      </c>
      <c r="K13" s="5">
        <v>112</v>
      </c>
      <c r="M13" s="11" t="s">
        <v>45</v>
      </c>
      <c r="N13" s="5">
        <v>90</v>
      </c>
    </row>
    <row r="14" spans="1:14" x14ac:dyDescent="0.25">
      <c r="A14" s="11" t="s">
        <v>29</v>
      </c>
      <c r="B14" s="5">
        <v>861</v>
      </c>
      <c r="D14" s="11" t="s">
        <v>33</v>
      </c>
      <c r="E14" s="5">
        <v>128</v>
      </c>
      <c r="G14" s="11" t="s">
        <v>37</v>
      </c>
      <c r="H14" s="5">
        <v>63</v>
      </c>
      <c r="J14" s="11" t="s">
        <v>41</v>
      </c>
      <c r="K14" s="5">
        <v>112</v>
      </c>
      <c r="M14" s="11" t="s">
        <v>45</v>
      </c>
      <c r="N14" s="5">
        <v>91</v>
      </c>
    </row>
    <row r="15" spans="1:14" x14ac:dyDescent="0.25">
      <c r="A15" s="11" t="s">
        <v>29</v>
      </c>
      <c r="B15" s="5">
        <v>296</v>
      </c>
      <c r="D15" s="11" t="s">
        <v>33</v>
      </c>
      <c r="E15" s="5">
        <v>132</v>
      </c>
      <c r="G15" s="11" t="s">
        <v>37</v>
      </c>
      <c r="H15" s="5">
        <v>64</v>
      </c>
      <c r="J15" s="11" t="s">
        <v>41</v>
      </c>
      <c r="K15" s="5">
        <v>116</v>
      </c>
      <c r="M15" s="11" t="s">
        <v>45</v>
      </c>
      <c r="N15" s="5">
        <v>91</v>
      </c>
    </row>
    <row r="16" spans="1:14" x14ac:dyDescent="0.25">
      <c r="A16" s="11" t="s">
        <v>29</v>
      </c>
      <c r="B16" s="5">
        <v>933</v>
      </c>
      <c r="D16" s="11" t="s">
        <v>33</v>
      </c>
      <c r="E16" s="5">
        <v>135</v>
      </c>
      <c r="G16" s="11" t="s">
        <v>37</v>
      </c>
      <c r="H16" s="5">
        <v>64</v>
      </c>
      <c r="J16" s="11" t="s">
        <v>41</v>
      </c>
      <c r="K16" s="5">
        <v>118</v>
      </c>
      <c r="M16" s="11" t="s">
        <v>45</v>
      </c>
      <c r="N16" s="5">
        <v>100</v>
      </c>
    </row>
    <row r="17" spans="1:14" x14ac:dyDescent="0.25">
      <c r="A17" s="11" t="s">
        <v>29</v>
      </c>
      <c r="B17" s="5">
        <v>277</v>
      </c>
      <c r="D17" s="11" t="s">
        <v>33</v>
      </c>
      <c r="E17" s="5">
        <v>136</v>
      </c>
      <c r="G17" s="11" t="s">
        <v>37</v>
      </c>
      <c r="H17" s="5">
        <v>64</v>
      </c>
      <c r="J17" s="11" t="s">
        <v>41</v>
      </c>
      <c r="K17" s="5">
        <f>119</f>
        <v>119</v>
      </c>
      <c r="M17" s="11" t="s">
        <v>45</v>
      </c>
      <c r="N17" s="5">
        <v>109</v>
      </c>
    </row>
    <row r="18" spans="1:14" x14ac:dyDescent="0.25">
      <c r="A18" s="11" t="s">
        <v>29</v>
      </c>
      <c r="B18" s="5">
        <v>438</v>
      </c>
      <c r="D18" s="11" t="s">
        <v>33</v>
      </c>
      <c r="E18" s="5">
        <v>141</v>
      </c>
      <c r="G18" s="11" t="s">
        <v>37</v>
      </c>
      <c r="H18" s="5">
        <v>65</v>
      </c>
      <c r="J18" s="11" t="s">
        <v>41</v>
      </c>
      <c r="K18" s="5">
        <v>119</v>
      </c>
      <c r="M18" s="11" t="s">
        <v>45</v>
      </c>
      <c r="N18" s="5">
        <v>122</v>
      </c>
    </row>
    <row r="19" spans="1:14" x14ac:dyDescent="0.25">
      <c r="A19" s="11" t="s">
        <v>29</v>
      </c>
      <c r="B19" s="5">
        <v>171</v>
      </c>
      <c r="D19" s="11" t="s">
        <v>33</v>
      </c>
      <c r="E19" s="5">
        <v>142</v>
      </c>
      <c r="G19" s="11" t="s">
        <v>37</v>
      </c>
      <c r="H19" s="5">
        <v>65</v>
      </c>
      <c r="J19" s="11" t="s">
        <v>41</v>
      </c>
      <c r="K19" s="5">
        <v>127</v>
      </c>
      <c r="M19" s="11" t="s">
        <v>45</v>
      </c>
      <c r="N19" s="5">
        <v>131</v>
      </c>
    </row>
    <row r="20" spans="1:14" x14ac:dyDescent="0.25">
      <c r="A20" s="11" t="s">
        <v>29</v>
      </c>
      <c r="B20" s="5">
        <v>113</v>
      </c>
      <c r="D20" s="11" t="s">
        <v>33</v>
      </c>
      <c r="E20" s="5">
        <v>145</v>
      </c>
      <c r="G20" s="11" t="s">
        <v>37</v>
      </c>
      <c r="H20" s="5">
        <v>69</v>
      </c>
      <c r="J20" s="11" t="s">
        <v>41</v>
      </c>
      <c r="K20" s="5">
        <v>130</v>
      </c>
      <c r="M20" s="11" t="s">
        <v>45</v>
      </c>
      <c r="N20" s="5">
        <v>131</v>
      </c>
    </row>
    <row r="21" spans="1:14" x14ac:dyDescent="0.25">
      <c r="A21" s="11" t="s">
        <v>29</v>
      </c>
      <c r="B21" s="5">
        <v>201</v>
      </c>
      <c r="D21" s="11" t="s">
        <v>33</v>
      </c>
      <c r="E21" s="5">
        <v>147</v>
      </c>
      <c r="G21" s="11" t="s">
        <v>37</v>
      </c>
      <c r="H21" s="5">
        <v>69</v>
      </c>
      <c r="J21" s="11" t="s">
        <v>41</v>
      </c>
      <c r="K21" s="5">
        <v>140</v>
      </c>
      <c r="M21" s="11" t="s">
        <v>45</v>
      </c>
      <c r="N21" s="5">
        <v>136</v>
      </c>
    </row>
    <row r="22" spans="1:14" x14ac:dyDescent="0.25">
      <c r="A22" s="11" t="s">
        <v>29</v>
      </c>
      <c r="B22" s="5">
        <v>299</v>
      </c>
      <c r="D22" s="11" t="s">
        <v>33</v>
      </c>
      <c r="E22" s="5">
        <v>148</v>
      </c>
      <c r="G22" s="11" t="s">
        <v>37</v>
      </c>
      <c r="H22" s="5">
        <v>69</v>
      </c>
      <c r="J22" s="11" t="s">
        <v>41</v>
      </c>
      <c r="K22" s="5">
        <v>158</v>
      </c>
      <c r="M22" s="11" t="s">
        <v>45</v>
      </c>
      <c r="N22" s="5">
        <v>137</v>
      </c>
    </row>
    <row r="23" spans="1:14" x14ac:dyDescent="0.25">
      <c r="A23" s="11" t="s">
        <v>29</v>
      </c>
      <c r="B23" s="5">
        <v>335</v>
      </c>
      <c r="D23" s="11" t="s">
        <v>33</v>
      </c>
      <c r="E23" s="5">
        <v>149</v>
      </c>
      <c r="G23" s="11" t="s">
        <v>37</v>
      </c>
      <c r="H23" s="5">
        <v>70</v>
      </c>
      <c r="J23" s="11" t="s">
        <v>41</v>
      </c>
      <c r="K23" s="5">
        <v>160</v>
      </c>
      <c r="M23" s="11" t="s">
        <v>45</v>
      </c>
      <c r="N23" s="5">
        <v>140</v>
      </c>
    </row>
    <row r="24" spans="1:14" x14ac:dyDescent="0.25">
      <c r="A24" s="11" t="s">
        <v>29</v>
      </c>
      <c r="B24" s="5">
        <v>324</v>
      </c>
      <c r="D24" s="11" t="s">
        <v>33</v>
      </c>
      <c r="E24" s="5">
        <v>149</v>
      </c>
      <c r="G24" s="11" t="s">
        <v>37</v>
      </c>
      <c r="H24" s="5">
        <v>72</v>
      </c>
      <c r="J24" s="11" t="s">
        <v>41</v>
      </c>
      <c r="K24" s="5">
        <v>169</v>
      </c>
      <c r="M24" s="11" t="s">
        <v>45</v>
      </c>
      <c r="N24" s="5">
        <v>144</v>
      </c>
    </row>
    <row r="25" spans="1:14" x14ac:dyDescent="0.25">
      <c r="A25" s="11" t="s">
        <v>29</v>
      </c>
      <c r="B25" s="5">
        <v>220</v>
      </c>
      <c r="D25" s="11" t="s">
        <v>33</v>
      </c>
      <c r="E25" s="5">
        <v>152</v>
      </c>
      <c r="G25" s="11" t="s">
        <v>37</v>
      </c>
      <c r="H25" s="5">
        <v>73</v>
      </c>
      <c r="J25" s="11" t="s">
        <v>41</v>
      </c>
      <c r="K25" s="5">
        <v>172</v>
      </c>
      <c r="M25" s="11" t="s">
        <v>45</v>
      </c>
      <c r="N25" s="5">
        <v>145</v>
      </c>
    </row>
    <row r="26" spans="1:14" x14ac:dyDescent="0.25">
      <c r="A26" s="11" t="s">
        <v>29</v>
      </c>
      <c r="B26" s="5">
        <v>509</v>
      </c>
      <c r="D26" s="11" t="s">
        <v>33</v>
      </c>
      <c r="E26" s="5">
        <v>152</v>
      </c>
      <c r="G26" s="11" t="s">
        <v>37</v>
      </c>
      <c r="H26" s="5">
        <v>73</v>
      </c>
      <c r="J26" s="11" t="s">
        <v>41</v>
      </c>
      <c r="K26" s="5">
        <f>64+122</f>
        <v>186</v>
      </c>
      <c r="M26" s="11" t="s">
        <v>45</v>
      </c>
      <c r="N26" s="5">
        <v>146</v>
      </c>
    </row>
    <row r="27" spans="1:14" x14ac:dyDescent="0.25">
      <c r="A27" s="11" t="s">
        <v>29</v>
      </c>
      <c r="B27" s="5">
        <v>469</v>
      </c>
      <c r="D27" s="11" t="s">
        <v>33</v>
      </c>
      <c r="E27" s="5">
        <v>157</v>
      </c>
      <c r="G27" s="11" t="s">
        <v>37</v>
      </c>
      <c r="H27" s="5">
        <v>75</v>
      </c>
      <c r="J27" s="11" t="s">
        <v>41</v>
      </c>
      <c r="K27" s="5">
        <v>190</v>
      </c>
      <c r="M27" s="11" t="s">
        <v>45</v>
      </c>
      <c r="N27" s="5">
        <v>147</v>
      </c>
    </row>
    <row r="28" spans="1:14" x14ac:dyDescent="0.25">
      <c r="A28" s="11" t="s">
        <v>29</v>
      </c>
      <c r="B28" s="5">
        <v>734</v>
      </c>
      <c r="D28" s="11" t="s">
        <v>33</v>
      </c>
      <c r="E28" s="5">
        <v>159</v>
      </c>
      <c r="G28" s="11" t="s">
        <v>37</v>
      </c>
      <c r="H28" s="5">
        <f>34+42</f>
        <v>76</v>
      </c>
      <c r="J28" s="11" t="s">
        <v>41</v>
      </c>
      <c r="K28" s="5">
        <v>191</v>
      </c>
      <c r="M28" s="11" t="s">
        <v>45</v>
      </c>
      <c r="N28" s="5">
        <v>149</v>
      </c>
    </row>
    <row r="29" spans="1:14" x14ac:dyDescent="0.25">
      <c r="A29" s="11" t="s">
        <v>29</v>
      </c>
      <c r="B29" s="5">
        <v>610</v>
      </c>
      <c r="D29" s="11" t="s">
        <v>33</v>
      </c>
      <c r="E29" s="5">
        <v>159</v>
      </c>
      <c r="G29" s="11" t="s">
        <v>37</v>
      </c>
      <c r="H29" s="5">
        <v>76</v>
      </c>
      <c r="J29" s="11" t="s">
        <v>41</v>
      </c>
      <c r="K29" s="5">
        <v>204</v>
      </c>
      <c r="M29" s="11" t="s">
        <v>45</v>
      </c>
      <c r="N29" s="5">
        <v>151</v>
      </c>
    </row>
    <row r="30" spans="1:14" x14ac:dyDescent="0.25">
      <c r="A30" s="11" t="s">
        <v>29</v>
      </c>
      <c r="B30" s="5">
        <v>3560</v>
      </c>
      <c r="D30" s="11" t="s">
        <v>33</v>
      </c>
      <c r="E30" s="5">
        <v>163</v>
      </c>
      <c r="G30" s="11" t="s">
        <v>37</v>
      </c>
      <c r="H30" s="5">
        <v>76</v>
      </c>
      <c r="J30" s="11" t="s">
        <v>41</v>
      </c>
      <c r="K30" s="5">
        <v>204</v>
      </c>
      <c r="M30" s="11" t="s">
        <v>45</v>
      </c>
      <c r="N30" s="5">
        <v>155</v>
      </c>
    </row>
    <row r="31" spans="1:14" x14ac:dyDescent="0.25">
      <c r="A31" s="11" t="s">
        <v>29</v>
      </c>
      <c r="B31" s="5">
        <f>1420+763</f>
        <v>2183</v>
      </c>
      <c r="D31" s="11" t="s">
        <v>33</v>
      </c>
      <c r="E31" s="5">
        <v>165</v>
      </c>
      <c r="G31" s="11" t="s">
        <v>37</v>
      </c>
      <c r="H31" s="5">
        <v>79</v>
      </c>
      <c r="J31" s="11" t="s">
        <v>41</v>
      </c>
      <c r="K31" s="5">
        <v>208</v>
      </c>
      <c r="M31" s="11" t="s">
        <v>45</v>
      </c>
      <c r="N31" s="5">
        <v>160</v>
      </c>
    </row>
    <row r="32" spans="1:14" x14ac:dyDescent="0.25">
      <c r="A32" s="11" t="s">
        <v>29</v>
      </c>
      <c r="B32" s="5">
        <f>541+987+743</f>
        <v>2271</v>
      </c>
      <c r="D32" s="11" t="s">
        <v>33</v>
      </c>
      <c r="E32" s="5">
        <v>170</v>
      </c>
      <c r="G32" s="11" t="s">
        <v>37</v>
      </c>
      <c r="H32" s="5">
        <v>79</v>
      </c>
      <c r="J32" s="11" t="s">
        <v>41</v>
      </c>
      <c r="K32" s="5">
        <v>209</v>
      </c>
      <c r="M32" s="11" t="s">
        <v>45</v>
      </c>
      <c r="N32" s="5">
        <v>162</v>
      </c>
    </row>
    <row r="33" spans="1:14" x14ac:dyDescent="0.25">
      <c r="A33" s="11" t="s">
        <v>29</v>
      </c>
      <c r="B33" s="5">
        <f>1180+1120</f>
        <v>2300</v>
      </c>
      <c r="D33" s="11" t="s">
        <v>33</v>
      </c>
      <c r="E33" s="5">
        <f>131+42</f>
        <v>173</v>
      </c>
      <c r="G33" s="11" t="s">
        <v>37</v>
      </c>
      <c r="H33" s="5">
        <v>79</v>
      </c>
      <c r="J33" s="11" t="s">
        <v>41</v>
      </c>
      <c r="K33" s="5">
        <v>210</v>
      </c>
      <c r="M33" s="11" t="s">
        <v>45</v>
      </c>
      <c r="N33" s="5">
        <v>165</v>
      </c>
    </row>
    <row r="34" spans="1:14" x14ac:dyDescent="0.25">
      <c r="A34" s="11" t="s">
        <v>29</v>
      </c>
      <c r="B34" s="5">
        <v>182</v>
      </c>
      <c r="D34" s="11" t="s">
        <v>33</v>
      </c>
      <c r="E34" s="5">
        <v>173</v>
      </c>
      <c r="G34" s="11" t="s">
        <v>37</v>
      </c>
      <c r="H34" s="5">
        <v>79</v>
      </c>
      <c r="J34" s="11" t="s">
        <v>41</v>
      </c>
      <c r="K34" s="5">
        <f>212</f>
        <v>212</v>
      </c>
      <c r="M34" s="11" t="s">
        <v>45</v>
      </c>
      <c r="N34" s="5">
        <v>167</v>
      </c>
    </row>
    <row r="35" spans="1:14" x14ac:dyDescent="0.25">
      <c r="A35" s="11" t="s">
        <v>29</v>
      </c>
      <c r="B35" s="5">
        <v>168</v>
      </c>
      <c r="D35" s="11" t="s">
        <v>33</v>
      </c>
      <c r="E35" s="5">
        <f>138+41</f>
        <v>179</v>
      </c>
      <c r="G35" s="11" t="s">
        <v>37</v>
      </c>
      <c r="H35" s="5">
        <v>83</v>
      </c>
      <c r="J35" s="11" t="s">
        <v>41</v>
      </c>
      <c r="K35" s="5">
        <v>224</v>
      </c>
      <c r="M35" s="11" t="s">
        <v>45</v>
      </c>
      <c r="N35" s="5">
        <v>169</v>
      </c>
    </row>
    <row r="36" spans="1:14" x14ac:dyDescent="0.25">
      <c r="A36" s="11" t="s">
        <v>29</v>
      </c>
      <c r="B36" s="5">
        <v>1043</v>
      </c>
      <c r="D36" s="11" t="s">
        <v>33</v>
      </c>
      <c r="E36" s="5">
        <v>180</v>
      </c>
      <c r="G36" s="11" t="s">
        <v>37</v>
      </c>
      <c r="H36" s="5">
        <v>83</v>
      </c>
      <c r="J36" s="11" t="s">
        <v>41</v>
      </c>
      <c r="K36" s="5">
        <v>227</v>
      </c>
      <c r="M36" s="11" t="s">
        <v>45</v>
      </c>
      <c r="N36" s="5">
        <v>172</v>
      </c>
    </row>
    <row r="37" spans="1:14" x14ac:dyDescent="0.25">
      <c r="A37" s="11" t="s">
        <v>29</v>
      </c>
      <c r="B37" s="5">
        <v>729</v>
      </c>
      <c r="D37" s="11" t="s">
        <v>33</v>
      </c>
      <c r="E37" s="5">
        <v>185</v>
      </c>
      <c r="G37" s="11" t="s">
        <v>37</v>
      </c>
      <c r="H37" s="5">
        <v>84</v>
      </c>
      <c r="J37" s="11" t="s">
        <v>41</v>
      </c>
      <c r="K37" s="5">
        <v>227</v>
      </c>
      <c r="M37" s="11" t="s">
        <v>45</v>
      </c>
      <c r="N37" s="5">
        <v>202</v>
      </c>
    </row>
    <row r="38" spans="1:14" x14ac:dyDescent="0.25">
      <c r="A38" s="11" t="s">
        <v>29</v>
      </c>
      <c r="B38" s="5">
        <v>1026</v>
      </c>
      <c r="D38" s="11" t="s">
        <v>33</v>
      </c>
      <c r="E38" s="5">
        <v>186</v>
      </c>
      <c r="G38" s="11" t="s">
        <v>37</v>
      </c>
      <c r="H38" s="5">
        <v>85</v>
      </c>
      <c r="J38" s="11" t="s">
        <v>41</v>
      </c>
      <c r="K38" s="5">
        <v>238</v>
      </c>
      <c r="M38" s="11" t="s">
        <v>45</v>
      </c>
      <c r="N38" s="5">
        <v>281</v>
      </c>
    </row>
    <row r="39" spans="1:14" x14ac:dyDescent="0.25">
      <c r="A39" s="11" t="s">
        <v>29</v>
      </c>
      <c r="B39" s="5">
        <v>607</v>
      </c>
      <c r="D39" s="11" t="s">
        <v>33</v>
      </c>
      <c r="E39" s="5">
        <v>196</v>
      </c>
      <c r="G39" s="11" t="s">
        <v>37</v>
      </c>
      <c r="H39" s="5">
        <v>86</v>
      </c>
      <c r="J39" s="11" t="s">
        <v>41</v>
      </c>
      <c r="K39" s="5">
        <f>172+96</f>
        <v>268</v>
      </c>
      <c r="M39" s="11" t="s">
        <v>45</v>
      </c>
      <c r="N39" s="5">
        <f>178+111</f>
        <v>289</v>
      </c>
    </row>
    <row r="40" spans="1:14" x14ac:dyDescent="0.25">
      <c r="A40" s="11" t="s">
        <v>29</v>
      </c>
      <c r="B40" s="5">
        <v>441</v>
      </c>
      <c r="D40" s="11" t="s">
        <v>33</v>
      </c>
      <c r="E40" s="5">
        <v>196</v>
      </c>
      <c r="G40" s="11" t="s">
        <v>37</v>
      </c>
      <c r="H40" s="5">
        <v>87</v>
      </c>
      <c r="J40" s="11" t="s">
        <v>41</v>
      </c>
      <c r="K40" s="5">
        <v>268</v>
      </c>
      <c r="M40" s="11" t="s">
        <v>45</v>
      </c>
      <c r="N40" s="5">
        <f>145+145</f>
        <v>290</v>
      </c>
    </row>
    <row r="41" spans="1:14" x14ac:dyDescent="0.25">
      <c r="A41" s="11" t="s">
        <v>29</v>
      </c>
      <c r="B41" s="5">
        <v>684</v>
      </c>
      <c r="D41" s="11" t="s">
        <v>33</v>
      </c>
      <c r="E41" s="5">
        <v>199</v>
      </c>
      <c r="G41" s="11" t="s">
        <v>37</v>
      </c>
      <c r="H41" s="5">
        <v>90</v>
      </c>
      <c r="J41" s="11" t="s">
        <v>41</v>
      </c>
      <c r="K41" s="5">
        <f>172+97</f>
        <v>269</v>
      </c>
      <c r="M41" s="11" t="s">
        <v>46</v>
      </c>
      <c r="N41" s="5">
        <v>32</v>
      </c>
    </row>
    <row r="42" spans="1:14" x14ac:dyDescent="0.25">
      <c r="A42" s="11" t="s">
        <v>29</v>
      </c>
      <c r="B42" s="5">
        <v>517</v>
      </c>
      <c r="D42" s="11" t="s">
        <v>33</v>
      </c>
      <c r="E42" s="5">
        <v>203</v>
      </c>
      <c r="G42" s="11" t="s">
        <v>37</v>
      </c>
      <c r="H42" s="5">
        <v>91</v>
      </c>
      <c r="J42" s="11" t="s">
        <v>41</v>
      </c>
      <c r="K42" s="5">
        <v>270</v>
      </c>
      <c r="M42" s="11" t="s">
        <v>46</v>
      </c>
      <c r="N42" s="5">
        <v>39</v>
      </c>
    </row>
    <row r="43" spans="1:14" x14ac:dyDescent="0.25">
      <c r="A43" s="11" t="s">
        <v>29</v>
      </c>
      <c r="B43" s="5">
        <v>969</v>
      </c>
      <c r="D43" s="11" t="s">
        <v>33</v>
      </c>
      <c r="E43" s="5">
        <v>206</v>
      </c>
      <c r="G43" s="11" t="s">
        <v>37</v>
      </c>
      <c r="H43" s="5">
        <v>91</v>
      </c>
      <c r="J43" s="11" t="s">
        <v>41</v>
      </c>
      <c r="K43" s="5">
        <f>118+158</f>
        <v>276</v>
      </c>
      <c r="M43" s="11" t="s">
        <v>46</v>
      </c>
      <c r="N43" s="5">
        <v>45</v>
      </c>
    </row>
    <row r="44" spans="1:14" x14ac:dyDescent="0.25">
      <c r="A44" s="11" t="s">
        <v>29</v>
      </c>
      <c r="B44" s="5">
        <v>562</v>
      </c>
      <c r="D44" s="11" t="s">
        <v>33</v>
      </c>
      <c r="E44" s="5">
        <v>208</v>
      </c>
      <c r="G44" s="11" t="s">
        <v>37</v>
      </c>
      <c r="H44" s="5">
        <v>91</v>
      </c>
      <c r="J44" s="11" t="s">
        <v>41</v>
      </c>
      <c r="K44" s="5">
        <v>285</v>
      </c>
      <c r="M44" s="11" t="s">
        <v>46</v>
      </c>
      <c r="N44" s="5">
        <v>49</v>
      </c>
    </row>
    <row r="45" spans="1:14" x14ac:dyDescent="0.25">
      <c r="A45" s="11" t="s">
        <v>29</v>
      </c>
      <c r="B45" s="5">
        <v>288</v>
      </c>
      <c r="D45" s="11" t="s">
        <v>33</v>
      </c>
      <c r="E45" s="5">
        <f>140+77</f>
        <v>217</v>
      </c>
      <c r="G45" s="11" t="s">
        <v>37</v>
      </c>
      <c r="H45" s="5">
        <v>91</v>
      </c>
      <c r="J45" s="11" t="s">
        <v>41</v>
      </c>
      <c r="K45" s="5">
        <f>182+107</f>
        <v>289</v>
      </c>
      <c r="M45" s="11" t="s">
        <v>47</v>
      </c>
      <c r="N45" s="5">
        <v>52</v>
      </c>
    </row>
    <row r="46" spans="1:14" x14ac:dyDescent="0.25">
      <c r="A46" s="11" t="s">
        <v>29</v>
      </c>
      <c r="B46" s="5">
        <v>430</v>
      </c>
      <c r="D46" s="11" t="s">
        <v>33</v>
      </c>
      <c r="E46" s="5">
        <f>138+79</f>
        <v>217</v>
      </c>
      <c r="G46" s="11" t="s">
        <v>37</v>
      </c>
      <c r="H46" s="5">
        <v>92</v>
      </c>
      <c r="J46" s="11" t="s">
        <v>41</v>
      </c>
      <c r="K46" s="5">
        <f>140+153</f>
        <v>293</v>
      </c>
      <c r="M46" s="11" t="s">
        <v>47</v>
      </c>
      <c r="N46" s="5">
        <v>52</v>
      </c>
    </row>
    <row r="47" spans="1:14" x14ac:dyDescent="0.25">
      <c r="A47" s="11" t="s">
        <v>29</v>
      </c>
      <c r="B47" s="5">
        <v>262</v>
      </c>
      <c r="D47" s="11" t="s">
        <v>33</v>
      </c>
      <c r="E47" s="5">
        <v>221</v>
      </c>
      <c r="G47" s="11" t="s">
        <v>37</v>
      </c>
      <c r="H47" s="5">
        <f>40+54</f>
        <v>94</v>
      </c>
      <c r="J47" s="11" t="s">
        <v>41</v>
      </c>
      <c r="K47" s="5">
        <v>296</v>
      </c>
      <c r="M47" s="11" t="s">
        <v>47</v>
      </c>
      <c r="N47" s="5">
        <v>54</v>
      </c>
    </row>
    <row r="48" spans="1:14" x14ac:dyDescent="0.25">
      <c r="A48" s="11" t="s">
        <v>29</v>
      </c>
      <c r="B48" s="5">
        <v>1709</v>
      </c>
      <c r="D48" s="11" t="s">
        <v>33</v>
      </c>
      <c r="E48" s="5">
        <v>226</v>
      </c>
      <c r="G48" s="11" t="s">
        <v>37</v>
      </c>
      <c r="H48" s="5">
        <v>95</v>
      </c>
      <c r="J48" s="11" t="s">
        <v>41</v>
      </c>
      <c r="K48" s="5">
        <v>365</v>
      </c>
      <c r="M48" s="11" t="s">
        <v>47</v>
      </c>
      <c r="N48" s="5">
        <v>57</v>
      </c>
    </row>
    <row r="49" spans="1:14" x14ac:dyDescent="0.25">
      <c r="A49" s="11" t="s">
        <v>29</v>
      </c>
      <c r="B49" s="5">
        <v>1017</v>
      </c>
      <c r="D49" s="11" t="s">
        <v>33</v>
      </c>
      <c r="E49" s="5">
        <v>230</v>
      </c>
      <c r="G49" s="11" t="s">
        <v>37</v>
      </c>
      <c r="H49" s="5">
        <v>99</v>
      </c>
      <c r="J49" s="11" t="s">
        <v>41</v>
      </c>
      <c r="K49" s="5">
        <f>265+170</f>
        <v>435</v>
      </c>
      <c r="M49" s="11" t="s">
        <v>47</v>
      </c>
      <c r="N49" s="5">
        <v>58</v>
      </c>
    </row>
    <row r="50" spans="1:14" x14ac:dyDescent="0.25">
      <c r="A50" s="11" t="s">
        <v>29</v>
      </c>
      <c r="B50" s="5">
        <v>577</v>
      </c>
      <c r="D50" s="11" t="s">
        <v>33</v>
      </c>
      <c r="E50" s="5">
        <v>235</v>
      </c>
      <c r="G50" s="11" t="s">
        <v>37</v>
      </c>
      <c r="H50" s="5">
        <f>64+37</f>
        <v>101</v>
      </c>
      <c r="J50" s="11" t="s">
        <v>41</v>
      </c>
      <c r="K50" s="5">
        <f>314+131</f>
        <v>445</v>
      </c>
      <c r="M50" s="11" t="s">
        <v>47</v>
      </c>
      <c r="N50" s="5">
        <v>60</v>
      </c>
    </row>
    <row r="51" spans="1:14" x14ac:dyDescent="0.25">
      <c r="A51" s="11" t="s">
        <v>29</v>
      </c>
      <c r="B51" s="5">
        <v>440</v>
      </c>
      <c r="D51" s="11" t="s">
        <v>33</v>
      </c>
      <c r="E51" s="5">
        <v>235</v>
      </c>
      <c r="G51" s="11" t="s">
        <v>37</v>
      </c>
      <c r="H51" s="5">
        <v>102</v>
      </c>
      <c r="J51" s="11" t="s">
        <v>41</v>
      </c>
      <c r="K51" s="5">
        <f>262+213</f>
        <v>475</v>
      </c>
      <c r="M51" s="11" t="s">
        <v>47</v>
      </c>
      <c r="N51" s="5">
        <v>68</v>
      </c>
    </row>
    <row r="52" spans="1:14" x14ac:dyDescent="0.25">
      <c r="A52" s="11" t="s">
        <v>29</v>
      </c>
      <c r="B52" s="5">
        <v>590</v>
      </c>
      <c r="D52" s="11" t="s">
        <v>33</v>
      </c>
      <c r="E52" s="5">
        <v>237</v>
      </c>
      <c r="G52" s="11" t="s">
        <v>37</v>
      </c>
      <c r="H52" s="5">
        <v>102</v>
      </c>
      <c r="J52" s="11" t="s">
        <v>41</v>
      </c>
      <c r="K52" s="5">
        <f>144+202+212</f>
        <v>558</v>
      </c>
      <c r="M52" s="11" t="s">
        <v>47</v>
      </c>
      <c r="N52" s="5">
        <v>72</v>
      </c>
    </row>
    <row r="53" spans="1:14" x14ac:dyDescent="0.25">
      <c r="A53" s="11" t="s">
        <v>29</v>
      </c>
      <c r="B53" s="5">
        <v>1352</v>
      </c>
      <c r="D53" s="11" t="s">
        <v>33</v>
      </c>
      <c r="E53" s="5">
        <v>239</v>
      </c>
      <c r="G53" s="11" t="s">
        <v>37</v>
      </c>
      <c r="H53" s="5">
        <v>103</v>
      </c>
      <c r="J53" s="11" t="s">
        <v>41</v>
      </c>
      <c r="K53" s="5">
        <f>314+136+131</f>
        <v>581</v>
      </c>
      <c r="M53" s="11" t="s">
        <v>47</v>
      </c>
      <c r="N53" s="5">
        <v>74</v>
      </c>
    </row>
    <row r="54" spans="1:14" x14ac:dyDescent="0.25">
      <c r="A54" s="11" t="s">
        <v>29</v>
      </c>
      <c r="B54" s="5">
        <v>700</v>
      </c>
      <c r="D54" s="11" t="s">
        <v>33</v>
      </c>
      <c r="E54" s="5">
        <f>173+66</f>
        <v>239</v>
      </c>
      <c r="G54" s="11" t="s">
        <v>37</v>
      </c>
      <c r="H54" s="5">
        <f>37+67</f>
        <v>104</v>
      </c>
      <c r="J54" s="11" t="s">
        <v>41</v>
      </c>
      <c r="K54" s="5">
        <f>138+185+291</f>
        <v>614</v>
      </c>
      <c r="M54" s="11" t="s">
        <v>47</v>
      </c>
      <c r="N54" s="5">
        <v>85</v>
      </c>
    </row>
    <row r="55" spans="1:14" x14ac:dyDescent="0.25">
      <c r="A55" s="11" t="s">
        <v>29</v>
      </c>
      <c r="B55" s="5">
        <v>243</v>
      </c>
      <c r="D55" s="11" t="s">
        <v>33</v>
      </c>
      <c r="E55" s="5">
        <v>242</v>
      </c>
      <c r="G55" s="11" t="s">
        <v>37</v>
      </c>
      <c r="H55" s="5">
        <v>104</v>
      </c>
      <c r="J55" s="11" t="s">
        <v>41</v>
      </c>
      <c r="K55" s="5">
        <f>427+165+206</f>
        <v>798</v>
      </c>
      <c r="M55" s="11" t="s">
        <v>47</v>
      </c>
      <c r="N55" s="5">
        <v>86</v>
      </c>
    </row>
    <row r="56" spans="1:14" x14ac:dyDescent="0.25">
      <c r="A56" s="11" t="s">
        <v>29</v>
      </c>
      <c r="B56" s="5">
        <v>532</v>
      </c>
      <c r="D56" s="11" t="s">
        <v>33</v>
      </c>
      <c r="E56" s="5">
        <v>243</v>
      </c>
      <c r="G56" s="11" t="s">
        <v>37</v>
      </c>
      <c r="H56" s="5">
        <v>107</v>
      </c>
      <c r="J56" s="11" t="s">
        <v>41</v>
      </c>
      <c r="K56" s="5">
        <f>573+401</f>
        <v>974</v>
      </c>
      <c r="M56" s="11" t="s">
        <v>47</v>
      </c>
      <c r="N56" s="5">
        <v>100</v>
      </c>
    </row>
    <row r="57" spans="1:14" x14ac:dyDescent="0.25">
      <c r="A57" s="11" t="s">
        <v>29</v>
      </c>
      <c r="B57" s="5">
        <v>882</v>
      </c>
      <c r="D57" s="11" t="s">
        <v>33</v>
      </c>
      <c r="E57" s="5">
        <v>250</v>
      </c>
      <c r="G57" s="11" t="s">
        <v>37</v>
      </c>
      <c r="H57" s="5">
        <v>107</v>
      </c>
      <c r="J57" s="11" t="s">
        <v>42</v>
      </c>
      <c r="K57" s="5">
        <v>30</v>
      </c>
      <c r="M57" s="11" t="s">
        <v>47</v>
      </c>
      <c r="N57" s="5">
        <f>48+54</f>
        <v>102</v>
      </c>
    </row>
    <row r="58" spans="1:14" x14ac:dyDescent="0.25">
      <c r="A58" s="11" t="s">
        <v>29</v>
      </c>
      <c r="B58" s="5">
        <v>423</v>
      </c>
      <c r="D58" s="11" t="s">
        <v>33</v>
      </c>
      <c r="E58" s="5">
        <v>253</v>
      </c>
      <c r="G58" s="11" t="s">
        <v>37</v>
      </c>
      <c r="H58" s="5">
        <f>50+57</f>
        <v>107</v>
      </c>
      <c r="J58" s="11" t="s">
        <v>42</v>
      </c>
      <c r="K58" s="5">
        <v>31</v>
      </c>
      <c r="M58" s="11" t="s">
        <v>47</v>
      </c>
      <c r="N58" s="5">
        <v>102</v>
      </c>
    </row>
    <row r="59" spans="1:14" x14ac:dyDescent="0.25">
      <c r="A59" s="11" t="s">
        <v>29</v>
      </c>
      <c r="B59" s="5">
        <v>501</v>
      </c>
      <c r="D59" s="11" t="s">
        <v>33</v>
      </c>
      <c r="E59" s="5">
        <v>253</v>
      </c>
      <c r="G59" s="11" t="s">
        <v>37</v>
      </c>
      <c r="H59" s="5">
        <v>111</v>
      </c>
      <c r="J59" s="11" t="s">
        <v>42</v>
      </c>
      <c r="K59" s="5">
        <v>36</v>
      </c>
      <c r="M59" s="11" t="s">
        <v>47</v>
      </c>
      <c r="N59" s="5">
        <v>116</v>
      </c>
    </row>
    <row r="60" spans="1:14" x14ac:dyDescent="0.25">
      <c r="A60" s="11" t="s">
        <v>29</v>
      </c>
      <c r="B60" s="5">
        <v>555</v>
      </c>
      <c r="D60" s="11" t="s">
        <v>33</v>
      </c>
      <c r="E60" s="5">
        <v>257</v>
      </c>
      <c r="G60" s="11" t="s">
        <v>37</v>
      </c>
      <c r="H60" s="5">
        <f>56+59</f>
        <v>115</v>
      </c>
      <c r="J60" s="11" t="s">
        <v>43</v>
      </c>
      <c r="K60" s="5">
        <v>38</v>
      </c>
      <c r="M60" s="11" t="s">
        <v>47</v>
      </c>
      <c r="N60" s="5">
        <f>40+77</f>
        <v>117</v>
      </c>
    </row>
    <row r="61" spans="1:14" x14ac:dyDescent="0.25">
      <c r="A61" s="11" t="s">
        <v>29</v>
      </c>
      <c r="B61" s="5">
        <v>1888</v>
      </c>
      <c r="D61" s="11" t="s">
        <v>33</v>
      </c>
      <c r="E61" s="5">
        <f>64+196</f>
        <v>260</v>
      </c>
      <c r="G61" s="11" t="s">
        <v>37</v>
      </c>
      <c r="H61" s="5">
        <v>116</v>
      </c>
      <c r="J61" s="11" t="s">
        <v>43</v>
      </c>
      <c r="K61" s="5">
        <v>39</v>
      </c>
      <c r="M61" s="11" t="s">
        <v>47</v>
      </c>
      <c r="N61" s="5">
        <v>124</v>
      </c>
    </row>
    <row r="62" spans="1:14" x14ac:dyDescent="0.25">
      <c r="A62" s="11" t="s">
        <v>29</v>
      </c>
      <c r="B62" s="5">
        <v>908</v>
      </c>
      <c r="D62" s="11" t="s">
        <v>33</v>
      </c>
      <c r="E62" s="5">
        <v>264</v>
      </c>
      <c r="G62" s="11" t="s">
        <v>37</v>
      </c>
      <c r="H62" s="5">
        <v>117</v>
      </c>
      <c r="J62" s="11" t="s">
        <v>43</v>
      </c>
      <c r="K62" s="5">
        <v>40</v>
      </c>
      <c r="M62" s="11" t="s">
        <v>47</v>
      </c>
      <c r="N62" s="5">
        <f>80+49</f>
        <v>129</v>
      </c>
    </row>
    <row r="63" spans="1:14" x14ac:dyDescent="0.25">
      <c r="A63" s="11" t="s">
        <v>29</v>
      </c>
      <c r="B63" s="5">
        <v>709</v>
      </c>
      <c r="D63" s="11" t="s">
        <v>33</v>
      </c>
      <c r="E63" s="5">
        <v>264</v>
      </c>
      <c r="G63" s="11" t="s">
        <v>37</v>
      </c>
      <c r="H63" s="5">
        <v>118</v>
      </c>
      <c r="J63" s="11" t="s">
        <v>43</v>
      </c>
      <c r="K63" s="5">
        <v>41</v>
      </c>
      <c r="M63" s="11" t="s">
        <v>47</v>
      </c>
      <c r="N63" s="5">
        <v>129</v>
      </c>
    </row>
    <row r="64" spans="1:14" x14ac:dyDescent="0.25">
      <c r="A64" s="11" t="s">
        <v>29</v>
      </c>
      <c r="B64" s="5">
        <v>1029</v>
      </c>
      <c r="D64" s="11" t="s">
        <v>33</v>
      </c>
      <c r="E64" s="5">
        <v>266</v>
      </c>
      <c r="G64" s="11" t="s">
        <v>37</v>
      </c>
      <c r="H64" s="5">
        <f>70+49</f>
        <v>119</v>
      </c>
      <c r="J64" s="11" t="s">
        <v>43</v>
      </c>
      <c r="K64" s="5">
        <v>42</v>
      </c>
      <c r="M64" s="11" t="s">
        <v>47</v>
      </c>
      <c r="N64" s="5">
        <f>104+52</f>
        <v>156</v>
      </c>
    </row>
    <row r="65" spans="1:14" x14ac:dyDescent="0.25">
      <c r="A65" s="11" t="s">
        <v>29</v>
      </c>
      <c r="B65" s="5">
        <v>714</v>
      </c>
      <c r="D65" s="11" t="s">
        <v>33</v>
      </c>
      <c r="E65" s="5">
        <v>266</v>
      </c>
      <c r="G65" s="11" t="s">
        <v>37</v>
      </c>
      <c r="H65" s="5">
        <f>56+64</f>
        <v>120</v>
      </c>
      <c r="J65" s="11" t="s">
        <v>43</v>
      </c>
      <c r="K65" s="5">
        <v>42</v>
      </c>
      <c r="M65" s="11" t="s">
        <v>47</v>
      </c>
      <c r="N65" s="5">
        <v>160</v>
      </c>
    </row>
    <row r="66" spans="1:14" x14ac:dyDescent="0.25">
      <c r="A66" s="11" t="s">
        <v>29</v>
      </c>
      <c r="B66" s="5">
        <v>1094</v>
      </c>
      <c r="D66" s="11" t="s">
        <v>33</v>
      </c>
      <c r="E66" s="5">
        <f>137+136</f>
        <v>273</v>
      </c>
      <c r="G66" s="11" t="s">
        <v>37</v>
      </c>
      <c r="H66" s="5">
        <v>121</v>
      </c>
      <c r="J66" s="11" t="s">
        <v>43</v>
      </c>
      <c r="K66" s="5">
        <v>45</v>
      </c>
      <c r="M66" s="11" t="s">
        <v>47</v>
      </c>
      <c r="N66" s="5">
        <f>109+58</f>
        <v>167</v>
      </c>
    </row>
    <row r="67" spans="1:14" x14ac:dyDescent="0.25">
      <c r="A67" s="11" t="s">
        <v>29</v>
      </c>
      <c r="B67" s="5">
        <v>565</v>
      </c>
      <c r="D67" s="11" t="s">
        <v>33</v>
      </c>
      <c r="E67" s="5">
        <v>273</v>
      </c>
      <c r="G67" s="11" t="s">
        <v>37</v>
      </c>
      <c r="H67" s="5">
        <v>121</v>
      </c>
      <c r="J67" s="11" t="s">
        <v>43</v>
      </c>
      <c r="K67" s="5">
        <v>47</v>
      </c>
      <c r="M67" s="11" t="s">
        <v>47</v>
      </c>
      <c r="N67" s="5">
        <f>59+37+97</f>
        <v>193</v>
      </c>
    </row>
    <row r="68" spans="1:14" x14ac:dyDescent="0.25">
      <c r="A68" s="11" t="s">
        <v>29</v>
      </c>
      <c r="B68" s="5">
        <v>525</v>
      </c>
      <c r="D68" s="11" t="s">
        <v>33</v>
      </c>
      <c r="E68" s="5">
        <v>277</v>
      </c>
      <c r="G68" s="11" t="s">
        <v>37</v>
      </c>
      <c r="H68" s="5">
        <f>85+37</f>
        <v>122</v>
      </c>
      <c r="J68" s="11" t="s">
        <v>43</v>
      </c>
      <c r="K68" s="5">
        <v>48</v>
      </c>
      <c r="M68" s="11" t="s">
        <v>47</v>
      </c>
      <c r="N68" s="5">
        <f>58+52+108</f>
        <v>218</v>
      </c>
    </row>
    <row r="69" spans="1:14" x14ac:dyDescent="0.25">
      <c r="A69" s="11" t="s">
        <v>29</v>
      </c>
      <c r="B69" s="5">
        <v>530</v>
      </c>
      <c r="D69" s="11" t="s">
        <v>33</v>
      </c>
      <c r="E69" s="5">
        <v>285</v>
      </c>
      <c r="G69" s="11" t="s">
        <v>37</v>
      </c>
      <c r="H69" s="5">
        <f>69+53</f>
        <v>122</v>
      </c>
      <c r="J69" s="11" t="s">
        <v>43</v>
      </c>
      <c r="K69" s="5">
        <v>48</v>
      </c>
      <c r="M69" s="11" t="s">
        <v>47</v>
      </c>
      <c r="N69" s="5">
        <v>225</v>
      </c>
    </row>
    <row r="70" spans="1:14" x14ac:dyDescent="0.25">
      <c r="A70" s="11" t="s">
        <v>29</v>
      </c>
      <c r="B70" s="5">
        <v>1515</v>
      </c>
      <c r="D70" s="11" t="s">
        <v>33</v>
      </c>
      <c r="E70" s="5">
        <v>285</v>
      </c>
      <c r="G70" s="11" t="s">
        <v>37</v>
      </c>
      <c r="H70" s="5">
        <v>123</v>
      </c>
      <c r="J70" s="11" t="s">
        <v>43</v>
      </c>
      <c r="K70" s="5">
        <v>49</v>
      </c>
      <c r="M70" s="11" t="s">
        <v>47</v>
      </c>
      <c r="N70" s="5">
        <v>371</v>
      </c>
    </row>
    <row r="71" spans="1:14" x14ac:dyDescent="0.25">
      <c r="A71" s="11" t="s">
        <v>29</v>
      </c>
      <c r="B71" s="5">
        <v>456</v>
      </c>
      <c r="D71" s="11" t="s">
        <v>33</v>
      </c>
      <c r="E71" s="5">
        <v>289</v>
      </c>
      <c r="G71" s="11" t="s">
        <v>37</v>
      </c>
      <c r="H71" s="5">
        <v>124</v>
      </c>
      <c r="J71" s="11" t="s">
        <v>43</v>
      </c>
      <c r="K71" s="5">
        <v>49</v>
      </c>
    </row>
    <row r="72" spans="1:14" x14ac:dyDescent="0.25">
      <c r="A72" s="11" t="s">
        <v>29</v>
      </c>
      <c r="B72" s="5">
        <v>570</v>
      </c>
      <c r="D72" s="11" t="s">
        <v>33</v>
      </c>
      <c r="E72" s="5">
        <f>82+101+120</f>
        <v>303</v>
      </c>
      <c r="G72" s="11" t="s">
        <v>37</v>
      </c>
      <c r="H72" s="5">
        <f>59+66</f>
        <v>125</v>
      </c>
      <c r="J72" s="11" t="s">
        <v>43</v>
      </c>
      <c r="K72" s="5">
        <v>49</v>
      </c>
    </row>
    <row r="73" spans="1:14" x14ac:dyDescent="0.25">
      <c r="A73" s="11" t="s">
        <v>29</v>
      </c>
      <c r="B73" s="5">
        <v>283</v>
      </c>
      <c r="D73" s="11" t="s">
        <v>33</v>
      </c>
      <c r="E73" s="5">
        <v>311</v>
      </c>
      <c r="G73" s="11" t="s">
        <v>37</v>
      </c>
      <c r="H73" s="5">
        <f>47+79</f>
        <v>126</v>
      </c>
      <c r="J73" s="11" t="s">
        <v>43</v>
      </c>
      <c r="K73" s="5">
        <v>49</v>
      </c>
    </row>
    <row r="74" spans="1:14" x14ac:dyDescent="0.25">
      <c r="A74" s="11" t="s">
        <v>29</v>
      </c>
      <c r="B74" s="5">
        <v>1603</v>
      </c>
      <c r="D74" s="11" t="s">
        <v>33</v>
      </c>
      <c r="E74" s="5">
        <v>323</v>
      </c>
      <c r="G74" s="11" t="s">
        <v>37</v>
      </c>
      <c r="H74" s="5">
        <f>65+62</f>
        <v>127</v>
      </c>
      <c r="J74" s="11" t="s">
        <v>43</v>
      </c>
      <c r="K74" s="5">
        <v>49</v>
      </c>
    </row>
    <row r="75" spans="1:14" x14ac:dyDescent="0.25">
      <c r="A75" s="11" t="s">
        <v>29</v>
      </c>
      <c r="B75" s="5">
        <v>1103</v>
      </c>
      <c r="D75" s="11" t="s">
        <v>33</v>
      </c>
      <c r="E75" s="5">
        <v>330</v>
      </c>
      <c r="G75" s="11" t="s">
        <v>37</v>
      </c>
      <c r="H75" s="5">
        <v>128</v>
      </c>
      <c r="J75" s="11" t="s">
        <v>43</v>
      </c>
      <c r="K75" s="5">
        <v>49</v>
      </c>
    </row>
    <row r="76" spans="1:14" x14ac:dyDescent="0.25">
      <c r="A76" s="11" t="s">
        <v>29</v>
      </c>
      <c r="B76" s="5">
        <v>736</v>
      </c>
      <c r="D76" s="11" t="s">
        <v>33</v>
      </c>
      <c r="E76" s="5">
        <f>155+180</f>
        <v>335</v>
      </c>
      <c r="G76" s="11" t="s">
        <v>37</v>
      </c>
      <c r="H76" s="5">
        <f>50+79</f>
        <v>129</v>
      </c>
      <c r="J76" s="11" t="s">
        <v>43</v>
      </c>
      <c r="K76" s="5">
        <v>49</v>
      </c>
    </row>
    <row r="77" spans="1:14" x14ac:dyDescent="0.25">
      <c r="A77" s="11" t="s">
        <v>29</v>
      </c>
      <c r="B77" s="5">
        <v>1247</v>
      </c>
      <c r="D77" s="11" t="s">
        <v>33</v>
      </c>
      <c r="E77" s="5">
        <v>344</v>
      </c>
      <c r="G77" s="11" t="s">
        <v>37</v>
      </c>
      <c r="H77" s="5">
        <v>129</v>
      </c>
      <c r="J77" s="11" t="s">
        <v>43</v>
      </c>
      <c r="K77" s="5">
        <v>49</v>
      </c>
    </row>
    <row r="78" spans="1:14" x14ac:dyDescent="0.25">
      <c r="A78" s="11" t="s">
        <v>29</v>
      </c>
      <c r="B78" s="5">
        <v>593</v>
      </c>
      <c r="D78" s="11" t="s">
        <v>33</v>
      </c>
      <c r="E78" s="5">
        <v>348</v>
      </c>
      <c r="G78" s="11" t="s">
        <v>37</v>
      </c>
      <c r="H78" s="5">
        <v>131</v>
      </c>
      <c r="J78" s="11" t="s">
        <v>43</v>
      </c>
      <c r="K78" s="5">
        <v>49</v>
      </c>
    </row>
    <row r="79" spans="1:14" x14ac:dyDescent="0.25">
      <c r="A79" s="11" t="s">
        <v>29</v>
      </c>
      <c r="B79" s="5">
        <v>537</v>
      </c>
      <c r="D79" s="11" t="s">
        <v>33</v>
      </c>
      <c r="E79" s="5">
        <f>265+87</f>
        <v>352</v>
      </c>
      <c r="G79" s="11" t="s">
        <v>37</v>
      </c>
      <c r="H79" s="5">
        <v>133</v>
      </c>
      <c r="J79" s="11" t="s">
        <v>43</v>
      </c>
      <c r="K79" s="5">
        <v>49</v>
      </c>
    </row>
    <row r="80" spans="1:14" x14ac:dyDescent="0.25">
      <c r="A80" s="11" t="s">
        <v>29</v>
      </c>
      <c r="B80" s="5">
        <v>1038</v>
      </c>
      <c r="D80" s="11" t="s">
        <v>33</v>
      </c>
      <c r="E80" s="5">
        <f>220+133</f>
        <v>353</v>
      </c>
      <c r="G80" s="11" t="s">
        <v>37</v>
      </c>
      <c r="H80" s="5">
        <f>58+75</f>
        <v>133</v>
      </c>
      <c r="J80" s="11" t="s">
        <v>43</v>
      </c>
      <c r="K80" s="5">
        <v>50</v>
      </c>
    </row>
    <row r="81" spans="1:11" x14ac:dyDescent="0.25">
      <c r="A81" s="11" t="s">
        <v>29</v>
      </c>
      <c r="B81" s="5">
        <v>943</v>
      </c>
      <c r="D81" s="11" t="s">
        <v>33</v>
      </c>
      <c r="E81" s="5">
        <v>360</v>
      </c>
      <c r="G81" s="11" t="s">
        <v>37</v>
      </c>
      <c r="H81" s="5">
        <v>137</v>
      </c>
      <c r="J81" s="11" t="s">
        <v>43</v>
      </c>
      <c r="K81" s="5">
        <v>50</v>
      </c>
    </row>
    <row r="82" spans="1:11" x14ac:dyDescent="0.25">
      <c r="A82" s="11" t="s">
        <v>29</v>
      </c>
      <c r="B82" s="5">
        <v>660</v>
      </c>
      <c r="D82" s="11" t="s">
        <v>33</v>
      </c>
      <c r="E82" s="5">
        <v>425</v>
      </c>
      <c r="G82" s="11" t="s">
        <v>37</v>
      </c>
      <c r="H82" s="5">
        <v>142</v>
      </c>
      <c r="J82" s="11" t="s">
        <v>43</v>
      </c>
      <c r="K82" s="5">
        <v>54</v>
      </c>
    </row>
    <row r="83" spans="1:11" x14ac:dyDescent="0.25">
      <c r="A83" s="11" t="s">
        <v>29</v>
      </c>
      <c r="B83" s="5">
        <v>1475</v>
      </c>
      <c r="D83" s="11" t="s">
        <v>33</v>
      </c>
      <c r="E83" s="5">
        <v>425</v>
      </c>
      <c r="G83" s="11" t="s">
        <v>37</v>
      </c>
      <c r="H83" s="5">
        <v>143</v>
      </c>
      <c r="J83" s="11" t="s">
        <v>43</v>
      </c>
      <c r="K83" s="5">
        <v>54</v>
      </c>
    </row>
    <row r="84" spans="1:11" x14ac:dyDescent="0.25">
      <c r="A84" s="11" t="s">
        <v>29</v>
      </c>
      <c r="B84" s="5">
        <v>292</v>
      </c>
      <c r="D84" s="11" t="s">
        <v>33</v>
      </c>
      <c r="E84" s="5">
        <f>114+312</f>
        <v>426</v>
      </c>
      <c r="G84" s="11" t="s">
        <v>37</v>
      </c>
      <c r="H84" s="5">
        <v>143</v>
      </c>
      <c r="J84" s="11" t="s">
        <v>43</v>
      </c>
      <c r="K84" s="5">
        <v>55</v>
      </c>
    </row>
    <row r="85" spans="1:11" x14ac:dyDescent="0.25">
      <c r="A85" s="11" t="s">
        <v>29</v>
      </c>
      <c r="B85" s="5">
        <v>1271</v>
      </c>
      <c r="D85" s="11" t="s">
        <v>33</v>
      </c>
      <c r="E85" s="5">
        <f>413+103</f>
        <v>516</v>
      </c>
      <c r="G85" s="11" t="s">
        <v>37</v>
      </c>
      <c r="H85" s="5">
        <v>147</v>
      </c>
      <c r="J85" s="11" t="s">
        <v>43</v>
      </c>
      <c r="K85" s="5">
        <v>55</v>
      </c>
    </row>
    <row r="86" spans="1:11" x14ac:dyDescent="0.25">
      <c r="A86" s="11" t="s">
        <v>29</v>
      </c>
      <c r="B86" s="5">
        <v>662</v>
      </c>
      <c r="D86" s="11" t="s">
        <v>33</v>
      </c>
      <c r="E86" s="5">
        <v>569</v>
      </c>
      <c r="G86" s="11" t="s">
        <v>37</v>
      </c>
      <c r="H86" s="5">
        <v>147</v>
      </c>
      <c r="J86" s="11" t="s">
        <v>43</v>
      </c>
      <c r="K86" s="5">
        <v>55</v>
      </c>
    </row>
    <row r="87" spans="1:11" x14ac:dyDescent="0.25">
      <c r="A87" s="11" t="s">
        <v>29</v>
      </c>
      <c r="B87" s="5">
        <v>339</v>
      </c>
      <c r="D87" s="11" t="s">
        <v>33</v>
      </c>
      <c r="E87" s="5">
        <f>273+338</f>
        <v>611</v>
      </c>
      <c r="G87" s="11" t="s">
        <v>37</v>
      </c>
      <c r="H87" s="5">
        <v>150</v>
      </c>
      <c r="J87" s="11" t="s">
        <v>43</v>
      </c>
      <c r="K87" s="5">
        <v>55</v>
      </c>
    </row>
    <row r="88" spans="1:11" x14ac:dyDescent="0.25">
      <c r="A88" s="11" t="s">
        <v>29</v>
      </c>
      <c r="B88" s="5">
        <v>855</v>
      </c>
      <c r="D88" s="11" t="s">
        <v>33</v>
      </c>
      <c r="E88" s="5">
        <f>466+177</f>
        <v>643</v>
      </c>
      <c r="G88" s="11" t="s">
        <v>37</v>
      </c>
      <c r="H88" s="5">
        <v>151</v>
      </c>
      <c r="J88" s="11" t="s">
        <v>43</v>
      </c>
      <c r="K88" s="5">
        <v>56</v>
      </c>
    </row>
    <row r="89" spans="1:11" x14ac:dyDescent="0.25">
      <c r="A89" s="11" t="s">
        <v>29</v>
      </c>
      <c r="B89" s="5">
        <v>380</v>
      </c>
      <c r="D89" s="11" t="s">
        <v>33</v>
      </c>
      <c r="E89" s="5">
        <f>233+422</f>
        <v>655</v>
      </c>
      <c r="G89" s="11" t="s">
        <v>37</v>
      </c>
      <c r="H89" s="5">
        <v>175</v>
      </c>
      <c r="J89" s="11" t="s">
        <v>43</v>
      </c>
      <c r="K89" s="5">
        <v>56</v>
      </c>
    </row>
    <row r="90" spans="1:11" x14ac:dyDescent="0.25">
      <c r="A90" s="11" t="s">
        <v>29</v>
      </c>
      <c r="B90" s="5">
        <v>1122</v>
      </c>
      <c r="D90" s="11" t="s">
        <v>33</v>
      </c>
      <c r="E90" s="5">
        <v>835</v>
      </c>
      <c r="G90" s="11" t="s">
        <v>37</v>
      </c>
      <c r="H90" s="5">
        <v>185</v>
      </c>
      <c r="J90" s="11" t="s">
        <v>43</v>
      </c>
      <c r="K90" s="5">
        <v>57</v>
      </c>
    </row>
    <row r="91" spans="1:11" x14ac:dyDescent="0.25">
      <c r="A91" s="11" t="s">
        <v>30</v>
      </c>
      <c r="B91" s="5">
        <v>29</v>
      </c>
      <c r="D91" s="11" t="s">
        <v>33</v>
      </c>
      <c r="E91" s="5">
        <f>562+296</f>
        <v>858</v>
      </c>
      <c r="G91" s="11" t="s">
        <v>37</v>
      </c>
      <c r="H91" s="5">
        <v>186</v>
      </c>
      <c r="J91" s="11" t="s">
        <v>43</v>
      </c>
      <c r="K91" s="5">
        <v>57</v>
      </c>
    </row>
    <row r="92" spans="1:11" x14ac:dyDescent="0.25">
      <c r="A92" s="11" t="s">
        <v>30</v>
      </c>
      <c r="B92" s="5">
        <v>32</v>
      </c>
      <c r="D92" s="11" t="s">
        <v>34</v>
      </c>
      <c r="E92" s="5">
        <v>61</v>
      </c>
      <c r="G92" s="11" t="s">
        <v>38</v>
      </c>
      <c r="H92" s="5">
        <v>39</v>
      </c>
      <c r="J92" s="11" t="s">
        <v>43</v>
      </c>
      <c r="K92" s="5">
        <v>58</v>
      </c>
    </row>
    <row r="93" spans="1:11" x14ac:dyDescent="0.25">
      <c r="A93" s="11" t="s">
        <v>30</v>
      </c>
      <c r="B93" s="5">
        <v>32</v>
      </c>
      <c r="D93" s="11" t="s">
        <v>34</v>
      </c>
      <c r="E93" s="5">
        <v>63</v>
      </c>
      <c r="G93" s="11" t="s">
        <v>38</v>
      </c>
      <c r="H93" s="5">
        <v>40</v>
      </c>
      <c r="J93" s="11" t="s">
        <v>43</v>
      </c>
      <c r="K93" s="5">
        <v>59</v>
      </c>
    </row>
    <row r="94" spans="1:11" x14ac:dyDescent="0.25">
      <c r="A94" s="11" t="s">
        <v>31</v>
      </c>
      <c r="B94" s="5">
        <v>33</v>
      </c>
      <c r="D94" s="11" t="s">
        <v>34</v>
      </c>
      <c r="E94" s="5">
        <v>64</v>
      </c>
      <c r="G94" s="11" t="s">
        <v>38</v>
      </c>
      <c r="H94" s="5">
        <v>41</v>
      </c>
      <c r="J94" s="11" t="s">
        <v>43</v>
      </c>
      <c r="K94" s="5">
        <v>59</v>
      </c>
    </row>
    <row r="95" spans="1:11" x14ac:dyDescent="0.25">
      <c r="A95" s="11" t="s">
        <v>31</v>
      </c>
      <c r="B95" s="5">
        <v>34</v>
      </c>
      <c r="D95" s="11" t="s">
        <v>35</v>
      </c>
      <c r="E95" s="5">
        <v>66</v>
      </c>
      <c r="G95" s="11" t="s">
        <v>39</v>
      </c>
      <c r="H95" s="5">
        <v>41</v>
      </c>
      <c r="J95" s="11" t="s">
        <v>43</v>
      </c>
      <c r="K95" s="5">
        <v>59</v>
      </c>
    </row>
    <row r="96" spans="1:11" x14ac:dyDescent="0.25">
      <c r="A96" s="11" t="s">
        <v>31</v>
      </c>
      <c r="B96" s="5">
        <v>35</v>
      </c>
      <c r="D96" s="11" t="s">
        <v>35</v>
      </c>
      <c r="E96" s="5">
        <v>78</v>
      </c>
      <c r="G96" s="11" t="s">
        <v>39</v>
      </c>
      <c r="H96" s="5">
        <v>44</v>
      </c>
      <c r="J96" s="11" t="s">
        <v>43</v>
      </c>
      <c r="K96" s="5">
        <v>59</v>
      </c>
    </row>
    <row r="97" spans="1:11" x14ac:dyDescent="0.25">
      <c r="A97" s="11" t="s">
        <v>31</v>
      </c>
      <c r="B97" s="5">
        <v>35</v>
      </c>
      <c r="D97" s="11" t="s">
        <v>35</v>
      </c>
      <c r="E97" s="5">
        <v>78</v>
      </c>
      <c r="G97" s="11" t="s">
        <v>39</v>
      </c>
      <c r="H97" s="5">
        <v>48</v>
      </c>
      <c r="J97" s="11" t="s">
        <v>43</v>
      </c>
      <c r="K97" s="5">
        <v>59</v>
      </c>
    </row>
    <row r="98" spans="1:11" x14ac:dyDescent="0.25">
      <c r="A98" s="11" t="s">
        <v>31</v>
      </c>
      <c r="B98" s="5">
        <v>35</v>
      </c>
      <c r="D98" s="11" t="s">
        <v>35</v>
      </c>
      <c r="E98" s="5">
        <v>78</v>
      </c>
      <c r="G98" s="11" t="s">
        <v>39</v>
      </c>
      <c r="H98" s="5">
        <v>49</v>
      </c>
      <c r="J98" s="11" t="s">
        <v>43</v>
      </c>
      <c r="K98" s="5">
        <v>59</v>
      </c>
    </row>
    <row r="99" spans="1:11" x14ac:dyDescent="0.25">
      <c r="A99" s="11" t="s">
        <v>31</v>
      </c>
      <c r="B99" s="5">
        <v>35</v>
      </c>
      <c r="D99" s="11" t="s">
        <v>35</v>
      </c>
      <c r="E99" s="5">
        <v>78</v>
      </c>
      <c r="G99" s="11" t="s">
        <v>39</v>
      </c>
      <c r="H99" s="5">
        <v>49</v>
      </c>
      <c r="J99" s="11" t="s">
        <v>43</v>
      </c>
      <c r="K99" s="5">
        <v>59</v>
      </c>
    </row>
    <row r="100" spans="1:11" x14ac:dyDescent="0.25">
      <c r="A100" s="11" t="s">
        <v>31</v>
      </c>
      <c r="B100" s="5">
        <v>35</v>
      </c>
      <c r="D100" s="11" t="s">
        <v>35</v>
      </c>
      <c r="E100" s="5">
        <v>79</v>
      </c>
      <c r="G100" s="11" t="s">
        <v>39</v>
      </c>
      <c r="H100" s="5">
        <v>50</v>
      </c>
      <c r="J100" s="11" t="s">
        <v>43</v>
      </c>
      <c r="K100" s="5">
        <v>59</v>
      </c>
    </row>
    <row r="101" spans="1:11" x14ac:dyDescent="0.25">
      <c r="A101" s="11" t="s">
        <v>31</v>
      </c>
      <c r="B101" s="5">
        <v>35</v>
      </c>
      <c r="D101" s="11" t="s">
        <v>35</v>
      </c>
      <c r="E101" s="5">
        <v>79</v>
      </c>
      <c r="G101" s="11" t="s">
        <v>39</v>
      </c>
      <c r="H101" s="5">
        <v>50</v>
      </c>
      <c r="J101" s="11" t="s">
        <v>43</v>
      </c>
      <c r="K101" s="5">
        <v>59</v>
      </c>
    </row>
    <row r="102" spans="1:11" x14ac:dyDescent="0.25">
      <c r="A102" s="11" t="s">
        <v>31</v>
      </c>
      <c r="B102" s="5">
        <v>38</v>
      </c>
      <c r="D102" s="11" t="s">
        <v>35</v>
      </c>
      <c r="E102" s="5">
        <v>80</v>
      </c>
      <c r="G102" s="11" t="s">
        <v>39</v>
      </c>
      <c r="H102" s="5">
        <v>50</v>
      </c>
      <c r="J102" s="11" t="s">
        <v>43</v>
      </c>
      <c r="K102" s="5">
        <v>60</v>
      </c>
    </row>
    <row r="103" spans="1:11" x14ac:dyDescent="0.25">
      <c r="A103" s="11" t="s">
        <v>31</v>
      </c>
      <c r="B103" s="5">
        <v>38</v>
      </c>
      <c r="D103" s="11" t="s">
        <v>35</v>
      </c>
      <c r="E103" s="5">
        <v>82</v>
      </c>
      <c r="G103" s="11" t="s">
        <v>39</v>
      </c>
      <c r="H103" s="5">
        <v>51</v>
      </c>
      <c r="J103" s="11" t="s">
        <v>43</v>
      </c>
      <c r="K103" s="5">
        <v>60</v>
      </c>
    </row>
    <row r="104" spans="1:11" x14ac:dyDescent="0.25">
      <c r="A104" s="11" t="s">
        <v>31</v>
      </c>
      <c r="B104" s="5">
        <v>38</v>
      </c>
      <c r="D104" s="11" t="s">
        <v>35</v>
      </c>
      <c r="E104" s="5">
        <v>93</v>
      </c>
      <c r="G104" s="11" t="s">
        <v>39</v>
      </c>
      <c r="H104" s="5">
        <v>52</v>
      </c>
      <c r="J104" s="11" t="s">
        <v>43</v>
      </c>
      <c r="K104" s="5">
        <v>60</v>
      </c>
    </row>
    <row r="105" spans="1:11" x14ac:dyDescent="0.25">
      <c r="A105" s="11" t="s">
        <v>31</v>
      </c>
      <c r="B105" s="5">
        <v>38</v>
      </c>
      <c r="D105" s="11" t="s">
        <v>35</v>
      </c>
      <c r="E105" s="5">
        <v>98</v>
      </c>
      <c r="G105" s="11" t="s">
        <v>39</v>
      </c>
      <c r="H105" s="5">
        <v>53</v>
      </c>
      <c r="J105" s="11" t="s">
        <v>43</v>
      </c>
      <c r="K105" s="5">
        <v>61</v>
      </c>
    </row>
    <row r="106" spans="1:11" x14ac:dyDescent="0.25">
      <c r="A106" s="11" t="s">
        <v>31</v>
      </c>
      <c r="B106" s="5">
        <v>39</v>
      </c>
      <c r="D106" s="11" t="s">
        <v>35</v>
      </c>
      <c r="E106" s="5">
        <v>98</v>
      </c>
      <c r="G106" s="11" t="s">
        <v>39</v>
      </c>
      <c r="H106" s="5">
        <v>53</v>
      </c>
      <c r="J106" s="11" t="s">
        <v>43</v>
      </c>
      <c r="K106" s="5">
        <v>61</v>
      </c>
    </row>
    <row r="107" spans="1:11" x14ac:dyDescent="0.25">
      <c r="A107" s="11" t="s">
        <v>31</v>
      </c>
      <c r="B107" s="5">
        <v>39</v>
      </c>
      <c r="D107" s="11" t="s">
        <v>35</v>
      </c>
      <c r="E107" s="5">
        <v>98</v>
      </c>
      <c r="G107" s="11" t="s">
        <v>39</v>
      </c>
      <c r="H107" s="5">
        <v>55</v>
      </c>
      <c r="J107" s="11" t="s">
        <v>43</v>
      </c>
      <c r="K107" s="5">
        <v>61</v>
      </c>
    </row>
    <row r="108" spans="1:11" x14ac:dyDescent="0.25">
      <c r="A108" s="11" t="s">
        <v>31</v>
      </c>
      <c r="B108" s="5">
        <v>39</v>
      </c>
      <c r="D108" s="11" t="s">
        <v>35</v>
      </c>
      <c r="E108" s="5">
        <v>98</v>
      </c>
      <c r="G108" s="11" t="s">
        <v>39</v>
      </c>
      <c r="H108" s="5">
        <v>55</v>
      </c>
      <c r="J108" s="11" t="s">
        <v>43</v>
      </c>
      <c r="K108" s="5">
        <v>62</v>
      </c>
    </row>
    <row r="109" spans="1:11" x14ac:dyDescent="0.25">
      <c r="A109" s="11" t="s">
        <v>31</v>
      </c>
      <c r="B109" s="5">
        <v>39</v>
      </c>
      <c r="D109" s="11" t="s">
        <v>35</v>
      </c>
      <c r="E109" s="5">
        <v>99</v>
      </c>
      <c r="G109" s="11" t="s">
        <v>39</v>
      </c>
      <c r="H109" s="5">
        <v>55</v>
      </c>
      <c r="J109" s="11" t="s">
        <v>43</v>
      </c>
      <c r="K109" s="5">
        <v>62</v>
      </c>
    </row>
    <row r="110" spans="1:11" x14ac:dyDescent="0.25">
      <c r="A110" s="11" t="s">
        <v>31</v>
      </c>
      <c r="B110" s="5">
        <v>39</v>
      </c>
      <c r="D110" s="11" t="s">
        <v>35</v>
      </c>
      <c r="E110" s="5">
        <v>100</v>
      </c>
      <c r="G110" s="11" t="s">
        <v>39</v>
      </c>
      <c r="H110" s="5">
        <v>55</v>
      </c>
      <c r="J110" s="11" t="s">
        <v>43</v>
      </c>
      <c r="K110" s="5">
        <v>62</v>
      </c>
    </row>
    <row r="111" spans="1:11" x14ac:dyDescent="0.25">
      <c r="A111" s="11" t="s">
        <v>31</v>
      </c>
      <c r="B111" s="5">
        <v>39</v>
      </c>
      <c r="D111" s="11" t="s">
        <v>35</v>
      </c>
      <c r="E111" s="5">
        <v>100</v>
      </c>
      <c r="G111" s="11" t="s">
        <v>39</v>
      </c>
      <c r="H111" s="5">
        <v>58</v>
      </c>
      <c r="J111" s="11" t="s">
        <v>43</v>
      </c>
      <c r="K111" s="5">
        <v>62</v>
      </c>
    </row>
    <row r="112" spans="1:11" x14ac:dyDescent="0.25">
      <c r="A112" s="11" t="s">
        <v>31</v>
      </c>
      <c r="B112" s="5">
        <v>39</v>
      </c>
      <c r="D112" s="11" t="s">
        <v>35</v>
      </c>
      <c r="E112" s="5">
        <v>100</v>
      </c>
      <c r="G112" s="11" t="s">
        <v>39</v>
      </c>
      <c r="H112" s="5">
        <v>59</v>
      </c>
      <c r="J112" s="11" t="s">
        <v>43</v>
      </c>
      <c r="K112" s="5">
        <v>62</v>
      </c>
    </row>
    <row r="113" spans="1:11" x14ac:dyDescent="0.25">
      <c r="A113" s="11" t="s">
        <v>31</v>
      </c>
      <c r="B113" s="5">
        <v>39</v>
      </c>
      <c r="D113" s="11" t="s">
        <v>35</v>
      </c>
      <c r="E113" s="5">
        <v>103</v>
      </c>
      <c r="G113" s="11" t="s">
        <v>39</v>
      </c>
      <c r="H113" s="5">
        <v>59</v>
      </c>
      <c r="J113" s="11" t="s">
        <v>43</v>
      </c>
      <c r="K113" s="5">
        <v>64</v>
      </c>
    </row>
    <row r="114" spans="1:11" x14ac:dyDescent="0.25">
      <c r="A114" s="11" t="s">
        <v>31</v>
      </c>
      <c r="B114" s="5">
        <v>39</v>
      </c>
      <c r="D114" s="11" t="s">
        <v>35</v>
      </c>
      <c r="E114" s="5">
        <v>108</v>
      </c>
      <c r="G114" s="11" t="s">
        <v>39</v>
      </c>
      <c r="H114" s="5">
        <v>61</v>
      </c>
      <c r="J114" s="11" t="s">
        <v>43</v>
      </c>
      <c r="K114" s="5">
        <v>64</v>
      </c>
    </row>
    <row r="115" spans="1:11" x14ac:dyDescent="0.25">
      <c r="A115" s="11" t="s">
        <v>31</v>
      </c>
      <c r="B115" s="5">
        <v>41</v>
      </c>
      <c r="D115" s="11" t="s">
        <v>35</v>
      </c>
      <c r="E115" s="5">
        <v>110</v>
      </c>
      <c r="G115" s="11" t="s">
        <v>39</v>
      </c>
      <c r="H115" s="5">
        <v>61</v>
      </c>
      <c r="J115" s="11" t="s">
        <v>43</v>
      </c>
      <c r="K115" s="5">
        <v>64</v>
      </c>
    </row>
    <row r="116" spans="1:11" x14ac:dyDescent="0.25">
      <c r="A116" s="11" t="s">
        <v>31</v>
      </c>
      <c r="B116" s="5">
        <v>42</v>
      </c>
      <c r="D116" s="11" t="s">
        <v>35</v>
      </c>
      <c r="E116" s="5">
        <v>112</v>
      </c>
      <c r="G116" s="11" t="s">
        <v>39</v>
      </c>
      <c r="H116" s="5">
        <v>64</v>
      </c>
      <c r="J116" s="11" t="s">
        <v>43</v>
      </c>
      <c r="K116" s="5">
        <v>65</v>
      </c>
    </row>
    <row r="117" spans="1:11" x14ac:dyDescent="0.25">
      <c r="A117" s="11" t="s">
        <v>31</v>
      </c>
      <c r="B117" s="5">
        <v>43</v>
      </c>
      <c r="D117" s="11" t="s">
        <v>35</v>
      </c>
      <c r="E117" s="5">
        <v>112</v>
      </c>
      <c r="G117" s="11" t="s">
        <v>39</v>
      </c>
      <c r="H117" s="5">
        <v>64</v>
      </c>
      <c r="J117" s="11" t="s">
        <v>43</v>
      </c>
      <c r="K117" s="5">
        <v>66</v>
      </c>
    </row>
    <row r="118" spans="1:11" x14ac:dyDescent="0.25">
      <c r="A118" s="11" t="s">
        <v>31</v>
      </c>
      <c r="B118" s="5">
        <v>43</v>
      </c>
      <c r="D118" s="11" t="s">
        <v>35</v>
      </c>
      <c r="E118" s="5">
        <v>113</v>
      </c>
      <c r="G118" s="11" t="s">
        <v>39</v>
      </c>
      <c r="H118" s="5">
        <v>65</v>
      </c>
      <c r="J118" s="11" t="s">
        <v>43</v>
      </c>
      <c r="K118" s="5">
        <v>67</v>
      </c>
    </row>
    <row r="119" spans="1:11" x14ac:dyDescent="0.25">
      <c r="A119" s="11" t="s">
        <v>31</v>
      </c>
      <c r="B119" s="5">
        <v>43</v>
      </c>
      <c r="D119" s="11" t="s">
        <v>35</v>
      </c>
      <c r="E119" s="5">
        <v>113</v>
      </c>
      <c r="G119" s="11" t="s">
        <v>39</v>
      </c>
      <c r="H119" s="5">
        <v>65</v>
      </c>
      <c r="J119" s="11" t="s">
        <v>43</v>
      </c>
      <c r="K119" s="5">
        <v>68</v>
      </c>
    </row>
    <row r="120" spans="1:11" x14ac:dyDescent="0.25">
      <c r="A120" s="11" t="s">
        <v>31</v>
      </c>
      <c r="B120" s="5">
        <v>45</v>
      </c>
      <c r="D120" s="11" t="s">
        <v>35</v>
      </c>
      <c r="E120" s="5">
        <v>117</v>
      </c>
      <c r="G120" s="11" t="s">
        <v>39</v>
      </c>
      <c r="H120" s="5">
        <v>67</v>
      </c>
      <c r="J120" s="11" t="s">
        <v>43</v>
      </c>
      <c r="K120" s="5">
        <v>68</v>
      </c>
    </row>
    <row r="121" spans="1:11" x14ac:dyDescent="0.25">
      <c r="A121" s="11" t="s">
        <v>31</v>
      </c>
      <c r="B121" s="5">
        <v>45</v>
      </c>
      <c r="D121" s="11" t="s">
        <v>35</v>
      </c>
      <c r="E121" s="5">
        <v>120</v>
      </c>
      <c r="G121" s="11" t="s">
        <v>39</v>
      </c>
      <c r="H121" s="5">
        <v>67</v>
      </c>
      <c r="J121" s="11" t="s">
        <v>43</v>
      </c>
      <c r="K121" s="5">
        <v>68</v>
      </c>
    </row>
    <row r="122" spans="1:11" x14ac:dyDescent="0.25">
      <c r="A122" s="11" t="s">
        <v>31</v>
      </c>
      <c r="B122" s="5">
        <v>45</v>
      </c>
      <c r="D122" s="11" t="s">
        <v>35</v>
      </c>
      <c r="E122" s="5">
        <v>120</v>
      </c>
      <c r="G122" s="11" t="s">
        <v>39</v>
      </c>
      <c r="H122" s="5">
        <v>67</v>
      </c>
      <c r="J122" s="11" t="s">
        <v>43</v>
      </c>
      <c r="K122" s="5">
        <v>69</v>
      </c>
    </row>
    <row r="123" spans="1:11" x14ac:dyDescent="0.25">
      <c r="A123" s="11" t="s">
        <v>31</v>
      </c>
      <c r="B123" s="5">
        <v>45</v>
      </c>
      <c r="D123" s="11" t="s">
        <v>35</v>
      </c>
      <c r="E123" s="5">
        <v>122</v>
      </c>
      <c r="G123" s="11" t="s">
        <v>39</v>
      </c>
      <c r="H123" s="5">
        <v>67</v>
      </c>
      <c r="J123" s="11" t="s">
        <v>43</v>
      </c>
      <c r="K123" s="5">
        <v>69</v>
      </c>
    </row>
    <row r="124" spans="1:11" x14ac:dyDescent="0.25">
      <c r="A124" s="11" t="s">
        <v>31</v>
      </c>
      <c r="B124" s="5">
        <v>45</v>
      </c>
      <c r="D124" s="11" t="s">
        <v>35</v>
      </c>
      <c r="E124" s="5">
        <v>123</v>
      </c>
      <c r="G124" s="11" t="s">
        <v>39</v>
      </c>
      <c r="H124" s="5">
        <v>67</v>
      </c>
      <c r="J124" s="11" t="s">
        <v>43</v>
      </c>
      <c r="K124" s="5">
        <v>69</v>
      </c>
    </row>
    <row r="125" spans="1:11" x14ac:dyDescent="0.25">
      <c r="A125" s="11" t="s">
        <v>31</v>
      </c>
      <c r="B125" s="5">
        <v>46</v>
      </c>
      <c r="D125" s="11" t="s">
        <v>35</v>
      </c>
      <c r="E125" s="5">
        <v>135</v>
      </c>
      <c r="G125" s="11" t="s">
        <v>39</v>
      </c>
      <c r="H125" s="5">
        <v>68</v>
      </c>
      <c r="J125" s="11" t="s">
        <v>43</v>
      </c>
      <c r="K125" s="5">
        <v>69</v>
      </c>
    </row>
    <row r="126" spans="1:11" x14ac:dyDescent="0.25">
      <c r="A126" s="11" t="s">
        <v>31</v>
      </c>
      <c r="B126" s="5">
        <v>46</v>
      </c>
      <c r="D126" s="11" t="s">
        <v>35</v>
      </c>
      <c r="E126" s="5">
        <v>137</v>
      </c>
      <c r="G126" s="11" t="s">
        <v>39</v>
      </c>
      <c r="H126" s="5">
        <v>68</v>
      </c>
      <c r="J126" s="11" t="s">
        <v>43</v>
      </c>
      <c r="K126" s="5">
        <v>69</v>
      </c>
    </row>
    <row r="127" spans="1:11" x14ac:dyDescent="0.25">
      <c r="A127" s="11" t="s">
        <v>31</v>
      </c>
      <c r="B127" s="5">
        <v>46</v>
      </c>
      <c r="D127" s="11" t="s">
        <v>35</v>
      </c>
      <c r="E127" s="5">
        <v>137</v>
      </c>
      <c r="G127" s="11" t="s">
        <v>39</v>
      </c>
      <c r="H127" s="5">
        <v>68</v>
      </c>
      <c r="J127" s="11" t="s">
        <v>43</v>
      </c>
      <c r="K127" s="5">
        <v>70</v>
      </c>
    </row>
    <row r="128" spans="1:11" x14ac:dyDescent="0.25">
      <c r="A128" s="11" t="s">
        <v>31</v>
      </c>
      <c r="B128" s="5">
        <v>48</v>
      </c>
      <c r="D128" s="11" t="s">
        <v>35</v>
      </c>
      <c r="E128" s="5">
        <v>138</v>
      </c>
      <c r="G128" s="11" t="s">
        <v>39</v>
      </c>
      <c r="H128" s="5">
        <v>69</v>
      </c>
      <c r="J128" s="11" t="s">
        <v>43</v>
      </c>
      <c r="K128" s="5">
        <v>70</v>
      </c>
    </row>
    <row r="129" spans="1:11" x14ac:dyDescent="0.25">
      <c r="A129" s="11" t="s">
        <v>31</v>
      </c>
      <c r="B129" s="5">
        <v>48</v>
      </c>
      <c r="D129" s="11" t="s">
        <v>35</v>
      </c>
      <c r="E129" s="5">
        <v>138</v>
      </c>
      <c r="G129" s="11" t="s">
        <v>39</v>
      </c>
      <c r="H129" s="5">
        <v>69</v>
      </c>
      <c r="J129" s="11" t="s">
        <v>43</v>
      </c>
      <c r="K129" s="5">
        <v>72</v>
      </c>
    </row>
    <row r="130" spans="1:11" x14ac:dyDescent="0.25">
      <c r="A130" s="11" t="s">
        <v>31</v>
      </c>
      <c r="B130" s="5">
        <v>48</v>
      </c>
      <c r="D130" s="11" t="s">
        <v>35</v>
      </c>
      <c r="E130" s="5">
        <v>144</v>
      </c>
      <c r="G130" s="11" t="s">
        <v>39</v>
      </c>
      <c r="H130" s="5">
        <v>69</v>
      </c>
      <c r="J130" s="11" t="s">
        <v>43</v>
      </c>
      <c r="K130" s="5">
        <v>72</v>
      </c>
    </row>
    <row r="131" spans="1:11" x14ac:dyDescent="0.25">
      <c r="A131" s="11" t="s">
        <v>31</v>
      </c>
      <c r="B131" s="5">
        <v>48</v>
      </c>
      <c r="D131" s="11" t="s">
        <v>35</v>
      </c>
      <c r="E131" s="5">
        <v>145</v>
      </c>
      <c r="G131" s="11" t="s">
        <v>39</v>
      </c>
      <c r="H131" s="5">
        <v>69</v>
      </c>
      <c r="J131" s="11" t="s">
        <v>43</v>
      </c>
      <c r="K131" s="5">
        <v>74</v>
      </c>
    </row>
    <row r="132" spans="1:11" x14ac:dyDescent="0.25">
      <c r="A132" s="11" t="s">
        <v>31</v>
      </c>
      <c r="B132" s="5">
        <v>49</v>
      </c>
      <c r="D132" s="11" t="s">
        <v>35</v>
      </c>
      <c r="E132" s="5">
        <v>157</v>
      </c>
      <c r="G132" s="11" t="s">
        <v>39</v>
      </c>
      <c r="H132" s="5">
        <v>69</v>
      </c>
      <c r="J132" s="11" t="s">
        <v>43</v>
      </c>
      <c r="K132" s="5">
        <v>74</v>
      </c>
    </row>
    <row r="133" spans="1:11" x14ac:dyDescent="0.25">
      <c r="A133" s="11" t="s">
        <v>31</v>
      </c>
      <c r="B133" s="5">
        <v>49</v>
      </c>
      <c r="D133" s="11" t="s">
        <v>35</v>
      </c>
      <c r="E133" s="5">
        <v>157</v>
      </c>
      <c r="G133" s="11" t="s">
        <v>39</v>
      </c>
      <c r="H133" s="5">
        <v>69</v>
      </c>
      <c r="J133" s="11" t="s">
        <v>43</v>
      </c>
      <c r="K133" s="5">
        <v>75</v>
      </c>
    </row>
    <row r="134" spans="1:11" x14ac:dyDescent="0.25">
      <c r="A134" s="11" t="s">
        <v>31</v>
      </c>
      <c r="B134" s="5">
        <v>49</v>
      </c>
      <c r="D134" s="11" t="s">
        <v>35</v>
      </c>
      <c r="E134" s="5">
        <v>158</v>
      </c>
      <c r="G134" s="11" t="s">
        <v>39</v>
      </c>
      <c r="H134" s="5">
        <v>69</v>
      </c>
      <c r="J134" s="11" t="s">
        <v>43</v>
      </c>
      <c r="K134" s="5">
        <v>75</v>
      </c>
    </row>
    <row r="135" spans="1:11" x14ac:dyDescent="0.25">
      <c r="A135" s="11" t="s">
        <v>31</v>
      </c>
      <c r="B135" s="5">
        <v>49</v>
      </c>
      <c r="D135" s="11" t="s">
        <v>35</v>
      </c>
      <c r="E135" s="5">
        <v>161</v>
      </c>
      <c r="G135" s="11" t="s">
        <v>39</v>
      </c>
      <c r="H135" s="5">
        <v>70</v>
      </c>
      <c r="J135" s="11" t="s">
        <v>43</v>
      </c>
      <c r="K135" s="5">
        <v>76</v>
      </c>
    </row>
    <row r="136" spans="1:11" x14ac:dyDescent="0.25">
      <c r="A136" s="11" t="s">
        <v>31</v>
      </c>
      <c r="B136" s="5">
        <v>49</v>
      </c>
      <c r="D136" s="11" t="s">
        <v>35</v>
      </c>
      <c r="E136" s="5">
        <v>177</v>
      </c>
      <c r="G136" s="11" t="s">
        <v>39</v>
      </c>
      <c r="H136" s="5">
        <v>71</v>
      </c>
      <c r="J136" s="11" t="s">
        <v>43</v>
      </c>
      <c r="K136" s="5">
        <v>76</v>
      </c>
    </row>
    <row r="137" spans="1:11" x14ac:dyDescent="0.25">
      <c r="A137" s="11" t="s">
        <v>31</v>
      </c>
      <c r="B137" s="5">
        <v>49</v>
      </c>
      <c r="D137" s="11" t="s">
        <v>35</v>
      </c>
      <c r="E137" s="5">
        <v>180</v>
      </c>
      <c r="G137" s="11" t="s">
        <v>39</v>
      </c>
      <c r="H137" s="5">
        <v>71</v>
      </c>
      <c r="J137" s="11" t="s">
        <v>43</v>
      </c>
      <c r="K137" s="5">
        <v>76</v>
      </c>
    </row>
    <row r="138" spans="1:11" x14ac:dyDescent="0.25">
      <c r="A138" s="11" t="s">
        <v>31</v>
      </c>
      <c r="B138" s="5">
        <v>49</v>
      </c>
      <c r="D138" s="11" t="s">
        <v>35</v>
      </c>
      <c r="E138" s="5">
        <v>180</v>
      </c>
      <c r="G138" s="11" t="s">
        <v>39</v>
      </c>
      <c r="H138" s="5">
        <v>72</v>
      </c>
      <c r="J138" s="11" t="s">
        <v>43</v>
      </c>
      <c r="K138" s="5">
        <v>78</v>
      </c>
    </row>
    <row r="139" spans="1:11" x14ac:dyDescent="0.25">
      <c r="A139" s="11" t="s">
        <v>31</v>
      </c>
      <c r="B139" s="5">
        <v>49</v>
      </c>
      <c r="D139" s="11" t="s">
        <v>35</v>
      </c>
      <c r="E139" s="5">
        <v>180</v>
      </c>
      <c r="G139" s="11" t="s">
        <v>39</v>
      </c>
      <c r="H139" s="5">
        <v>72</v>
      </c>
      <c r="J139" s="11" t="s">
        <v>43</v>
      </c>
      <c r="K139" s="5">
        <v>78</v>
      </c>
    </row>
    <row r="140" spans="1:11" x14ac:dyDescent="0.25">
      <c r="A140" s="11" t="s">
        <v>31</v>
      </c>
      <c r="B140" s="5">
        <v>49</v>
      </c>
      <c r="D140" s="11" t="s">
        <v>35</v>
      </c>
      <c r="E140" s="5">
        <v>188</v>
      </c>
      <c r="G140" s="11" t="s">
        <v>39</v>
      </c>
      <c r="H140" s="5">
        <v>77</v>
      </c>
      <c r="J140" s="11" t="s">
        <v>43</v>
      </c>
      <c r="K140" s="5">
        <v>78</v>
      </c>
    </row>
    <row r="141" spans="1:11" x14ac:dyDescent="0.25">
      <c r="A141" s="11" t="s">
        <v>31</v>
      </c>
      <c r="B141" s="5">
        <v>49</v>
      </c>
      <c r="D141" s="11" t="s">
        <v>35</v>
      </c>
      <c r="E141" s="5">
        <v>197</v>
      </c>
      <c r="G141" s="11" t="s">
        <v>39</v>
      </c>
      <c r="H141" s="5">
        <v>77</v>
      </c>
      <c r="J141" s="11" t="s">
        <v>43</v>
      </c>
      <c r="K141" s="5">
        <v>79</v>
      </c>
    </row>
    <row r="142" spans="1:11" x14ac:dyDescent="0.25">
      <c r="A142" s="11" t="s">
        <v>31</v>
      </c>
      <c r="B142" s="5">
        <v>49</v>
      </c>
      <c r="D142" s="11" t="s">
        <v>35</v>
      </c>
      <c r="E142" s="5">
        <v>209</v>
      </c>
      <c r="G142" s="11" t="s">
        <v>39</v>
      </c>
      <c r="H142" s="5">
        <v>78</v>
      </c>
      <c r="J142" s="11" t="s">
        <v>43</v>
      </c>
      <c r="K142" s="5">
        <v>79</v>
      </c>
    </row>
    <row r="143" spans="1:11" x14ac:dyDescent="0.25">
      <c r="A143" s="11" t="s">
        <v>31</v>
      </c>
      <c r="B143" s="5">
        <v>49</v>
      </c>
      <c r="D143" s="11" t="s">
        <v>35</v>
      </c>
      <c r="E143" s="5">
        <v>209</v>
      </c>
      <c r="G143" s="11" t="s">
        <v>39</v>
      </c>
      <c r="H143" s="5">
        <v>78</v>
      </c>
      <c r="J143" s="11" t="s">
        <v>43</v>
      </c>
      <c r="K143" s="5">
        <v>79</v>
      </c>
    </row>
    <row r="144" spans="1:11" x14ac:dyDescent="0.25">
      <c r="A144" s="11" t="s">
        <v>31</v>
      </c>
      <c r="B144" s="5">
        <v>49</v>
      </c>
      <c r="D144" s="11" t="s">
        <v>35</v>
      </c>
      <c r="E144" s="5">
        <v>254</v>
      </c>
      <c r="G144" s="11" t="s">
        <v>39</v>
      </c>
      <c r="H144" s="5">
        <v>79</v>
      </c>
      <c r="J144" s="11" t="s">
        <v>43</v>
      </c>
      <c r="K144" s="5">
        <v>79</v>
      </c>
    </row>
    <row r="145" spans="1:11" x14ac:dyDescent="0.25">
      <c r="A145" s="11" t="s">
        <v>31</v>
      </c>
      <c r="B145" s="5">
        <v>49</v>
      </c>
      <c r="D145" s="11" t="s">
        <v>35</v>
      </c>
      <c r="E145" s="5">
        <v>265</v>
      </c>
      <c r="G145" s="11" t="s">
        <v>39</v>
      </c>
      <c r="H145" s="5">
        <v>80</v>
      </c>
      <c r="J145" s="11" t="s">
        <v>43</v>
      </c>
      <c r="K145" s="5">
        <v>81</v>
      </c>
    </row>
    <row r="146" spans="1:11" x14ac:dyDescent="0.25">
      <c r="A146" s="11" t="s">
        <v>31</v>
      </c>
      <c r="B146" s="5">
        <v>49</v>
      </c>
      <c r="D146" s="11" t="s">
        <v>35</v>
      </c>
      <c r="E146" s="5">
        <v>281</v>
      </c>
      <c r="G146" s="11" t="s">
        <v>39</v>
      </c>
      <c r="H146" s="5">
        <v>80</v>
      </c>
      <c r="J146" s="11" t="s">
        <v>43</v>
      </c>
      <c r="K146" s="5">
        <v>81</v>
      </c>
    </row>
    <row r="147" spans="1:11" x14ac:dyDescent="0.25">
      <c r="A147" s="11" t="s">
        <v>31</v>
      </c>
      <c r="B147" s="5">
        <v>50</v>
      </c>
      <c r="D147" s="11" t="s">
        <v>35</v>
      </c>
      <c r="E147" s="5">
        <v>285</v>
      </c>
      <c r="G147" s="11" t="s">
        <v>39</v>
      </c>
      <c r="H147" s="5">
        <v>84</v>
      </c>
      <c r="J147" s="11" t="s">
        <v>43</v>
      </c>
      <c r="K147" s="5">
        <v>81</v>
      </c>
    </row>
    <row r="148" spans="1:11" x14ac:dyDescent="0.25">
      <c r="A148" s="11" t="s">
        <v>31</v>
      </c>
      <c r="B148" s="5">
        <v>52</v>
      </c>
      <c r="D148" s="11" t="s">
        <v>35</v>
      </c>
      <c r="E148" s="5">
        <v>373</v>
      </c>
      <c r="G148" s="11" t="s">
        <v>39</v>
      </c>
      <c r="H148" s="5">
        <v>84</v>
      </c>
      <c r="J148" s="11" t="s">
        <v>43</v>
      </c>
      <c r="K148" s="5">
        <v>82</v>
      </c>
    </row>
    <row r="149" spans="1:11" x14ac:dyDescent="0.25">
      <c r="A149" s="11" t="s">
        <v>31</v>
      </c>
      <c r="B149" s="5">
        <v>53</v>
      </c>
      <c r="D149" s="11" t="s">
        <v>35</v>
      </c>
      <c r="E149" s="5">
        <v>375</v>
      </c>
      <c r="G149" s="11" t="s">
        <v>39</v>
      </c>
      <c r="H149" s="5">
        <v>85</v>
      </c>
      <c r="J149" s="11" t="s">
        <v>43</v>
      </c>
      <c r="K149" s="5">
        <v>83</v>
      </c>
    </row>
    <row r="150" spans="1:11" x14ac:dyDescent="0.25">
      <c r="A150" s="11" t="s">
        <v>31</v>
      </c>
      <c r="B150" s="5">
        <v>54</v>
      </c>
      <c r="D150" s="11" t="s">
        <v>35</v>
      </c>
      <c r="E150" s="5">
        <v>468</v>
      </c>
      <c r="G150" s="11" t="s">
        <v>39</v>
      </c>
      <c r="H150" s="5">
        <v>85</v>
      </c>
      <c r="J150" s="11" t="s">
        <v>43</v>
      </c>
      <c r="K150" s="5">
        <v>88</v>
      </c>
    </row>
    <row r="151" spans="1:11" x14ac:dyDescent="0.25">
      <c r="A151" s="11" t="s">
        <v>31</v>
      </c>
      <c r="B151" s="5">
        <v>54</v>
      </c>
      <c r="D151" s="11" t="s">
        <v>35</v>
      </c>
      <c r="E151" s="5">
        <v>519</v>
      </c>
      <c r="G151" s="11" t="s">
        <v>39</v>
      </c>
      <c r="H151" s="5">
        <v>87</v>
      </c>
      <c r="J151" s="11" t="s">
        <v>43</v>
      </c>
      <c r="K151" s="5">
        <v>90</v>
      </c>
    </row>
    <row r="152" spans="1:11" x14ac:dyDescent="0.25">
      <c r="A152" s="11" t="s">
        <v>31</v>
      </c>
      <c r="B152" s="5">
        <v>54</v>
      </c>
      <c r="D152" s="11" t="s">
        <v>35</v>
      </c>
      <c r="E152" s="5">
        <v>613</v>
      </c>
      <c r="G152" s="11" t="s">
        <v>39</v>
      </c>
      <c r="H152" s="5">
        <v>88</v>
      </c>
      <c r="J152" s="11" t="s">
        <v>43</v>
      </c>
      <c r="K152" s="5">
        <v>90</v>
      </c>
    </row>
    <row r="153" spans="1:11" x14ac:dyDescent="0.25">
      <c r="A153" s="11" t="s">
        <v>31</v>
      </c>
      <c r="B153" s="5">
        <v>54</v>
      </c>
      <c r="D153" s="11" t="s">
        <v>35</v>
      </c>
      <c r="E153" s="5">
        <f>381+246</f>
        <v>627</v>
      </c>
      <c r="G153" s="11" t="s">
        <v>39</v>
      </c>
      <c r="H153" s="5">
        <v>90</v>
      </c>
      <c r="J153" s="11" t="s">
        <v>43</v>
      </c>
      <c r="K153" s="5">
        <v>91</v>
      </c>
    </row>
    <row r="154" spans="1:11" x14ac:dyDescent="0.25">
      <c r="A154" s="11" t="s">
        <v>31</v>
      </c>
      <c r="B154" s="5">
        <v>54</v>
      </c>
      <c r="D154" s="11" t="s">
        <v>35</v>
      </c>
      <c r="E154" s="5">
        <v>632</v>
      </c>
      <c r="G154" s="11" t="s">
        <v>39</v>
      </c>
      <c r="H154" s="5">
        <v>91</v>
      </c>
      <c r="J154" s="11" t="s">
        <v>43</v>
      </c>
      <c r="K154" s="5">
        <v>98</v>
      </c>
    </row>
    <row r="155" spans="1:11" x14ac:dyDescent="0.25">
      <c r="A155" s="11" t="s">
        <v>31</v>
      </c>
      <c r="B155" s="5">
        <v>55</v>
      </c>
      <c r="D155" s="11" t="s">
        <v>35</v>
      </c>
      <c r="E155" s="5">
        <v>785</v>
      </c>
      <c r="G155" s="11" t="s">
        <v>39</v>
      </c>
      <c r="H155" s="5">
        <v>92</v>
      </c>
      <c r="J155" s="11" t="s">
        <v>43</v>
      </c>
      <c r="K155" s="5">
        <v>99</v>
      </c>
    </row>
    <row r="156" spans="1:11" x14ac:dyDescent="0.25">
      <c r="A156" s="11" t="s">
        <v>31</v>
      </c>
      <c r="B156" s="5">
        <v>55</v>
      </c>
      <c r="D156" s="11" t="s">
        <v>35</v>
      </c>
      <c r="E156" s="5">
        <v>791</v>
      </c>
      <c r="G156" s="11" t="s">
        <v>39</v>
      </c>
      <c r="H156" s="5">
        <v>98</v>
      </c>
      <c r="J156" s="11" t="s">
        <v>43</v>
      </c>
      <c r="K156" s="5">
        <v>101</v>
      </c>
    </row>
    <row r="157" spans="1:11" x14ac:dyDescent="0.25">
      <c r="A157" s="11" t="s">
        <v>31</v>
      </c>
      <c r="B157" s="5">
        <v>56</v>
      </c>
      <c r="D157" s="11" t="s">
        <v>35</v>
      </c>
      <c r="E157" s="5">
        <v>835</v>
      </c>
      <c r="G157" s="11" t="s">
        <v>39</v>
      </c>
      <c r="H157" s="5">
        <v>99</v>
      </c>
      <c r="J157" s="11" t="s">
        <v>43</v>
      </c>
      <c r="K157" s="5">
        <v>104</v>
      </c>
    </row>
    <row r="158" spans="1:11" x14ac:dyDescent="0.25">
      <c r="A158" s="11" t="s">
        <v>31</v>
      </c>
      <c r="B158" s="5">
        <v>56</v>
      </c>
      <c r="D158" s="11" t="s">
        <v>35</v>
      </c>
      <c r="E158" s="5">
        <v>920</v>
      </c>
      <c r="G158" s="11" t="s">
        <v>39</v>
      </c>
      <c r="H158" s="5">
        <v>99</v>
      </c>
      <c r="J158" s="11" t="s">
        <v>43</v>
      </c>
      <c r="K158" s="5">
        <v>108</v>
      </c>
    </row>
    <row r="159" spans="1:11" x14ac:dyDescent="0.25">
      <c r="A159" s="11" t="s">
        <v>31</v>
      </c>
      <c r="B159" s="5">
        <v>57</v>
      </c>
      <c r="D159" s="11" t="s">
        <v>35</v>
      </c>
      <c r="E159" s="5">
        <v>927</v>
      </c>
      <c r="G159" s="11" t="s">
        <v>39</v>
      </c>
      <c r="H159" s="5">
        <v>99</v>
      </c>
      <c r="J159" s="11" t="s">
        <v>43</v>
      </c>
      <c r="K159" s="5">
        <v>109</v>
      </c>
    </row>
    <row r="160" spans="1:11" x14ac:dyDescent="0.25">
      <c r="A160" s="11" t="s">
        <v>31</v>
      </c>
      <c r="B160" s="5">
        <v>58</v>
      </c>
      <c r="D160" s="11" t="s">
        <v>35</v>
      </c>
      <c r="E160" s="5">
        <v>936</v>
      </c>
      <c r="G160" s="11" t="s">
        <v>39</v>
      </c>
      <c r="H160" s="5">
        <v>107</v>
      </c>
      <c r="J160" s="11" t="s">
        <v>43</v>
      </c>
      <c r="K160" s="5">
        <v>118</v>
      </c>
    </row>
    <row r="161" spans="1:11" x14ac:dyDescent="0.25">
      <c r="A161" s="11" t="s">
        <v>31</v>
      </c>
      <c r="B161" s="5">
        <v>58</v>
      </c>
      <c r="D161" s="11" t="s">
        <v>35</v>
      </c>
      <c r="E161" s="5">
        <v>943</v>
      </c>
      <c r="G161" s="11" t="s">
        <v>39</v>
      </c>
      <c r="H161" s="5">
        <v>108</v>
      </c>
      <c r="J161" s="11" t="s">
        <v>43</v>
      </c>
      <c r="K161" s="5">
        <v>119</v>
      </c>
    </row>
    <row r="162" spans="1:11" x14ac:dyDescent="0.25">
      <c r="A162" s="11" t="s">
        <v>31</v>
      </c>
      <c r="B162" s="5">
        <v>59</v>
      </c>
      <c r="D162" s="11" t="s">
        <v>35</v>
      </c>
      <c r="E162" s="5">
        <v>977</v>
      </c>
      <c r="G162" s="11" t="s">
        <v>39</v>
      </c>
      <c r="H162" s="5">
        <v>109</v>
      </c>
      <c r="J162" s="11" t="s">
        <v>43</v>
      </c>
      <c r="K162" s="5">
        <v>120</v>
      </c>
    </row>
    <row r="163" spans="1:11" x14ac:dyDescent="0.25">
      <c r="A163" s="11" t="s">
        <v>31</v>
      </c>
      <c r="B163" s="5">
        <v>59</v>
      </c>
      <c r="D163" s="11" t="s">
        <v>35</v>
      </c>
      <c r="E163" s="5">
        <f>455+583</f>
        <v>1038</v>
      </c>
      <c r="G163" s="11" t="s">
        <v>39</v>
      </c>
      <c r="H163" s="5">
        <v>112</v>
      </c>
      <c r="J163" s="11" t="s">
        <v>43</v>
      </c>
      <c r="K163" s="5">
        <v>152</v>
      </c>
    </row>
    <row r="164" spans="1:11" x14ac:dyDescent="0.25">
      <c r="A164" s="11" t="s">
        <v>31</v>
      </c>
      <c r="B164" s="5">
        <v>59</v>
      </c>
      <c r="D164" s="11" t="s">
        <v>35</v>
      </c>
      <c r="E164" s="5">
        <v>1050</v>
      </c>
      <c r="G164" s="11" t="s">
        <v>39</v>
      </c>
      <c r="H164" s="5">
        <v>127</v>
      </c>
      <c r="J164" s="11" t="s">
        <v>43</v>
      </c>
      <c r="K164" s="5">
        <v>193</v>
      </c>
    </row>
    <row r="165" spans="1:11" x14ac:dyDescent="0.25">
      <c r="A165" s="11" t="s">
        <v>31</v>
      </c>
      <c r="B165" s="5">
        <v>59</v>
      </c>
      <c r="D165" s="11" t="s">
        <v>35</v>
      </c>
      <c r="E165" s="5">
        <v>1120</v>
      </c>
      <c r="G165" s="11" t="s">
        <v>39</v>
      </c>
      <c r="H165" s="5">
        <v>127</v>
      </c>
      <c r="J165" s="11" t="s">
        <v>43</v>
      </c>
      <c r="K165" s="5">
        <v>256</v>
      </c>
    </row>
    <row r="166" spans="1:11" x14ac:dyDescent="0.25">
      <c r="A166" s="11" t="s">
        <v>31</v>
      </c>
      <c r="B166" s="5">
        <v>59</v>
      </c>
      <c r="D166" s="11" t="s">
        <v>35</v>
      </c>
      <c r="E166" s="5">
        <v>1122</v>
      </c>
      <c r="G166" s="11" t="s">
        <v>39</v>
      </c>
      <c r="H166" s="5">
        <v>131</v>
      </c>
      <c r="J166" s="11" t="s">
        <v>43</v>
      </c>
      <c r="K166" s="5">
        <v>265</v>
      </c>
    </row>
    <row r="167" spans="1:11" x14ac:dyDescent="0.25">
      <c r="A167" s="11" t="s">
        <v>31</v>
      </c>
      <c r="B167" s="5">
        <v>59</v>
      </c>
      <c r="D167" s="11" t="s">
        <v>35</v>
      </c>
      <c r="E167" s="5">
        <v>1130</v>
      </c>
      <c r="G167" s="11" t="s">
        <v>39</v>
      </c>
      <c r="H167" s="5">
        <v>133</v>
      </c>
      <c r="J167" s="11" t="s">
        <v>43</v>
      </c>
      <c r="K167" s="5">
        <v>299</v>
      </c>
    </row>
    <row r="168" spans="1:11" x14ac:dyDescent="0.25">
      <c r="A168" s="11" t="s">
        <v>31</v>
      </c>
      <c r="B168" s="5">
        <v>59</v>
      </c>
      <c r="D168" s="11" t="s">
        <v>35</v>
      </c>
      <c r="E168" s="5">
        <v>1260</v>
      </c>
      <c r="G168" s="11" t="s">
        <v>39</v>
      </c>
      <c r="H168" s="5">
        <v>140</v>
      </c>
      <c r="J168" s="11" t="s">
        <v>43</v>
      </c>
      <c r="K168" s="5">
        <v>300</v>
      </c>
    </row>
    <row r="169" spans="1:11" x14ac:dyDescent="0.25">
      <c r="A169" s="11" t="s">
        <v>31</v>
      </c>
      <c r="B169" s="5">
        <v>59</v>
      </c>
      <c r="D169" s="11" t="s">
        <v>35</v>
      </c>
      <c r="E169" s="5">
        <v>1400</v>
      </c>
      <c r="G169" s="11" t="s">
        <v>39</v>
      </c>
      <c r="H169" s="5">
        <v>144</v>
      </c>
      <c r="J169" s="11" t="s">
        <v>43</v>
      </c>
      <c r="K169" s="5">
        <v>328</v>
      </c>
    </row>
    <row r="170" spans="1:11" x14ac:dyDescent="0.25">
      <c r="A170" s="11" t="s">
        <v>31</v>
      </c>
      <c r="B170" s="5">
        <v>59</v>
      </c>
      <c r="D170" s="11" t="s">
        <v>35</v>
      </c>
      <c r="E170" s="5">
        <v>1420</v>
      </c>
      <c r="G170" s="11" t="s">
        <v>39</v>
      </c>
      <c r="H170" s="5">
        <v>145</v>
      </c>
      <c r="J170" s="11" t="s">
        <v>43</v>
      </c>
      <c r="K170" s="5">
        <v>550</v>
      </c>
    </row>
    <row r="171" spans="1:11" x14ac:dyDescent="0.25">
      <c r="A171" s="11" t="s">
        <v>31</v>
      </c>
      <c r="B171" s="5">
        <v>59</v>
      </c>
      <c r="D171" s="11" t="s">
        <v>35</v>
      </c>
      <c r="E171" s="5">
        <v>1520</v>
      </c>
      <c r="G171" s="11" t="s">
        <v>39</v>
      </c>
      <c r="H171" s="5">
        <v>148</v>
      </c>
      <c r="J171" s="11" t="s">
        <v>43</v>
      </c>
      <c r="K171" s="5">
        <v>888</v>
      </c>
    </row>
    <row r="172" spans="1:11" x14ac:dyDescent="0.25">
      <c r="A172" s="11" t="s">
        <v>31</v>
      </c>
      <c r="B172" s="5">
        <v>59</v>
      </c>
      <c r="D172" s="11" t="s">
        <v>35</v>
      </c>
      <c r="E172" s="5">
        <f>953+628</f>
        <v>1581</v>
      </c>
      <c r="G172" s="11" t="s">
        <v>39</v>
      </c>
      <c r="H172" s="5">
        <v>152</v>
      </c>
      <c r="J172" s="11" t="s">
        <v>43</v>
      </c>
      <c r="K172" s="5">
        <f>328+1030+838+524</f>
        <v>2720</v>
      </c>
    </row>
    <row r="173" spans="1:11" x14ac:dyDescent="0.25">
      <c r="A173" s="11" t="s">
        <v>31</v>
      </c>
      <c r="B173" s="5">
        <v>59</v>
      </c>
      <c r="D173" s="11" t="s">
        <v>35</v>
      </c>
      <c r="E173" s="5">
        <v>1720</v>
      </c>
      <c r="G173" s="11" t="s">
        <v>39</v>
      </c>
      <c r="H173" s="5">
        <v>158</v>
      </c>
    </row>
    <row r="174" spans="1:11" x14ac:dyDescent="0.25">
      <c r="A174" s="11" t="s">
        <v>31</v>
      </c>
      <c r="B174" s="5">
        <v>59</v>
      </c>
      <c r="D174" s="11" t="s">
        <v>35</v>
      </c>
      <c r="E174" s="5">
        <v>2020</v>
      </c>
      <c r="G174" s="11" t="s">
        <v>39</v>
      </c>
      <c r="H174" s="5">
        <v>169</v>
      </c>
    </row>
    <row r="175" spans="1:11" x14ac:dyDescent="0.25">
      <c r="A175" s="11" t="s">
        <v>31</v>
      </c>
      <c r="B175" s="5">
        <v>59</v>
      </c>
      <c r="D175" s="11" t="s">
        <v>35</v>
      </c>
      <c r="E175" s="5">
        <v>2610</v>
      </c>
      <c r="G175" s="11" t="s">
        <v>39</v>
      </c>
      <c r="H175" s="5">
        <v>170</v>
      </c>
    </row>
    <row r="176" spans="1:11" x14ac:dyDescent="0.25">
      <c r="A176" s="11" t="s">
        <v>31</v>
      </c>
      <c r="B176" s="5">
        <v>60</v>
      </c>
      <c r="G176" s="11" t="s">
        <v>39</v>
      </c>
      <c r="H176" s="5">
        <v>176</v>
      </c>
    </row>
    <row r="177" spans="1:8" x14ac:dyDescent="0.25">
      <c r="A177" s="11" t="s">
        <v>31</v>
      </c>
      <c r="B177" s="5">
        <v>60</v>
      </c>
      <c r="G177" s="11" t="s">
        <v>39</v>
      </c>
      <c r="H177" s="5">
        <v>180</v>
      </c>
    </row>
    <row r="178" spans="1:8" x14ac:dyDescent="0.25">
      <c r="A178" s="11" t="s">
        <v>31</v>
      </c>
      <c r="B178" s="5">
        <v>60</v>
      </c>
      <c r="G178" s="11" t="s">
        <v>39</v>
      </c>
      <c r="H178" s="5">
        <v>189</v>
      </c>
    </row>
    <row r="179" spans="1:8" x14ac:dyDescent="0.25">
      <c r="A179" s="11" t="s">
        <v>31</v>
      </c>
      <c r="B179" s="5">
        <v>61</v>
      </c>
      <c r="G179" s="11" t="s">
        <v>39</v>
      </c>
      <c r="H179" s="5">
        <v>201</v>
      </c>
    </row>
    <row r="180" spans="1:8" x14ac:dyDescent="0.25">
      <c r="A180" s="11" t="s">
        <v>31</v>
      </c>
      <c r="B180" s="5">
        <v>63</v>
      </c>
      <c r="G180" s="11" t="s">
        <v>39</v>
      </c>
      <c r="H180" s="5">
        <v>221</v>
      </c>
    </row>
    <row r="181" spans="1:8" x14ac:dyDescent="0.25">
      <c r="G181" s="11" t="s">
        <v>39</v>
      </c>
      <c r="H181" s="5">
        <v>293</v>
      </c>
    </row>
    <row r="182" spans="1:8" x14ac:dyDescent="0.25">
      <c r="G182" s="11" t="s">
        <v>39</v>
      </c>
      <c r="H182" s="5">
        <v>306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7973E-2C34-4114-8DA9-57E4125FFAD5}">
  <dimension ref="A1:B982"/>
  <sheetViews>
    <sheetView workbookViewId="0">
      <selection activeCell="D19" sqref="D19"/>
    </sheetView>
  </sheetViews>
  <sheetFormatPr defaultRowHeight="13.8" x14ac:dyDescent="0.25"/>
  <cols>
    <col min="1" max="1" width="8.88671875" style="5"/>
    <col min="2" max="2" width="12.33203125" style="5" customWidth="1"/>
  </cols>
  <sheetData>
    <row r="1" spans="1:2" x14ac:dyDescent="0.25">
      <c r="A1" s="11" t="s">
        <v>26</v>
      </c>
      <c r="B1" s="11" t="s">
        <v>27</v>
      </c>
    </row>
    <row r="2" spans="1:2" x14ac:dyDescent="0.25">
      <c r="A2" s="11" t="s">
        <v>28</v>
      </c>
      <c r="B2" s="5">
        <v>72</v>
      </c>
    </row>
    <row r="3" spans="1:2" x14ac:dyDescent="0.25">
      <c r="A3" s="11" t="s">
        <v>28</v>
      </c>
      <c r="B3" s="5">
        <v>113</v>
      </c>
    </row>
    <row r="4" spans="1:2" x14ac:dyDescent="0.25">
      <c r="A4" s="11" t="s">
        <v>28</v>
      </c>
      <c r="B4" s="5">
        <v>132</v>
      </c>
    </row>
    <row r="5" spans="1:2" x14ac:dyDescent="0.25">
      <c r="A5" s="11" t="s">
        <v>29</v>
      </c>
      <c r="B5" s="5">
        <v>152</v>
      </c>
    </row>
    <row r="6" spans="1:2" x14ac:dyDescent="0.25">
      <c r="A6" s="11" t="s">
        <v>29</v>
      </c>
      <c r="B6" s="5">
        <v>154</v>
      </c>
    </row>
    <row r="7" spans="1:2" x14ac:dyDescent="0.25">
      <c r="A7" s="11" t="s">
        <v>29</v>
      </c>
      <c r="B7" s="5">
        <v>158</v>
      </c>
    </row>
    <row r="8" spans="1:2" x14ac:dyDescent="0.25">
      <c r="A8" s="11" t="s">
        <v>29</v>
      </c>
      <c r="B8" s="5">
        <v>161</v>
      </c>
    </row>
    <row r="9" spans="1:2" x14ac:dyDescent="0.25">
      <c r="A9" s="11" t="s">
        <v>29</v>
      </c>
      <c r="B9" s="5">
        <v>163</v>
      </c>
    </row>
    <row r="10" spans="1:2" x14ac:dyDescent="0.25">
      <c r="A10" s="11" t="s">
        <v>29</v>
      </c>
      <c r="B10" s="5">
        <v>165</v>
      </c>
    </row>
    <row r="11" spans="1:2" x14ac:dyDescent="0.25">
      <c r="A11" s="11" t="s">
        <v>29</v>
      </c>
      <c r="B11" s="5">
        <v>165</v>
      </c>
    </row>
    <row r="12" spans="1:2" x14ac:dyDescent="0.25">
      <c r="A12" s="11" t="s">
        <v>29</v>
      </c>
      <c r="B12" s="5">
        <v>169</v>
      </c>
    </row>
    <row r="13" spans="1:2" x14ac:dyDescent="0.25">
      <c r="A13" s="11" t="s">
        <v>29</v>
      </c>
      <c r="B13" s="5">
        <v>169</v>
      </c>
    </row>
    <row r="14" spans="1:2" x14ac:dyDescent="0.25">
      <c r="A14" s="11" t="s">
        <v>29</v>
      </c>
      <c r="B14" s="5">
        <v>170</v>
      </c>
    </row>
    <row r="15" spans="1:2" x14ac:dyDescent="0.25">
      <c r="A15" s="11" t="s">
        <v>29</v>
      </c>
      <c r="B15" s="5">
        <v>173</v>
      </c>
    </row>
    <row r="16" spans="1:2" x14ac:dyDescent="0.25">
      <c r="A16" s="11" t="s">
        <v>29</v>
      </c>
      <c r="B16" s="5">
        <v>173</v>
      </c>
    </row>
    <row r="17" spans="1:2" x14ac:dyDescent="0.25">
      <c r="A17" s="11" t="s">
        <v>29</v>
      </c>
      <c r="B17" s="5">
        <v>176</v>
      </c>
    </row>
    <row r="18" spans="1:2" x14ac:dyDescent="0.25">
      <c r="A18" s="11" t="s">
        <v>29</v>
      </c>
      <c r="B18" s="5">
        <v>177</v>
      </c>
    </row>
    <row r="19" spans="1:2" x14ac:dyDescent="0.25">
      <c r="A19" s="11" t="s">
        <v>29</v>
      </c>
      <c r="B19" s="5">
        <v>177</v>
      </c>
    </row>
    <row r="20" spans="1:2" x14ac:dyDescent="0.25">
      <c r="A20" s="11" t="s">
        <v>29</v>
      </c>
      <c r="B20" s="5">
        <v>177</v>
      </c>
    </row>
    <row r="21" spans="1:2" x14ac:dyDescent="0.25">
      <c r="A21" s="11" t="s">
        <v>29</v>
      </c>
      <c r="B21" s="5">
        <v>177</v>
      </c>
    </row>
    <row r="22" spans="1:2" x14ac:dyDescent="0.25">
      <c r="A22" s="11" t="s">
        <v>29</v>
      </c>
      <c r="B22" s="5">
        <v>193</v>
      </c>
    </row>
    <row r="23" spans="1:2" x14ac:dyDescent="0.25">
      <c r="A23" s="11" t="s">
        <v>29</v>
      </c>
      <c r="B23" s="5">
        <v>193</v>
      </c>
    </row>
    <row r="24" spans="1:2" x14ac:dyDescent="0.25">
      <c r="A24" s="11" t="s">
        <v>29</v>
      </c>
      <c r="B24" s="5">
        <v>196</v>
      </c>
    </row>
    <row r="25" spans="1:2" x14ac:dyDescent="0.25">
      <c r="A25" s="11" t="s">
        <v>29</v>
      </c>
      <c r="B25" s="5">
        <v>203</v>
      </c>
    </row>
    <row r="26" spans="1:2" x14ac:dyDescent="0.25">
      <c r="A26" s="11" t="s">
        <v>29</v>
      </c>
      <c r="B26" s="5">
        <v>209</v>
      </c>
    </row>
    <row r="27" spans="1:2" x14ac:dyDescent="0.25">
      <c r="A27" s="11" t="s">
        <v>29</v>
      </c>
      <c r="B27" s="5">
        <v>209</v>
      </c>
    </row>
    <row r="28" spans="1:2" x14ac:dyDescent="0.25">
      <c r="A28" s="11" t="s">
        <v>29</v>
      </c>
      <c r="B28" s="5">
        <v>211</v>
      </c>
    </row>
    <row r="29" spans="1:2" x14ac:dyDescent="0.25">
      <c r="A29" s="11" t="s">
        <v>29</v>
      </c>
      <c r="B29" s="5">
        <v>211</v>
      </c>
    </row>
    <row r="30" spans="1:2" x14ac:dyDescent="0.25">
      <c r="A30" s="11" t="s">
        <v>29</v>
      </c>
      <c r="B30" s="5">
        <v>214</v>
      </c>
    </row>
    <row r="31" spans="1:2" x14ac:dyDescent="0.25">
      <c r="A31" s="11" t="s">
        <v>29</v>
      </c>
      <c r="B31" s="5">
        <v>216</v>
      </c>
    </row>
    <row r="32" spans="1:2" x14ac:dyDescent="0.25">
      <c r="A32" s="11" t="s">
        <v>29</v>
      </c>
      <c r="B32" s="5">
        <v>216</v>
      </c>
    </row>
    <row r="33" spans="1:2" x14ac:dyDescent="0.25">
      <c r="A33" s="11" t="s">
        <v>29</v>
      </c>
      <c r="B33" s="5">
        <v>219</v>
      </c>
    </row>
    <row r="34" spans="1:2" x14ac:dyDescent="0.25">
      <c r="A34" s="11" t="s">
        <v>29</v>
      </c>
      <c r="B34" s="5">
        <v>219</v>
      </c>
    </row>
    <row r="35" spans="1:2" x14ac:dyDescent="0.25">
      <c r="A35" s="11" t="s">
        <v>29</v>
      </c>
      <c r="B35" s="5">
        <v>226</v>
      </c>
    </row>
    <row r="36" spans="1:2" x14ac:dyDescent="0.25">
      <c r="A36" s="11" t="s">
        <v>29</v>
      </c>
      <c r="B36" s="5">
        <v>229</v>
      </c>
    </row>
    <row r="37" spans="1:2" x14ac:dyDescent="0.25">
      <c r="A37" s="11" t="s">
        <v>29</v>
      </c>
      <c r="B37" s="5">
        <v>230</v>
      </c>
    </row>
    <row r="38" spans="1:2" x14ac:dyDescent="0.25">
      <c r="A38" s="11" t="s">
        <v>29</v>
      </c>
      <c r="B38" s="5">
        <v>230</v>
      </c>
    </row>
    <row r="39" spans="1:2" x14ac:dyDescent="0.25">
      <c r="A39" s="11" t="s">
        <v>29</v>
      </c>
      <c r="B39" s="5">
        <v>230</v>
      </c>
    </row>
    <row r="40" spans="1:2" x14ac:dyDescent="0.25">
      <c r="A40" s="11" t="s">
        <v>29</v>
      </c>
      <c r="B40" s="5">
        <v>239</v>
      </c>
    </row>
    <row r="41" spans="1:2" x14ac:dyDescent="0.25">
      <c r="A41" s="11" t="s">
        <v>29</v>
      </c>
      <c r="B41" s="5">
        <v>239</v>
      </c>
    </row>
    <row r="42" spans="1:2" x14ac:dyDescent="0.25">
      <c r="A42" s="11" t="s">
        <v>29</v>
      </c>
      <c r="B42" s="5">
        <v>242</v>
      </c>
    </row>
    <row r="43" spans="1:2" x14ac:dyDescent="0.25">
      <c r="A43" s="11" t="s">
        <v>29</v>
      </c>
      <c r="B43" s="5">
        <v>243</v>
      </c>
    </row>
    <row r="44" spans="1:2" x14ac:dyDescent="0.25">
      <c r="A44" s="11" t="s">
        <v>29</v>
      </c>
      <c r="B44" s="5">
        <v>243</v>
      </c>
    </row>
    <row r="45" spans="1:2" x14ac:dyDescent="0.25">
      <c r="A45" s="11" t="s">
        <v>29</v>
      </c>
      <c r="B45" s="5">
        <v>244</v>
      </c>
    </row>
    <row r="46" spans="1:2" x14ac:dyDescent="0.25">
      <c r="A46" s="11" t="s">
        <v>29</v>
      </c>
      <c r="B46" s="5">
        <v>245</v>
      </c>
    </row>
    <row r="47" spans="1:2" x14ac:dyDescent="0.25">
      <c r="A47" s="11" t="s">
        <v>29</v>
      </c>
      <c r="B47" s="5">
        <v>245</v>
      </c>
    </row>
    <row r="48" spans="1:2" x14ac:dyDescent="0.25">
      <c r="A48" s="11" t="s">
        <v>29</v>
      </c>
      <c r="B48" s="5">
        <v>248</v>
      </c>
    </row>
    <row r="49" spans="1:2" x14ac:dyDescent="0.25">
      <c r="A49" s="11" t="s">
        <v>29</v>
      </c>
      <c r="B49" s="5">
        <v>250</v>
      </c>
    </row>
    <row r="50" spans="1:2" x14ac:dyDescent="0.25">
      <c r="A50" s="11" t="s">
        <v>29</v>
      </c>
      <c r="B50" s="5">
        <v>251</v>
      </c>
    </row>
    <row r="51" spans="1:2" x14ac:dyDescent="0.25">
      <c r="A51" s="11" t="s">
        <v>29</v>
      </c>
      <c r="B51" s="5">
        <v>254</v>
      </c>
    </row>
    <row r="52" spans="1:2" x14ac:dyDescent="0.25">
      <c r="A52" s="11" t="s">
        <v>29</v>
      </c>
      <c r="B52" s="5">
        <v>257</v>
      </c>
    </row>
    <row r="53" spans="1:2" x14ac:dyDescent="0.25">
      <c r="A53" s="11" t="s">
        <v>29</v>
      </c>
      <c r="B53" s="5">
        <v>257</v>
      </c>
    </row>
    <row r="54" spans="1:2" x14ac:dyDescent="0.25">
      <c r="A54" s="11" t="s">
        <v>29</v>
      </c>
      <c r="B54" s="5">
        <v>259</v>
      </c>
    </row>
    <row r="55" spans="1:2" x14ac:dyDescent="0.25">
      <c r="A55" s="11" t="s">
        <v>29</v>
      </c>
      <c r="B55" s="5">
        <v>265</v>
      </c>
    </row>
    <row r="56" spans="1:2" x14ac:dyDescent="0.25">
      <c r="A56" s="11" t="s">
        <v>29</v>
      </c>
      <c r="B56" s="5">
        <v>274</v>
      </c>
    </row>
    <row r="57" spans="1:2" x14ac:dyDescent="0.25">
      <c r="A57" s="11" t="s">
        <v>29</v>
      </c>
      <c r="B57" s="5">
        <v>274</v>
      </c>
    </row>
    <row r="58" spans="1:2" x14ac:dyDescent="0.25">
      <c r="A58" s="11" t="s">
        <v>29</v>
      </c>
      <c r="B58" s="5">
        <v>286</v>
      </c>
    </row>
    <row r="59" spans="1:2" x14ac:dyDescent="0.25">
      <c r="A59" s="11" t="s">
        <v>29</v>
      </c>
      <c r="B59" s="5">
        <v>290</v>
      </c>
    </row>
    <row r="60" spans="1:2" x14ac:dyDescent="0.25">
      <c r="A60" s="11" t="s">
        <v>29</v>
      </c>
      <c r="B60" s="5">
        <v>293</v>
      </c>
    </row>
    <row r="61" spans="1:2" x14ac:dyDescent="0.25">
      <c r="A61" s="11" t="s">
        <v>29</v>
      </c>
      <c r="B61" s="5">
        <v>326</v>
      </c>
    </row>
    <row r="62" spans="1:2" x14ac:dyDescent="0.25">
      <c r="A62" s="11" t="s">
        <v>29</v>
      </c>
      <c r="B62" s="5">
        <v>331</v>
      </c>
    </row>
    <row r="63" spans="1:2" x14ac:dyDescent="0.25">
      <c r="A63" s="11" t="s">
        <v>29</v>
      </c>
      <c r="B63" s="5">
        <v>342</v>
      </c>
    </row>
    <row r="64" spans="1:2" x14ac:dyDescent="0.25">
      <c r="A64" s="11" t="s">
        <v>29</v>
      </c>
      <c r="B64" s="5">
        <v>353</v>
      </c>
    </row>
    <row r="65" spans="1:2" x14ac:dyDescent="0.25">
      <c r="A65" s="11" t="s">
        <v>29</v>
      </c>
      <c r="B65" s="5">
        <v>355</v>
      </c>
    </row>
    <row r="66" spans="1:2" x14ac:dyDescent="0.25">
      <c r="A66" s="11" t="s">
        <v>29</v>
      </c>
      <c r="B66" s="5">
        <v>357</v>
      </c>
    </row>
    <row r="67" spans="1:2" x14ac:dyDescent="0.25">
      <c r="A67" s="11" t="s">
        <v>29</v>
      </c>
      <c r="B67" s="5">
        <v>376</v>
      </c>
    </row>
    <row r="68" spans="1:2" x14ac:dyDescent="0.25">
      <c r="A68" s="11" t="s">
        <v>29</v>
      </c>
      <c r="B68" s="5">
        <v>396</v>
      </c>
    </row>
    <row r="69" spans="1:2" x14ac:dyDescent="0.25">
      <c r="A69" s="11" t="s">
        <v>29</v>
      </c>
      <c r="B69" s="5">
        <v>433</v>
      </c>
    </row>
    <row r="70" spans="1:2" x14ac:dyDescent="0.25">
      <c r="A70" s="11" t="s">
        <v>29</v>
      </c>
      <c r="B70" s="5">
        <v>461</v>
      </c>
    </row>
    <row r="71" spans="1:2" x14ac:dyDescent="0.25">
      <c r="A71" s="11" t="s">
        <v>29</v>
      </c>
      <c r="B71" s="5">
        <v>496</v>
      </c>
    </row>
    <row r="72" spans="1:2" x14ac:dyDescent="0.25">
      <c r="A72" s="11" t="s">
        <v>29</v>
      </c>
      <c r="B72" s="5">
        <v>1050</v>
      </c>
    </row>
    <row r="73" spans="1:2" x14ac:dyDescent="0.25">
      <c r="A73" s="11" t="s">
        <v>30</v>
      </c>
      <c r="B73" s="5">
        <v>50</v>
      </c>
    </row>
    <row r="74" spans="1:2" x14ac:dyDescent="0.25">
      <c r="A74" s="11" t="s">
        <v>30</v>
      </c>
      <c r="B74" s="5">
        <v>64</v>
      </c>
    </row>
    <row r="75" spans="1:2" x14ac:dyDescent="0.25">
      <c r="A75" s="11" t="s">
        <v>30</v>
      </c>
      <c r="B75" s="5">
        <v>80</v>
      </c>
    </row>
    <row r="76" spans="1:2" x14ac:dyDescent="0.25">
      <c r="A76" s="11" t="s">
        <v>31</v>
      </c>
      <c r="B76" s="5">
        <v>80</v>
      </c>
    </row>
    <row r="77" spans="1:2" x14ac:dyDescent="0.25">
      <c r="A77" s="11" t="s">
        <v>31</v>
      </c>
      <c r="B77" s="5">
        <v>82</v>
      </c>
    </row>
    <row r="78" spans="1:2" x14ac:dyDescent="0.25">
      <c r="A78" s="11" t="s">
        <v>31</v>
      </c>
      <c r="B78" s="5">
        <v>86</v>
      </c>
    </row>
    <row r="79" spans="1:2" x14ac:dyDescent="0.25">
      <c r="A79" s="11" t="s">
        <v>31</v>
      </c>
      <c r="B79" s="5">
        <v>96</v>
      </c>
    </row>
    <row r="80" spans="1:2" x14ac:dyDescent="0.25">
      <c r="A80" s="11" t="s">
        <v>31</v>
      </c>
      <c r="B80" s="5">
        <v>96</v>
      </c>
    </row>
    <row r="81" spans="1:2" x14ac:dyDescent="0.25">
      <c r="A81" s="11" t="s">
        <v>31</v>
      </c>
      <c r="B81" s="5">
        <v>97</v>
      </c>
    </row>
    <row r="82" spans="1:2" x14ac:dyDescent="0.25">
      <c r="A82" s="11" t="s">
        <v>31</v>
      </c>
      <c r="B82" s="5">
        <v>103</v>
      </c>
    </row>
    <row r="83" spans="1:2" x14ac:dyDescent="0.25">
      <c r="A83" s="11" t="s">
        <v>31</v>
      </c>
      <c r="B83" s="5">
        <v>103</v>
      </c>
    </row>
    <row r="84" spans="1:2" x14ac:dyDescent="0.25">
      <c r="A84" s="11" t="s">
        <v>31</v>
      </c>
      <c r="B84" s="5">
        <v>103</v>
      </c>
    </row>
    <row r="85" spans="1:2" x14ac:dyDescent="0.25">
      <c r="A85" s="11" t="s">
        <v>31</v>
      </c>
      <c r="B85" s="5">
        <v>108</v>
      </c>
    </row>
    <row r="86" spans="1:2" x14ac:dyDescent="0.25">
      <c r="A86" s="11" t="s">
        <v>31</v>
      </c>
      <c r="B86" s="5">
        <v>112</v>
      </c>
    </row>
    <row r="87" spans="1:2" x14ac:dyDescent="0.25">
      <c r="A87" s="11" t="s">
        <v>31</v>
      </c>
      <c r="B87" s="5">
        <v>112</v>
      </c>
    </row>
    <row r="88" spans="1:2" x14ac:dyDescent="0.25">
      <c r="A88" s="11" t="s">
        <v>31</v>
      </c>
      <c r="B88" s="5">
        <v>112</v>
      </c>
    </row>
    <row r="89" spans="1:2" x14ac:dyDescent="0.25">
      <c r="A89" s="11" t="s">
        <v>31</v>
      </c>
      <c r="B89" s="5">
        <v>112</v>
      </c>
    </row>
    <row r="90" spans="1:2" x14ac:dyDescent="0.25">
      <c r="A90" s="11" t="s">
        <v>31</v>
      </c>
      <c r="B90" s="5">
        <v>113</v>
      </c>
    </row>
    <row r="91" spans="1:2" x14ac:dyDescent="0.25">
      <c r="A91" s="11" t="s">
        <v>31</v>
      </c>
      <c r="B91" s="5">
        <v>113</v>
      </c>
    </row>
    <row r="92" spans="1:2" x14ac:dyDescent="0.25">
      <c r="A92" s="11" t="s">
        <v>31</v>
      </c>
      <c r="B92" s="5">
        <v>113</v>
      </c>
    </row>
    <row r="93" spans="1:2" x14ac:dyDescent="0.25">
      <c r="A93" s="11" t="s">
        <v>31</v>
      </c>
      <c r="B93" s="5">
        <v>117</v>
      </c>
    </row>
    <row r="94" spans="1:2" x14ac:dyDescent="0.25">
      <c r="A94" s="11" t="s">
        <v>31</v>
      </c>
      <c r="B94" s="5">
        <v>118</v>
      </c>
    </row>
    <row r="95" spans="1:2" x14ac:dyDescent="0.25">
      <c r="A95" s="11" t="s">
        <v>31</v>
      </c>
      <c r="B95" s="5">
        <v>122</v>
      </c>
    </row>
    <row r="96" spans="1:2" x14ac:dyDescent="0.25">
      <c r="A96" s="11" t="s">
        <v>31</v>
      </c>
      <c r="B96" s="5">
        <v>128</v>
      </c>
    </row>
    <row r="97" spans="1:2" x14ac:dyDescent="0.25">
      <c r="A97" s="11" t="s">
        <v>31</v>
      </c>
      <c r="B97" s="5">
        <v>129</v>
      </c>
    </row>
    <row r="98" spans="1:2" x14ac:dyDescent="0.25">
      <c r="A98" s="11" t="s">
        <v>31</v>
      </c>
      <c r="B98" s="5">
        <v>137</v>
      </c>
    </row>
    <row r="99" spans="1:2" x14ac:dyDescent="0.25">
      <c r="A99" s="11" t="s">
        <v>31</v>
      </c>
      <c r="B99" s="5">
        <v>138</v>
      </c>
    </row>
    <row r="100" spans="1:2" x14ac:dyDescent="0.25">
      <c r="A100" s="11" t="s">
        <v>31</v>
      </c>
      <c r="B100" s="5">
        <v>141</v>
      </c>
    </row>
    <row r="101" spans="1:2" x14ac:dyDescent="0.25">
      <c r="A101" s="11" t="s">
        <v>31</v>
      </c>
      <c r="B101" s="5">
        <v>144</v>
      </c>
    </row>
    <row r="102" spans="1:2" x14ac:dyDescent="0.25">
      <c r="A102" s="11" t="s">
        <v>31</v>
      </c>
      <c r="B102" s="5">
        <v>148</v>
      </c>
    </row>
    <row r="103" spans="1:2" x14ac:dyDescent="0.25">
      <c r="A103" s="11" t="s">
        <v>31</v>
      </c>
      <c r="B103" s="5">
        <v>148</v>
      </c>
    </row>
    <row r="104" spans="1:2" x14ac:dyDescent="0.25">
      <c r="A104" s="11" t="s">
        <v>31</v>
      </c>
      <c r="B104" s="5">
        <v>148</v>
      </c>
    </row>
    <row r="105" spans="1:2" x14ac:dyDescent="0.25">
      <c r="A105" s="11" t="s">
        <v>31</v>
      </c>
      <c r="B105" s="5">
        <v>151</v>
      </c>
    </row>
    <row r="106" spans="1:2" x14ac:dyDescent="0.25">
      <c r="A106" s="11" t="s">
        <v>31</v>
      </c>
      <c r="B106" s="5">
        <v>152</v>
      </c>
    </row>
    <row r="107" spans="1:2" x14ac:dyDescent="0.25">
      <c r="A107" s="11" t="s">
        <v>31</v>
      </c>
      <c r="B107" s="5">
        <v>152</v>
      </c>
    </row>
    <row r="108" spans="1:2" x14ac:dyDescent="0.25">
      <c r="A108" s="11" t="s">
        <v>31</v>
      </c>
      <c r="B108" s="5">
        <v>159</v>
      </c>
    </row>
    <row r="109" spans="1:2" x14ac:dyDescent="0.25">
      <c r="A109" s="11" t="s">
        <v>31</v>
      </c>
      <c r="B109" s="5">
        <v>161</v>
      </c>
    </row>
    <row r="110" spans="1:2" x14ac:dyDescent="0.25">
      <c r="A110" s="11" t="s">
        <v>31</v>
      </c>
      <c r="B110" s="5">
        <v>161</v>
      </c>
    </row>
    <row r="111" spans="1:2" x14ac:dyDescent="0.25">
      <c r="A111" s="11" t="s">
        <v>31</v>
      </c>
      <c r="B111" s="5">
        <v>164</v>
      </c>
    </row>
    <row r="112" spans="1:2" x14ac:dyDescent="0.25">
      <c r="A112" s="11" t="s">
        <v>31</v>
      </c>
      <c r="B112" s="5">
        <v>168</v>
      </c>
    </row>
    <row r="113" spans="1:2" x14ac:dyDescent="0.25">
      <c r="A113" s="11" t="s">
        <v>31</v>
      </c>
      <c r="B113" s="5">
        <v>168</v>
      </c>
    </row>
    <row r="114" spans="1:2" x14ac:dyDescent="0.25">
      <c r="A114" s="11" t="s">
        <v>31</v>
      </c>
      <c r="B114" s="5">
        <v>169</v>
      </c>
    </row>
    <row r="115" spans="1:2" x14ac:dyDescent="0.25">
      <c r="A115" s="11" t="s">
        <v>31</v>
      </c>
      <c r="B115" s="5">
        <v>173</v>
      </c>
    </row>
    <row r="116" spans="1:2" x14ac:dyDescent="0.25">
      <c r="A116" s="11" t="s">
        <v>31</v>
      </c>
      <c r="B116" s="5">
        <v>173</v>
      </c>
    </row>
    <row r="117" spans="1:2" x14ac:dyDescent="0.25">
      <c r="A117" s="11" t="s">
        <v>31</v>
      </c>
      <c r="B117" s="5">
        <v>177</v>
      </c>
    </row>
    <row r="118" spans="1:2" x14ac:dyDescent="0.25">
      <c r="A118" s="11" t="s">
        <v>31</v>
      </c>
      <c r="B118" s="5">
        <v>177</v>
      </c>
    </row>
    <row r="119" spans="1:2" x14ac:dyDescent="0.25">
      <c r="A119" s="11" t="s">
        <v>31</v>
      </c>
      <c r="B119" s="5">
        <v>177</v>
      </c>
    </row>
    <row r="120" spans="1:2" x14ac:dyDescent="0.25">
      <c r="A120" s="11" t="s">
        <v>31</v>
      </c>
      <c r="B120" s="5">
        <v>180</v>
      </c>
    </row>
    <row r="121" spans="1:2" x14ac:dyDescent="0.25">
      <c r="A121" s="11" t="s">
        <v>31</v>
      </c>
      <c r="B121" s="5">
        <v>182</v>
      </c>
    </row>
    <row r="122" spans="1:2" x14ac:dyDescent="0.25">
      <c r="A122" s="11" t="s">
        <v>31</v>
      </c>
      <c r="B122" s="5">
        <v>187</v>
      </c>
    </row>
    <row r="123" spans="1:2" x14ac:dyDescent="0.25">
      <c r="A123" s="11" t="s">
        <v>31</v>
      </c>
      <c r="B123" s="5">
        <v>187</v>
      </c>
    </row>
    <row r="124" spans="1:2" x14ac:dyDescent="0.25">
      <c r="A124" s="11" t="s">
        <v>31</v>
      </c>
      <c r="B124" s="5">
        <v>188</v>
      </c>
    </row>
    <row r="125" spans="1:2" x14ac:dyDescent="0.25">
      <c r="A125" s="11" t="s">
        <v>31</v>
      </c>
      <c r="B125" s="5">
        <v>188</v>
      </c>
    </row>
    <row r="126" spans="1:2" x14ac:dyDescent="0.25">
      <c r="A126" s="11" t="s">
        <v>31</v>
      </c>
      <c r="B126" s="5">
        <v>193</v>
      </c>
    </row>
    <row r="127" spans="1:2" x14ac:dyDescent="0.25">
      <c r="A127" s="11" t="s">
        <v>31</v>
      </c>
      <c r="B127" s="5">
        <v>199</v>
      </c>
    </row>
    <row r="128" spans="1:2" x14ac:dyDescent="0.25">
      <c r="A128" s="11" t="s">
        <v>31</v>
      </c>
      <c r="B128" s="5">
        <v>201</v>
      </c>
    </row>
    <row r="129" spans="1:2" x14ac:dyDescent="0.25">
      <c r="A129" s="11" t="s">
        <v>31</v>
      </c>
      <c r="B129" s="5">
        <v>201</v>
      </c>
    </row>
    <row r="130" spans="1:2" x14ac:dyDescent="0.25">
      <c r="A130" s="11" t="s">
        <v>31</v>
      </c>
      <c r="B130" s="5">
        <v>203</v>
      </c>
    </row>
    <row r="131" spans="1:2" x14ac:dyDescent="0.25">
      <c r="A131" s="11" t="s">
        <v>31</v>
      </c>
      <c r="B131" s="5">
        <f>128+80</f>
        <v>208</v>
      </c>
    </row>
    <row r="132" spans="1:2" x14ac:dyDescent="0.25">
      <c r="A132" s="11" t="s">
        <v>31</v>
      </c>
      <c r="B132" s="5">
        <v>209</v>
      </c>
    </row>
    <row r="133" spans="1:2" x14ac:dyDescent="0.25">
      <c r="A133" s="11" t="s">
        <v>31</v>
      </c>
      <c r="B133" s="5">
        <v>209</v>
      </c>
    </row>
    <row r="134" spans="1:2" x14ac:dyDescent="0.25">
      <c r="A134" s="11" t="s">
        <v>31</v>
      </c>
      <c r="B134" s="5">
        <v>209</v>
      </c>
    </row>
    <row r="135" spans="1:2" x14ac:dyDescent="0.25">
      <c r="A135" s="11" t="s">
        <v>31</v>
      </c>
      <c r="B135" s="5">
        <v>219</v>
      </c>
    </row>
    <row r="136" spans="1:2" x14ac:dyDescent="0.25">
      <c r="A136" s="11" t="s">
        <v>31</v>
      </c>
      <c r="B136" s="5">
        <v>227</v>
      </c>
    </row>
    <row r="137" spans="1:2" x14ac:dyDescent="0.25">
      <c r="A137" s="11" t="s">
        <v>31</v>
      </c>
      <c r="B137" s="5">
        <v>234</v>
      </c>
    </row>
    <row r="138" spans="1:2" x14ac:dyDescent="0.25">
      <c r="A138" s="11" t="s">
        <v>31</v>
      </c>
      <c r="B138" s="5">
        <v>237</v>
      </c>
    </row>
    <row r="139" spans="1:2" x14ac:dyDescent="0.25">
      <c r="A139" s="11" t="s">
        <v>31</v>
      </c>
      <c r="B139" s="5">
        <v>241</v>
      </c>
    </row>
    <row r="140" spans="1:2" x14ac:dyDescent="0.25">
      <c r="A140" s="11" t="s">
        <v>31</v>
      </c>
      <c r="B140" s="5">
        <v>242</v>
      </c>
    </row>
    <row r="141" spans="1:2" x14ac:dyDescent="0.25">
      <c r="A141" s="11" t="s">
        <v>31</v>
      </c>
      <c r="B141" s="5">
        <v>243</v>
      </c>
    </row>
    <row r="142" spans="1:2" x14ac:dyDescent="0.25">
      <c r="A142" s="11" t="s">
        <v>31</v>
      </c>
      <c r="B142" s="5">
        <f>80+171</f>
        <v>251</v>
      </c>
    </row>
    <row r="143" spans="1:2" x14ac:dyDescent="0.25">
      <c r="A143" s="11" t="s">
        <v>31</v>
      </c>
      <c r="B143" s="5">
        <v>258</v>
      </c>
    </row>
    <row r="144" spans="1:2" x14ac:dyDescent="0.25">
      <c r="A144" s="11" t="s">
        <v>31</v>
      </c>
      <c r="B144" s="5">
        <v>259</v>
      </c>
    </row>
    <row r="145" spans="1:2" x14ac:dyDescent="0.25">
      <c r="A145" s="11" t="s">
        <v>31</v>
      </c>
      <c r="B145" s="5">
        <v>262</v>
      </c>
    </row>
    <row r="146" spans="1:2" x14ac:dyDescent="0.25">
      <c r="A146" s="11" t="s">
        <v>31</v>
      </c>
      <c r="B146" s="5">
        <f>161+108</f>
        <v>269</v>
      </c>
    </row>
    <row r="147" spans="1:2" x14ac:dyDescent="0.25">
      <c r="A147" s="11" t="s">
        <v>31</v>
      </c>
      <c r="B147" s="5">
        <v>275</v>
      </c>
    </row>
    <row r="148" spans="1:2" x14ac:dyDescent="0.25">
      <c r="A148" s="11" t="s">
        <v>31</v>
      </c>
      <c r="B148" s="5">
        <v>275</v>
      </c>
    </row>
    <row r="149" spans="1:2" x14ac:dyDescent="0.25">
      <c r="A149" s="11" t="s">
        <v>31</v>
      </c>
      <c r="B149" s="5">
        <v>281</v>
      </c>
    </row>
    <row r="150" spans="1:2" x14ac:dyDescent="0.25">
      <c r="A150" s="11" t="s">
        <v>31</v>
      </c>
      <c r="B150" s="5">
        <v>289</v>
      </c>
    </row>
    <row r="151" spans="1:2" x14ac:dyDescent="0.25">
      <c r="A151" s="11" t="s">
        <v>31</v>
      </c>
      <c r="B151" s="5">
        <v>290</v>
      </c>
    </row>
    <row r="152" spans="1:2" x14ac:dyDescent="0.25">
      <c r="A152" s="11" t="s">
        <v>31</v>
      </c>
      <c r="B152" s="5">
        <v>290</v>
      </c>
    </row>
    <row r="153" spans="1:2" x14ac:dyDescent="0.25">
      <c r="A153" s="11" t="s">
        <v>31</v>
      </c>
      <c r="B153" s="5">
        <v>312</v>
      </c>
    </row>
    <row r="154" spans="1:2" x14ac:dyDescent="0.25">
      <c r="A154" s="11" t="s">
        <v>31</v>
      </c>
      <c r="B154" s="5">
        <v>312</v>
      </c>
    </row>
    <row r="155" spans="1:2" x14ac:dyDescent="0.25">
      <c r="A155" s="11" t="s">
        <v>31</v>
      </c>
      <c r="B155" s="5">
        <f>177+145</f>
        <v>322</v>
      </c>
    </row>
    <row r="156" spans="1:2" x14ac:dyDescent="0.25">
      <c r="A156" s="11" t="s">
        <v>31</v>
      </c>
      <c r="B156" s="5">
        <f>177+148</f>
        <v>325</v>
      </c>
    </row>
    <row r="157" spans="1:2" x14ac:dyDescent="0.25">
      <c r="A157" s="11" t="s">
        <v>31</v>
      </c>
      <c r="B157" s="5">
        <f>96+230</f>
        <v>326</v>
      </c>
    </row>
    <row r="158" spans="1:2" x14ac:dyDescent="0.25">
      <c r="A158" s="11" t="s">
        <v>31</v>
      </c>
      <c r="B158" s="5">
        <v>339</v>
      </c>
    </row>
    <row r="159" spans="1:2" x14ac:dyDescent="0.25">
      <c r="A159" s="11" t="s">
        <v>31</v>
      </c>
      <c r="B159" s="5">
        <f>246+117</f>
        <v>363</v>
      </c>
    </row>
    <row r="160" spans="1:2" x14ac:dyDescent="0.25">
      <c r="A160" s="11" t="s">
        <v>31</v>
      </c>
      <c r="B160" s="5">
        <f>243+125</f>
        <v>368</v>
      </c>
    </row>
    <row r="161" spans="1:2" x14ac:dyDescent="0.25">
      <c r="A161" s="11" t="s">
        <v>31</v>
      </c>
      <c r="B161" s="5">
        <v>370</v>
      </c>
    </row>
    <row r="162" spans="1:2" x14ac:dyDescent="0.25">
      <c r="A162" s="11" t="s">
        <v>31</v>
      </c>
      <c r="B162" s="5">
        <f>371</f>
        <v>371</v>
      </c>
    </row>
    <row r="163" spans="1:2" x14ac:dyDescent="0.25">
      <c r="A163" s="11" t="s">
        <v>31</v>
      </c>
      <c r="B163" s="5">
        <v>429</v>
      </c>
    </row>
    <row r="164" spans="1:2" x14ac:dyDescent="0.25">
      <c r="A164" s="11" t="s">
        <v>31</v>
      </c>
      <c r="B164" s="5">
        <v>466</v>
      </c>
    </row>
    <row r="165" spans="1:2" x14ac:dyDescent="0.25">
      <c r="A165" s="11" t="s">
        <v>31</v>
      </c>
      <c r="B165" s="5">
        <f>569</f>
        <v>569</v>
      </c>
    </row>
    <row r="166" spans="1:2" x14ac:dyDescent="0.25">
      <c r="A166" s="11" t="s">
        <v>31</v>
      </c>
      <c r="B166" s="5">
        <v>590</v>
      </c>
    </row>
    <row r="167" spans="1:2" x14ac:dyDescent="0.25">
      <c r="A167" s="11" t="s">
        <v>31</v>
      </c>
      <c r="B167" s="5">
        <v>621</v>
      </c>
    </row>
    <row r="168" spans="1:2" x14ac:dyDescent="0.25">
      <c r="A168" s="11" t="s">
        <v>31</v>
      </c>
      <c r="B168" s="5">
        <v>672</v>
      </c>
    </row>
    <row r="169" spans="1:2" x14ac:dyDescent="0.25">
      <c r="A169" s="11" t="s">
        <v>31</v>
      </c>
      <c r="B169" s="5">
        <v>685</v>
      </c>
    </row>
    <row r="170" spans="1:2" x14ac:dyDescent="0.25">
      <c r="A170" s="11" t="s">
        <v>31</v>
      </c>
      <c r="B170" s="5">
        <f>734+241+102</f>
        <v>1077</v>
      </c>
    </row>
    <row r="171" spans="1:2" x14ac:dyDescent="0.25">
      <c r="A171" s="11" t="s">
        <v>31</v>
      </c>
      <c r="B171" s="5">
        <f>533+558</f>
        <v>1091</v>
      </c>
    </row>
    <row r="172" spans="1:2" x14ac:dyDescent="0.25">
      <c r="A172" s="11" t="s">
        <v>31</v>
      </c>
      <c r="B172" s="5">
        <v>1128</v>
      </c>
    </row>
    <row r="173" spans="1:2" x14ac:dyDescent="0.25">
      <c r="A173" s="11" t="s">
        <v>32</v>
      </c>
      <c r="B173" s="5">
        <v>26</v>
      </c>
    </row>
    <row r="174" spans="1:2" x14ac:dyDescent="0.25">
      <c r="A174" s="11" t="s">
        <v>32</v>
      </c>
      <c r="B174" s="5">
        <v>30</v>
      </c>
    </row>
    <row r="175" spans="1:2" x14ac:dyDescent="0.25">
      <c r="A175" s="11" t="s">
        <v>32</v>
      </c>
      <c r="B175" s="5">
        <v>35</v>
      </c>
    </row>
    <row r="176" spans="1:2" x14ac:dyDescent="0.25">
      <c r="A176" s="11" t="s">
        <v>33</v>
      </c>
      <c r="B176" s="5">
        <v>37</v>
      </c>
    </row>
    <row r="177" spans="1:2" x14ac:dyDescent="0.25">
      <c r="A177" s="11" t="s">
        <v>33</v>
      </c>
      <c r="B177" s="5">
        <v>38</v>
      </c>
    </row>
    <row r="178" spans="1:2" x14ac:dyDescent="0.25">
      <c r="A178" s="11" t="s">
        <v>33</v>
      </c>
      <c r="B178" s="5">
        <v>38</v>
      </c>
    </row>
    <row r="179" spans="1:2" x14ac:dyDescent="0.25">
      <c r="A179" s="11" t="s">
        <v>33</v>
      </c>
      <c r="B179" s="5">
        <v>45</v>
      </c>
    </row>
    <row r="180" spans="1:2" x14ac:dyDescent="0.25">
      <c r="A180" s="11" t="s">
        <v>33</v>
      </c>
      <c r="B180" s="5">
        <v>45</v>
      </c>
    </row>
    <row r="181" spans="1:2" x14ac:dyDescent="0.25">
      <c r="A181" s="11" t="s">
        <v>33</v>
      </c>
      <c r="B181" s="5">
        <v>45</v>
      </c>
    </row>
    <row r="182" spans="1:2" x14ac:dyDescent="0.25">
      <c r="A182" s="11" t="s">
        <v>33</v>
      </c>
      <c r="B182" s="5">
        <v>50</v>
      </c>
    </row>
    <row r="183" spans="1:2" x14ac:dyDescent="0.25">
      <c r="A183" s="11" t="s">
        <v>33</v>
      </c>
      <c r="B183" s="5">
        <v>53</v>
      </c>
    </row>
    <row r="184" spans="1:2" x14ac:dyDescent="0.25">
      <c r="A184" s="11" t="s">
        <v>33</v>
      </c>
      <c r="B184" s="5">
        <v>59</v>
      </c>
    </row>
    <row r="185" spans="1:2" x14ac:dyDescent="0.25">
      <c r="A185" s="11" t="s">
        <v>33</v>
      </c>
      <c r="B185" s="5">
        <v>62</v>
      </c>
    </row>
    <row r="186" spans="1:2" x14ac:dyDescent="0.25">
      <c r="A186" s="11" t="s">
        <v>33</v>
      </c>
      <c r="B186" s="5">
        <v>62</v>
      </c>
    </row>
    <row r="187" spans="1:2" x14ac:dyDescent="0.25">
      <c r="A187" s="11" t="s">
        <v>33</v>
      </c>
      <c r="B187" s="5">
        <v>81</v>
      </c>
    </row>
    <row r="188" spans="1:2" x14ac:dyDescent="0.25">
      <c r="A188" s="11" t="s">
        <v>33</v>
      </c>
      <c r="B188" s="5">
        <v>87</v>
      </c>
    </row>
    <row r="189" spans="1:2" x14ac:dyDescent="0.25">
      <c r="A189" s="11" t="s">
        <v>33</v>
      </c>
      <c r="B189" s="5">
        <v>101</v>
      </c>
    </row>
    <row r="190" spans="1:2" x14ac:dyDescent="0.25">
      <c r="A190" s="11" t="s">
        <v>33</v>
      </c>
      <c r="B190" s="5">
        <v>134</v>
      </c>
    </row>
    <row r="191" spans="1:2" x14ac:dyDescent="0.25">
      <c r="A191" s="11" t="s">
        <v>33</v>
      </c>
      <c r="B191" s="5">
        <v>153</v>
      </c>
    </row>
    <row r="192" spans="1:2" x14ac:dyDescent="0.25">
      <c r="A192" s="11" t="s">
        <v>33</v>
      </c>
      <c r="B192" s="5">
        <v>157</v>
      </c>
    </row>
    <row r="193" spans="1:2" x14ac:dyDescent="0.25">
      <c r="A193" s="11" t="s">
        <v>33</v>
      </c>
      <c r="B193" s="5">
        <v>171</v>
      </c>
    </row>
    <row r="194" spans="1:2" x14ac:dyDescent="0.25">
      <c r="A194" s="11" t="s">
        <v>33</v>
      </c>
      <c r="B194" s="5">
        <v>196</v>
      </c>
    </row>
    <row r="195" spans="1:2" x14ac:dyDescent="0.25">
      <c r="A195" s="11" t="s">
        <v>33</v>
      </c>
      <c r="B195" s="5">
        <v>210</v>
      </c>
    </row>
    <row r="196" spans="1:2" x14ac:dyDescent="0.25">
      <c r="A196" s="11" t="s">
        <v>33</v>
      </c>
      <c r="B196" s="5">
        <v>237</v>
      </c>
    </row>
    <row r="197" spans="1:2" x14ac:dyDescent="0.25">
      <c r="A197" s="11" t="s">
        <v>33</v>
      </c>
      <c r="B197" s="5">
        <v>242</v>
      </c>
    </row>
    <row r="198" spans="1:2" x14ac:dyDescent="0.25">
      <c r="A198" s="11" t="s">
        <v>33</v>
      </c>
      <c r="B198" s="5">
        <v>244</v>
      </c>
    </row>
    <row r="199" spans="1:2" x14ac:dyDescent="0.25">
      <c r="A199" s="11" t="s">
        <v>33</v>
      </c>
      <c r="B199" s="5">
        <v>256</v>
      </c>
    </row>
    <row r="200" spans="1:2" x14ac:dyDescent="0.25">
      <c r="A200" s="11" t="s">
        <v>33</v>
      </c>
      <c r="B200" s="5">
        <v>256</v>
      </c>
    </row>
    <row r="201" spans="1:2" x14ac:dyDescent="0.25">
      <c r="A201" s="11" t="s">
        <v>33</v>
      </c>
      <c r="B201" s="5">
        <v>257</v>
      </c>
    </row>
    <row r="202" spans="1:2" x14ac:dyDescent="0.25">
      <c r="A202" s="11" t="s">
        <v>33</v>
      </c>
      <c r="B202" s="5">
        <v>259</v>
      </c>
    </row>
    <row r="203" spans="1:2" x14ac:dyDescent="0.25">
      <c r="A203" s="11" t="s">
        <v>33</v>
      </c>
      <c r="B203" s="5">
        <v>263</v>
      </c>
    </row>
    <row r="204" spans="1:2" x14ac:dyDescent="0.25">
      <c r="A204" s="11" t="s">
        <v>33</v>
      </c>
      <c r="B204" s="5">
        <v>263</v>
      </c>
    </row>
    <row r="205" spans="1:2" x14ac:dyDescent="0.25">
      <c r="A205" s="11" t="s">
        <v>33</v>
      </c>
      <c r="B205" s="5">
        <v>266</v>
      </c>
    </row>
    <row r="206" spans="1:2" x14ac:dyDescent="0.25">
      <c r="A206" s="11" t="s">
        <v>33</v>
      </c>
      <c r="B206" s="5">
        <v>270</v>
      </c>
    </row>
    <row r="207" spans="1:2" x14ac:dyDescent="0.25">
      <c r="A207" s="11" t="s">
        <v>33</v>
      </c>
      <c r="B207" s="5">
        <v>270</v>
      </c>
    </row>
    <row r="208" spans="1:2" x14ac:dyDescent="0.25">
      <c r="A208" s="11" t="s">
        <v>33</v>
      </c>
      <c r="B208" s="5">
        <v>286</v>
      </c>
    </row>
    <row r="209" spans="1:2" x14ac:dyDescent="0.25">
      <c r="A209" s="11" t="s">
        <v>33</v>
      </c>
      <c r="B209" s="5">
        <v>286</v>
      </c>
    </row>
    <row r="210" spans="1:2" x14ac:dyDescent="0.25">
      <c r="A210" s="11" t="s">
        <v>33</v>
      </c>
      <c r="B210" s="5">
        <v>289</v>
      </c>
    </row>
    <row r="211" spans="1:2" x14ac:dyDescent="0.25">
      <c r="A211" s="11" t="s">
        <v>33</v>
      </c>
      <c r="B211" s="5">
        <v>295</v>
      </c>
    </row>
    <row r="212" spans="1:2" x14ac:dyDescent="0.25">
      <c r="A212" s="11" t="s">
        <v>33</v>
      </c>
      <c r="B212" s="5">
        <v>297</v>
      </c>
    </row>
    <row r="213" spans="1:2" x14ac:dyDescent="0.25">
      <c r="A213" s="11" t="s">
        <v>33</v>
      </c>
      <c r="B213" s="5">
        <v>302</v>
      </c>
    </row>
    <row r="214" spans="1:2" x14ac:dyDescent="0.25">
      <c r="A214" s="11" t="s">
        <v>33</v>
      </c>
      <c r="B214" s="5">
        <v>304</v>
      </c>
    </row>
    <row r="215" spans="1:2" x14ac:dyDescent="0.25">
      <c r="A215" s="11" t="s">
        <v>33</v>
      </c>
      <c r="B215" s="5">
        <v>314</v>
      </c>
    </row>
    <row r="216" spans="1:2" x14ac:dyDescent="0.25">
      <c r="A216" s="11" t="s">
        <v>33</v>
      </c>
      <c r="B216" s="5">
        <v>316</v>
      </c>
    </row>
    <row r="217" spans="1:2" x14ac:dyDescent="0.25">
      <c r="A217" s="11" t="s">
        <v>33</v>
      </c>
      <c r="B217" s="5">
        <v>324</v>
      </c>
    </row>
    <row r="218" spans="1:2" x14ac:dyDescent="0.25">
      <c r="A218" s="11" t="s">
        <v>33</v>
      </c>
      <c r="B218" s="5">
        <v>340</v>
      </c>
    </row>
    <row r="219" spans="1:2" x14ac:dyDescent="0.25">
      <c r="A219" s="11" t="s">
        <v>33</v>
      </c>
      <c r="B219" s="5">
        <v>343</v>
      </c>
    </row>
    <row r="220" spans="1:2" x14ac:dyDescent="0.25">
      <c r="A220" s="11" t="s">
        <v>33</v>
      </c>
      <c r="B220" s="5">
        <v>343</v>
      </c>
    </row>
    <row r="221" spans="1:2" x14ac:dyDescent="0.25">
      <c r="A221" s="11" t="s">
        <v>33</v>
      </c>
      <c r="B221" s="5">
        <v>346</v>
      </c>
    </row>
    <row r="222" spans="1:2" x14ac:dyDescent="0.25">
      <c r="A222" s="11" t="s">
        <v>33</v>
      </c>
      <c r="B222" s="5">
        <v>352</v>
      </c>
    </row>
    <row r="223" spans="1:2" x14ac:dyDescent="0.25">
      <c r="A223" s="11" t="s">
        <v>33</v>
      </c>
      <c r="B223" s="5">
        <v>372</v>
      </c>
    </row>
    <row r="224" spans="1:2" x14ac:dyDescent="0.25">
      <c r="A224" s="11" t="s">
        <v>33</v>
      </c>
      <c r="B224" s="5">
        <v>378</v>
      </c>
    </row>
    <row r="225" spans="1:2" x14ac:dyDescent="0.25">
      <c r="A225" s="11" t="s">
        <v>33</v>
      </c>
      <c r="B225" s="5">
        <v>391</v>
      </c>
    </row>
    <row r="226" spans="1:2" x14ac:dyDescent="0.25">
      <c r="A226" s="11" t="s">
        <v>33</v>
      </c>
      <c r="B226" s="5">
        <v>391</v>
      </c>
    </row>
    <row r="227" spans="1:2" x14ac:dyDescent="0.25">
      <c r="A227" s="11" t="s">
        <v>33</v>
      </c>
      <c r="B227" s="5">
        <v>392</v>
      </c>
    </row>
    <row r="228" spans="1:2" x14ac:dyDescent="0.25">
      <c r="A228" s="11" t="s">
        <v>33</v>
      </c>
      <c r="B228" s="5">
        <v>436</v>
      </c>
    </row>
    <row r="229" spans="1:2" x14ac:dyDescent="0.25">
      <c r="A229" s="11" t="s">
        <v>33</v>
      </c>
      <c r="B229" s="5">
        <v>436</v>
      </c>
    </row>
    <row r="230" spans="1:2" x14ac:dyDescent="0.25">
      <c r="A230" s="11" t="s">
        <v>33</v>
      </c>
      <c r="B230" s="5">
        <v>438</v>
      </c>
    </row>
    <row r="231" spans="1:2" x14ac:dyDescent="0.25">
      <c r="A231" s="11" t="s">
        <v>33</v>
      </c>
      <c r="B231" s="5">
        <v>444</v>
      </c>
    </row>
    <row r="232" spans="1:2" x14ac:dyDescent="0.25">
      <c r="A232" s="11" t="s">
        <v>33</v>
      </c>
      <c r="B232" s="5">
        <v>448</v>
      </c>
    </row>
    <row r="233" spans="1:2" x14ac:dyDescent="0.25">
      <c r="A233" s="11" t="s">
        <v>33</v>
      </c>
      <c r="B233" s="5">
        <v>452</v>
      </c>
    </row>
    <row r="234" spans="1:2" x14ac:dyDescent="0.25">
      <c r="A234" s="11" t="s">
        <v>33</v>
      </c>
      <c r="B234" s="5">
        <v>455</v>
      </c>
    </row>
    <row r="235" spans="1:2" x14ac:dyDescent="0.25">
      <c r="A235" s="11" t="s">
        <v>33</v>
      </c>
      <c r="B235" s="5">
        <v>455</v>
      </c>
    </row>
    <row r="236" spans="1:2" x14ac:dyDescent="0.25">
      <c r="A236" s="11" t="s">
        <v>33</v>
      </c>
      <c r="B236" s="5">
        <v>460</v>
      </c>
    </row>
    <row r="237" spans="1:2" x14ac:dyDescent="0.25">
      <c r="A237" s="11" t="s">
        <v>33</v>
      </c>
      <c r="B237" s="5">
        <v>464</v>
      </c>
    </row>
    <row r="238" spans="1:2" x14ac:dyDescent="0.25">
      <c r="A238" s="11" t="s">
        <v>33</v>
      </c>
      <c r="B238" s="5">
        <v>466</v>
      </c>
    </row>
    <row r="239" spans="1:2" x14ac:dyDescent="0.25">
      <c r="A239" s="11" t="s">
        <v>33</v>
      </c>
      <c r="B239" s="5">
        <v>482</v>
      </c>
    </row>
    <row r="240" spans="1:2" x14ac:dyDescent="0.25">
      <c r="A240" s="11" t="s">
        <v>33</v>
      </c>
      <c r="B240" s="5">
        <v>493</v>
      </c>
    </row>
    <row r="241" spans="1:2" x14ac:dyDescent="0.25">
      <c r="A241" s="11" t="s">
        <v>33</v>
      </c>
      <c r="B241" s="5">
        <v>496</v>
      </c>
    </row>
    <row r="242" spans="1:2" x14ac:dyDescent="0.25">
      <c r="A242" s="11" t="s">
        <v>33</v>
      </c>
      <c r="B242" s="5">
        <v>498</v>
      </c>
    </row>
    <row r="243" spans="1:2" x14ac:dyDescent="0.25">
      <c r="A243" s="11" t="s">
        <v>33</v>
      </c>
      <c r="B243" s="5">
        <v>500</v>
      </c>
    </row>
    <row r="244" spans="1:2" x14ac:dyDescent="0.25">
      <c r="A244" s="11" t="s">
        <v>33</v>
      </c>
      <c r="B244" s="5">
        <v>523</v>
      </c>
    </row>
    <row r="245" spans="1:2" x14ac:dyDescent="0.25">
      <c r="A245" s="11" t="s">
        <v>33</v>
      </c>
      <c r="B245" s="5">
        <v>531</v>
      </c>
    </row>
    <row r="246" spans="1:2" x14ac:dyDescent="0.25">
      <c r="A246" s="11" t="s">
        <v>33</v>
      </c>
      <c r="B246" s="5">
        <v>561</v>
      </c>
    </row>
    <row r="247" spans="1:2" x14ac:dyDescent="0.25">
      <c r="A247" s="11" t="s">
        <v>33</v>
      </c>
      <c r="B247" s="5">
        <v>572</v>
      </c>
    </row>
    <row r="248" spans="1:2" x14ac:dyDescent="0.25">
      <c r="A248" s="11" t="s">
        <v>33</v>
      </c>
      <c r="B248" s="5">
        <v>574</v>
      </c>
    </row>
    <row r="249" spans="1:2" x14ac:dyDescent="0.25">
      <c r="A249" s="11" t="s">
        <v>33</v>
      </c>
      <c r="B249" s="5">
        <v>578</v>
      </c>
    </row>
    <row r="250" spans="1:2" x14ac:dyDescent="0.25">
      <c r="A250" s="11" t="s">
        <v>33</v>
      </c>
      <c r="B250" s="5">
        <v>604</v>
      </c>
    </row>
    <row r="251" spans="1:2" x14ac:dyDescent="0.25">
      <c r="A251" s="11" t="s">
        <v>33</v>
      </c>
      <c r="B251" s="5">
        <v>619</v>
      </c>
    </row>
    <row r="252" spans="1:2" x14ac:dyDescent="0.25">
      <c r="A252" s="11" t="s">
        <v>33</v>
      </c>
      <c r="B252" s="5">
        <v>638</v>
      </c>
    </row>
    <row r="253" spans="1:2" x14ac:dyDescent="0.25">
      <c r="A253" s="11" t="s">
        <v>33</v>
      </c>
      <c r="B253" s="5">
        <v>660</v>
      </c>
    </row>
    <row r="254" spans="1:2" x14ac:dyDescent="0.25">
      <c r="A254" s="11" t="s">
        <v>33</v>
      </c>
      <c r="B254" s="5">
        <v>664</v>
      </c>
    </row>
    <row r="255" spans="1:2" x14ac:dyDescent="0.25">
      <c r="A255" s="11" t="s">
        <v>33</v>
      </c>
      <c r="B255" s="5">
        <v>666</v>
      </c>
    </row>
    <row r="256" spans="1:2" x14ac:dyDescent="0.25">
      <c r="A256" s="11" t="s">
        <v>33</v>
      </c>
      <c r="B256" s="5">
        <v>672</v>
      </c>
    </row>
    <row r="257" spans="1:2" x14ac:dyDescent="0.25">
      <c r="A257" s="11" t="s">
        <v>33</v>
      </c>
      <c r="B257" s="5">
        <v>680</v>
      </c>
    </row>
    <row r="258" spans="1:2" x14ac:dyDescent="0.25">
      <c r="A258" s="11" t="s">
        <v>33</v>
      </c>
      <c r="B258" s="5">
        <v>681</v>
      </c>
    </row>
    <row r="259" spans="1:2" x14ac:dyDescent="0.25">
      <c r="A259" s="11" t="s">
        <v>33</v>
      </c>
      <c r="B259" s="5">
        <v>693</v>
      </c>
    </row>
    <row r="260" spans="1:2" x14ac:dyDescent="0.25">
      <c r="A260" s="11" t="s">
        <v>33</v>
      </c>
      <c r="B260" s="5">
        <f>558+181</f>
        <v>739</v>
      </c>
    </row>
    <row r="261" spans="1:2" x14ac:dyDescent="0.25">
      <c r="A261" s="11" t="s">
        <v>33</v>
      </c>
      <c r="B261" s="5">
        <v>755</v>
      </c>
    </row>
    <row r="262" spans="1:2" x14ac:dyDescent="0.25">
      <c r="A262" s="11" t="s">
        <v>33</v>
      </c>
      <c r="B262" s="5">
        <v>809</v>
      </c>
    </row>
    <row r="263" spans="1:2" x14ac:dyDescent="0.25">
      <c r="A263" s="11" t="s">
        <v>33</v>
      </c>
      <c r="B263" s="5">
        <v>836</v>
      </c>
    </row>
    <row r="264" spans="1:2" x14ac:dyDescent="0.25">
      <c r="A264" s="11" t="s">
        <v>33</v>
      </c>
      <c r="B264" s="5">
        <v>1130</v>
      </c>
    </row>
    <row r="265" spans="1:2" x14ac:dyDescent="0.25">
      <c r="A265" s="11" t="s">
        <v>33</v>
      </c>
      <c r="B265" s="5">
        <v>1220</v>
      </c>
    </row>
    <row r="266" spans="1:2" x14ac:dyDescent="0.25">
      <c r="A266" s="11" t="s">
        <v>33</v>
      </c>
      <c r="B266" s="5">
        <v>1220</v>
      </c>
    </row>
    <row r="267" spans="1:2" x14ac:dyDescent="0.25">
      <c r="A267" s="11" t="s">
        <v>33</v>
      </c>
      <c r="B267" s="5">
        <v>1280</v>
      </c>
    </row>
    <row r="268" spans="1:2" x14ac:dyDescent="0.25">
      <c r="A268" s="11" t="s">
        <v>33</v>
      </c>
      <c r="B268" s="5">
        <f>858+447</f>
        <v>1305</v>
      </c>
    </row>
    <row r="269" spans="1:2" x14ac:dyDescent="0.25">
      <c r="A269" s="11" t="s">
        <v>33</v>
      </c>
      <c r="B269" s="5">
        <v>1430</v>
      </c>
    </row>
    <row r="270" spans="1:2" x14ac:dyDescent="0.25">
      <c r="A270" s="11" t="s">
        <v>33</v>
      </c>
      <c r="B270" s="5">
        <v>1460</v>
      </c>
    </row>
    <row r="271" spans="1:2" x14ac:dyDescent="0.25">
      <c r="A271" s="11" t="s">
        <v>34</v>
      </c>
      <c r="B271" s="5">
        <v>16</v>
      </c>
    </row>
    <row r="272" spans="1:2" x14ac:dyDescent="0.25">
      <c r="A272" s="11" t="s">
        <v>34</v>
      </c>
      <c r="B272" s="5">
        <v>16</v>
      </c>
    </row>
    <row r="273" spans="1:2" x14ac:dyDescent="0.25">
      <c r="A273" s="11" t="s">
        <v>34</v>
      </c>
      <c r="B273" s="5">
        <v>24</v>
      </c>
    </row>
    <row r="274" spans="1:2" x14ac:dyDescent="0.25">
      <c r="A274" s="11" t="s">
        <v>35</v>
      </c>
      <c r="B274" s="5">
        <v>36</v>
      </c>
    </row>
    <row r="275" spans="1:2" x14ac:dyDescent="0.25">
      <c r="A275" s="11" t="s">
        <v>35</v>
      </c>
      <c r="B275" s="5">
        <v>45</v>
      </c>
    </row>
    <row r="276" spans="1:2" x14ac:dyDescent="0.25">
      <c r="A276" s="11" t="s">
        <v>35</v>
      </c>
      <c r="B276" s="5">
        <v>45</v>
      </c>
    </row>
    <row r="277" spans="1:2" x14ac:dyDescent="0.25">
      <c r="A277" s="11" t="s">
        <v>35</v>
      </c>
      <c r="B277" s="5">
        <v>48</v>
      </c>
    </row>
    <row r="278" spans="1:2" x14ac:dyDescent="0.25">
      <c r="A278" s="11" t="s">
        <v>35</v>
      </c>
      <c r="B278" s="5">
        <v>50</v>
      </c>
    </row>
    <row r="279" spans="1:2" x14ac:dyDescent="0.25">
      <c r="A279" s="11" t="s">
        <v>35</v>
      </c>
      <c r="B279" s="5">
        <v>51</v>
      </c>
    </row>
    <row r="280" spans="1:2" x14ac:dyDescent="0.25">
      <c r="A280" s="11" t="s">
        <v>35</v>
      </c>
      <c r="B280" s="5">
        <v>55</v>
      </c>
    </row>
    <row r="281" spans="1:2" x14ac:dyDescent="0.25">
      <c r="A281" s="11" t="s">
        <v>35</v>
      </c>
      <c r="B281" s="5">
        <v>58</v>
      </c>
    </row>
    <row r="282" spans="1:2" x14ac:dyDescent="0.25">
      <c r="A282" s="11" t="s">
        <v>35</v>
      </c>
      <c r="B282" s="5">
        <v>58</v>
      </c>
    </row>
    <row r="283" spans="1:2" x14ac:dyDescent="0.25">
      <c r="A283" s="11" t="s">
        <v>35</v>
      </c>
      <c r="B283" s="5">
        <v>59</v>
      </c>
    </row>
    <row r="284" spans="1:2" x14ac:dyDescent="0.25">
      <c r="A284" s="11" t="s">
        <v>35</v>
      </c>
      <c r="B284" s="5">
        <v>59</v>
      </c>
    </row>
    <row r="285" spans="1:2" x14ac:dyDescent="0.25">
      <c r="A285" s="11" t="s">
        <v>35</v>
      </c>
      <c r="B285" s="5">
        <v>59</v>
      </c>
    </row>
    <row r="286" spans="1:2" x14ac:dyDescent="0.25">
      <c r="A286" s="11" t="s">
        <v>35</v>
      </c>
      <c r="B286" s="5">
        <v>61</v>
      </c>
    </row>
    <row r="287" spans="1:2" x14ac:dyDescent="0.25">
      <c r="A287" s="11" t="s">
        <v>35</v>
      </c>
      <c r="B287" s="5">
        <v>61</v>
      </c>
    </row>
    <row r="288" spans="1:2" x14ac:dyDescent="0.25">
      <c r="A288" s="11" t="s">
        <v>35</v>
      </c>
      <c r="B288" s="5">
        <v>62</v>
      </c>
    </row>
    <row r="289" spans="1:2" x14ac:dyDescent="0.25">
      <c r="A289" s="11" t="s">
        <v>35</v>
      </c>
      <c r="B289" s="5">
        <v>62</v>
      </c>
    </row>
    <row r="290" spans="1:2" x14ac:dyDescent="0.25">
      <c r="A290" s="11" t="s">
        <v>35</v>
      </c>
      <c r="B290" s="5">
        <v>64</v>
      </c>
    </row>
    <row r="291" spans="1:2" x14ac:dyDescent="0.25">
      <c r="A291" s="11" t="s">
        <v>35</v>
      </c>
      <c r="B291" s="5">
        <v>64</v>
      </c>
    </row>
    <row r="292" spans="1:2" x14ac:dyDescent="0.25">
      <c r="A292" s="11" t="s">
        <v>35</v>
      </c>
      <c r="B292" s="5">
        <v>64</v>
      </c>
    </row>
    <row r="293" spans="1:2" x14ac:dyDescent="0.25">
      <c r="A293" s="11" t="s">
        <v>35</v>
      </c>
      <c r="B293" s="5">
        <v>67</v>
      </c>
    </row>
    <row r="294" spans="1:2" x14ac:dyDescent="0.25">
      <c r="A294" s="11" t="s">
        <v>35</v>
      </c>
      <c r="B294" s="5">
        <v>67</v>
      </c>
    </row>
    <row r="295" spans="1:2" x14ac:dyDescent="0.25">
      <c r="A295" s="11" t="s">
        <v>35</v>
      </c>
      <c r="B295" s="5">
        <v>68</v>
      </c>
    </row>
    <row r="296" spans="1:2" x14ac:dyDescent="0.25">
      <c r="A296" s="11" t="s">
        <v>35</v>
      </c>
      <c r="B296" s="5">
        <v>72</v>
      </c>
    </row>
    <row r="297" spans="1:2" x14ac:dyDescent="0.25">
      <c r="A297" s="11" t="s">
        <v>35</v>
      </c>
      <c r="B297" s="5">
        <v>74</v>
      </c>
    </row>
    <row r="298" spans="1:2" x14ac:dyDescent="0.25">
      <c r="A298" s="11" t="s">
        <v>35</v>
      </c>
      <c r="B298" s="5">
        <v>74</v>
      </c>
    </row>
    <row r="299" spans="1:2" x14ac:dyDescent="0.25">
      <c r="A299" s="11" t="s">
        <v>35</v>
      </c>
      <c r="B299" s="5">
        <v>77</v>
      </c>
    </row>
    <row r="300" spans="1:2" x14ac:dyDescent="0.25">
      <c r="A300" s="11" t="s">
        <v>35</v>
      </c>
      <c r="B300" s="5">
        <v>78</v>
      </c>
    </row>
    <row r="301" spans="1:2" x14ac:dyDescent="0.25">
      <c r="A301" s="11" t="s">
        <v>35</v>
      </c>
      <c r="B301" s="5">
        <v>78</v>
      </c>
    </row>
    <row r="302" spans="1:2" x14ac:dyDescent="0.25">
      <c r="A302" s="11" t="s">
        <v>35</v>
      </c>
      <c r="B302" s="5">
        <v>79</v>
      </c>
    </row>
    <row r="303" spans="1:2" x14ac:dyDescent="0.25">
      <c r="A303" s="11" t="s">
        <v>35</v>
      </c>
      <c r="B303" s="5">
        <v>79</v>
      </c>
    </row>
    <row r="304" spans="1:2" x14ac:dyDescent="0.25">
      <c r="A304" s="11" t="s">
        <v>35</v>
      </c>
      <c r="B304" s="5">
        <v>79</v>
      </c>
    </row>
    <row r="305" spans="1:2" x14ac:dyDescent="0.25">
      <c r="A305" s="11" t="s">
        <v>35</v>
      </c>
      <c r="B305" s="5">
        <v>79</v>
      </c>
    </row>
    <row r="306" spans="1:2" x14ac:dyDescent="0.25">
      <c r="A306" s="11" t="s">
        <v>35</v>
      </c>
      <c r="B306" s="5">
        <v>80</v>
      </c>
    </row>
    <row r="307" spans="1:2" x14ac:dyDescent="0.25">
      <c r="A307" s="11" t="s">
        <v>35</v>
      </c>
      <c r="B307" s="5">
        <v>80</v>
      </c>
    </row>
    <row r="308" spans="1:2" x14ac:dyDescent="0.25">
      <c r="A308" s="11" t="s">
        <v>35</v>
      </c>
      <c r="B308" s="5">
        <v>80</v>
      </c>
    </row>
    <row r="309" spans="1:2" x14ac:dyDescent="0.25">
      <c r="A309" s="11" t="s">
        <v>35</v>
      </c>
      <c r="B309" s="5">
        <v>80</v>
      </c>
    </row>
    <row r="310" spans="1:2" x14ac:dyDescent="0.25">
      <c r="A310" s="11" t="s">
        <v>35</v>
      </c>
      <c r="B310" s="5">
        <v>80</v>
      </c>
    </row>
    <row r="311" spans="1:2" x14ac:dyDescent="0.25">
      <c r="A311" s="11" t="s">
        <v>35</v>
      </c>
      <c r="B311" s="5">
        <v>84</v>
      </c>
    </row>
    <row r="312" spans="1:2" x14ac:dyDescent="0.25">
      <c r="A312" s="11" t="s">
        <v>35</v>
      </c>
      <c r="B312" s="5">
        <v>84</v>
      </c>
    </row>
    <row r="313" spans="1:2" x14ac:dyDescent="0.25">
      <c r="A313" s="11" t="s">
        <v>35</v>
      </c>
      <c r="B313" s="5">
        <v>85</v>
      </c>
    </row>
    <row r="314" spans="1:2" x14ac:dyDescent="0.25">
      <c r="A314" s="11" t="s">
        <v>35</v>
      </c>
      <c r="B314" s="5">
        <v>85</v>
      </c>
    </row>
    <row r="315" spans="1:2" x14ac:dyDescent="0.25">
      <c r="A315" s="11" t="s">
        <v>35</v>
      </c>
      <c r="B315" s="5">
        <v>86</v>
      </c>
    </row>
    <row r="316" spans="1:2" x14ac:dyDescent="0.25">
      <c r="A316" s="11" t="s">
        <v>35</v>
      </c>
      <c r="B316" s="5">
        <v>87</v>
      </c>
    </row>
    <row r="317" spans="1:2" x14ac:dyDescent="0.25">
      <c r="A317" s="11" t="s">
        <v>35</v>
      </c>
      <c r="B317" s="5">
        <v>88</v>
      </c>
    </row>
    <row r="318" spans="1:2" x14ac:dyDescent="0.25">
      <c r="A318" s="11" t="s">
        <v>35</v>
      </c>
      <c r="B318" s="5">
        <v>92</v>
      </c>
    </row>
    <row r="319" spans="1:2" x14ac:dyDescent="0.25">
      <c r="A319" s="11" t="s">
        <v>35</v>
      </c>
      <c r="B319" s="5">
        <v>93</v>
      </c>
    </row>
    <row r="320" spans="1:2" x14ac:dyDescent="0.25">
      <c r="A320" s="11" t="s">
        <v>35</v>
      </c>
      <c r="B320" s="5">
        <v>96</v>
      </c>
    </row>
    <row r="321" spans="1:2" x14ac:dyDescent="0.25">
      <c r="A321" s="11" t="s">
        <v>35</v>
      </c>
      <c r="B321" s="5">
        <v>97</v>
      </c>
    </row>
    <row r="322" spans="1:2" x14ac:dyDescent="0.25">
      <c r="A322" s="11" t="s">
        <v>35</v>
      </c>
      <c r="B322" s="5">
        <v>98</v>
      </c>
    </row>
    <row r="323" spans="1:2" x14ac:dyDescent="0.25">
      <c r="A323" s="11" t="s">
        <v>35</v>
      </c>
      <c r="B323" s="5">
        <v>98</v>
      </c>
    </row>
    <row r="324" spans="1:2" x14ac:dyDescent="0.25">
      <c r="A324" s="11" t="s">
        <v>35</v>
      </c>
      <c r="B324" s="5">
        <v>100</v>
      </c>
    </row>
    <row r="325" spans="1:2" x14ac:dyDescent="0.25">
      <c r="A325" s="11" t="s">
        <v>35</v>
      </c>
      <c r="B325" s="5">
        <v>101</v>
      </c>
    </row>
    <row r="326" spans="1:2" x14ac:dyDescent="0.25">
      <c r="A326" s="11" t="s">
        <v>35</v>
      </c>
      <c r="B326" s="5">
        <v>102</v>
      </c>
    </row>
    <row r="327" spans="1:2" x14ac:dyDescent="0.25">
      <c r="A327" s="11" t="s">
        <v>35</v>
      </c>
      <c r="B327" s="5">
        <v>103</v>
      </c>
    </row>
    <row r="328" spans="1:2" x14ac:dyDescent="0.25">
      <c r="A328" s="11" t="s">
        <v>35</v>
      </c>
      <c r="B328" s="5">
        <v>103</v>
      </c>
    </row>
    <row r="329" spans="1:2" x14ac:dyDescent="0.25">
      <c r="A329" s="11" t="s">
        <v>35</v>
      </c>
      <c r="B329" s="5">
        <v>104</v>
      </c>
    </row>
    <row r="330" spans="1:2" x14ac:dyDescent="0.25">
      <c r="A330" s="11" t="s">
        <v>35</v>
      </c>
      <c r="B330" s="5">
        <v>105</v>
      </c>
    </row>
    <row r="331" spans="1:2" x14ac:dyDescent="0.25">
      <c r="A331" s="11" t="s">
        <v>35</v>
      </c>
      <c r="B331" s="5">
        <v>113</v>
      </c>
    </row>
    <row r="332" spans="1:2" x14ac:dyDescent="0.25">
      <c r="A332" s="11" t="s">
        <v>35</v>
      </c>
      <c r="B332" s="5">
        <v>116</v>
      </c>
    </row>
    <row r="333" spans="1:2" x14ac:dyDescent="0.25">
      <c r="A333" s="11" t="s">
        <v>35</v>
      </c>
      <c r="B333" s="5">
        <v>118</v>
      </c>
    </row>
    <row r="334" spans="1:2" x14ac:dyDescent="0.25">
      <c r="A334" s="11" t="s">
        <v>35</v>
      </c>
      <c r="B334" s="5">
        <v>118</v>
      </c>
    </row>
    <row r="335" spans="1:2" x14ac:dyDescent="0.25">
      <c r="A335" s="11" t="s">
        <v>35</v>
      </c>
      <c r="B335" s="5">
        <v>120</v>
      </c>
    </row>
    <row r="336" spans="1:2" x14ac:dyDescent="0.25">
      <c r="A336" s="11" t="s">
        <v>35</v>
      </c>
      <c r="B336" s="5">
        <v>122</v>
      </c>
    </row>
    <row r="337" spans="1:2" x14ac:dyDescent="0.25">
      <c r="A337" s="11" t="s">
        <v>35</v>
      </c>
      <c r="B337" s="5">
        <v>126</v>
      </c>
    </row>
    <row r="338" spans="1:2" x14ac:dyDescent="0.25">
      <c r="A338" s="11" t="s">
        <v>35</v>
      </c>
      <c r="B338" s="5">
        <v>137</v>
      </c>
    </row>
    <row r="339" spans="1:2" x14ac:dyDescent="0.25">
      <c r="A339" s="11" t="s">
        <v>35</v>
      </c>
      <c r="B339" s="5">
        <v>138</v>
      </c>
    </row>
    <row r="340" spans="1:2" x14ac:dyDescent="0.25">
      <c r="A340" s="11" t="s">
        <v>35</v>
      </c>
      <c r="B340" s="5">
        <v>138</v>
      </c>
    </row>
    <row r="341" spans="1:2" x14ac:dyDescent="0.25">
      <c r="A341" s="11" t="s">
        <v>35</v>
      </c>
      <c r="B341" s="5">
        <v>140</v>
      </c>
    </row>
    <row r="342" spans="1:2" x14ac:dyDescent="0.25">
      <c r="A342" s="11" t="s">
        <v>35</v>
      </c>
      <c r="B342" s="5">
        <v>144</v>
      </c>
    </row>
    <row r="343" spans="1:2" x14ac:dyDescent="0.25">
      <c r="A343" s="11" t="s">
        <v>35</v>
      </c>
      <c r="B343" s="5">
        <v>145</v>
      </c>
    </row>
    <row r="344" spans="1:2" x14ac:dyDescent="0.25">
      <c r="A344" s="11" t="s">
        <v>35</v>
      </c>
      <c r="B344" s="5">
        <v>145</v>
      </c>
    </row>
    <row r="345" spans="1:2" x14ac:dyDescent="0.25">
      <c r="A345" s="11" t="s">
        <v>35</v>
      </c>
      <c r="B345" s="5">
        <v>145</v>
      </c>
    </row>
    <row r="346" spans="1:2" x14ac:dyDescent="0.25">
      <c r="A346" s="11" t="s">
        <v>35</v>
      </c>
      <c r="B346" s="5">
        <v>148</v>
      </c>
    </row>
    <row r="347" spans="1:2" x14ac:dyDescent="0.25">
      <c r="A347" s="11" t="s">
        <v>35</v>
      </c>
      <c r="B347" s="5">
        <v>148</v>
      </c>
    </row>
    <row r="348" spans="1:2" x14ac:dyDescent="0.25">
      <c r="A348" s="11" t="s">
        <v>35</v>
      </c>
      <c r="B348" s="5">
        <v>151</v>
      </c>
    </row>
    <row r="349" spans="1:2" x14ac:dyDescent="0.25">
      <c r="A349" s="11" t="s">
        <v>35</v>
      </c>
      <c r="B349" s="5">
        <v>151</v>
      </c>
    </row>
    <row r="350" spans="1:2" x14ac:dyDescent="0.25">
      <c r="A350" s="11" t="s">
        <v>35</v>
      </c>
      <c r="B350" s="5">
        <v>161</v>
      </c>
    </row>
    <row r="351" spans="1:2" x14ac:dyDescent="0.25">
      <c r="A351" s="11" t="s">
        <v>35</v>
      </c>
      <c r="B351" s="5">
        <v>161</v>
      </c>
    </row>
    <row r="352" spans="1:2" x14ac:dyDescent="0.25">
      <c r="A352" s="11" t="s">
        <v>35</v>
      </c>
      <c r="B352" s="5">
        <v>162</v>
      </c>
    </row>
    <row r="353" spans="1:2" x14ac:dyDescent="0.25">
      <c r="A353" s="11" t="s">
        <v>35</v>
      </c>
      <c r="B353" s="5">
        <v>164</v>
      </c>
    </row>
    <row r="354" spans="1:2" x14ac:dyDescent="0.25">
      <c r="A354" s="11" t="s">
        <v>35</v>
      </c>
      <c r="B354" s="5">
        <v>169</v>
      </c>
    </row>
    <row r="355" spans="1:2" x14ac:dyDescent="0.25">
      <c r="A355" s="11" t="s">
        <v>35</v>
      </c>
      <c r="B355" s="5">
        <v>177</v>
      </c>
    </row>
    <row r="356" spans="1:2" x14ac:dyDescent="0.25">
      <c r="A356" s="11" t="s">
        <v>35</v>
      </c>
      <c r="B356" s="5">
        <v>187</v>
      </c>
    </row>
    <row r="357" spans="1:2" x14ac:dyDescent="0.25">
      <c r="A357" s="11" t="s">
        <v>35</v>
      </c>
      <c r="B357" s="5">
        <v>193</v>
      </c>
    </row>
    <row r="358" spans="1:2" x14ac:dyDescent="0.25">
      <c r="A358" s="11" t="s">
        <v>35</v>
      </c>
      <c r="B358" s="5">
        <v>209</v>
      </c>
    </row>
    <row r="359" spans="1:2" x14ac:dyDescent="0.25">
      <c r="A359" s="11" t="s">
        <v>35</v>
      </c>
      <c r="B359" s="5">
        <v>216</v>
      </c>
    </row>
    <row r="360" spans="1:2" x14ac:dyDescent="0.25">
      <c r="A360" s="11" t="s">
        <v>35</v>
      </c>
      <c r="B360" s="5">
        <v>219</v>
      </c>
    </row>
    <row r="361" spans="1:2" x14ac:dyDescent="0.25">
      <c r="A361" s="11" t="s">
        <v>35</v>
      </c>
      <c r="B361" s="5">
        <v>241</v>
      </c>
    </row>
    <row r="362" spans="1:2" x14ac:dyDescent="0.25">
      <c r="A362" s="11" t="s">
        <v>35</v>
      </c>
      <c r="B362" s="5">
        <v>249</v>
      </c>
    </row>
    <row r="363" spans="1:2" x14ac:dyDescent="0.25">
      <c r="A363" s="11" t="s">
        <v>35</v>
      </c>
      <c r="B363" s="5">
        <v>273</v>
      </c>
    </row>
    <row r="364" spans="1:2" x14ac:dyDescent="0.25">
      <c r="A364" s="11" t="s">
        <v>35</v>
      </c>
      <c r="B364" s="5">
        <v>296</v>
      </c>
    </row>
    <row r="365" spans="1:2" x14ac:dyDescent="0.25">
      <c r="A365" s="11" t="s">
        <v>35</v>
      </c>
      <c r="B365" s="5">
        <v>307</v>
      </c>
    </row>
    <row r="366" spans="1:2" x14ac:dyDescent="0.25">
      <c r="A366" s="11" t="s">
        <v>35</v>
      </c>
      <c r="B366" s="5">
        <v>311</v>
      </c>
    </row>
    <row r="367" spans="1:2" x14ac:dyDescent="0.25">
      <c r="A367" s="11" t="s">
        <v>35</v>
      </c>
      <c r="B367" s="5">
        <f>145+148+40</f>
        <v>333</v>
      </c>
    </row>
    <row r="368" spans="1:2" x14ac:dyDescent="0.25">
      <c r="A368" s="11" t="s">
        <v>35</v>
      </c>
      <c r="B368" s="5">
        <v>349</v>
      </c>
    </row>
    <row r="369" spans="1:2" x14ac:dyDescent="0.25">
      <c r="A369" s="11" t="s">
        <v>35</v>
      </c>
      <c r="B369" s="5">
        <v>367</v>
      </c>
    </row>
    <row r="370" spans="1:2" x14ac:dyDescent="0.25">
      <c r="A370" s="11" t="s">
        <v>35</v>
      </c>
      <c r="B370" s="5">
        <v>367</v>
      </c>
    </row>
    <row r="371" spans="1:2" x14ac:dyDescent="0.25">
      <c r="A371" s="11" t="s">
        <v>35</v>
      </c>
      <c r="B371" s="5">
        <f>161+104+113</f>
        <v>378</v>
      </c>
    </row>
    <row r="372" spans="1:2" x14ac:dyDescent="0.25">
      <c r="A372" s="11" t="s">
        <v>35</v>
      </c>
      <c r="B372" s="5">
        <v>407</v>
      </c>
    </row>
    <row r="373" spans="1:2" x14ac:dyDescent="0.25">
      <c r="A373" s="11" t="s">
        <v>35</v>
      </c>
      <c r="B373" s="5">
        <v>432</v>
      </c>
    </row>
    <row r="374" spans="1:2" x14ac:dyDescent="0.25">
      <c r="A374" s="11" t="s">
        <v>35</v>
      </c>
      <c r="B374" s="5">
        <v>495</v>
      </c>
    </row>
    <row r="375" spans="1:2" x14ac:dyDescent="0.25">
      <c r="A375" s="11" t="s">
        <v>35</v>
      </c>
      <c r="B375" s="5">
        <v>565</v>
      </c>
    </row>
    <row r="376" spans="1:2" x14ac:dyDescent="0.25">
      <c r="A376" s="11" t="s">
        <v>35</v>
      </c>
      <c r="B376" s="5">
        <f>275+67+249</f>
        <v>591</v>
      </c>
    </row>
    <row r="377" spans="1:2" x14ac:dyDescent="0.25">
      <c r="A377" s="11" t="s">
        <v>35</v>
      </c>
      <c r="B377" s="5">
        <f>217+192+194</f>
        <v>603</v>
      </c>
    </row>
    <row r="378" spans="1:2" x14ac:dyDescent="0.25">
      <c r="A378" s="11" t="s">
        <v>35</v>
      </c>
      <c r="B378" s="5">
        <v>785</v>
      </c>
    </row>
    <row r="379" spans="1:2" x14ac:dyDescent="0.25">
      <c r="A379" s="11" t="s">
        <v>35</v>
      </c>
      <c r="B379" s="5">
        <f>346+158+107+216</f>
        <v>827</v>
      </c>
    </row>
    <row r="380" spans="1:2" x14ac:dyDescent="0.25">
      <c r="A380" s="11" t="s">
        <v>35</v>
      </c>
      <c r="B380" s="5">
        <v>873</v>
      </c>
    </row>
    <row r="381" spans="1:2" x14ac:dyDescent="0.25">
      <c r="A381" s="11" t="s">
        <v>35</v>
      </c>
      <c r="B381" s="5">
        <v>1000</v>
      </c>
    </row>
    <row r="382" spans="1:2" x14ac:dyDescent="0.25">
      <c r="A382" s="11" t="s">
        <v>35</v>
      </c>
      <c r="B382" s="5">
        <v>1010</v>
      </c>
    </row>
    <row r="383" spans="1:2" x14ac:dyDescent="0.25">
      <c r="A383" s="11" t="s">
        <v>35</v>
      </c>
      <c r="B383" s="5">
        <v>1110</v>
      </c>
    </row>
    <row r="384" spans="1:2" x14ac:dyDescent="0.25">
      <c r="A384" s="11" t="s">
        <v>35</v>
      </c>
      <c r="B384" s="5">
        <v>1110</v>
      </c>
    </row>
    <row r="385" spans="1:2" x14ac:dyDescent="0.25">
      <c r="A385" s="11" t="s">
        <v>35</v>
      </c>
      <c r="B385" s="5">
        <f>583+461+219</f>
        <v>1263</v>
      </c>
    </row>
    <row r="386" spans="1:2" x14ac:dyDescent="0.25">
      <c r="A386" s="11" t="s">
        <v>35</v>
      </c>
      <c r="B386" s="5">
        <f>1060+1420</f>
        <v>2480</v>
      </c>
    </row>
    <row r="387" spans="1:2" x14ac:dyDescent="0.25">
      <c r="A387" s="11" t="s">
        <v>35</v>
      </c>
      <c r="B387" s="5">
        <f>1650+945+907</f>
        <v>3502</v>
      </c>
    </row>
    <row r="388" spans="1:2" x14ac:dyDescent="0.25">
      <c r="A388" s="11" t="s">
        <v>36</v>
      </c>
      <c r="B388" s="5">
        <v>80</v>
      </c>
    </row>
    <row r="389" spans="1:2" x14ac:dyDescent="0.25">
      <c r="A389" s="11" t="s">
        <v>36</v>
      </c>
      <c r="B389" s="5">
        <v>80</v>
      </c>
    </row>
    <row r="390" spans="1:2" x14ac:dyDescent="0.25">
      <c r="A390" s="11" t="s">
        <v>36</v>
      </c>
      <c r="B390" s="5">
        <v>80</v>
      </c>
    </row>
    <row r="391" spans="1:2" x14ac:dyDescent="0.25">
      <c r="A391" s="11" t="s">
        <v>37</v>
      </c>
      <c r="B391" s="5">
        <v>91</v>
      </c>
    </row>
    <row r="392" spans="1:2" x14ac:dyDescent="0.25">
      <c r="A392" s="11" t="s">
        <v>37</v>
      </c>
      <c r="B392" s="5">
        <v>101</v>
      </c>
    </row>
    <row r="393" spans="1:2" x14ac:dyDescent="0.25">
      <c r="A393" s="11" t="s">
        <v>37</v>
      </c>
      <c r="B393" s="5">
        <v>112</v>
      </c>
    </row>
    <row r="394" spans="1:2" x14ac:dyDescent="0.25">
      <c r="A394" s="11" t="s">
        <v>37</v>
      </c>
      <c r="B394" s="5">
        <f>112</f>
        <v>112</v>
      </c>
    </row>
    <row r="395" spans="1:2" x14ac:dyDescent="0.25">
      <c r="A395" s="11" t="s">
        <v>37</v>
      </c>
      <c r="B395" s="5">
        <v>116</v>
      </c>
    </row>
    <row r="396" spans="1:2" x14ac:dyDescent="0.25">
      <c r="A396" s="11" t="s">
        <v>37</v>
      </c>
      <c r="B396" s="5">
        <v>125</v>
      </c>
    </row>
    <row r="397" spans="1:2" x14ac:dyDescent="0.25">
      <c r="A397" s="11" t="s">
        <v>37</v>
      </c>
      <c r="B397" s="5">
        <v>128</v>
      </c>
    </row>
    <row r="398" spans="1:2" x14ac:dyDescent="0.25">
      <c r="A398" s="11" t="s">
        <v>37</v>
      </c>
      <c r="B398" s="5">
        <v>129</v>
      </c>
    </row>
    <row r="399" spans="1:2" x14ac:dyDescent="0.25">
      <c r="A399" s="11" t="s">
        <v>37</v>
      </c>
      <c r="B399" s="5">
        <v>132</v>
      </c>
    </row>
    <row r="400" spans="1:2" x14ac:dyDescent="0.25">
      <c r="A400" s="11" t="s">
        <v>37</v>
      </c>
      <c r="B400" s="5">
        <v>137</v>
      </c>
    </row>
    <row r="401" spans="1:2" x14ac:dyDescent="0.25">
      <c r="A401" s="11" t="s">
        <v>37</v>
      </c>
      <c r="B401" s="5">
        <v>137</v>
      </c>
    </row>
    <row r="402" spans="1:2" x14ac:dyDescent="0.25">
      <c r="A402" s="11" t="s">
        <v>37</v>
      </c>
      <c r="B402" s="5">
        <v>148</v>
      </c>
    </row>
    <row r="403" spans="1:2" x14ac:dyDescent="0.25">
      <c r="A403" s="11" t="s">
        <v>37</v>
      </c>
      <c r="B403" s="5">
        <v>151</v>
      </c>
    </row>
    <row r="404" spans="1:2" x14ac:dyDescent="0.25">
      <c r="A404" s="11" t="s">
        <v>37</v>
      </c>
      <c r="B404" s="5">
        <v>161</v>
      </c>
    </row>
    <row r="405" spans="1:2" x14ac:dyDescent="0.25">
      <c r="A405" s="11" t="s">
        <v>37</v>
      </c>
      <c r="B405" s="5">
        <v>164</v>
      </c>
    </row>
    <row r="406" spans="1:2" x14ac:dyDescent="0.25">
      <c r="A406" s="11" t="s">
        <v>37</v>
      </c>
      <c r="B406" s="5">
        <v>164</v>
      </c>
    </row>
    <row r="407" spans="1:2" x14ac:dyDescent="0.25">
      <c r="A407" s="11" t="s">
        <v>37</v>
      </c>
      <c r="B407" s="5">
        <v>165</v>
      </c>
    </row>
    <row r="408" spans="1:2" x14ac:dyDescent="0.25">
      <c r="A408" s="11" t="s">
        <v>37</v>
      </c>
      <c r="B408" s="5">
        <v>171</v>
      </c>
    </row>
    <row r="409" spans="1:2" x14ac:dyDescent="0.25">
      <c r="A409" s="11" t="s">
        <v>37</v>
      </c>
      <c r="B409" s="5">
        <v>173</v>
      </c>
    </row>
    <row r="410" spans="1:2" x14ac:dyDescent="0.25">
      <c r="A410" s="11" t="s">
        <v>37</v>
      </c>
      <c r="B410" s="5">
        <v>173</v>
      </c>
    </row>
    <row r="411" spans="1:2" x14ac:dyDescent="0.25">
      <c r="A411" s="11" t="s">
        <v>37</v>
      </c>
      <c r="B411" s="5">
        <v>173</v>
      </c>
    </row>
    <row r="412" spans="1:2" x14ac:dyDescent="0.25">
      <c r="A412" s="11" t="s">
        <v>37</v>
      </c>
      <c r="B412" s="5">
        <v>177</v>
      </c>
    </row>
    <row r="413" spans="1:2" x14ac:dyDescent="0.25">
      <c r="A413" s="11" t="s">
        <v>37</v>
      </c>
      <c r="B413" s="5">
        <v>177</v>
      </c>
    </row>
    <row r="414" spans="1:2" x14ac:dyDescent="0.25">
      <c r="A414" s="11" t="s">
        <v>37</v>
      </c>
      <c r="B414" s="5">
        <v>180</v>
      </c>
    </row>
    <row r="415" spans="1:2" x14ac:dyDescent="0.25">
      <c r="A415" s="11" t="s">
        <v>37</v>
      </c>
      <c r="B415" s="5">
        <v>180</v>
      </c>
    </row>
    <row r="416" spans="1:2" x14ac:dyDescent="0.25">
      <c r="A416" s="11" t="s">
        <v>37</v>
      </c>
      <c r="B416" s="5">
        <v>180</v>
      </c>
    </row>
    <row r="417" spans="1:2" x14ac:dyDescent="0.25">
      <c r="A417" s="11" t="s">
        <v>37</v>
      </c>
      <c r="B417" s="5">
        <v>180</v>
      </c>
    </row>
    <row r="418" spans="1:2" x14ac:dyDescent="0.25">
      <c r="A418" s="11" t="s">
        <v>37</v>
      </c>
      <c r="B418" s="5">
        <v>183</v>
      </c>
    </row>
    <row r="419" spans="1:2" x14ac:dyDescent="0.25">
      <c r="A419" s="11" t="s">
        <v>37</v>
      </c>
      <c r="B419" s="5">
        <v>183</v>
      </c>
    </row>
    <row r="420" spans="1:2" x14ac:dyDescent="0.25">
      <c r="A420" s="11" t="s">
        <v>37</v>
      </c>
      <c r="B420" s="5">
        <v>187</v>
      </c>
    </row>
    <row r="421" spans="1:2" x14ac:dyDescent="0.25">
      <c r="A421" s="11" t="s">
        <v>37</v>
      </c>
      <c r="B421" s="5">
        <f>187</f>
        <v>187</v>
      </c>
    </row>
    <row r="422" spans="1:2" x14ac:dyDescent="0.25">
      <c r="A422" s="11" t="s">
        <v>37</v>
      </c>
      <c r="B422" s="5">
        <v>193</v>
      </c>
    </row>
    <row r="423" spans="1:2" x14ac:dyDescent="0.25">
      <c r="A423" s="11" t="s">
        <v>37</v>
      </c>
      <c r="B423" s="5">
        <v>193</v>
      </c>
    </row>
    <row r="424" spans="1:2" x14ac:dyDescent="0.25">
      <c r="A424" s="11" t="s">
        <v>37</v>
      </c>
      <c r="B424" s="5">
        <v>193</v>
      </c>
    </row>
    <row r="425" spans="1:2" x14ac:dyDescent="0.25">
      <c r="A425" s="11" t="s">
        <v>37</v>
      </c>
      <c r="B425" s="5">
        <v>193</v>
      </c>
    </row>
    <row r="426" spans="1:2" x14ac:dyDescent="0.25">
      <c r="A426" s="11" t="s">
        <v>37</v>
      </c>
      <c r="B426" s="5">
        <v>196</v>
      </c>
    </row>
    <row r="427" spans="1:2" x14ac:dyDescent="0.25">
      <c r="A427" s="11" t="s">
        <v>37</v>
      </c>
      <c r="B427" s="5">
        <v>196</v>
      </c>
    </row>
    <row r="428" spans="1:2" x14ac:dyDescent="0.25">
      <c r="A428" s="11" t="s">
        <v>37</v>
      </c>
      <c r="B428" s="5">
        <v>203</v>
      </c>
    </row>
    <row r="429" spans="1:2" x14ac:dyDescent="0.25">
      <c r="A429" s="11" t="s">
        <v>37</v>
      </c>
      <c r="B429" s="5">
        <v>204</v>
      </c>
    </row>
    <row r="430" spans="1:2" x14ac:dyDescent="0.25">
      <c r="A430" s="11" t="s">
        <v>37</v>
      </c>
      <c r="B430" s="5">
        <v>206</v>
      </c>
    </row>
    <row r="431" spans="1:2" x14ac:dyDescent="0.25">
      <c r="A431" s="11" t="s">
        <v>37</v>
      </c>
      <c r="B431" s="5">
        <v>209</v>
      </c>
    </row>
    <row r="432" spans="1:2" x14ac:dyDescent="0.25">
      <c r="A432" s="11" t="s">
        <v>37</v>
      </c>
      <c r="B432" s="5">
        <v>209</v>
      </c>
    </row>
    <row r="433" spans="1:2" x14ac:dyDescent="0.25">
      <c r="A433" s="11" t="s">
        <v>37</v>
      </c>
      <c r="B433" s="5">
        <v>209</v>
      </c>
    </row>
    <row r="434" spans="1:2" x14ac:dyDescent="0.25">
      <c r="A434" s="11" t="s">
        <v>37</v>
      </c>
      <c r="B434" s="5">
        <v>209</v>
      </c>
    </row>
    <row r="435" spans="1:2" x14ac:dyDescent="0.25">
      <c r="A435" s="11" t="s">
        <v>37</v>
      </c>
      <c r="B435" s="5">
        <f>211</f>
        <v>211</v>
      </c>
    </row>
    <row r="436" spans="1:2" x14ac:dyDescent="0.25">
      <c r="A436" s="11" t="s">
        <v>37</v>
      </c>
      <c r="B436" s="5">
        <v>223</v>
      </c>
    </row>
    <row r="437" spans="1:2" x14ac:dyDescent="0.25">
      <c r="A437" s="11" t="s">
        <v>37</v>
      </c>
      <c r="B437" s="5">
        <v>223</v>
      </c>
    </row>
    <row r="438" spans="1:2" x14ac:dyDescent="0.25">
      <c r="A438" s="11" t="s">
        <v>37</v>
      </c>
      <c r="B438" s="5">
        <v>227</v>
      </c>
    </row>
    <row r="439" spans="1:2" x14ac:dyDescent="0.25">
      <c r="A439" s="11" t="s">
        <v>37</v>
      </c>
      <c r="B439" s="5">
        <v>228</v>
      </c>
    </row>
    <row r="440" spans="1:2" x14ac:dyDescent="0.25">
      <c r="A440" s="11" t="s">
        <v>37</v>
      </c>
      <c r="B440" s="5">
        <f>112+116</f>
        <v>228</v>
      </c>
    </row>
    <row r="441" spans="1:2" x14ac:dyDescent="0.25">
      <c r="A441" s="11" t="s">
        <v>37</v>
      </c>
      <c r="B441" s="5">
        <v>230</v>
      </c>
    </row>
    <row r="442" spans="1:2" x14ac:dyDescent="0.25">
      <c r="A442" s="11" t="s">
        <v>37</v>
      </c>
      <c r="B442" s="5">
        <v>232</v>
      </c>
    </row>
    <row r="443" spans="1:2" x14ac:dyDescent="0.25">
      <c r="A443" s="11" t="s">
        <v>37</v>
      </c>
      <c r="B443" s="5">
        <v>241</v>
      </c>
    </row>
    <row r="444" spans="1:2" x14ac:dyDescent="0.25">
      <c r="A444" s="11" t="s">
        <v>37</v>
      </c>
      <c r="B444" s="5">
        <v>242</v>
      </c>
    </row>
    <row r="445" spans="1:2" x14ac:dyDescent="0.25">
      <c r="A445" s="11" t="s">
        <v>37</v>
      </c>
      <c r="B445" s="5">
        <f>246</f>
        <v>246</v>
      </c>
    </row>
    <row r="446" spans="1:2" x14ac:dyDescent="0.25">
      <c r="A446" s="11" t="s">
        <v>37</v>
      </c>
      <c r="B446" s="5">
        <f>254</f>
        <v>254</v>
      </c>
    </row>
    <row r="447" spans="1:2" x14ac:dyDescent="0.25">
      <c r="A447" s="11" t="s">
        <v>37</v>
      </c>
      <c r="B447" s="5">
        <v>254</v>
      </c>
    </row>
    <row r="448" spans="1:2" x14ac:dyDescent="0.25">
      <c r="A448" s="11" t="s">
        <v>37</v>
      </c>
      <c r="B448" s="5">
        <v>268</v>
      </c>
    </row>
    <row r="449" spans="1:2" x14ac:dyDescent="0.25">
      <c r="A449" s="11" t="s">
        <v>37</v>
      </c>
      <c r="B449" s="5">
        <v>274</v>
      </c>
    </row>
    <row r="450" spans="1:2" x14ac:dyDescent="0.25">
      <c r="A450" s="11" t="s">
        <v>37</v>
      </c>
      <c r="B450" s="5">
        <f>274</f>
        <v>274</v>
      </c>
    </row>
    <row r="451" spans="1:2" x14ac:dyDescent="0.25">
      <c r="A451" s="11" t="s">
        <v>37</v>
      </c>
      <c r="B451" s="5">
        <v>277</v>
      </c>
    </row>
    <row r="452" spans="1:2" x14ac:dyDescent="0.25">
      <c r="A452" s="11" t="s">
        <v>37</v>
      </c>
      <c r="B452" s="5">
        <v>277</v>
      </c>
    </row>
    <row r="453" spans="1:2" x14ac:dyDescent="0.25">
      <c r="A453" s="11" t="s">
        <v>37</v>
      </c>
      <c r="B453" s="5">
        <v>302</v>
      </c>
    </row>
    <row r="454" spans="1:2" x14ac:dyDescent="0.25">
      <c r="A454" s="11" t="s">
        <v>37</v>
      </c>
      <c r="B454" s="5">
        <v>312</v>
      </c>
    </row>
    <row r="455" spans="1:2" x14ac:dyDescent="0.25">
      <c r="A455" s="11" t="s">
        <v>37</v>
      </c>
      <c r="B455" s="5">
        <v>316</v>
      </c>
    </row>
    <row r="456" spans="1:2" x14ac:dyDescent="0.25">
      <c r="A456" s="11" t="s">
        <v>37</v>
      </c>
      <c r="B456" s="5">
        <v>322</v>
      </c>
    </row>
    <row r="457" spans="1:2" x14ac:dyDescent="0.25">
      <c r="A457" s="11" t="s">
        <v>37</v>
      </c>
      <c r="B457" s="5">
        <f>161+174</f>
        <v>335</v>
      </c>
    </row>
    <row r="458" spans="1:2" x14ac:dyDescent="0.25">
      <c r="A458" s="11" t="s">
        <v>37</v>
      </c>
      <c r="B458" s="5">
        <v>338</v>
      </c>
    </row>
    <row r="459" spans="1:2" x14ac:dyDescent="0.25">
      <c r="A459" s="11" t="s">
        <v>37</v>
      </c>
      <c r="B459" s="5">
        <v>339</v>
      </c>
    </row>
    <row r="460" spans="1:2" x14ac:dyDescent="0.25">
      <c r="A460" s="11" t="s">
        <v>37</v>
      </c>
      <c r="B460" s="5">
        <v>344</v>
      </c>
    </row>
    <row r="461" spans="1:2" x14ac:dyDescent="0.25">
      <c r="A461" s="11" t="s">
        <v>37</v>
      </c>
      <c r="B461" s="5">
        <v>348</v>
      </c>
    </row>
    <row r="462" spans="1:2" x14ac:dyDescent="0.25">
      <c r="A462" s="11" t="s">
        <v>37</v>
      </c>
      <c r="B462" s="5">
        <v>351</v>
      </c>
    </row>
    <row r="463" spans="1:2" x14ac:dyDescent="0.25">
      <c r="A463" s="11" t="s">
        <v>37</v>
      </c>
      <c r="B463" s="5">
        <v>353</v>
      </c>
    </row>
    <row r="464" spans="1:2" x14ac:dyDescent="0.25">
      <c r="A464" s="11" t="s">
        <v>37</v>
      </c>
      <c r="B464" s="5">
        <f>183+173</f>
        <v>356</v>
      </c>
    </row>
    <row r="465" spans="1:2" x14ac:dyDescent="0.25">
      <c r="A465" s="11" t="s">
        <v>37</v>
      </c>
      <c r="B465" s="5">
        <v>365</v>
      </c>
    </row>
    <row r="466" spans="1:2" x14ac:dyDescent="0.25">
      <c r="A466" s="11" t="s">
        <v>37</v>
      </c>
      <c r="B466" s="5">
        <f>367</f>
        <v>367</v>
      </c>
    </row>
    <row r="467" spans="1:2" x14ac:dyDescent="0.25">
      <c r="A467" s="11" t="s">
        <v>37</v>
      </c>
      <c r="B467" s="5">
        <f>239+129</f>
        <v>368</v>
      </c>
    </row>
    <row r="468" spans="1:2" x14ac:dyDescent="0.25">
      <c r="A468" s="11" t="s">
        <v>37</v>
      </c>
      <c r="B468" s="5">
        <v>371</v>
      </c>
    </row>
    <row r="469" spans="1:2" x14ac:dyDescent="0.25">
      <c r="A469" s="11" t="s">
        <v>37</v>
      </c>
      <c r="B469" s="5">
        <v>387</v>
      </c>
    </row>
    <row r="470" spans="1:2" x14ac:dyDescent="0.25">
      <c r="A470" s="11" t="s">
        <v>37</v>
      </c>
      <c r="B470" s="5">
        <v>397</v>
      </c>
    </row>
    <row r="471" spans="1:2" x14ac:dyDescent="0.25">
      <c r="A471" s="11" t="s">
        <v>37</v>
      </c>
      <c r="B471" s="5">
        <v>403</v>
      </c>
    </row>
    <row r="472" spans="1:2" x14ac:dyDescent="0.25">
      <c r="A472" s="11" t="s">
        <v>37</v>
      </c>
      <c r="B472" s="5">
        <v>439</v>
      </c>
    </row>
    <row r="473" spans="1:2" x14ac:dyDescent="0.25">
      <c r="A473" s="11" t="s">
        <v>37</v>
      </c>
      <c r="B473" s="5">
        <v>444</v>
      </c>
    </row>
    <row r="474" spans="1:2" x14ac:dyDescent="0.25">
      <c r="A474" s="11" t="s">
        <v>37</v>
      </c>
      <c r="B474" s="5">
        <v>451</v>
      </c>
    </row>
    <row r="475" spans="1:2" x14ac:dyDescent="0.25">
      <c r="A475" s="11" t="s">
        <v>37</v>
      </c>
      <c r="B475" s="5">
        <f>451</f>
        <v>451</v>
      </c>
    </row>
    <row r="476" spans="1:2" x14ac:dyDescent="0.25">
      <c r="A476" s="11" t="s">
        <v>37</v>
      </c>
      <c r="B476" s="5">
        <f>286+177</f>
        <v>463</v>
      </c>
    </row>
    <row r="477" spans="1:2" x14ac:dyDescent="0.25">
      <c r="A477" s="11" t="s">
        <v>37</v>
      </c>
      <c r="B477" s="5">
        <v>464</v>
      </c>
    </row>
    <row r="478" spans="1:2" x14ac:dyDescent="0.25">
      <c r="A478" s="11" t="s">
        <v>37</v>
      </c>
      <c r="B478" s="5">
        <v>496</v>
      </c>
    </row>
    <row r="479" spans="1:2" x14ac:dyDescent="0.25">
      <c r="A479" s="11" t="s">
        <v>37</v>
      </c>
      <c r="B479" s="5">
        <v>499</v>
      </c>
    </row>
    <row r="480" spans="1:2" x14ac:dyDescent="0.25">
      <c r="A480" s="11" t="s">
        <v>37</v>
      </c>
      <c r="B480" s="5">
        <f>284+239</f>
        <v>523</v>
      </c>
    </row>
    <row r="481" spans="1:2" x14ac:dyDescent="0.25">
      <c r="A481" s="11" t="s">
        <v>37</v>
      </c>
      <c r="B481" s="5">
        <f>219+311</f>
        <v>530</v>
      </c>
    </row>
    <row r="482" spans="1:2" x14ac:dyDescent="0.25">
      <c r="A482" s="11" t="s">
        <v>37</v>
      </c>
      <c r="B482" s="5">
        <v>537</v>
      </c>
    </row>
    <row r="483" spans="1:2" x14ac:dyDescent="0.25">
      <c r="A483" s="11" t="s">
        <v>37</v>
      </c>
      <c r="B483" s="5">
        <v>573</v>
      </c>
    </row>
    <row r="484" spans="1:2" x14ac:dyDescent="0.25">
      <c r="A484" s="11" t="s">
        <v>37</v>
      </c>
      <c r="B484" s="5">
        <v>573</v>
      </c>
    </row>
    <row r="485" spans="1:2" x14ac:dyDescent="0.25">
      <c r="A485" s="11" t="s">
        <v>37</v>
      </c>
      <c r="B485" s="5">
        <f>403+174</f>
        <v>577</v>
      </c>
    </row>
    <row r="486" spans="1:2" x14ac:dyDescent="0.25">
      <c r="A486" s="11" t="s">
        <v>37</v>
      </c>
      <c r="B486" s="5">
        <v>580</v>
      </c>
    </row>
    <row r="487" spans="1:2" x14ac:dyDescent="0.25">
      <c r="A487" s="11" t="s">
        <v>37</v>
      </c>
      <c r="B487" s="5">
        <f>347+266</f>
        <v>613</v>
      </c>
    </row>
    <row r="488" spans="1:2" x14ac:dyDescent="0.25">
      <c r="A488" s="11" t="s">
        <v>37</v>
      </c>
      <c r="B488" s="5">
        <v>688</v>
      </c>
    </row>
    <row r="489" spans="1:2" x14ac:dyDescent="0.25">
      <c r="A489" s="11" t="s">
        <v>37</v>
      </c>
      <c r="B489" s="5">
        <f>555+209</f>
        <v>764</v>
      </c>
    </row>
    <row r="490" spans="1:2" x14ac:dyDescent="0.25">
      <c r="A490" s="11" t="s">
        <v>37</v>
      </c>
      <c r="B490" s="5">
        <v>886</v>
      </c>
    </row>
    <row r="491" spans="1:2" x14ac:dyDescent="0.25">
      <c r="A491" s="11" t="s">
        <v>37</v>
      </c>
      <c r="B491" s="5">
        <f>290+535+177</f>
        <v>1002</v>
      </c>
    </row>
    <row r="492" spans="1:2" x14ac:dyDescent="0.25">
      <c r="A492" s="11" t="s">
        <v>37</v>
      </c>
      <c r="B492" s="5">
        <f>692+338</f>
        <v>1030</v>
      </c>
    </row>
    <row r="493" spans="1:2" x14ac:dyDescent="0.25">
      <c r="A493" s="11" t="s">
        <v>37</v>
      </c>
      <c r="B493" s="5">
        <f>615+455</f>
        <v>1070</v>
      </c>
    </row>
    <row r="494" spans="1:2" x14ac:dyDescent="0.25">
      <c r="A494" s="11" t="s">
        <v>38</v>
      </c>
      <c r="B494" s="5">
        <v>16</v>
      </c>
    </row>
    <row r="495" spans="1:2" x14ac:dyDescent="0.25">
      <c r="A495" s="11" t="s">
        <v>38</v>
      </c>
      <c r="B495" s="5">
        <v>69</v>
      </c>
    </row>
    <row r="496" spans="1:2" x14ac:dyDescent="0.25">
      <c r="A496" s="11" t="s">
        <v>38</v>
      </c>
      <c r="B496" s="5">
        <v>80</v>
      </c>
    </row>
    <row r="497" spans="1:2" x14ac:dyDescent="0.25">
      <c r="A497" s="11" t="s">
        <v>39</v>
      </c>
      <c r="B497" s="5">
        <v>80</v>
      </c>
    </row>
    <row r="498" spans="1:2" x14ac:dyDescent="0.25">
      <c r="A498" s="11" t="s">
        <v>39</v>
      </c>
      <c r="B498" s="5">
        <v>96</v>
      </c>
    </row>
    <row r="499" spans="1:2" x14ac:dyDescent="0.25">
      <c r="A499" s="11" t="s">
        <v>39</v>
      </c>
      <c r="B499" s="5">
        <v>117</v>
      </c>
    </row>
    <row r="500" spans="1:2" x14ac:dyDescent="0.25">
      <c r="A500" s="11" t="s">
        <v>39</v>
      </c>
      <c r="B500" s="5">
        <v>125</v>
      </c>
    </row>
    <row r="501" spans="1:2" x14ac:dyDescent="0.25">
      <c r="A501" s="11" t="s">
        <v>39</v>
      </c>
      <c r="B501" s="5">
        <v>128</v>
      </c>
    </row>
    <row r="502" spans="1:2" x14ac:dyDescent="0.25">
      <c r="A502" s="11" t="s">
        <v>39</v>
      </c>
      <c r="B502" s="5">
        <v>137</v>
      </c>
    </row>
    <row r="503" spans="1:2" x14ac:dyDescent="0.25">
      <c r="A503" s="11" t="s">
        <v>39</v>
      </c>
      <c r="B503" s="5">
        <v>137</v>
      </c>
    </row>
    <row r="504" spans="1:2" x14ac:dyDescent="0.25">
      <c r="A504" s="11" t="s">
        <v>39</v>
      </c>
      <c r="B504" s="5">
        <v>144</v>
      </c>
    </row>
    <row r="505" spans="1:2" x14ac:dyDescent="0.25">
      <c r="A505" s="11" t="s">
        <v>39</v>
      </c>
      <c r="B505" s="5">
        <v>144</v>
      </c>
    </row>
    <row r="506" spans="1:2" x14ac:dyDescent="0.25">
      <c r="A506" s="11" t="s">
        <v>39</v>
      </c>
      <c r="B506" s="5">
        <v>151</v>
      </c>
    </row>
    <row r="507" spans="1:2" x14ac:dyDescent="0.25">
      <c r="A507" s="11" t="s">
        <v>39</v>
      </c>
      <c r="B507" s="5">
        <v>161</v>
      </c>
    </row>
    <row r="508" spans="1:2" x14ac:dyDescent="0.25">
      <c r="A508" s="11" t="s">
        <v>39</v>
      </c>
      <c r="B508" s="5">
        <v>165</v>
      </c>
    </row>
    <row r="509" spans="1:2" x14ac:dyDescent="0.25">
      <c r="A509" s="11" t="s">
        <v>39</v>
      </c>
      <c r="B509" s="5">
        <v>171</v>
      </c>
    </row>
    <row r="510" spans="1:2" x14ac:dyDescent="0.25">
      <c r="A510" s="11" t="s">
        <v>39</v>
      </c>
      <c r="B510" s="5">
        <v>171</v>
      </c>
    </row>
    <row r="511" spans="1:2" x14ac:dyDescent="0.25">
      <c r="A511" s="11" t="s">
        <v>39</v>
      </c>
      <c r="B511" s="5">
        <v>177</v>
      </c>
    </row>
    <row r="512" spans="1:2" x14ac:dyDescent="0.25">
      <c r="A512" s="11" t="s">
        <v>39</v>
      </c>
      <c r="B512" s="5">
        <v>180</v>
      </c>
    </row>
    <row r="513" spans="1:2" x14ac:dyDescent="0.25">
      <c r="A513" s="11" t="s">
        <v>39</v>
      </c>
      <c r="B513" s="5">
        <v>184</v>
      </c>
    </row>
    <row r="514" spans="1:2" x14ac:dyDescent="0.25">
      <c r="A514" s="11" t="s">
        <v>39</v>
      </c>
      <c r="B514" s="5">
        <v>193</v>
      </c>
    </row>
    <row r="515" spans="1:2" x14ac:dyDescent="0.25">
      <c r="A515" s="11" t="s">
        <v>39</v>
      </c>
      <c r="B515" s="5">
        <v>193</v>
      </c>
    </row>
    <row r="516" spans="1:2" x14ac:dyDescent="0.25">
      <c r="A516" s="11" t="s">
        <v>39</v>
      </c>
      <c r="B516" s="5">
        <v>193</v>
      </c>
    </row>
    <row r="517" spans="1:2" x14ac:dyDescent="0.25">
      <c r="A517" s="11" t="s">
        <v>39</v>
      </c>
      <c r="B517" s="5">
        <v>201</v>
      </c>
    </row>
    <row r="518" spans="1:2" x14ac:dyDescent="0.25">
      <c r="A518" s="11" t="s">
        <v>39</v>
      </c>
      <c r="B518" s="5">
        <v>209</v>
      </c>
    </row>
    <row r="519" spans="1:2" x14ac:dyDescent="0.25">
      <c r="A519" s="11" t="s">
        <v>39</v>
      </c>
      <c r="B519" s="5">
        <v>209</v>
      </c>
    </row>
    <row r="520" spans="1:2" x14ac:dyDescent="0.25">
      <c r="A520" s="11" t="s">
        <v>39</v>
      </c>
      <c r="B520" s="5">
        <v>219</v>
      </c>
    </row>
    <row r="521" spans="1:2" x14ac:dyDescent="0.25">
      <c r="A521" s="11" t="s">
        <v>39</v>
      </c>
      <c r="B521" s="5">
        <v>219</v>
      </c>
    </row>
    <row r="522" spans="1:2" x14ac:dyDescent="0.25">
      <c r="A522" s="11" t="s">
        <v>39</v>
      </c>
      <c r="B522" s="5">
        <v>225</v>
      </c>
    </row>
    <row r="523" spans="1:2" x14ac:dyDescent="0.25">
      <c r="A523" s="11" t="s">
        <v>39</v>
      </c>
      <c r="B523" s="5">
        <v>241</v>
      </c>
    </row>
    <row r="524" spans="1:2" x14ac:dyDescent="0.25">
      <c r="A524" s="11" t="s">
        <v>39</v>
      </c>
      <c r="B524" s="5">
        <v>241</v>
      </c>
    </row>
    <row r="525" spans="1:2" x14ac:dyDescent="0.25">
      <c r="A525" s="11" t="s">
        <v>39</v>
      </c>
      <c r="B525" s="5">
        <v>241</v>
      </c>
    </row>
    <row r="526" spans="1:2" x14ac:dyDescent="0.25">
      <c r="A526" s="11" t="s">
        <v>39</v>
      </c>
      <c r="B526" s="5">
        <v>246</v>
      </c>
    </row>
    <row r="527" spans="1:2" x14ac:dyDescent="0.25">
      <c r="A527" s="11" t="s">
        <v>39</v>
      </c>
      <c r="B527" s="5">
        <v>257</v>
      </c>
    </row>
    <row r="528" spans="1:2" x14ac:dyDescent="0.25">
      <c r="A528" s="11" t="s">
        <v>39</v>
      </c>
      <c r="B528" s="5">
        <v>259</v>
      </c>
    </row>
    <row r="529" spans="1:2" x14ac:dyDescent="0.25">
      <c r="A529" s="11" t="s">
        <v>39</v>
      </c>
      <c r="B529" s="5">
        <v>259</v>
      </c>
    </row>
    <row r="530" spans="1:2" x14ac:dyDescent="0.25">
      <c r="A530" s="11" t="s">
        <v>39</v>
      </c>
      <c r="B530" s="5">
        <v>264</v>
      </c>
    </row>
    <row r="531" spans="1:2" x14ac:dyDescent="0.25">
      <c r="A531" s="11" t="s">
        <v>39</v>
      </c>
      <c r="B531" s="5">
        <v>268</v>
      </c>
    </row>
    <row r="532" spans="1:2" x14ac:dyDescent="0.25">
      <c r="A532" s="11" t="s">
        <v>39</v>
      </c>
      <c r="B532" s="5">
        <v>273</v>
      </c>
    </row>
    <row r="533" spans="1:2" x14ac:dyDescent="0.25">
      <c r="A533" s="11" t="s">
        <v>39</v>
      </c>
      <c r="B533" s="5">
        <v>274</v>
      </c>
    </row>
    <row r="534" spans="1:2" x14ac:dyDescent="0.25">
      <c r="A534" s="11" t="s">
        <v>39</v>
      </c>
      <c r="B534" s="5">
        <v>281</v>
      </c>
    </row>
    <row r="535" spans="1:2" x14ac:dyDescent="0.25">
      <c r="A535" s="11" t="s">
        <v>39</v>
      </c>
      <c r="B535" s="5">
        <v>281</v>
      </c>
    </row>
    <row r="536" spans="1:2" x14ac:dyDescent="0.25">
      <c r="A536" s="11" t="s">
        <v>39</v>
      </c>
      <c r="B536" s="5">
        <v>288</v>
      </c>
    </row>
    <row r="537" spans="1:2" x14ac:dyDescent="0.25">
      <c r="A537" s="11" t="s">
        <v>39</v>
      </c>
      <c r="B537" s="5">
        <v>303</v>
      </c>
    </row>
    <row r="538" spans="1:2" x14ac:dyDescent="0.25">
      <c r="A538" s="11" t="s">
        <v>39</v>
      </c>
      <c r="B538" s="5">
        <v>305</v>
      </c>
    </row>
    <row r="539" spans="1:2" x14ac:dyDescent="0.25">
      <c r="A539" s="11" t="s">
        <v>39</v>
      </c>
      <c r="B539" s="5">
        <v>305</v>
      </c>
    </row>
    <row r="540" spans="1:2" x14ac:dyDescent="0.25">
      <c r="A540" s="11" t="s">
        <v>39</v>
      </c>
      <c r="B540" s="5">
        <v>306</v>
      </c>
    </row>
    <row r="541" spans="1:2" x14ac:dyDescent="0.25">
      <c r="A541" s="11" t="s">
        <v>39</v>
      </c>
      <c r="B541" s="5">
        <v>307</v>
      </c>
    </row>
    <row r="542" spans="1:2" x14ac:dyDescent="0.25">
      <c r="A542" s="11" t="s">
        <v>39</v>
      </c>
      <c r="B542" s="5">
        <v>312</v>
      </c>
    </row>
    <row r="543" spans="1:2" x14ac:dyDescent="0.25">
      <c r="A543" s="11" t="s">
        <v>39</v>
      </c>
      <c r="B543" s="5">
        <v>319</v>
      </c>
    </row>
    <row r="544" spans="1:2" x14ac:dyDescent="0.25">
      <c r="A544" s="11" t="s">
        <v>39</v>
      </c>
      <c r="B544" s="5">
        <v>322</v>
      </c>
    </row>
    <row r="545" spans="1:2" x14ac:dyDescent="0.25">
      <c r="A545" s="11" t="s">
        <v>39</v>
      </c>
      <c r="B545" s="5">
        <v>322</v>
      </c>
    </row>
    <row r="546" spans="1:2" x14ac:dyDescent="0.25">
      <c r="A546" s="11" t="s">
        <v>39</v>
      </c>
      <c r="B546" s="5">
        <v>323</v>
      </c>
    </row>
    <row r="547" spans="1:2" x14ac:dyDescent="0.25">
      <c r="A547" s="11" t="s">
        <v>39</v>
      </c>
      <c r="B547" s="5">
        <v>330</v>
      </c>
    </row>
    <row r="548" spans="1:2" x14ac:dyDescent="0.25">
      <c r="A548" s="11" t="s">
        <v>39</v>
      </c>
      <c r="B548" s="5">
        <v>331</v>
      </c>
    </row>
    <row r="549" spans="1:2" x14ac:dyDescent="0.25">
      <c r="A549" s="11" t="s">
        <v>39</v>
      </c>
      <c r="B549" s="5">
        <v>339</v>
      </c>
    </row>
    <row r="550" spans="1:2" x14ac:dyDescent="0.25">
      <c r="A550" s="11" t="s">
        <v>39</v>
      </c>
      <c r="B550" s="5">
        <v>345</v>
      </c>
    </row>
    <row r="551" spans="1:2" x14ac:dyDescent="0.25">
      <c r="A551" s="11" t="s">
        <v>39</v>
      </c>
      <c r="B551" s="5">
        <v>346</v>
      </c>
    </row>
    <row r="552" spans="1:2" x14ac:dyDescent="0.25">
      <c r="A552" s="11" t="s">
        <v>39</v>
      </c>
      <c r="B552" s="5">
        <v>346</v>
      </c>
    </row>
    <row r="553" spans="1:2" x14ac:dyDescent="0.25">
      <c r="A553" s="11" t="s">
        <v>39</v>
      </c>
      <c r="B553" s="5">
        <v>357</v>
      </c>
    </row>
    <row r="554" spans="1:2" x14ac:dyDescent="0.25">
      <c r="A554" s="11" t="s">
        <v>39</v>
      </c>
      <c r="B554" s="5">
        <v>361</v>
      </c>
    </row>
    <row r="555" spans="1:2" x14ac:dyDescent="0.25">
      <c r="A555" s="11" t="s">
        <v>39</v>
      </c>
      <c r="B555" s="5">
        <f>209+153</f>
        <v>362</v>
      </c>
    </row>
    <row r="556" spans="1:2" x14ac:dyDescent="0.25">
      <c r="A556" s="11" t="s">
        <v>39</v>
      </c>
      <c r="B556" s="5">
        <v>364</v>
      </c>
    </row>
    <row r="557" spans="1:2" x14ac:dyDescent="0.25">
      <c r="A557" s="11" t="s">
        <v>39</v>
      </c>
      <c r="B557" s="5">
        <v>367</v>
      </c>
    </row>
    <row r="558" spans="1:2" x14ac:dyDescent="0.25">
      <c r="A558" s="11" t="s">
        <v>39</v>
      </c>
      <c r="B558" s="5">
        <v>367</v>
      </c>
    </row>
    <row r="559" spans="1:2" x14ac:dyDescent="0.25">
      <c r="A559" s="11" t="s">
        <v>39</v>
      </c>
      <c r="B559" s="5">
        <v>376</v>
      </c>
    </row>
    <row r="560" spans="1:2" x14ac:dyDescent="0.25">
      <c r="A560" s="11" t="s">
        <v>39</v>
      </c>
      <c r="B560" s="5">
        <v>387</v>
      </c>
    </row>
    <row r="561" spans="1:2" x14ac:dyDescent="0.25">
      <c r="A561" s="11" t="s">
        <v>39</v>
      </c>
      <c r="B561" s="5">
        <v>396</v>
      </c>
    </row>
    <row r="562" spans="1:2" x14ac:dyDescent="0.25">
      <c r="A562" s="11" t="s">
        <v>39</v>
      </c>
      <c r="B562" s="5">
        <v>399</v>
      </c>
    </row>
    <row r="563" spans="1:2" x14ac:dyDescent="0.25">
      <c r="A563" s="11" t="s">
        <v>39</v>
      </c>
      <c r="B563" s="5">
        <v>402</v>
      </c>
    </row>
    <row r="564" spans="1:2" x14ac:dyDescent="0.25">
      <c r="A564" s="11" t="s">
        <v>39</v>
      </c>
      <c r="B564" s="5">
        <v>407</v>
      </c>
    </row>
    <row r="565" spans="1:2" x14ac:dyDescent="0.25">
      <c r="A565" s="11" t="s">
        <v>39</v>
      </c>
      <c r="B565" s="5">
        <v>412</v>
      </c>
    </row>
    <row r="566" spans="1:2" x14ac:dyDescent="0.25">
      <c r="A566" s="11" t="s">
        <v>39</v>
      </c>
      <c r="B566" s="5">
        <v>417</v>
      </c>
    </row>
    <row r="567" spans="1:2" x14ac:dyDescent="0.25">
      <c r="A567" s="11" t="s">
        <v>39</v>
      </c>
      <c r="B567" s="5">
        <v>435</v>
      </c>
    </row>
    <row r="568" spans="1:2" x14ac:dyDescent="0.25">
      <c r="A568" s="11" t="s">
        <v>39</v>
      </c>
      <c r="B568" s="5">
        <v>435</v>
      </c>
    </row>
    <row r="569" spans="1:2" x14ac:dyDescent="0.25">
      <c r="A569" s="11" t="s">
        <v>39</v>
      </c>
      <c r="B569" s="5">
        <v>438</v>
      </c>
    </row>
    <row r="570" spans="1:2" x14ac:dyDescent="0.25">
      <c r="A570" s="11" t="s">
        <v>39</v>
      </c>
      <c r="B570" s="5">
        <v>439</v>
      </c>
    </row>
    <row r="571" spans="1:2" x14ac:dyDescent="0.25">
      <c r="A571" s="11" t="s">
        <v>39</v>
      </c>
      <c r="B571" s="5">
        <v>442</v>
      </c>
    </row>
    <row r="572" spans="1:2" x14ac:dyDescent="0.25">
      <c r="A572" s="11" t="s">
        <v>39</v>
      </c>
      <c r="B572" s="5">
        <v>447</v>
      </c>
    </row>
    <row r="573" spans="1:2" x14ac:dyDescent="0.25">
      <c r="A573" s="11" t="s">
        <v>39</v>
      </c>
      <c r="B573" s="5">
        <v>460</v>
      </c>
    </row>
    <row r="574" spans="1:2" x14ac:dyDescent="0.25">
      <c r="A574" s="11" t="s">
        <v>39</v>
      </c>
      <c r="B574" s="5">
        <v>469</v>
      </c>
    </row>
    <row r="575" spans="1:2" x14ac:dyDescent="0.25">
      <c r="A575" s="11" t="s">
        <v>39</v>
      </c>
      <c r="B575" s="5">
        <v>484</v>
      </c>
    </row>
    <row r="576" spans="1:2" x14ac:dyDescent="0.25">
      <c r="A576" s="11" t="s">
        <v>39</v>
      </c>
      <c r="B576" s="5">
        <f>214+273</f>
        <v>487</v>
      </c>
    </row>
    <row r="577" spans="1:2" x14ac:dyDescent="0.25">
      <c r="A577" s="11" t="s">
        <v>39</v>
      </c>
      <c r="B577" s="5">
        <v>497</v>
      </c>
    </row>
    <row r="578" spans="1:2" x14ac:dyDescent="0.25">
      <c r="A578" s="11" t="s">
        <v>39</v>
      </c>
      <c r="B578" s="5">
        <f>209+290</f>
        <v>499</v>
      </c>
    </row>
    <row r="579" spans="1:2" x14ac:dyDescent="0.25">
      <c r="A579" s="11" t="s">
        <v>39</v>
      </c>
      <c r="B579" s="5">
        <v>509</v>
      </c>
    </row>
    <row r="580" spans="1:2" x14ac:dyDescent="0.25">
      <c r="A580" s="11" t="s">
        <v>39</v>
      </c>
      <c r="B580" s="5">
        <f>317+193</f>
        <v>510</v>
      </c>
    </row>
    <row r="581" spans="1:2" x14ac:dyDescent="0.25">
      <c r="A581" s="11" t="s">
        <v>39</v>
      </c>
      <c r="B581" s="5">
        <v>515</v>
      </c>
    </row>
    <row r="582" spans="1:2" x14ac:dyDescent="0.25">
      <c r="A582" s="11" t="s">
        <v>39</v>
      </c>
      <c r="B582" s="5">
        <v>518</v>
      </c>
    </row>
    <row r="583" spans="1:2" x14ac:dyDescent="0.25">
      <c r="A583" s="11" t="s">
        <v>39</v>
      </c>
      <c r="B583" s="5">
        <v>543</v>
      </c>
    </row>
    <row r="584" spans="1:2" x14ac:dyDescent="0.25">
      <c r="A584" s="11" t="s">
        <v>39</v>
      </c>
      <c r="B584" s="5">
        <f>466+80</f>
        <v>546</v>
      </c>
    </row>
    <row r="585" spans="1:2" x14ac:dyDescent="0.25">
      <c r="A585" s="11" t="s">
        <v>39</v>
      </c>
      <c r="B585" s="5">
        <v>546</v>
      </c>
    </row>
    <row r="586" spans="1:2" x14ac:dyDescent="0.25">
      <c r="A586" s="11" t="s">
        <v>39</v>
      </c>
      <c r="B586" s="5">
        <f>555</f>
        <v>555</v>
      </c>
    </row>
    <row r="587" spans="1:2" x14ac:dyDescent="0.25">
      <c r="A587" s="11" t="s">
        <v>39</v>
      </c>
      <c r="B587" s="5">
        <v>576</v>
      </c>
    </row>
    <row r="588" spans="1:2" x14ac:dyDescent="0.25">
      <c r="A588" s="11" t="s">
        <v>39</v>
      </c>
      <c r="B588" s="5">
        <v>577</v>
      </c>
    </row>
    <row r="589" spans="1:2" x14ac:dyDescent="0.25">
      <c r="A589" s="11" t="s">
        <v>39</v>
      </c>
      <c r="B589" s="5">
        <v>577</v>
      </c>
    </row>
    <row r="590" spans="1:2" x14ac:dyDescent="0.25">
      <c r="A590" s="11" t="s">
        <v>39</v>
      </c>
      <c r="B590" s="5">
        <v>579</v>
      </c>
    </row>
    <row r="591" spans="1:2" x14ac:dyDescent="0.25">
      <c r="A591" s="11" t="s">
        <v>39</v>
      </c>
      <c r="B591" s="5">
        <v>608</v>
      </c>
    </row>
    <row r="592" spans="1:2" x14ac:dyDescent="0.25">
      <c r="A592" s="11" t="s">
        <v>39</v>
      </c>
      <c r="B592" s="5">
        <v>611</v>
      </c>
    </row>
    <row r="593" spans="1:2" x14ac:dyDescent="0.25">
      <c r="A593" s="11" t="s">
        <v>39</v>
      </c>
      <c r="B593" s="5">
        <f>619</f>
        <v>619</v>
      </c>
    </row>
    <row r="594" spans="1:2" x14ac:dyDescent="0.25">
      <c r="A594" s="11" t="s">
        <v>39</v>
      </c>
      <c r="B594" s="5">
        <v>621</v>
      </c>
    </row>
    <row r="595" spans="1:2" x14ac:dyDescent="0.25">
      <c r="A595" s="11" t="s">
        <v>39</v>
      </c>
      <c r="B595" s="5">
        <f>296+328</f>
        <v>624</v>
      </c>
    </row>
    <row r="596" spans="1:2" x14ac:dyDescent="0.25">
      <c r="A596" s="11" t="s">
        <v>39</v>
      </c>
      <c r="B596" s="5">
        <v>641</v>
      </c>
    </row>
    <row r="597" spans="1:2" x14ac:dyDescent="0.25">
      <c r="A597" s="11" t="s">
        <v>39</v>
      </c>
      <c r="B597" s="5">
        <v>646</v>
      </c>
    </row>
    <row r="598" spans="1:2" x14ac:dyDescent="0.25">
      <c r="A598" s="11" t="s">
        <v>39</v>
      </c>
      <c r="B598" s="5">
        <v>649</v>
      </c>
    </row>
    <row r="599" spans="1:2" x14ac:dyDescent="0.25">
      <c r="A599" s="11" t="s">
        <v>39</v>
      </c>
      <c r="B599" s="5">
        <f>199+469</f>
        <v>668</v>
      </c>
    </row>
    <row r="600" spans="1:2" x14ac:dyDescent="0.25">
      <c r="A600" s="11" t="s">
        <v>39</v>
      </c>
      <c r="B600" s="5">
        <v>696</v>
      </c>
    </row>
    <row r="601" spans="1:2" x14ac:dyDescent="0.25">
      <c r="A601" s="11" t="s">
        <v>39</v>
      </c>
      <c r="B601" s="5">
        <f>432+300</f>
        <v>732</v>
      </c>
    </row>
    <row r="602" spans="1:2" x14ac:dyDescent="0.25">
      <c r="A602" s="11" t="s">
        <v>39</v>
      </c>
      <c r="B602" s="5">
        <v>774</v>
      </c>
    </row>
    <row r="603" spans="1:2" x14ac:dyDescent="0.25">
      <c r="A603" s="11" t="s">
        <v>39</v>
      </c>
      <c r="B603" s="5">
        <v>831</v>
      </c>
    </row>
    <row r="604" spans="1:2" x14ac:dyDescent="0.25">
      <c r="A604" s="11" t="s">
        <v>39</v>
      </c>
      <c r="B604" s="5">
        <f>548+307</f>
        <v>855</v>
      </c>
    </row>
    <row r="605" spans="1:2" x14ac:dyDescent="0.25">
      <c r="A605" s="11" t="s">
        <v>39</v>
      </c>
      <c r="B605" s="5">
        <f>450+1070</f>
        <v>1520</v>
      </c>
    </row>
    <row r="606" spans="1:2" x14ac:dyDescent="0.25">
      <c r="A606" s="11" t="s">
        <v>39</v>
      </c>
      <c r="B606" s="5">
        <f>171+528+825</f>
        <v>1524</v>
      </c>
    </row>
    <row r="607" spans="1:2" x14ac:dyDescent="0.25">
      <c r="A607" s="11" t="s">
        <v>40</v>
      </c>
      <c r="B607" s="5">
        <v>80</v>
      </c>
    </row>
    <row r="608" spans="1:2" x14ac:dyDescent="0.25">
      <c r="A608" s="11" t="s">
        <v>40</v>
      </c>
      <c r="B608" s="5">
        <v>82</v>
      </c>
    </row>
    <row r="609" spans="1:2" x14ac:dyDescent="0.25">
      <c r="A609" s="11" t="s">
        <v>40</v>
      </c>
      <c r="B609" s="5">
        <v>86</v>
      </c>
    </row>
    <row r="610" spans="1:2" x14ac:dyDescent="0.25">
      <c r="A610" s="11" t="s">
        <v>41</v>
      </c>
      <c r="B610" s="5">
        <v>92</v>
      </c>
    </row>
    <row r="611" spans="1:2" x14ac:dyDescent="0.25">
      <c r="A611" s="11" t="s">
        <v>41</v>
      </c>
      <c r="B611" s="5">
        <v>96</v>
      </c>
    </row>
    <row r="612" spans="1:2" x14ac:dyDescent="0.25">
      <c r="A612" s="11" t="s">
        <v>41</v>
      </c>
      <c r="B612" s="5">
        <v>97</v>
      </c>
    </row>
    <row r="613" spans="1:2" x14ac:dyDescent="0.25">
      <c r="A613" s="11" t="s">
        <v>41</v>
      </c>
      <c r="B613" s="5">
        <v>97</v>
      </c>
    </row>
    <row r="614" spans="1:2" x14ac:dyDescent="0.25">
      <c r="A614" s="11" t="s">
        <v>41</v>
      </c>
      <c r="B614" s="5">
        <v>98</v>
      </c>
    </row>
    <row r="615" spans="1:2" x14ac:dyDescent="0.25">
      <c r="A615" s="11" t="s">
        <v>41</v>
      </c>
      <c r="B615" s="5">
        <v>102</v>
      </c>
    </row>
    <row r="616" spans="1:2" x14ac:dyDescent="0.25">
      <c r="A616" s="11" t="s">
        <v>41</v>
      </c>
      <c r="B616" s="5">
        <v>103</v>
      </c>
    </row>
    <row r="617" spans="1:2" x14ac:dyDescent="0.25">
      <c r="A617" s="11" t="s">
        <v>41</v>
      </c>
      <c r="B617" s="5">
        <v>103</v>
      </c>
    </row>
    <row r="618" spans="1:2" x14ac:dyDescent="0.25">
      <c r="A618" s="11" t="s">
        <v>41</v>
      </c>
      <c r="B618" s="5">
        <v>116</v>
      </c>
    </row>
    <row r="619" spans="1:2" x14ac:dyDescent="0.25">
      <c r="A619" s="11" t="s">
        <v>41</v>
      </c>
      <c r="B619" s="5">
        <v>122</v>
      </c>
    </row>
    <row r="620" spans="1:2" x14ac:dyDescent="0.25">
      <c r="A620" s="11" t="s">
        <v>41</v>
      </c>
      <c r="B620" s="5">
        <v>128</v>
      </c>
    </row>
    <row r="621" spans="1:2" x14ac:dyDescent="0.25">
      <c r="A621" s="11" t="s">
        <v>41</v>
      </c>
      <c r="B621" s="5">
        <v>129</v>
      </c>
    </row>
    <row r="622" spans="1:2" x14ac:dyDescent="0.25">
      <c r="A622" s="11" t="s">
        <v>41</v>
      </c>
      <c r="B622" s="5">
        <v>129</v>
      </c>
    </row>
    <row r="623" spans="1:2" x14ac:dyDescent="0.25">
      <c r="A623" s="11" t="s">
        <v>41</v>
      </c>
      <c r="B623" s="5">
        <v>132</v>
      </c>
    </row>
    <row r="624" spans="1:2" x14ac:dyDescent="0.25">
      <c r="A624" s="11" t="s">
        <v>41</v>
      </c>
      <c r="B624" s="5">
        <v>132</v>
      </c>
    </row>
    <row r="625" spans="1:2" x14ac:dyDescent="0.25">
      <c r="A625" s="11" t="s">
        <v>41</v>
      </c>
      <c r="B625" s="5">
        <v>141</v>
      </c>
    </row>
    <row r="626" spans="1:2" x14ac:dyDescent="0.25">
      <c r="A626" s="11" t="s">
        <v>41</v>
      </c>
      <c r="B626" s="5">
        <v>143</v>
      </c>
    </row>
    <row r="627" spans="1:2" x14ac:dyDescent="0.25">
      <c r="A627" s="11" t="s">
        <v>41</v>
      </c>
      <c r="B627" s="5">
        <v>144</v>
      </c>
    </row>
    <row r="628" spans="1:2" x14ac:dyDescent="0.25">
      <c r="A628" s="11" t="s">
        <v>41</v>
      </c>
      <c r="B628" s="5">
        <v>145</v>
      </c>
    </row>
    <row r="629" spans="1:2" x14ac:dyDescent="0.25">
      <c r="A629" s="11" t="s">
        <v>41</v>
      </c>
      <c r="B629" s="5">
        <v>148</v>
      </c>
    </row>
    <row r="630" spans="1:2" x14ac:dyDescent="0.25">
      <c r="A630" s="11" t="s">
        <v>41</v>
      </c>
      <c r="B630" s="5">
        <v>151</v>
      </c>
    </row>
    <row r="631" spans="1:2" x14ac:dyDescent="0.25">
      <c r="A631" s="11" t="s">
        <v>41</v>
      </c>
      <c r="B631" s="5">
        <v>160</v>
      </c>
    </row>
    <row r="632" spans="1:2" x14ac:dyDescent="0.25">
      <c r="A632" s="11" t="s">
        <v>41</v>
      </c>
      <c r="B632" s="5">
        <v>161</v>
      </c>
    </row>
    <row r="633" spans="1:2" x14ac:dyDescent="0.25">
      <c r="A633" s="11" t="s">
        <v>41</v>
      </c>
      <c r="B633" s="5">
        <v>161</v>
      </c>
    </row>
    <row r="634" spans="1:2" x14ac:dyDescent="0.25">
      <c r="A634" s="11" t="s">
        <v>41</v>
      </c>
      <c r="B634" s="5">
        <v>161</v>
      </c>
    </row>
    <row r="635" spans="1:2" x14ac:dyDescent="0.25">
      <c r="A635" s="11" t="s">
        <v>41</v>
      </c>
      <c r="B635" s="5">
        <v>173</v>
      </c>
    </row>
    <row r="636" spans="1:2" x14ac:dyDescent="0.25">
      <c r="A636" s="11" t="s">
        <v>41</v>
      </c>
      <c r="B636" s="5">
        <v>177</v>
      </c>
    </row>
    <row r="637" spans="1:2" x14ac:dyDescent="0.25">
      <c r="A637" s="11" t="s">
        <v>41</v>
      </c>
      <c r="B637" s="5">
        <v>177</v>
      </c>
    </row>
    <row r="638" spans="1:2" x14ac:dyDescent="0.25">
      <c r="A638" s="11" t="s">
        <v>41</v>
      </c>
      <c r="B638" s="5">
        <v>177</v>
      </c>
    </row>
    <row r="639" spans="1:2" x14ac:dyDescent="0.25">
      <c r="A639" s="11" t="s">
        <v>41</v>
      </c>
      <c r="B639" s="5">
        <v>178</v>
      </c>
    </row>
    <row r="640" spans="1:2" x14ac:dyDescent="0.25">
      <c r="A640" s="11" t="s">
        <v>41</v>
      </c>
      <c r="B640" s="5">
        <v>183</v>
      </c>
    </row>
    <row r="641" spans="1:2" x14ac:dyDescent="0.25">
      <c r="A641" s="11" t="s">
        <v>41</v>
      </c>
      <c r="B641" s="5">
        <v>188</v>
      </c>
    </row>
    <row r="642" spans="1:2" x14ac:dyDescent="0.25">
      <c r="A642" s="11" t="s">
        <v>41</v>
      </c>
      <c r="B642" s="5">
        <v>194</v>
      </c>
    </row>
    <row r="643" spans="1:2" x14ac:dyDescent="0.25">
      <c r="A643" s="11" t="s">
        <v>41</v>
      </c>
      <c r="B643" s="5">
        <v>196</v>
      </c>
    </row>
    <row r="644" spans="1:2" x14ac:dyDescent="0.25">
      <c r="A644" s="11" t="s">
        <v>41</v>
      </c>
      <c r="B644" s="5">
        <v>199</v>
      </c>
    </row>
    <row r="645" spans="1:2" x14ac:dyDescent="0.25">
      <c r="A645" s="11" t="s">
        <v>41</v>
      </c>
      <c r="B645" s="5">
        <v>199</v>
      </c>
    </row>
    <row r="646" spans="1:2" x14ac:dyDescent="0.25">
      <c r="A646" s="11" t="s">
        <v>41</v>
      </c>
      <c r="B646" s="5">
        <v>203</v>
      </c>
    </row>
    <row r="647" spans="1:2" x14ac:dyDescent="0.25">
      <c r="A647" s="11" t="s">
        <v>41</v>
      </c>
      <c r="B647" s="5">
        <v>206</v>
      </c>
    </row>
    <row r="648" spans="1:2" x14ac:dyDescent="0.25">
      <c r="A648" s="11" t="s">
        <v>41</v>
      </c>
      <c r="B648" s="5">
        <v>219</v>
      </c>
    </row>
    <row r="649" spans="1:2" x14ac:dyDescent="0.25">
      <c r="A649" s="11" t="s">
        <v>41</v>
      </c>
      <c r="B649" s="5">
        <v>223</v>
      </c>
    </row>
    <row r="650" spans="1:2" x14ac:dyDescent="0.25">
      <c r="A650" s="11" t="s">
        <v>41</v>
      </c>
      <c r="B650" s="5">
        <v>227</v>
      </c>
    </row>
    <row r="651" spans="1:2" x14ac:dyDescent="0.25">
      <c r="A651" s="11" t="s">
        <v>41</v>
      </c>
      <c r="B651" s="5">
        <v>228</v>
      </c>
    </row>
    <row r="652" spans="1:2" x14ac:dyDescent="0.25">
      <c r="A652" s="11" t="s">
        <v>41</v>
      </c>
      <c r="B652" s="5">
        <v>235</v>
      </c>
    </row>
    <row r="653" spans="1:2" x14ac:dyDescent="0.25">
      <c r="A653" s="11" t="s">
        <v>41</v>
      </c>
      <c r="B653" s="5">
        <v>237</v>
      </c>
    </row>
    <row r="654" spans="1:2" x14ac:dyDescent="0.25">
      <c r="A654" s="11" t="s">
        <v>41</v>
      </c>
      <c r="B654" s="5">
        <v>239</v>
      </c>
    </row>
    <row r="655" spans="1:2" x14ac:dyDescent="0.25">
      <c r="A655" s="11" t="s">
        <v>41</v>
      </c>
      <c r="B655" s="5">
        <v>242</v>
      </c>
    </row>
    <row r="656" spans="1:2" x14ac:dyDescent="0.25">
      <c r="A656" s="11" t="s">
        <v>41</v>
      </c>
      <c r="B656" s="5">
        <v>243</v>
      </c>
    </row>
    <row r="657" spans="1:2" x14ac:dyDescent="0.25">
      <c r="A657" s="11" t="s">
        <v>41</v>
      </c>
      <c r="B657" s="5">
        <v>243</v>
      </c>
    </row>
    <row r="658" spans="1:2" x14ac:dyDescent="0.25">
      <c r="A658" s="11" t="s">
        <v>41</v>
      </c>
      <c r="B658" s="5">
        <v>245</v>
      </c>
    </row>
    <row r="659" spans="1:2" x14ac:dyDescent="0.25">
      <c r="A659" s="11" t="s">
        <v>41</v>
      </c>
      <c r="B659" s="5">
        <v>249</v>
      </c>
    </row>
    <row r="660" spans="1:2" x14ac:dyDescent="0.25">
      <c r="A660" s="11" t="s">
        <v>41</v>
      </c>
      <c r="B660" s="5">
        <v>252</v>
      </c>
    </row>
    <row r="661" spans="1:2" x14ac:dyDescent="0.25">
      <c r="A661" s="11" t="s">
        <v>41</v>
      </c>
      <c r="B661" s="5">
        <v>254</v>
      </c>
    </row>
    <row r="662" spans="1:2" x14ac:dyDescent="0.25">
      <c r="A662" s="11" t="s">
        <v>41</v>
      </c>
      <c r="B662" s="5">
        <v>262</v>
      </c>
    </row>
    <row r="663" spans="1:2" x14ac:dyDescent="0.25">
      <c r="A663" s="11" t="s">
        <v>41</v>
      </c>
      <c r="B663" s="5">
        <v>274</v>
      </c>
    </row>
    <row r="664" spans="1:2" x14ac:dyDescent="0.25">
      <c r="A664" s="11" t="s">
        <v>41</v>
      </c>
      <c r="B664" s="5">
        <v>276</v>
      </c>
    </row>
    <row r="665" spans="1:2" x14ac:dyDescent="0.25">
      <c r="A665" s="11" t="s">
        <v>41</v>
      </c>
      <c r="B665" s="5">
        <v>277</v>
      </c>
    </row>
    <row r="666" spans="1:2" x14ac:dyDescent="0.25">
      <c r="A666" s="11" t="s">
        <v>41</v>
      </c>
      <c r="B666" s="5">
        <v>281</v>
      </c>
    </row>
    <row r="667" spans="1:2" x14ac:dyDescent="0.25">
      <c r="A667" s="11" t="s">
        <v>41</v>
      </c>
      <c r="B667" s="5">
        <v>281</v>
      </c>
    </row>
    <row r="668" spans="1:2" x14ac:dyDescent="0.25">
      <c r="A668" s="11" t="s">
        <v>41</v>
      </c>
      <c r="B668" s="5">
        <v>290</v>
      </c>
    </row>
    <row r="669" spans="1:2" x14ac:dyDescent="0.25">
      <c r="A669" s="11" t="s">
        <v>41</v>
      </c>
      <c r="B669" s="5">
        <v>296</v>
      </c>
    </row>
    <row r="670" spans="1:2" x14ac:dyDescent="0.25">
      <c r="A670" s="11" t="s">
        <v>41</v>
      </c>
      <c r="B670" s="5">
        <f>123+174</f>
        <v>297</v>
      </c>
    </row>
    <row r="671" spans="1:2" x14ac:dyDescent="0.25">
      <c r="A671" s="11" t="s">
        <v>41</v>
      </c>
      <c r="B671" s="5">
        <v>305</v>
      </c>
    </row>
    <row r="672" spans="1:2" x14ac:dyDescent="0.25">
      <c r="A672" s="11" t="s">
        <v>41</v>
      </c>
      <c r="B672" s="5">
        <v>307</v>
      </c>
    </row>
    <row r="673" spans="1:2" x14ac:dyDescent="0.25">
      <c r="A673" s="11" t="s">
        <v>41</v>
      </c>
      <c r="B673" s="5">
        <v>312</v>
      </c>
    </row>
    <row r="674" spans="1:2" x14ac:dyDescent="0.25">
      <c r="A674" s="11" t="s">
        <v>41</v>
      </c>
      <c r="B674" s="5">
        <v>339</v>
      </c>
    </row>
    <row r="675" spans="1:2" x14ac:dyDescent="0.25">
      <c r="A675" s="11" t="s">
        <v>41</v>
      </c>
      <c r="B675" s="5">
        <v>353</v>
      </c>
    </row>
    <row r="676" spans="1:2" x14ac:dyDescent="0.25">
      <c r="A676" s="11" t="s">
        <v>41</v>
      </c>
      <c r="B676" s="5">
        <v>355</v>
      </c>
    </row>
    <row r="677" spans="1:2" x14ac:dyDescent="0.25">
      <c r="A677" s="11" t="s">
        <v>41</v>
      </c>
      <c r="B677" s="5">
        <v>361</v>
      </c>
    </row>
    <row r="678" spans="1:2" x14ac:dyDescent="0.25">
      <c r="A678" s="11" t="s">
        <v>41</v>
      </c>
      <c r="B678" s="5">
        <v>370</v>
      </c>
    </row>
    <row r="679" spans="1:2" x14ac:dyDescent="0.25">
      <c r="A679" s="11" t="s">
        <v>41</v>
      </c>
      <c r="B679" s="5">
        <f>203+183</f>
        <v>386</v>
      </c>
    </row>
    <row r="680" spans="1:2" x14ac:dyDescent="0.25">
      <c r="A680" s="11" t="s">
        <v>41</v>
      </c>
      <c r="B680" s="5">
        <v>387</v>
      </c>
    </row>
    <row r="681" spans="1:2" x14ac:dyDescent="0.25">
      <c r="A681" s="11" t="s">
        <v>41</v>
      </c>
      <c r="B681" s="5">
        <v>389</v>
      </c>
    </row>
    <row r="682" spans="1:2" x14ac:dyDescent="0.25">
      <c r="A682" s="11" t="s">
        <v>41</v>
      </c>
      <c r="B682" s="5">
        <v>392</v>
      </c>
    </row>
    <row r="683" spans="1:2" x14ac:dyDescent="0.25">
      <c r="A683" s="11" t="s">
        <v>41</v>
      </c>
      <c r="B683" s="5">
        <v>407</v>
      </c>
    </row>
    <row r="684" spans="1:2" x14ac:dyDescent="0.25">
      <c r="A684" s="11" t="s">
        <v>41</v>
      </c>
      <c r="B684" s="5">
        <v>410</v>
      </c>
    </row>
    <row r="685" spans="1:2" x14ac:dyDescent="0.25">
      <c r="A685" s="11" t="s">
        <v>41</v>
      </c>
      <c r="B685" s="5">
        <v>410</v>
      </c>
    </row>
    <row r="686" spans="1:2" x14ac:dyDescent="0.25">
      <c r="A686" s="11" t="s">
        <v>41</v>
      </c>
      <c r="B686" s="5">
        <f>136+274</f>
        <v>410</v>
      </c>
    </row>
    <row r="687" spans="1:2" x14ac:dyDescent="0.25">
      <c r="A687" s="11" t="s">
        <v>41</v>
      </c>
      <c r="B687" s="5">
        <f>273+137</f>
        <v>410</v>
      </c>
    </row>
    <row r="688" spans="1:2" x14ac:dyDescent="0.25">
      <c r="A688" s="11" t="s">
        <v>41</v>
      </c>
      <c r="B688" s="5">
        <v>420</v>
      </c>
    </row>
    <row r="689" spans="1:2" x14ac:dyDescent="0.25">
      <c r="A689" s="11" t="s">
        <v>41</v>
      </c>
      <c r="B689" s="5">
        <v>422</v>
      </c>
    </row>
    <row r="690" spans="1:2" x14ac:dyDescent="0.25">
      <c r="A690" s="11" t="s">
        <v>41</v>
      </c>
      <c r="B690" s="5">
        <v>423</v>
      </c>
    </row>
    <row r="691" spans="1:2" x14ac:dyDescent="0.25">
      <c r="A691" s="11" t="s">
        <v>41</v>
      </c>
      <c r="B691" s="5">
        <v>433</v>
      </c>
    </row>
    <row r="692" spans="1:2" x14ac:dyDescent="0.25">
      <c r="A692" s="11" t="s">
        <v>41</v>
      </c>
      <c r="B692" s="5">
        <v>445</v>
      </c>
    </row>
    <row r="693" spans="1:2" x14ac:dyDescent="0.25">
      <c r="A693" s="11" t="s">
        <v>41</v>
      </c>
      <c r="B693" s="5">
        <v>447</v>
      </c>
    </row>
    <row r="694" spans="1:2" x14ac:dyDescent="0.25">
      <c r="A694" s="11" t="s">
        <v>41</v>
      </c>
      <c r="B694" s="5">
        <f>203+251</f>
        <v>454</v>
      </c>
    </row>
    <row r="695" spans="1:2" x14ac:dyDescent="0.25">
      <c r="A695" s="11" t="s">
        <v>41</v>
      </c>
      <c r="B695" s="5">
        <f>317+141</f>
        <v>458</v>
      </c>
    </row>
    <row r="696" spans="1:2" x14ac:dyDescent="0.25">
      <c r="A696" s="11" t="s">
        <v>41</v>
      </c>
      <c r="B696" s="5">
        <v>461</v>
      </c>
    </row>
    <row r="697" spans="1:2" x14ac:dyDescent="0.25">
      <c r="A697" s="11" t="s">
        <v>41</v>
      </c>
      <c r="B697" s="5">
        <v>464</v>
      </c>
    </row>
    <row r="698" spans="1:2" x14ac:dyDescent="0.25">
      <c r="A698" s="11" t="s">
        <v>41</v>
      </c>
      <c r="B698" s="5">
        <v>471</v>
      </c>
    </row>
    <row r="699" spans="1:2" x14ac:dyDescent="0.25">
      <c r="A699" s="11" t="s">
        <v>41</v>
      </c>
      <c r="B699" s="5">
        <v>471</v>
      </c>
    </row>
    <row r="700" spans="1:2" x14ac:dyDescent="0.25">
      <c r="A700" s="11" t="s">
        <v>41</v>
      </c>
      <c r="B700" s="5">
        <v>475</v>
      </c>
    </row>
    <row r="701" spans="1:2" x14ac:dyDescent="0.25">
      <c r="A701" s="11" t="s">
        <v>41</v>
      </c>
      <c r="B701" s="5">
        <v>484</v>
      </c>
    </row>
    <row r="702" spans="1:2" x14ac:dyDescent="0.25">
      <c r="A702" s="11" t="s">
        <v>41</v>
      </c>
      <c r="B702" s="5">
        <v>487</v>
      </c>
    </row>
    <row r="703" spans="1:2" x14ac:dyDescent="0.25">
      <c r="A703" s="11" t="s">
        <v>41</v>
      </c>
      <c r="B703" s="5">
        <v>488</v>
      </c>
    </row>
    <row r="704" spans="1:2" x14ac:dyDescent="0.25">
      <c r="A704" s="11" t="s">
        <v>41</v>
      </c>
      <c r="B704" s="5">
        <v>499</v>
      </c>
    </row>
    <row r="705" spans="1:2" x14ac:dyDescent="0.25">
      <c r="A705" s="11" t="s">
        <v>41</v>
      </c>
      <c r="B705" s="5">
        <f>196+306</f>
        <v>502</v>
      </c>
    </row>
    <row r="706" spans="1:2" x14ac:dyDescent="0.25">
      <c r="A706" s="11" t="s">
        <v>41</v>
      </c>
      <c r="B706" s="5">
        <f>161+354</f>
        <v>515</v>
      </c>
    </row>
    <row r="707" spans="1:2" x14ac:dyDescent="0.25">
      <c r="A707" s="11" t="s">
        <v>41</v>
      </c>
      <c r="B707" s="5">
        <v>521</v>
      </c>
    </row>
    <row r="708" spans="1:2" x14ac:dyDescent="0.25">
      <c r="A708" s="11" t="s">
        <v>41</v>
      </c>
      <c r="B708" s="5">
        <v>524</v>
      </c>
    </row>
    <row r="709" spans="1:2" x14ac:dyDescent="0.25">
      <c r="A709" s="11" t="s">
        <v>41</v>
      </c>
      <c r="B709" s="5">
        <v>534</v>
      </c>
    </row>
    <row r="710" spans="1:2" x14ac:dyDescent="0.25">
      <c r="A710" s="11" t="s">
        <v>41</v>
      </c>
      <c r="B710" s="5">
        <v>535</v>
      </c>
    </row>
    <row r="711" spans="1:2" x14ac:dyDescent="0.25">
      <c r="A711" s="11" t="s">
        <v>41</v>
      </c>
      <c r="B711" s="5">
        <f>355+199</f>
        <v>554</v>
      </c>
    </row>
    <row r="712" spans="1:2" x14ac:dyDescent="0.25">
      <c r="A712" s="11" t="s">
        <v>41</v>
      </c>
      <c r="B712" s="5">
        <f>323+118+113</f>
        <v>554</v>
      </c>
    </row>
    <row r="713" spans="1:2" x14ac:dyDescent="0.25">
      <c r="A713" s="11" t="s">
        <v>41</v>
      </c>
      <c r="B713" s="5">
        <v>564</v>
      </c>
    </row>
    <row r="714" spans="1:2" x14ac:dyDescent="0.25">
      <c r="A714" s="11" t="s">
        <v>41</v>
      </c>
      <c r="B714" s="5">
        <f>355+132+80</f>
        <v>567</v>
      </c>
    </row>
    <row r="715" spans="1:2" x14ac:dyDescent="0.25">
      <c r="A715" s="11" t="s">
        <v>41</v>
      </c>
      <c r="B715" s="5">
        <f>344+226</f>
        <v>570</v>
      </c>
    </row>
    <row r="716" spans="1:2" x14ac:dyDescent="0.25">
      <c r="A716" s="11" t="s">
        <v>41</v>
      </c>
      <c r="B716" s="5">
        <v>595</v>
      </c>
    </row>
    <row r="717" spans="1:2" x14ac:dyDescent="0.25">
      <c r="A717" s="11" t="s">
        <v>41</v>
      </c>
      <c r="B717" s="5">
        <v>601</v>
      </c>
    </row>
    <row r="718" spans="1:2" x14ac:dyDescent="0.25">
      <c r="A718" s="11" t="s">
        <v>41</v>
      </c>
      <c r="B718" s="5">
        <v>641</v>
      </c>
    </row>
    <row r="719" spans="1:2" x14ac:dyDescent="0.25">
      <c r="A719" s="11" t="s">
        <v>41</v>
      </c>
      <c r="B719" s="5">
        <f>399+273</f>
        <v>672</v>
      </c>
    </row>
    <row r="720" spans="1:2" x14ac:dyDescent="0.25">
      <c r="A720" s="11" t="s">
        <v>41</v>
      </c>
      <c r="B720" s="5">
        <f>341+384</f>
        <v>725</v>
      </c>
    </row>
    <row r="721" spans="1:2" x14ac:dyDescent="0.25">
      <c r="A721" s="11" t="s">
        <v>41</v>
      </c>
      <c r="B721" s="5">
        <f>275+316+199</f>
        <v>790</v>
      </c>
    </row>
    <row r="722" spans="1:2" x14ac:dyDescent="0.25">
      <c r="A722" s="11" t="s">
        <v>41</v>
      </c>
      <c r="B722" s="5">
        <f>713+109</f>
        <v>822</v>
      </c>
    </row>
    <row r="723" spans="1:2" x14ac:dyDescent="0.25">
      <c r="A723" s="11" t="s">
        <v>41</v>
      </c>
      <c r="B723" s="5">
        <f>418+457+93+117</f>
        <v>1085</v>
      </c>
    </row>
    <row r="724" spans="1:2" x14ac:dyDescent="0.25">
      <c r="A724" s="11" t="s">
        <v>42</v>
      </c>
      <c r="B724" s="5">
        <v>31</v>
      </c>
    </row>
    <row r="725" spans="1:2" x14ac:dyDescent="0.25">
      <c r="A725" s="11" t="s">
        <v>42</v>
      </c>
      <c r="B725" s="5">
        <v>32</v>
      </c>
    </row>
    <row r="726" spans="1:2" x14ac:dyDescent="0.25">
      <c r="A726" s="11" t="s">
        <v>42</v>
      </c>
      <c r="B726" s="5">
        <v>72</v>
      </c>
    </row>
    <row r="727" spans="1:2" x14ac:dyDescent="0.25">
      <c r="A727" s="11" t="s">
        <v>43</v>
      </c>
      <c r="B727" s="5">
        <v>80</v>
      </c>
    </row>
    <row r="728" spans="1:2" x14ac:dyDescent="0.25">
      <c r="A728" s="11" t="s">
        <v>43</v>
      </c>
      <c r="B728" s="5">
        <v>80</v>
      </c>
    </row>
    <row r="729" spans="1:2" x14ac:dyDescent="0.25">
      <c r="A729" s="11" t="s">
        <v>43</v>
      </c>
      <c r="B729" s="5">
        <v>86</v>
      </c>
    </row>
    <row r="730" spans="1:2" x14ac:dyDescent="0.25">
      <c r="A730" s="11" t="s">
        <v>43</v>
      </c>
      <c r="B730" s="5">
        <v>86</v>
      </c>
    </row>
    <row r="731" spans="1:2" x14ac:dyDescent="0.25">
      <c r="A731" s="11" t="s">
        <v>43</v>
      </c>
      <c r="B731" s="5">
        <v>86</v>
      </c>
    </row>
    <row r="732" spans="1:2" x14ac:dyDescent="0.25">
      <c r="A732" s="11" t="s">
        <v>43</v>
      </c>
      <c r="B732" s="5">
        <v>91</v>
      </c>
    </row>
    <row r="733" spans="1:2" x14ac:dyDescent="0.25">
      <c r="A733" s="11" t="s">
        <v>43</v>
      </c>
      <c r="B733" s="5">
        <v>91</v>
      </c>
    </row>
    <row r="734" spans="1:2" x14ac:dyDescent="0.25">
      <c r="A734" s="11" t="s">
        <v>43</v>
      </c>
      <c r="B734" s="5">
        <v>93</v>
      </c>
    </row>
    <row r="735" spans="1:2" x14ac:dyDescent="0.25">
      <c r="A735" s="11" t="s">
        <v>43</v>
      </c>
      <c r="B735" s="5">
        <v>96</v>
      </c>
    </row>
    <row r="736" spans="1:2" x14ac:dyDescent="0.25">
      <c r="A736" s="11" t="s">
        <v>43</v>
      </c>
      <c r="B736" s="5">
        <v>101</v>
      </c>
    </row>
    <row r="737" spans="1:2" x14ac:dyDescent="0.25">
      <c r="A737" s="11" t="s">
        <v>43</v>
      </c>
      <c r="B737" s="5">
        <v>103</v>
      </c>
    </row>
    <row r="738" spans="1:2" x14ac:dyDescent="0.25">
      <c r="A738" s="11" t="s">
        <v>43</v>
      </c>
      <c r="B738" s="5">
        <v>106</v>
      </c>
    </row>
    <row r="739" spans="1:2" x14ac:dyDescent="0.25">
      <c r="A739" s="11" t="s">
        <v>43</v>
      </c>
      <c r="B739" s="5">
        <v>112</v>
      </c>
    </row>
    <row r="740" spans="1:2" x14ac:dyDescent="0.25">
      <c r="A740" s="11" t="s">
        <v>43</v>
      </c>
      <c r="B740" s="5">
        <v>112</v>
      </c>
    </row>
    <row r="741" spans="1:2" x14ac:dyDescent="0.25">
      <c r="A741" s="11" t="s">
        <v>43</v>
      </c>
      <c r="B741" s="5">
        <v>113</v>
      </c>
    </row>
    <row r="742" spans="1:2" x14ac:dyDescent="0.25">
      <c r="A742" s="11" t="s">
        <v>43</v>
      </c>
      <c r="B742" s="5">
        <v>113</v>
      </c>
    </row>
    <row r="743" spans="1:2" x14ac:dyDescent="0.25">
      <c r="A743" s="11" t="s">
        <v>43</v>
      </c>
      <c r="B743" s="5">
        <v>117</v>
      </c>
    </row>
    <row r="744" spans="1:2" x14ac:dyDescent="0.25">
      <c r="A744" s="11" t="s">
        <v>43</v>
      </c>
      <c r="B744" s="5">
        <v>117</v>
      </c>
    </row>
    <row r="745" spans="1:2" x14ac:dyDescent="0.25">
      <c r="A745" s="11" t="s">
        <v>43</v>
      </c>
      <c r="B745" s="5">
        <v>122</v>
      </c>
    </row>
    <row r="746" spans="1:2" x14ac:dyDescent="0.25">
      <c r="A746" s="11" t="s">
        <v>43</v>
      </c>
      <c r="B746" s="5">
        <v>124</v>
      </c>
    </row>
    <row r="747" spans="1:2" x14ac:dyDescent="0.25">
      <c r="A747" s="11" t="s">
        <v>43</v>
      </c>
      <c r="B747" s="5">
        <v>125</v>
      </c>
    </row>
    <row r="748" spans="1:2" x14ac:dyDescent="0.25">
      <c r="A748" s="11" t="s">
        <v>43</v>
      </c>
      <c r="B748" s="5">
        <v>125</v>
      </c>
    </row>
    <row r="749" spans="1:2" x14ac:dyDescent="0.25">
      <c r="A749" s="11" t="s">
        <v>43</v>
      </c>
      <c r="B749" s="5">
        <v>128</v>
      </c>
    </row>
    <row r="750" spans="1:2" x14ac:dyDescent="0.25">
      <c r="A750" s="11" t="s">
        <v>43</v>
      </c>
      <c r="B750" s="5">
        <v>128</v>
      </c>
    </row>
    <row r="751" spans="1:2" x14ac:dyDescent="0.25">
      <c r="A751" s="11" t="s">
        <v>43</v>
      </c>
      <c r="B751" s="5">
        <v>129</v>
      </c>
    </row>
    <row r="752" spans="1:2" x14ac:dyDescent="0.25">
      <c r="A752" s="11" t="s">
        <v>43</v>
      </c>
      <c r="B752" s="5">
        <v>129</v>
      </c>
    </row>
    <row r="753" spans="1:2" x14ac:dyDescent="0.25">
      <c r="A753" s="11" t="s">
        <v>43</v>
      </c>
      <c r="B753" s="5">
        <v>129</v>
      </c>
    </row>
    <row r="754" spans="1:2" x14ac:dyDescent="0.25">
      <c r="A754" s="11" t="s">
        <v>43</v>
      </c>
      <c r="B754" s="5">
        <v>129</v>
      </c>
    </row>
    <row r="755" spans="1:2" x14ac:dyDescent="0.25">
      <c r="A755" s="11" t="s">
        <v>43</v>
      </c>
      <c r="B755" s="5">
        <v>132</v>
      </c>
    </row>
    <row r="756" spans="1:2" x14ac:dyDescent="0.25">
      <c r="A756" s="11" t="s">
        <v>43</v>
      </c>
      <c r="B756" s="5">
        <v>132</v>
      </c>
    </row>
    <row r="757" spans="1:2" x14ac:dyDescent="0.25">
      <c r="A757" s="11" t="s">
        <v>43</v>
      </c>
      <c r="B757" s="5">
        <v>137</v>
      </c>
    </row>
    <row r="758" spans="1:2" x14ac:dyDescent="0.25">
      <c r="A758" s="11" t="s">
        <v>43</v>
      </c>
      <c r="B758" s="5">
        <v>144</v>
      </c>
    </row>
    <row r="759" spans="1:2" x14ac:dyDescent="0.25">
      <c r="A759" s="11" t="s">
        <v>43</v>
      </c>
      <c r="B759" s="5">
        <v>144</v>
      </c>
    </row>
    <row r="760" spans="1:2" x14ac:dyDescent="0.25">
      <c r="A760" s="11" t="s">
        <v>43</v>
      </c>
      <c r="B760" s="5">
        <v>144</v>
      </c>
    </row>
    <row r="761" spans="1:2" x14ac:dyDescent="0.25">
      <c r="A761" s="11" t="s">
        <v>43</v>
      </c>
      <c r="B761" s="5">
        <v>144</v>
      </c>
    </row>
    <row r="762" spans="1:2" x14ac:dyDescent="0.25">
      <c r="A762" s="11" t="s">
        <v>43</v>
      </c>
      <c r="B762" s="5">
        <v>144</v>
      </c>
    </row>
    <row r="763" spans="1:2" x14ac:dyDescent="0.25">
      <c r="A763" s="11" t="s">
        <v>43</v>
      </c>
      <c r="B763" s="5">
        <v>144</v>
      </c>
    </row>
    <row r="764" spans="1:2" x14ac:dyDescent="0.25">
      <c r="A764" s="11" t="s">
        <v>43</v>
      </c>
      <c r="B764" s="5">
        <v>145</v>
      </c>
    </row>
    <row r="765" spans="1:2" x14ac:dyDescent="0.25">
      <c r="A765" s="11" t="s">
        <v>43</v>
      </c>
      <c r="B765" s="5">
        <v>145</v>
      </c>
    </row>
    <row r="766" spans="1:2" x14ac:dyDescent="0.25">
      <c r="A766" s="11" t="s">
        <v>43</v>
      </c>
      <c r="B766" s="5">
        <v>148</v>
      </c>
    </row>
    <row r="767" spans="1:2" x14ac:dyDescent="0.25">
      <c r="A767" s="11" t="s">
        <v>43</v>
      </c>
      <c r="B767" s="5">
        <v>148</v>
      </c>
    </row>
    <row r="768" spans="1:2" x14ac:dyDescent="0.25">
      <c r="A768" s="11" t="s">
        <v>43</v>
      </c>
      <c r="B768" s="5">
        <v>152</v>
      </c>
    </row>
    <row r="769" spans="1:2" x14ac:dyDescent="0.25">
      <c r="A769" s="11" t="s">
        <v>43</v>
      </c>
      <c r="B769" s="5">
        <v>152</v>
      </c>
    </row>
    <row r="770" spans="1:2" x14ac:dyDescent="0.25">
      <c r="A770" s="11" t="s">
        <v>43</v>
      </c>
      <c r="B770" s="5">
        <v>152</v>
      </c>
    </row>
    <row r="771" spans="1:2" x14ac:dyDescent="0.25">
      <c r="A771" s="11" t="s">
        <v>43</v>
      </c>
      <c r="B771" s="5">
        <v>158</v>
      </c>
    </row>
    <row r="772" spans="1:2" x14ac:dyDescent="0.25">
      <c r="A772" s="11" t="s">
        <v>43</v>
      </c>
      <c r="B772" s="5">
        <v>161</v>
      </c>
    </row>
    <row r="773" spans="1:2" x14ac:dyDescent="0.25">
      <c r="A773" s="11" t="s">
        <v>43</v>
      </c>
      <c r="B773" s="5">
        <v>161</v>
      </c>
    </row>
    <row r="774" spans="1:2" x14ac:dyDescent="0.25">
      <c r="A774" s="11" t="s">
        <v>43</v>
      </c>
      <c r="B774" s="5">
        <v>161</v>
      </c>
    </row>
    <row r="775" spans="1:2" x14ac:dyDescent="0.25">
      <c r="A775" s="11" t="s">
        <v>43</v>
      </c>
      <c r="B775" s="5">
        <v>164</v>
      </c>
    </row>
    <row r="776" spans="1:2" x14ac:dyDescent="0.25">
      <c r="A776" s="11" t="s">
        <v>43</v>
      </c>
      <c r="B776" s="5">
        <v>165</v>
      </c>
    </row>
    <row r="777" spans="1:2" x14ac:dyDescent="0.25">
      <c r="A777" s="11" t="s">
        <v>43</v>
      </c>
      <c r="B777" s="5">
        <v>168</v>
      </c>
    </row>
    <row r="778" spans="1:2" x14ac:dyDescent="0.25">
      <c r="A778" s="11" t="s">
        <v>43</v>
      </c>
      <c r="B778" s="5">
        <v>170</v>
      </c>
    </row>
    <row r="779" spans="1:2" x14ac:dyDescent="0.25">
      <c r="A779" s="11" t="s">
        <v>43</v>
      </c>
      <c r="B779" s="5">
        <v>174</v>
      </c>
    </row>
    <row r="780" spans="1:2" x14ac:dyDescent="0.25">
      <c r="A780" s="11" t="s">
        <v>43</v>
      </c>
      <c r="B780" s="5">
        <v>177</v>
      </c>
    </row>
    <row r="781" spans="1:2" x14ac:dyDescent="0.25">
      <c r="A781" s="11" t="s">
        <v>43</v>
      </c>
      <c r="B781" s="5">
        <v>177</v>
      </c>
    </row>
    <row r="782" spans="1:2" x14ac:dyDescent="0.25">
      <c r="A782" s="11" t="s">
        <v>43</v>
      </c>
      <c r="B782" s="5">
        <v>180</v>
      </c>
    </row>
    <row r="783" spans="1:2" x14ac:dyDescent="0.25">
      <c r="A783" s="11" t="s">
        <v>43</v>
      </c>
      <c r="B783" s="5">
        <v>187</v>
      </c>
    </row>
    <row r="784" spans="1:2" x14ac:dyDescent="0.25">
      <c r="A784" s="11" t="s">
        <v>43</v>
      </c>
      <c r="B784" s="5">
        <v>187</v>
      </c>
    </row>
    <row r="785" spans="1:2" x14ac:dyDescent="0.25">
      <c r="A785" s="11" t="s">
        <v>43</v>
      </c>
      <c r="B785" s="5">
        <v>193</v>
      </c>
    </row>
    <row r="786" spans="1:2" x14ac:dyDescent="0.25">
      <c r="A786" s="11" t="s">
        <v>43</v>
      </c>
      <c r="B786" s="5">
        <v>193</v>
      </c>
    </row>
    <row r="787" spans="1:2" x14ac:dyDescent="0.25">
      <c r="A787" s="11" t="s">
        <v>43</v>
      </c>
      <c r="B787" s="5">
        <v>193</v>
      </c>
    </row>
    <row r="788" spans="1:2" x14ac:dyDescent="0.25">
      <c r="A788" s="11" t="s">
        <v>43</v>
      </c>
      <c r="B788" s="5">
        <v>195</v>
      </c>
    </row>
    <row r="789" spans="1:2" x14ac:dyDescent="0.25">
      <c r="A789" s="11" t="s">
        <v>43</v>
      </c>
      <c r="B789" s="5">
        <v>196</v>
      </c>
    </row>
    <row r="790" spans="1:2" x14ac:dyDescent="0.25">
      <c r="A790" s="11" t="s">
        <v>43</v>
      </c>
      <c r="B790" s="5">
        <v>201</v>
      </c>
    </row>
    <row r="791" spans="1:2" x14ac:dyDescent="0.25">
      <c r="A791" s="11" t="s">
        <v>43</v>
      </c>
      <c r="B791" s="5">
        <v>203</v>
      </c>
    </row>
    <row r="792" spans="1:2" x14ac:dyDescent="0.25">
      <c r="A792" s="11" t="s">
        <v>43</v>
      </c>
      <c r="B792" s="5">
        <v>209</v>
      </c>
    </row>
    <row r="793" spans="1:2" x14ac:dyDescent="0.25">
      <c r="A793" s="11" t="s">
        <v>43</v>
      </c>
      <c r="B793" s="5">
        <v>219</v>
      </c>
    </row>
    <row r="794" spans="1:2" x14ac:dyDescent="0.25">
      <c r="A794" s="11" t="s">
        <v>43</v>
      </c>
      <c r="B794" s="5">
        <v>225</v>
      </c>
    </row>
    <row r="795" spans="1:2" x14ac:dyDescent="0.25">
      <c r="A795" s="11" t="s">
        <v>43</v>
      </c>
      <c r="B795" s="5">
        <v>225</v>
      </c>
    </row>
    <row r="796" spans="1:2" x14ac:dyDescent="0.25">
      <c r="A796" s="11" t="s">
        <v>43</v>
      </c>
      <c r="B796" s="5">
        <v>230</v>
      </c>
    </row>
    <row r="797" spans="1:2" x14ac:dyDescent="0.25">
      <c r="A797" s="11" t="s">
        <v>43</v>
      </c>
      <c r="B797" s="5">
        <v>230</v>
      </c>
    </row>
    <row r="798" spans="1:2" x14ac:dyDescent="0.25">
      <c r="A798" s="11" t="s">
        <v>43</v>
      </c>
      <c r="B798" s="5">
        <v>234</v>
      </c>
    </row>
    <row r="799" spans="1:2" x14ac:dyDescent="0.25">
      <c r="A799" s="11" t="s">
        <v>43</v>
      </c>
      <c r="B799" s="5">
        <v>241</v>
      </c>
    </row>
    <row r="800" spans="1:2" x14ac:dyDescent="0.25">
      <c r="A800" s="11" t="s">
        <v>43</v>
      </c>
      <c r="B800" s="5">
        <v>246</v>
      </c>
    </row>
    <row r="801" spans="1:2" x14ac:dyDescent="0.25">
      <c r="A801" s="11" t="s">
        <v>43</v>
      </c>
      <c r="B801" s="5">
        <v>249</v>
      </c>
    </row>
    <row r="802" spans="1:2" x14ac:dyDescent="0.25">
      <c r="A802" s="11" t="s">
        <v>43</v>
      </c>
      <c r="B802" s="5">
        <v>252</v>
      </c>
    </row>
    <row r="803" spans="1:2" x14ac:dyDescent="0.25">
      <c r="A803" s="11" t="s">
        <v>43</v>
      </c>
      <c r="B803" s="5">
        <v>254</v>
      </c>
    </row>
    <row r="804" spans="1:2" x14ac:dyDescent="0.25">
      <c r="A804" s="11" t="s">
        <v>43</v>
      </c>
      <c r="B804" s="5">
        <v>257</v>
      </c>
    </row>
    <row r="805" spans="1:2" x14ac:dyDescent="0.25">
      <c r="A805" s="11" t="s">
        <v>43</v>
      </c>
      <c r="B805" s="5">
        <v>257</v>
      </c>
    </row>
    <row r="806" spans="1:2" x14ac:dyDescent="0.25">
      <c r="A806" s="11" t="s">
        <v>43</v>
      </c>
      <c r="B806" s="5">
        <v>259</v>
      </c>
    </row>
    <row r="807" spans="1:2" x14ac:dyDescent="0.25">
      <c r="A807" s="11" t="s">
        <v>43</v>
      </c>
      <c r="B807" s="5">
        <v>259</v>
      </c>
    </row>
    <row r="808" spans="1:2" x14ac:dyDescent="0.25">
      <c r="A808" s="11" t="s">
        <v>43</v>
      </c>
      <c r="B808" s="5">
        <v>266</v>
      </c>
    </row>
    <row r="809" spans="1:2" x14ac:dyDescent="0.25">
      <c r="A809" s="11" t="s">
        <v>43</v>
      </c>
      <c r="B809" s="5">
        <v>270</v>
      </c>
    </row>
    <row r="810" spans="1:2" x14ac:dyDescent="0.25">
      <c r="A810" s="11" t="s">
        <v>43</v>
      </c>
      <c r="B810" s="5">
        <v>273</v>
      </c>
    </row>
    <row r="811" spans="1:2" x14ac:dyDescent="0.25">
      <c r="A811" s="11" t="s">
        <v>43</v>
      </c>
      <c r="B811" s="5">
        <v>277</v>
      </c>
    </row>
    <row r="812" spans="1:2" x14ac:dyDescent="0.25">
      <c r="A812" s="11" t="s">
        <v>43</v>
      </c>
      <c r="B812" s="5">
        <v>277</v>
      </c>
    </row>
    <row r="813" spans="1:2" x14ac:dyDescent="0.25">
      <c r="A813" s="11" t="s">
        <v>43</v>
      </c>
      <c r="B813" s="5">
        <v>281</v>
      </c>
    </row>
    <row r="814" spans="1:2" x14ac:dyDescent="0.25">
      <c r="A814" s="11" t="s">
        <v>43</v>
      </c>
      <c r="B814" s="5">
        <v>281</v>
      </c>
    </row>
    <row r="815" spans="1:2" x14ac:dyDescent="0.25">
      <c r="A815" s="11" t="s">
        <v>43</v>
      </c>
      <c r="B815" s="5">
        <v>286</v>
      </c>
    </row>
    <row r="816" spans="1:2" x14ac:dyDescent="0.25">
      <c r="A816" s="11" t="s">
        <v>43</v>
      </c>
      <c r="B816" s="5">
        <v>286</v>
      </c>
    </row>
    <row r="817" spans="1:2" x14ac:dyDescent="0.25">
      <c r="A817" s="11" t="s">
        <v>43</v>
      </c>
      <c r="B817" s="5">
        <v>290</v>
      </c>
    </row>
    <row r="818" spans="1:2" x14ac:dyDescent="0.25">
      <c r="A818" s="11" t="s">
        <v>43</v>
      </c>
      <c r="B818" s="5">
        <v>296</v>
      </c>
    </row>
    <row r="819" spans="1:2" x14ac:dyDescent="0.25">
      <c r="A819" s="11" t="s">
        <v>43</v>
      </c>
      <c r="B819" s="5">
        <v>300</v>
      </c>
    </row>
    <row r="820" spans="1:2" x14ac:dyDescent="0.25">
      <c r="A820" s="11" t="s">
        <v>43</v>
      </c>
      <c r="B820" s="5">
        <v>307</v>
      </c>
    </row>
    <row r="821" spans="1:2" x14ac:dyDescent="0.25">
      <c r="A821" s="11" t="s">
        <v>43</v>
      </c>
      <c r="B821" s="5">
        <v>309</v>
      </c>
    </row>
    <row r="822" spans="1:2" x14ac:dyDescent="0.25">
      <c r="A822" s="11" t="s">
        <v>43</v>
      </c>
      <c r="B822" s="5">
        <v>322</v>
      </c>
    </row>
    <row r="823" spans="1:2" x14ac:dyDescent="0.25">
      <c r="A823" s="11" t="s">
        <v>43</v>
      </c>
      <c r="B823" s="5">
        <f>128+204</f>
        <v>332</v>
      </c>
    </row>
    <row r="824" spans="1:2" x14ac:dyDescent="0.25">
      <c r="A824" s="11" t="s">
        <v>43</v>
      </c>
      <c r="B824" s="5">
        <f>256+80</f>
        <v>336</v>
      </c>
    </row>
    <row r="825" spans="1:2" x14ac:dyDescent="0.25">
      <c r="A825" s="11" t="s">
        <v>43</v>
      </c>
      <c r="B825" s="5">
        <v>344</v>
      </c>
    </row>
    <row r="826" spans="1:2" x14ac:dyDescent="0.25">
      <c r="A826" s="11" t="s">
        <v>43</v>
      </c>
      <c r="B826" s="5">
        <v>353</v>
      </c>
    </row>
    <row r="827" spans="1:2" x14ac:dyDescent="0.25">
      <c r="A827" s="11" t="s">
        <v>43</v>
      </c>
      <c r="B827" s="5">
        <v>361</v>
      </c>
    </row>
    <row r="828" spans="1:2" x14ac:dyDescent="0.25">
      <c r="A828" s="11" t="s">
        <v>43</v>
      </c>
      <c r="B828" s="5">
        <v>370</v>
      </c>
    </row>
    <row r="829" spans="1:2" x14ac:dyDescent="0.25">
      <c r="A829" s="11" t="s">
        <v>43</v>
      </c>
      <c r="B829" s="5">
        <v>371</v>
      </c>
    </row>
    <row r="830" spans="1:2" x14ac:dyDescent="0.25">
      <c r="A830" s="11" t="s">
        <v>43</v>
      </c>
      <c r="B830" s="5">
        <f>216+158</f>
        <v>374</v>
      </c>
    </row>
    <row r="831" spans="1:2" x14ac:dyDescent="0.25">
      <c r="A831" s="11" t="s">
        <v>43</v>
      </c>
      <c r="B831" s="5">
        <v>389</v>
      </c>
    </row>
    <row r="832" spans="1:2" x14ac:dyDescent="0.25">
      <c r="A832" s="11" t="s">
        <v>43</v>
      </c>
      <c r="B832" s="5">
        <v>391</v>
      </c>
    </row>
    <row r="833" spans="1:2" x14ac:dyDescent="0.25">
      <c r="A833" s="11" t="s">
        <v>43</v>
      </c>
      <c r="B833" s="5">
        <v>419</v>
      </c>
    </row>
    <row r="834" spans="1:2" x14ac:dyDescent="0.25">
      <c r="A834" s="11" t="s">
        <v>43</v>
      </c>
      <c r="B834" s="5">
        <v>419</v>
      </c>
    </row>
    <row r="835" spans="1:2" x14ac:dyDescent="0.25">
      <c r="A835" s="11" t="s">
        <v>43</v>
      </c>
      <c r="B835" s="5">
        <f>203+224</f>
        <v>427</v>
      </c>
    </row>
    <row r="836" spans="1:2" x14ac:dyDescent="0.25">
      <c r="A836" s="11" t="s">
        <v>43</v>
      </c>
      <c r="B836" s="5">
        <v>438</v>
      </c>
    </row>
    <row r="837" spans="1:2" x14ac:dyDescent="0.25">
      <c r="A837" s="11" t="s">
        <v>43</v>
      </c>
      <c r="B837" s="5">
        <f>296+152</f>
        <v>448</v>
      </c>
    </row>
    <row r="838" spans="1:2" x14ac:dyDescent="0.25">
      <c r="A838" s="11" t="s">
        <v>43</v>
      </c>
      <c r="B838" s="5">
        <v>458</v>
      </c>
    </row>
    <row r="839" spans="1:2" x14ac:dyDescent="0.25">
      <c r="A839" s="11" t="s">
        <v>43</v>
      </c>
      <c r="B839" s="5">
        <v>531</v>
      </c>
    </row>
    <row r="840" spans="1:2" x14ac:dyDescent="0.25">
      <c r="A840" s="11" t="s">
        <v>43</v>
      </c>
      <c r="B840" s="5">
        <v>537</v>
      </c>
    </row>
    <row r="841" spans="1:2" x14ac:dyDescent="0.25">
      <c r="A841" s="11" t="s">
        <v>43</v>
      </c>
      <c r="B841" s="5">
        <v>541</v>
      </c>
    </row>
    <row r="842" spans="1:2" x14ac:dyDescent="0.25">
      <c r="A842" s="11" t="s">
        <v>43</v>
      </c>
      <c r="B842" s="5">
        <f>393+214</f>
        <v>607</v>
      </c>
    </row>
    <row r="843" spans="1:2" x14ac:dyDescent="0.25">
      <c r="A843" s="11" t="s">
        <v>43</v>
      </c>
      <c r="B843" s="5">
        <v>726</v>
      </c>
    </row>
    <row r="844" spans="1:2" x14ac:dyDescent="0.25">
      <c r="A844" s="11" t="s">
        <v>43</v>
      </c>
      <c r="B844" s="5">
        <v>733</v>
      </c>
    </row>
    <row r="845" spans="1:2" x14ac:dyDescent="0.25">
      <c r="A845" s="11" t="s">
        <v>43</v>
      </c>
      <c r="B845" s="5">
        <f>455+911</f>
        <v>1366</v>
      </c>
    </row>
    <row r="846" spans="1:2" x14ac:dyDescent="0.25">
      <c r="A846" s="11" t="s">
        <v>44</v>
      </c>
      <c r="B846" s="5">
        <f>260</f>
        <v>260</v>
      </c>
    </row>
    <row r="847" spans="1:2" x14ac:dyDescent="0.25">
      <c r="A847" s="11" t="s">
        <v>44</v>
      </c>
      <c r="B847" s="5">
        <f>335</f>
        <v>335</v>
      </c>
    </row>
    <row r="848" spans="1:2" x14ac:dyDescent="0.25">
      <c r="A848" s="11" t="s">
        <v>44</v>
      </c>
      <c r="B848" s="5">
        <f>338</f>
        <v>338</v>
      </c>
    </row>
    <row r="849" spans="1:2" x14ac:dyDescent="0.25">
      <c r="A849" s="11" t="s">
        <v>45</v>
      </c>
      <c r="B849" s="5">
        <f>354</f>
        <v>354</v>
      </c>
    </row>
    <row r="850" spans="1:2" x14ac:dyDescent="0.25">
      <c r="A850" s="11" t="s">
        <v>45</v>
      </c>
      <c r="B850" s="5">
        <v>396</v>
      </c>
    </row>
    <row r="851" spans="1:2" x14ac:dyDescent="0.25">
      <c r="A851" s="11" t="s">
        <v>45</v>
      </c>
      <c r="B851" s="5">
        <v>414</v>
      </c>
    </row>
    <row r="852" spans="1:2" x14ac:dyDescent="0.25">
      <c r="A852" s="11" t="s">
        <v>45</v>
      </c>
      <c r="B852" s="5">
        <f>425</f>
        <v>425</v>
      </c>
    </row>
    <row r="853" spans="1:2" x14ac:dyDescent="0.25">
      <c r="A853" s="11" t="s">
        <v>45</v>
      </c>
      <c r="B853" s="5">
        <v>450</v>
      </c>
    </row>
    <row r="854" spans="1:2" x14ac:dyDescent="0.25">
      <c r="A854" s="11" t="s">
        <v>45</v>
      </c>
      <c r="B854" s="5">
        <v>460</v>
      </c>
    </row>
    <row r="855" spans="1:2" x14ac:dyDescent="0.25">
      <c r="A855" s="11" t="s">
        <v>45</v>
      </c>
      <c r="B855" s="5">
        <f>489</f>
        <v>489</v>
      </c>
    </row>
    <row r="856" spans="1:2" x14ac:dyDescent="0.25">
      <c r="A856" s="11" t="s">
        <v>45</v>
      </c>
      <c r="B856" s="5">
        <f>535</f>
        <v>535</v>
      </c>
    </row>
    <row r="857" spans="1:2" x14ac:dyDescent="0.25">
      <c r="A857" s="11" t="s">
        <v>45</v>
      </c>
      <c r="B857" s="5">
        <f>536</f>
        <v>536</v>
      </c>
    </row>
    <row r="858" spans="1:2" x14ac:dyDescent="0.25">
      <c r="A858" s="11" t="s">
        <v>45</v>
      </c>
      <c r="B858" s="5">
        <v>560</v>
      </c>
    </row>
    <row r="859" spans="1:2" x14ac:dyDescent="0.25">
      <c r="A859" s="11" t="s">
        <v>45</v>
      </c>
      <c r="B859" s="5">
        <f>316+300</f>
        <v>616</v>
      </c>
    </row>
    <row r="860" spans="1:2" x14ac:dyDescent="0.25">
      <c r="A860" s="11" t="s">
        <v>45</v>
      </c>
      <c r="B860" s="5">
        <f>339+324</f>
        <v>663</v>
      </c>
    </row>
    <row r="861" spans="1:2" x14ac:dyDescent="0.25">
      <c r="A861" s="11" t="s">
        <v>45</v>
      </c>
      <c r="B861" s="5">
        <f>277+389</f>
        <v>666</v>
      </c>
    </row>
    <row r="862" spans="1:2" x14ac:dyDescent="0.25">
      <c r="A862" s="11" t="s">
        <v>45</v>
      </c>
      <c r="B862" s="5">
        <f>209+473</f>
        <v>682</v>
      </c>
    </row>
    <row r="863" spans="1:2" x14ac:dyDescent="0.25">
      <c r="A863" s="11" t="s">
        <v>45</v>
      </c>
      <c r="B863" s="5">
        <f>211+274+209</f>
        <v>694</v>
      </c>
    </row>
    <row r="864" spans="1:2" x14ac:dyDescent="0.25">
      <c r="A864" s="11" t="s">
        <v>45</v>
      </c>
      <c r="B864" s="5">
        <f>714</f>
        <v>714</v>
      </c>
    </row>
    <row r="865" spans="1:2" x14ac:dyDescent="0.25">
      <c r="A865" s="11" t="s">
        <v>45</v>
      </c>
      <c r="B865" s="5">
        <v>769</v>
      </c>
    </row>
    <row r="866" spans="1:2" x14ac:dyDescent="0.25">
      <c r="A866" s="11" t="s">
        <v>45</v>
      </c>
      <c r="B866" s="5">
        <f>418+370</f>
        <v>788</v>
      </c>
    </row>
    <row r="867" spans="1:2" x14ac:dyDescent="0.25">
      <c r="A867" s="11" t="s">
        <v>45</v>
      </c>
      <c r="B867" s="5">
        <f>403+387</f>
        <v>790</v>
      </c>
    </row>
    <row r="868" spans="1:2" x14ac:dyDescent="0.25">
      <c r="A868" s="11" t="s">
        <v>45</v>
      </c>
      <c r="B868" s="5">
        <f>251+550</f>
        <v>801</v>
      </c>
    </row>
    <row r="869" spans="1:2" x14ac:dyDescent="0.25">
      <c r="A869" s="11" t="s">
        <v>45</v>
      </c>
      <c r="B869" s="5">
        <f>273+550</f>
        <v>823</v>
      </c>
    </row>
    <row r="870" spans="1:2" x14ac:dyDescent="0.25">
      <c r="A870" s="11" t="s">
        <v>45</v>
      </c>
      <c r="B870" s="5">
        <f>381+450</f>
        <v>831</v>
      </c>
    </row>
    <row r="871" spans="1:2" x14ac:dyDescent="0.25">
      <c r="A871" s="11" t="s">
        <v>45</v>
      </c>
      <c r="B871" s="5">
        <f>836</f>
        <v>836</v>
      </c>
    </row>
    <row r="872" spans="1:2" x14ac:dyDescent="0.25">
      <c r="A872" s="11" t="s">
        <v>45</v>
      </c>
      <c r="B872" s="5">
        <f>547+360</f>
        <v>907</v>
      </c>
    </row>
    <row r="873" spans="1:2" x14ac:dyDescent="0.25">
      <c r="A873" s="11" t="s">
        <v>45</v>
      </c>
      <c r="B873" s="5">
        <f>947</f>
        <v>947</v>
      </c>
    </row>
    <row r="874" spans="1:2" x14ac:dyDescent="0.25">
      <c r="A874" s="11" t="s">
        <v>45</v>
      </c>
      <c r="B874" s="5">
        <v>957</v>
      </c>
    </row>
    <row r="875" spans="1:2" x14ac:dyDescent="0.25">
      <c r="A875" s="11" t="s">
        <v>45</v>
      </c>
      <c r="B875" s="5">
        <f>354+675</f>
        <v>1029</v>
      </c>
    </row>
    <row r="876" spans="1:2" x14ac:dyDescent="0.25">
      <c r="A876" s="11" t="s">
        <v>45</v>
      </c>
      <c r="B876" s="5">
        <f>484+580</f>
        <v>1064</v>
      </c>
    </row>
    <row r="877" spans="1:2" x14ac:dyDescent="0.25">
      <c r="A877" s="11" t="s">
        <v>45</v>
      </c>
      <c r="B877" s="5">
        <f>644+627</f>
        <v>1271</v>
      </c>
    </row>
    <row r="878" spans="1:2" x14ac:dyDescent="0.25">
      <c r="A878" s="11" t="s">
        <v>45</v>
      </c>
      <c r="B878" s="5">
        <f>1360</f>
        <v>1360</v>
      </c>
    </row>
    <row r="879" spans="1:2" x14ac:dyDescent="0.25">
      <c r="A879" s="11" t="s">
        <v>45</v>
      </c>
      <c r="B879" s="5">
        <f>300+520+547</f>
        <v>1367</v>
      </c>
    </row>
    <row r="880" spans="1:2" x14ac:dyDescent="0.25">
      <c r="A880" s="11" t="s">
        <v>45</v>
      </c>
      <c r="B880" s="5">
        <f>468+1030</f>
        <v>1498</v>
      </c>
    </row>
    <row r="881" spans="1:2" x14ac:dyDescent="0.25">
      <c r="A881" s="11" t="s">
        <v>45</v>
      </c>
      <c r="B881" s="5">
        <f>857+351+392</f>
        <v>1600</v>
      </c>
    </row>
    <row r="882" spans="1:2" x14ac:dyDescent="0.25">
      <c r="A882" s="11" t="s">
        <v>45</v>
      </c>
      <c r="B882" s="5">
        <f>1040+649</f>
        <v>1689</v>
      </c>
    </row>
    <row r="883" spans="1:2" x14ac:dyDescent="0.25">
      <c r="A883" s="11" t="s">
        <v>45</v>
      </c>
      <c r="B883" s="5">
        <f>284+1100+458</f>
        <v>1842</v>
      </c>
    </row>
    <row r="884" spans="1:2" x14ac:dyDescent="0.25">
      <c r="A884" s="11" t="s">
        <v>45</v>
      </c>
      <c r="B884" s="5">
        <f>2418+715+871+663+418</f>
        <v>5085</v>
      </c>
    </row>
    <row r="885" spans="1:2" x14ac:dyDescent="0.25">
      <c r="A885" s="11" t="s">
        <v>46</v>
      </c>
      <c r="B885" s="5">
        <v>10</v>
      </c>
    </row>
    <row r="886" spans="1:2" x14ac:dyDescent="0.25">
      <c r="A886" s="11" t="s">
        <v>46</v>
      </c>
      <c r="B886" s="5">
        <v>21</v>
      </c>
    </row>
    <row r="887" spans="1:2" x14ac:dyDescent="0.25">
      <c r="A887" s="11" t="s">
        <v>46</v>
      </c>
      <c r="B887" s="5">
        <v>30</v>
      </c>
    </row>
    <row r="888" spans="1:2" x14ac:dyDescent="0.25">
      <c r="A888" s="11" t="s">
        <v>47</v>
      </c>
      <c r="B888" s="5">
        <v>32</v>
      </c>
    </row>
    <row r="889" spans="1:2" x14ac:dyDescent="0.25">
      <c r="A889" s="11" t="s">
        <v>47</v>
      </c>
      <c r="B889" s="5">
        <v>38</v>
      </c>
    </row>
    <row r="890" spans="1:2" x14ac:dyDescent="0.25">
      <c r="A890" s="11" t="s">
        <v>47</v>
      </c>
      <c r="B890" s="5">
        <v>42</v>
      </c>
    </row>
    <row r="891" spans="1:2" x14ac:dyDescent="0.25">
      <c r="A891" s="11" t="s">
        <v>47</v>
      </c>
      <c r="B891" s="5">
        <v>45</v>
      </c>
    </row>
    <row r="892" spans="1:2" x14ac:dyDescent="0.25">
      <c r="A892" s="11" t="s">
        <v>47</v>
      </c>
      <c r="B892" s="5">
        <v>48</v>
      </c>
    </row>
    <row r="893" spans="1:2" x14ac:dyDescent="0.25">
      <c r="A893" s="11" t="s">
        <v>47</v>
      </c>
      <c r="B893" s="5">
        <v>52</v>
      </c>
    </row>
    <row r="894" spans="1:2" x14ac:dyDescent="0.25">
      <c r="A894" s="11" t="s">
        <v>47</v>
      </c>
      <c r="B894" s="5">
        <v>53</v>
      </c>
    </row>
    <row r="895" spans="1:2" x14ac:dyDescent="0.25">
      <c r="A895" s="11" t="s">
        <v>47</v>
      </c>
      <c r="B895" s="5">
        <v>53</v>
      </c>
    </row>
    <row r="896" spans="1:2" x14ac:dyDescent="0.25">
      <c r="A896" s="11" t="s">
        <v>47</v>
      </c>
      <c r="B896" s="5">
        <v>54</v>
      </c>
    </row>
    <row r="897" spans="1:2" x14ac:dyDescent="0.25">
      <c r="A897" s="11" t="s">
        <v>47</v>
      </c>
      <c r="B897" s="5">
        <v>59</v>
      </c>
    </row>
    <row r="898" spans="1:2" x14ac:dyDescent="0.25">
      <c r="A898" s="11" t="s">
        <v>47</v>
      </c>
      <c r="B898" s="5">
        <v>63</v>
      </c>
    </row>
    <row r="899" spans="1:2" x14ac:dyDescent="0.25">
      <c r="A899" s="11" t="s">
        <v>47</v>
      </c>
      <c r="B899" s="5">
        <v>64</v>
      </c>
    </row>
    <row r="900" spans="1:2" x14ac:dyDescent="0.25">
      <c r="A900" s="11" t="s">
        <v>47</v>
      </c>
      <c r="B900" s="5">
        <v>66</v>
      </c>
    </row>
    <row r="901" spans="1:2" x14ac:dyDescent="0.25">
      <c r="A901" s="11" t="s">
        <v>47</v>
      </c>
      <c r="B901" s="5">
        <v>68</v>
      </c>
    </row>
    <row r="902" spans="1:2" x14ac:dyDescent="0.25">
      <c r="A902" s="11" t="s">
        <v>47</v>
      </c>
      <c r="B902" s="5">
        <v>70</v>
      </c>
    </row>
    <row r="903" spans="1:2" x14ac:dyDescent="0.25">
      <c r="A903" s="11" t="s">
        <v>47</v>
      </c>
      <c r="B903" s="5">
        <v>71</v>
      </c>
    </row>
    <row r="904" spans="1:2" x14ac:dyDescent="0.25">
      <c r="A904" s="11" t="s">
        <v>47</v>
      </c>
      <c r="B904" s="5">
        <v>71</v>
      </c>
    </row>
    <row r="905" spans="1:2" x14ac:dyDescent="0.25">
      <c r="A905" s="11" t="s">
        <v>47</v>
      </c>
      <c r="B905" s="5">
        <v>72</v>
      </c>
    </row>
    <row r="906" spans="1:2" x14ac:dyDescent="0.25">
      <c r="A906" s="11" t="s">
        <v>47</v>
      </c>
      <c r="B906" s="5">
        <v>74</v>
      </c>
    </row>
    <row r="907" spans="1:2" x14ac:dyDescent="0.25">
      <c r="A907" s="11" t="s">
        <v>47</v>
      </c>
      <c r="B907" s="5">
        <v>74</v>
      </c>
    </row>
    <row r="908" spans="1:2" x14ac:dyDescent="0.25">
      <c r="A908" s="11" t="s">
        <v>47</v>
      </c>
      <c r="B908" s="5">
        <v>74</v>
      </c>
    </row>
    <row r="909" spans="1:2" x14ac:dyDescent="0.25">
      <c r="A909" s="11" t="s">
        <v>47</v>
      </c>
      <c r="B909" s="5">
        <v>77</v>
      </c>
    </row>
    <row r="910" spans="1:2" x14ac:dyDescent="0.25">
      <c r="A910" s="11" t="s">
        <v>47</v>
      </c>
      <c r="B910" s="5">
        <v>80</v>
      </c>
    </row>
    <row r="911" spans="1:2" x14ac:dyDescent="0.25">
      <c r="A911" s="11" t="s">
        <v>47</v>
      </c>
      <c r="B911" s="5">
        <v>81</v>
      </c>
    </row>
    <row r="912" spans="1:2" x14ac:dyDescent="0.25">
      <c r="A912" s="11" t="s">
        <v>47</v>
      </c>
      <c r="B912" s="5">
        <v>84</v>
      </c>
    </row>
    <row r="913" spans="1:2" x14ac:dyDescent="0.25">
      <c r="A913" s="11" t="s">
        <v>47</v>
      </c>
      <c r="B913" s="5">
        <v>85</v>
      </c>
    </row>
    <row r="914" spans="1:2" x14ac:dyDescent="0.25">
      <c r="A914" s="11" t="s">
        <v>47</v>
      </c>
      <c r="B914" s="5">
        <v>85</v>
      </c>
    </row>
    <row r="915" spans="1:2" x14ac:dyDescent="0.25">
      <c r="A915" s="11" t="s">
        <v>47</v>
      </c>
      <c r="B915" s="5">
        <v>85</v>
      </c>
    </row>
    <row r="916" spans="1:2" x14ac:dyDescent="0.25">
      <c r="A916" s="11" t="s">
        <v>47</v>
      </c>
      <c r="B916" s="5">
        <v>85</v>
      </c>
    </row>
    <row r="917" spans="1:2" x14ac:dyDescent="0.25">
      <c r="A917" s="11" t="s">
        <v>47</v>
      </c>
      <c r="B917" s="5">
        <v>87</v>
      </c>
    </row>
    <row r="918" spans="1:2" x14ac:dyDescent="0.25">
      <c r="A918" s="11" t="s">
        <v>47</v>
      </c>
      <c r="B918" s="5">
        <v>98</v>
      </c>
    </row>
    <row r="919" spans="1:2" x14ac:dyDescent="0.25">
      <c r="A919" s="11" t="s">
        <v>47</v>
      </c>
      <c r="B919" s="5">
        <v>99</v>
      </c>
    </row>
    <row r="920" spans="1:2" x14ac:dyDescent="0.25">
      <c r="A920" s="11" t="s">
        <v>47</v>
      </c>
      <c r="B920" s="5">
        <v>100</v>
      </c>
    </row>
    <row r="921" spans="1:2" x14ac:dyDescent="0.25">
      <c r="A921" s="11" t="s">
        <v>47</v>
      </c>
      <c r="B921" s="5">
        <v>106</v>
      </c>
    </row>
    <row r="922" spans="1:2" x14ac:dyDescent="0.25">
      <c r="A922" s="11" t="s">
        <v>47</v>
      </c>
      <c r="B922" s="5">
        <v>106</v>
      </c>
    </row>
    <row r="923" spans="1:2" x14ac:dyDescent="0.25">
      <c r="A923" s="11" t="s">
        <v>47</v>
      </c>
      <c r="B923" s="5">
        <v>108</v>
      </c>
    </row>
    <row r="924" spans="1:2" x14ac:dyDescent="0.25">
      <c r="A924" s="11" t="s">
        <v>47</v>
      </c>
      <c r="B924" s="5">
        <v>108</v>
      </c>
    </row>
    <row r="925" spans="1:2" x14ac:dyDescent="0.25">
      <c r="A925" s="11" t="s">
        <v>47</v>
      </c>
      <c r="B925" s="5">
        <v>115</v>
      </c>
    </row>
    <row r="926" spans="1:2" x14ac:dyDescent="0.25">
      <c r="A926" s="11" t="s">
        <v>47</v>
      </c>
      <c r="B926" s="5">
        <v>117</v>
      </c>
    </row>
    <row r="927" spans="1:2" x14ac:dyDescent="0.25">
      <c r="A927" s="11" t="s">
        <v>47</v>
      </c>
      <c r="B927" s="5">
        <v>121</v>
      </c>
    </row>
    <row r="928" spans="1:2" x14ac:dyDescent="0.25">
      <c r="A928" s="11" t="s">
        <v>47</v>
      </c>
      <c r="B928" s="5">
        <v>128</v>
      </c>
    </row>
    <row r="929" spans="1:2" x14ac:dyDescent="0.25">
      <c r="A929" s="11" t="s">
        <v>47</v>
      </c>
      <c r="B929" s="5">
        <v>136</v>
      </c>
    </row>
    <row r="930" spans="1:2" x14ac:dyDescent="0.25">
      <c r="A930" s="11" t="s">
        <v>47</v>
      </c>
      <c r="B930" s="5">
        <v>142</v>
      </c>
    </row>
    <row r="931" spans="1:2" x14ac:dyDescent="0.25">
      <c r="A931" s="11" t="s">
        <v>47</v>
      </c>
      <c r="B931" s="5">
        <v>144</v>
      </c>
    </row>
    <row r="932" spans="1:2" x14ac:dyDescent="0.25">
      <c r="A932" s="11" t="s">
        <v>47</v>
      </c>
      <c r="B932" s="5">
        <v>147</v>
      </c>
    </row>
    <row r="933" spans="1:2" x14ac:dyDescent="0.25">
      <c r="A933" s="11" t="s">
        <v>47</v>
      </c>
      <c r="B933" s="5">
        <v>152</v>
      </c>
    </row>
    <row r="934" spans="1:2" x14ac:dyDescent="0.25">
      <c r="A934" s="11" t="s">
        <v>47</v>
      </c>
      <c r="B934" s="5">
        <v>159</v>
      </c>
    </row>
    <row r="935" spans="1:2" x14ac:dyDescent="0.25">
      <c r="A935" s="11" t="s">
        <v>47</v>
      </c>
      <c r="B935" s="5">
        <v>166</v>
      </c>
    </row>
    <row r="936" spans="1:2" x14ac:dyDescent="0.25">
      <c r="A936" s="11" t="s">
        <v>47</v>
      </c>
      <c r="B936" s="5">
        <v>166</v>
      </c>
    </row>
    <row r="937" spans="1:2" x14ac:dyDescent="0.25">
      <c r="A937" s="11" t="s">
        <v>47</v>
      </c>
      <c r="B937" s="5">
        <v>170</v>
      </c>
    </row>
    <row r="938" spans="1:2" x14ac:dyDescent="0.25">
      <c r="A938" s="11" t="s">
        <v>47</v>
      </c>
      <c r="B938" s="5">
        <v>171</v>
      </c>
    </row>
    <row r="939" spans="1:2" x14ac:dyDescent="0.25">
      <c r="A939" s="11" t="s">
        <v>47</v>
      </c>
      <c r="B939" s="5">
        <v>247</v>
      </c>
    </row>
    <row r="940" spans="1:2" x14ac:dyDescent="0.25">
      <c r="A940" s="11" t="s">
        <v>47</v>
      </c>
      <c r="B940" s="5">
        <v>258</v>
      </c>
    </row>
    <row r="941" spans="1:2" x14ac:dyDescent="0.25">
      <c r="A941" s="11" t="s">
        <v>47</v>
      </c>
      <c r="B941" s="5">
        <v>259</v>
      </c>
    </row>
    <row r="942" spans="1:2" x14ac:dyDescent="0.25">
      <c r="A942" s="11" t="s">
        <v>47</v>
      </c>
      <c r="B942" s="5">
        <v>266</v>
      </c>
    </row>
    <row r="943" spans="1:2" x14ac:dyDescent="0.25">
      <c r="A943" s="11" t="s">
        <v>47</v>
      </c>
      <c r="B943" s="5">
        <v>269</v>
      </c>
    </row>
    <row r="944" spans="1:2" x14ac:dyDescent="0.25">
      <c r="A944" s="11" t="s">
        <v>47</v>
      </c>
      <c r="B944" s="5">
        <v>272</v>
      </c>
    </row>
    <row r="945" spans="1:2" x14ac:dyDescent="0.25">
      <c r="A945" s="11" t="s">
        <v>47</v>
      </c>
      <c r="B945" s="5">
        <v>276</v>
      </c>
    </row>
    <row r="946" spans="1:2" x14ac:dyDescent="0.25">
      <c r="A946" s="11" t="s">
        <v>47</v>
      </c>
      <c r="B946" s="5">
        <v>282</v>
      </c>
    </row>
    <row r="947" spans="1:2" x14ac:dyDescent="0.25">
      <c r="A947" s="11" t="s">
        <v>47</v>
      </c>
      <c r="B947" s="5">
        <v>289</v>
      </c>
    </row>
    <row r="948" spans="1:2" x14ac:dyDescent="0.25">
      <c r="A948" s="11" t="s">
        <v>47</v>
      </c>
      <c r="B948" s="5">
        <v>319</v>
      </c>
    </row>
    <row r="949" spans="1:2" x14ac:dyDescent="0.25">
      <c r="A949" s="11" t="s">
        <v>47</v>
      </c>
      <c r="B949" s="5">
        <f>138+191</f>
        <v>329</v>
      </c>
    </row>
    <row r="950" spans="1:2" x14ac:dyDescent="0.25">
      <c r="A950" s="11" t="s">
        <v>47</v>
      </c>
      <c r="B950" s="5">
        <v>348</v>
      </c>
    </row>
    <row r="951" spans="1:2" x14ac:dyDescent="0.25">
      <c r="A951" s="11" t="s">
        <v>47</v>
      </c>
      <c r="B951" s="5">
        <v>350</v>
      </c>
    </row>
    <row r="952" spans="1:2" x14ac:dyDescent="0.25">
      <c r="A952" s="11" t="s">
        <v>47</v>
      </c>
      <c r="B952" s="5">
        <v>395</v>
      </c>
    </row>
    <row r="953" spans="1:2" x14ac:dyDescent="0.25">
      <c r="A953" s="11" t="s">
        <v>47</v>
      </c>
      <c r="B953" s="5">
        <v>423</v>
      </c>
    </row>
    <row r="954" spans="1:2" x14ac:dyDescent="0.25">
      <c r="A954" s="11" t="s">
        <v>47</v>
      </c>
      <c r="B954" s="5">
        <v>425</v>
      </c>
    </row>
    <row r="955" spans="1:2" x14ac:dyDescent="0.25">
      <c r="A955" s="11" t="s">
        <v>47</v>
      </c>
      <c r="B955" s="5">
        <v>428</v>
      </c>
    </row>
    <row r="956" spans="1:2" x14ac:dyDescent="0.25">
      <c r="A956" s="11" t="s">
        <v>47</v>
      </c>
      <c r="B956" s="5">
        <v>447</v>
      </c>
    </row>
    <row r="957" spans="1:2" x14ac:dyDescent="0.25">
      <c r="A957" s="11" t="s">
        <v>47</v>
      </c>
      <c r="B957" s="5">
        <v>454</v>
      </c>
    </row>
    <row r="958" spans="1:2" x14ac:dyDescent="0.25">
      <c r="A958" s="11" t="s">
        <v>47</v>
      </c>
      <c r="B958" s="5">
        <v>466</v>
      </c>
    </row>
    <row r="959" spans="1:2" x14ac:dyDescent="0.25">
      <c r="A959" s="11" t="s">
        <v>47</v>
      </c>
      <c r="B959" s="5">
        <v>472</v>
      </c>
    </row>
    <row r="960" spans="1:2" x14ac:dyDescent="0.25">
      <c r="A960" s="11" t="s">
        <v>47</v>
      </c>
      <c r="B960" s="5">
        <v>498</v>
      </c>
    </row>
    <row r="961" spans="1:2" x14ac:dyDescent="0.25">
      <c r="A961" s="11" t="s">
        <v>47</v>
      </c>
      <c r="B961" s="5">
        <f>259+256</f>
        <v>515</v>
      </c>
    </row>
    <row r="962" spans="1:2" x14ac:dyDescent="0.25">
      <c r="A962" s="11" t="s">
        <v>47</v>
      </c>
      <c r="B962" s="5">
        <v>518</v>
      </c>
    </row>
    <row r="963" spans="1:2" x14ac:dyDescent="0.25">
      <c r="A963" s="11" t="s">
        <v>47</v>
      </c>
      <c r="B963" s="5">
        <v>531</v>
      </c>
    </row>
    <row r="964" spans="1:2" x14ac:dyDescent="0.25">
      <c r="A964" s="11" t="s">
        <v>47</v>
      </c>
      <c r="B964" s="5">
        <v>533</v>
      </c>
    </row>
    <row r="965" spans="1:2" x14ac:dyDescent="0.25">
      <c r="A965" s="11" t="s">
        <v>47</v>
      </c>
      <c r="B965" s="5">
        <v>572</v>
      </c>
    </row>
    <row r="966" spans="1:2" x14ac:dyDescent="0.25">
      <c r="A966" s="11" t="s">
        <v>47</v>
      </c>
      <c r="B966" s="5">
        <v>588</v>
      </c>
    </row>
    <row r="967" spans="1:2" x14ac:dyDescent="0.25">
      <c r="A967" s="11" t="s">
        <v>47</v>
      </c>
      <c r="B967" s="5">
        <v>618</v>
      </c>
    </row>
    <row r="968" spans="1:2" x14ac:dyDescent="0.25">
      <c r="A968" s="11" t="s">
        <v>47</v>
      </c>
      <c r="B968" s="5">
        <v>626</v>
      </c>
    </row>
    <row r="969" spans="1:2" x14ac:dyDescent="0.25">
      <c r="A969" s="11" t="s">
        <v>47</v>
      </c>
      <c r="B969" s="5">
        <f>333+324</f>
        <v>657</v>
      </c>
    </row>
    <row r="970" spans="1:2" x14ac:dyDescent="0.25">
      <c r="A970" s="11" t="s">
        <v>47</v>
      </c>
      <c r="B970" s="5">
        <v>672</v>
      </c>
    </row>
    <row r="971" spans="1:2" x14ac:dyDescent="0.25">
      <c r="A971" s="11" t="s">
        <v>47</v>
      </c>
      <c r="B971" s="5">
        <f>277+404</f>
        <v>681</v>
      </c>
    </row>
    <row r="972" spans="1:2" x14ac:dyDescent="0.25">
      <c r="A972" s="11" t="s">
        <v>47</v>
      </c>
      <c r="B972" s="5">
        <v>738</v>
      </c>
    </row>
    <row r="973" spans="1:2" x14ac:dyDescent="0.25">
      <c r="A973" s="11" t="s">
        <v>47</v>
      </c>
      <c r="B973" s="5">
        <v>755</v>
      </c>
    </row>
    <row r="974" spans="1:2" x14ac:dyDescent="0.25">
      <c r="A974" s="11" t="s">
        <v>47</v>
      </c>
      <c r="B974" s="5">
        <v>767</v>
      </c>
    </row>
    <row r="975" spans="1:2" x14ac:dyDescent="0.25">
      <c r="A975" s="11" t="s">
        <v>47</v>
      </c>
      <c r="B975" s="5">
        <v>784</v>
      </c>
    </row>
    <row r="976" spans="1:2" x14ac:dyDescent="0.25">
      <c r="A976" s="11" t="s">
        <v>47</v>
      </c>
      <c r="B976" s="5">
        <v>857</v>
      </c>
    </row>
    <row r="977" spans="1:2" x14ac:dyDescent="0.25">
      <c r="A977" s="11" t="s">
        <v>47</v>
      </c>
      <c r="B977" s="5">
        <v>937</v>
      </c>
    </row>
    <row r="978" spans="1:2" x14ac:dyDescent="0.25">
      <c r="A978" s="11" t="s">
        <v>47</v>
      </c>
      <c r="B978" s="5">
        <v>940</v>
      </c>
    </row>
    <row r="979" spans="1:2" x14ac:dyDescent="0.25">
      <c r="A979" s="11" t="s">
        <v>47</v>
      </c>
      <c r="B979" s="5">
        <v>944</v>
      </c>
    </row>
    <row r="980" spans="1:2" x14ac:dyDescent="0.25">
      <c r="A980" s="11" t="s">
        <v>47</v>
      </c>
      <c r="B980" s="5">
        <v>1110</v>
      </c>
    </row>
    <row r="981" spans="1:2" x14ac:dyDescent="0.25">
      <c r="A981" s="11" t="s">
        <v>47</v>
      </c>
      <c r="B981" s="5">
        <f>1210+732</f>
        <v>1942</v>
      </c>
    </row>
    <row r="982" spans="1:2" x14ac:dyDescent="0.25">
      <c r="A982" s="11" t="s">
        <v>47</v>
      </c>
      <c r="B982" s="5">
        <f>983+541+451</f>
        <v>1975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7A17-9163-4A40-B9F1-C614503F4101}">
  <dimension ref="A1:B910"/>
  <sheetViews>
    <sheetView tabSelected="1" workbookViewId="0">
      <selection activeCell="E12" sqref="E12"/>
    </sheetView>
  </sheetViews>
  <sheetFormatPr defaultRowHeight="13.8" x14ac:dyDescent="0.25"/>
  <cols>
    <col min="1" max="1" width="9.33203125" style="14" customWidth="1"/>
    <col min="2" max="2" width="11" style="14" customWidth="1"/>
    <col min="3" max="16384" width="8.88671875" style="13"/>
  </cols>
  <sheetData>
    <row r="1" spans="1:2" x14ac:dyDescent="0.25">
      <c r="A1" s="12" t="s">
        <v>26</v>
      </c>
      <c r="B1" s="12" t="s">
        <v>48</v>
      </c>
    </row>
    <row r="2" spans="1:2" x14ac:dyDescent="0.25">
      <c r="A2" s="12" t="s">
        <v>28</v>
      </c>
      <c r="B2" s="14">
        <v>12</v>
      </c>
    </row>
    <row r="3" spans="1:2" x14ac:dyDescent="0.25">
      <c r="A3" s="12" t="s">
        <v>28</v>
      </c>
      <c r="B3" s="14">
        <v>17</v>
      </c>
    </row>
    <row r="4" spans="1:2" x14ac:dyDescent="0.25">
      <c r="A4" s="12" t="s">
        <v>28</v>
      </c>
      <c r="B4" s="14">
        <v>18</v>
      </c>
    </row>
    <row r="5" spans="1:2" x14ac:dyDescent="0.25">
      <c r="A5" s="12" t="s">
        <v>29</v>
      </c>
      <c r="B5" s="14">
        <v>20</v>
      </c>
    </row>
    <row r="6" spans="1:2" x14ac:dyDescent="0.25">
      <c r="A6" s="12" t="s">
        <v>29</v>
      </c>
      <c r="B6" s="14">
        <v>20</v>
      </c>
    </row>
    <row r="7" spans="1:2" x14ac:dyDescent="0.25">
      <c r="A7" s="12" t="s">
        <v>29</v>
      </c>
      <c r="B7" s="14">
        <v>20</v>
      </c>
    </row>
    <row r="8" spans="1:2" x14ac:dyDescent="0.25">
      <c r="A8" s="12" t="s">
        <v>29</v>
      </c>
      <c r="B8" s="14">
        <v>20</v>
      </c>
    </row>
    <row r="9" spans="1:2" x14ac:dyDescent="0.25">
      <c r="A9" s="12" t="s">
        <v>29</v>
      </c>
      <c r="B9" s="14">
        <v>20</v>
      </c>
    </row>
    <row r="10" spans="1:2" x14ac:dyDescent="0.25">
      <c r="A10" s="12" t="s">
        <v>29</v>
      </c>
      <c r="B10" s="14">
        <v>20</v>
      </c>
    </row>
    <row r="11" spans="1:2" x14ac:dyDescent="0.25">
      <c r="A11" s="12" t="s">
        <v>29</v>
      </c>
      <c r="B11" s="14">
        <v>21</v>
      </c>
    </row>
    <row r="12" spans="1:2" x14ac:dyDescent="0.25">
      <c r="A12" s="12" t="s">
        <v>29</v>
      </c>
      <c r="B12" s="14">
        <v>22</v>
      </c>
    </row>
    <row r="13" spans="1:2" x14ac:dyDescent="0.25">
      <c r="A13" s="12" t="s">
        <v>29</v>
      </c>
      <c r="B13" s="14">
        <v>22</v>
      </c>
    </row>
    <row r="14" spans="1:2" x14ac:dyDescent="0.25">
      <c r="A14" s="12" t="s">
        <v>29</v>
      </c>
      <c r="B14" s="14">
        <v>23</v>
      </c>
    </row>
    <row r="15" spans="1:2" x14ac:dyDescent="0.25">
      <c r="A15" s="12" t="s">
        <v>29</v>
      </c>
      <c r="B15" s="14">
        <v>24</v>
      </c>
    </row>
    <row r="16" spans="1:2" x14ac:dyDescent="0.25">
      <c r="A16" s="12" t="s">
        <v>29</v>
      </c>
      <c r="B16" s="14">
        <v>24</v>
      </c>
    </row>
    <row r="17" spans="1:2" x14ac:dyDescent="0.25">
      <c r="A17" s="12" t="s">
        <v>29</v>
      </c>
      <c r="B17" s="14">
        <v>24</v>
      </c>
    </row>
    <row r="18" spans="1:2" x14ac:dyDescent="0.25">
      <c r="A18" s="12" t="s">
        <v>29</v>
      </c>
      <c r="B18" s="14">
        <v>24</v>
      </c>
    </row>
    <row r="19" spans="1:2" x14ac:dyDescent="0.25">
      <c r="A19" s="12" t="s">
        <v>29</v>
      </c>
      <c r="B19" s="14">
        <v>24</v>
      </c>
    </row>
    <row r="20" spans="1:2" x14ac:dyDescent="0.25">
      <c r="A20" s="12" t="s">
        <v>29</v>
      </c>
      <c r="B20" s="14">
        <v>25</v>
      </c>
    </row>
    <row r="21" spans="1:2" x14ac:dyDescent="0.25">
      <c r="A21" s="12" t="s">
        <v>29</v>
      </c>
      <c r="B21" s="14">
        <v>25</v>
      </c>
    </row>
    <row r="22" spans="1:2" x14ac:dyDescent="0.25">
      <c r="A22" s="12" t="s">
        <v>29</v>
      </c>
      <c r="B22" s="14">
        <v>25</v>
      </c>
    </row>
    <row r="23" spans="1:2" x14ac:dyDescent="0.25">
      <c r="A23" s="12" t="s">
        <v>29</v>
      </c>
      <c r="B23" s="14">
        <v>25</v>
      </c>
    </row>
    <row r="24" spans="1:2" x14ac:dyDescent="0.25">
      <c r="A24" s="12" t="s">
        <v>29</v>
      </c>
      <c r="B24" s="14">
        <v>25</v>
      </c>
    </row>
    <row r="25" spans="1:2" x14ac:dyDescent="0.25">
      <c r="A25" s="12" t="s">
        <v>29</v>
      </c>
      <c r="B25" s="14">
        <v>25</v>
      </c>
    </row>
    <row r="26" spans="1:2" x14ac:dyDescent="0.25">
      <c r="A26" s="12" t="s">
        <v>29</v>
      </c>
      <c r="B26" s="14">
        <v>25</v>
      </c>
    </row>
    <row r="27" spans="1:2" x14ac:dyDescent="0.25">
      <c r="A27" s="12" t="s">
        <v>29</v>
      </c>
      <c r="B27" s="14">
        <v>26</v>
      </c>
    </row>
    <row r="28" spans="1:2" x14ac:dyDescent="0.25">
      <c r="A28" s="12" t="s">
        <v>29</v>
      </c>
      <c r="B28" s="14">
        <v>26</v>
      </c>
    </row>
    <row r="29" spans="1:2" x14ac:dyDescent="0.25">
      <c r="A29" s="12" t="s">
        <v>29</v>
      </c>
      <c r="B29" s="14">
        <v>26</v>
      </c>
    </row>
    <row r="30" spans="1:2" x14ac:dyDescent="0.25">
      <c r="A30" s="12" t="s">
        <v>29</v>
      </c>
      <c r="B30" s="14">
        <v>27</v>
      </c>
    </row>
    <row r="31" spans="1:2" x14ac:dyDescent="0.25">
      <c r="A31" s="12" t="s">
        <v>29</v>
      </c>
      <c r="B31" s="14">
        <v>27</v>
      </c>
    </row>
    <row r="32" spans="1:2" x14ac:dyDescent="0.25">
      <c r="A32" s="12" t="s">
        <v>29</v>
      </c>
      <c r="B32" s="14">
        <v>27</v>
      </c>
    </row>
    <row r="33" spans="1:2" x14ac:dyDescent="0.25">
      <c r="A33" s="12" t="s">
        <v>29</v>
      </c>
      <c r="B33" s="14">
        <v>27</v>
      </c>
    </row>
    <row r="34" spans="1:2" x14ac:dyDescent="0.25">
      <c r="A34" s="12" t="s">
        <v>29</v>
      </c>
      <c r="B34" s="14">
        <v>27</v>
      </c>
    </row>
    <row r="35" spans="1:2" x14ac:dyDescent="0.25">
      <c r="A35" s="12" t="s">
        <v>29</v>
      </c>
      <c r="B35" s="14">
        <v>27</v>
      </c>
    </row>
    <row r="36" spans="1:2" x14ac:dyDescent="0.25">
      <c r="A36" s="12" t="s">
        <v>29</v>
      </c>
      <c r="B36" s="14">
        <v>27</v>
      </c>
    </row>
    <row r="37" spans="1:2" x14ac:dyDescent="0.25">
      <c r="A37" s="12" t="s">
        <v>29</v>
      </c>
      <c r="B37" s="14">
        <v>28</v>
      </c>
    </row>
    <row r="38" spans="1:2" x14ac:dyDescent="0.25">
      <c r="A38" s="12" t="s">
        <v>29</v>
      </c>
      <c r="B38" s="14">
        <v>29</v>
      </c>
    </row>
    <row r="39" spans="1:2" x14ac:dyDescent="0.25">
      <c r="A39" s="12" t="s">
        <v>29</v>
      </c>
      <c r="B39" s="14">
        <v>29</v>
      </c>
    </row>
    <row r="40" spans="1:2" x14ac:dyDescent="0.25">
      <c r="A40" s="12" t="s">
        <v>29</v>
      </c>
      <c r="B40" s="14">
        <v>29</v>
      </c>
    </row>
    <row r="41" spans="1:2" x14ac:dyDescent="0.25">
      <c r="A41" s="12" t="s">
        <v>29</v>
      </c>
      <c r="B41" s="14">
        <v>29</v>
      </c>
    </row>
    <row r="42" spans="1:2" x14ac:dyDescent="0.25">
      <c r="A42" s="12" t="s">
        <v>29</v>
      </c>
      <c r="B42" s="14">
        <v>29</v>
      </c>
    </row>
    <row r="43" spans="1:2" x14ac:dyDescent="0.25">
      <c r="A43" s="12" t="s">
        <v>29</v>
      </c>
      <c r="B43" s="14">
        <v>29</v>
      </c>
    </row>
    <row r="44" spans="1:2" x14ac:dyDescent="0.25">
      <c r="A44" s="12" t="s">
        <v>29</v>
      </c>
      <c r="B44" s="14">
        <v>29</v>
      </c>
    </row>
    <row r="45" spans="1:2" x14ac:dyDescent="0.25">
      <c r="A45" s="12" t="s">
        <v>29</v>
      </c>
      <c r="B45" s="14">
        <v>29</v>
      </c>
    </row>
    <row r="46" spans="1:2" x14ac:dyDescent="0.25">
      <c r="A46" s="12" t="s">
        <v>29</v>
      </c>
      <c r="B46" s="14">
        <v>30</v>
      </c>
    </row>
    <row r="47" spans="1:2" x14ac:dyDescent="0.25">
      <c r="A47" s="12" t="s">
        <v>29</v>
      </c>
      <c r="B47" s="14">
        <v>30</v>
      </c>
    </row>
    <row r="48" spans="1:2" x14ac:dyDescent="0.25">
      <c r="A48" s="12" t="s">
        <v>29</v>
      </c>
      <c r="B48" s="14">
        <v>30</v>
      </c>
    </row>
    <row r="49" spans="1:2" x14ac:dyDescent="0.25">
      <c r="A49" s="12" t="s">
        <v>29</v>
      </c>
      <c r="B49" s="14">
        <v>30</v>
      </c>
    </row>
    <row r="50" spans="1:2" x14ac:dyDescent="0.25">
      <c r="A50" s="12" t="s">
        <v>29</v>
      </c>
      <c r="B50" s="14">
        <v>30</v>
      </c>
    </row>
    <row r="51" spans="1:2" x14ac:dyDescent="0.25">
      <c r="A51" s="12" t="s">
        <v>29</v>
      </c>
      <c r="B51" s="14">
        <v>30</v>
      </c>
    </row>
    <row r="52" spans="1:2" x14ac:dyDescent="0.25">
      <c r="A52" s="12" t="s">
        <v>29</v>
      </c>
      <c r="B52" s="14">
        <v>30</v>
      </c>
    </row>
    <row r="53" spans="1:2" x14ac:dyDescent="0.25">
      <c r="A53" s="12" t="s">
        <v>29</v>
      </c>
      <c r="B53" s="14">
        <v>31</v>
      </c>
    </row>
    <row r="54" spans="1:2" x14ac:dyDescent="0.25">
      <c r="A54" s="12" t="s">
        <v>29</v>
      </c>
      <c r="B54" s="14">
        <v>31</v>
      </c>
    </row>
    <row r="55" spans="1:2" x14ac:dyDescent="0.25">
      <c r="A55" s="12" t="s">
        <v>29</v>
      </c>
      <c r="B55" s="14">
        <v>31</v>
      </c>
    </row>
    <row r="56" spans="1:2" x14ac:dyDescent="0.25">
      <c r="A56" s="12" t="s">
        <v>29</v>
      </c>
      <c r="B56" s="14">
        <v>31</v>
      </c>
    </row>
    <row r="57" spans="1:2" x14ac:dyDescent="0.25">
      <c r="A57" s="12" t="s">
        <v>29</v>
      </c>
      <c r="B57" s="14">
        <v>31</v>
      </c>
    </row>
    <row r="58" spans="1:2" x14ac:dyDescent="0.25">
      <c r="A58" s="12" t="s">
        <v>29</v>
      </c>
      <c r="B58" s="14">
        <v>32</v>
      </c>
    </row>
    <row r="59" spans="1:2" x14ac:dyDescent="0.25">
      <c r="A59" s="12" t="s">
        <v>29</v>
      </c>
      <c r="B59" s="14">
        <v>32</v>
      </c>
    </row>
    <row r="60" spans="1:2" x14ac:dyDescent="0.25">
      <c r="A60" s="12" t="s">
        <v>29</v>
      </c>
      <c r="B60" s="14">
        <v>32</v>
      </c>
    </row>
    <row r="61" spans="1:2" x14ac:dyDescent="0.25">
      <c r="A61" s="12" t="s">
        <v>29</v>
      </c>
      <c r="B61" s="14">
        <v>32</v>
      </c>
    </row>
    <row r="62" spans="1:2" x14ac:dyDescent="0.25">
      <c r="A62" s="12" t="s">
        <v>29</v>
      </c>
      <c r="B62" s="14">
        <v>32</v>
      </c>
    </row>
    <row r="63" spans="1:2" x14ac:dyDescent="0.25">
      <c r="A63" s="12" t="s">
        <v>29</v>
      </c>
      <c r="B63" s="14">
        <v>33</v>
      </c>
    </row>
    <row r="64" spans="1:2" x14ac:dyDescent="0.25">
      <c r="A64" s="12" t="s">
        <v>29</v>
      </c>
      <c r="B64" s="14">
        <v>33</v>
      </c>
    </row>
    <row r="65" spans="1:2" x14ac:dyDescent="0.25">
      <c r="A65" s="12" t="s">
        <v>29</v>
      </c>
      <c r="B65" s="14">
        <v>33</v>
      </c>
    </row>
    <row r="66" spans="1:2" x14ac:dyDescent="0.25">
      <c r="A66" s="12" t="s">
        <v>29</v>
      </c>
      <c r="B66" s="14">
        <v>34</v>
      </c>
    </row>
    <row r="67" spans="1:2" x14ac:dyDescent="0.25">
      <c r="A67" s="12" t="s">
        <v>29</v>
      </c>
      <c r="B67" s="14">
        <v>34</v>
      </c>
    </row>
    <row r="68" spans="1:2" x14ac:dyDescent="0.25">
      <c r="A68" s="12" t="s">
        <v>29</v>
      </c>
      <c r="B68" s="14">
        <v>34</v>
      </c>
    </row>
    <row r="69" spans="1:2" x14ac:dyDescent="0.25">
      <c r="A69" s="12" t="s">
        <v>29</v>
      </c>
      <c r="B69" s="14">
        <v>34</v>
      </c>
    </row>
    <row r="70" spans="1:2" x14ac:dyDescent="0.25">
      <c r="A70" s="12" t="s">
        <v>29</v>
      </c>
      <c r="B70" s="14">
        <v>35</v>
      </c>
    </row>
    <row r="71" spans="1:2" x14ac:dyDescent="0.25">
      <c r="A71" s="12" t="s">
        <v>29</v>
      </c>
      <c r="B71" s="14">
        <v>36</v>
      </c>
    </row>
    <row r="72" spans="1:2" x14ac:dyDescent="0.25">
      <c r="A72" s="12" t="s">
        <v>29</v>
      </c>
      <c r="B72" s="14">
        <v>36</v>
      </c>
    </row>
    <row r="73" spans="1:2" x14ac:dyDescent="0.25">
      <c r="A73" s="12" t="s">
        <v>29</v>
      </c>
      <c r="B73" s="14">
        <v>36</v>
      </c>
    </row>
    <row r="74" spans="1:2" x14ac:dyDescent="0.25">
      <c r="A74" s="12" t="s">
        <v>29</v>
      </c>
      <c r="B74" s="14">
        <v>37</v>
      </c>
    </row>
    <row r="75" spans="1:2" x14ac:dyDescent="0.25">
      <c r="A75" s="12" t="s">
        <v>29</v>
      </c>
      <c r="B75" s="14">
        <v>37</v>
      </c>
    </row>
    <row r="76" spans="1:2" x14ac:dyDescent="0.25">
      <c r="A76" s="12" t="s">
        <v>29</v>
      </c>
      <c r="B76" s="14">
        <v>38</v>
      </c>
    </row>
    <row r="77" spans="1:2" x14ac:dyDescent="0.25">
      <c r="A77" s="12" t="s">
        <v>29</v>
      </c>
      <c r="B77" s="14">
        <v>38</v>
      </c>
    </row>
    <row r="78" spans="1:2" x14ac:dyDescent="0.25">
      <c r="A78" s="12" t="s">
        <v>29</v>
      </c>
      <c r="B78" s="14">
        <v>38</v>
      </c>
    </row>
    <row r="79" spans="1:2" x14ac:dyDescent="0.25">
      <c r="A79" s="12" t="s">
        <v>29</v>
      </c>
      <c r="B79" s="14">
        <v>39</v>
      </c>
    </row>
    <row r="80" spans="1:2" x14ac:dyDescent="0.25">
      <c r="A80" s="12" t="s">
        <v>29</v>
      </c>
      <c r="B80" s="14">
        <v>40</v>
      </c>
    </row>
    <row r="81" spans="1:2" x14ac:dyDescent="0.25">
      <c r="A81" s="12" t="s">
        <v>29</v>
      </c>
      <c r="B81" s="14">
        <v>41</v>
      </c>
    </row>
    <row r="82" spans="1:2" x14ac:dyDescent="0.25">
      <c r="A82" s="12" t="s">
        <v>29</v>
      </c>
      <c r="B82" s="14">
        <v>41</v>
      </c>
    </row>
    <row r="83" spans="1:2" x14ac:dyDescent="0.25">
      <c r="A83" s="12" t="s">
        <v>29</v>
      </c>
      <c r="B83" s="14">
        <v>43</v>
      </c>
    </row>
    <row r="84" spans="1:2" x14ac:dyDescent="0.25">
      <c r="A84" s="12" t="s">
        <v>29</v>
      </c>
      <c r="B84" s="14">
        <v>44</v>
      </c>
    </row>
    <row r="85" spans="1:2" x14ac:dyDescent="0.25">
      <c r="A85" s="12" t="s">
        <v>29</v>
      </c>
      <c r="B85" s="14">
        <v>45</v>
      </c>
    </row>
    <row r="86" spans="1:2" x14ac:dyDescent="0.25">
      <c r="A86" s="12" t="s">
        <v>29</v>
      </c>
      <c r="B86" s="14">
        <v>51</v>
      </c>
    </row>
    <row r="87" spans="1:2" x14ac:dyDescent="0.25">
      <c r="A87" s="12" t="s">
        <v>29</v>
      </c>
      <c r="B87" s="14">
        <v>53</v>
      </c>
    </row>
    <row r="88" spans="1:2" x14ac:dyDescent="0.25">
      <c r="A88" s="12" t="s">
        <v>29</v>
      </c>
      <c r="B88" s="14">
        <v>53</v>
      </c>
    </row>
    <row r="89" spans="1:2" x14ac:dyDescent="0.25">
      <c r="A89" s="12" t="s">
        <v>29</v>
      </c>
      <c r="B89" s="14">
        <v>56</v>
      </c>
    </row>
    <row r="90" spans="1:2" x14ac:dyDescent="0.25">
      <c r="A90" s="12" t="s">
        <v>29</v>
      </c>
      <c r="B90" s="14">
        <v>114</v>
      </c>
    </row>
    <row r="91" spans="1:2" x14ac:dyDescent="0.25">
      <c r="A91" s="12" t="s">
        <v>29</v>
      </c>
      <c r="B91" s="14">
        <v>147</v>
      </c>
    </row>
    <row r="92" spans="1:2" x14ac:dyDescent="0.25">
      <c r="A92" s="12" t="s">
        <v>30</v>
      </c>
      <c r="B92" s="14">
        <v>23</v>
      </c>
    </row>
    <row r="93" spans="1:2" x14ac:dyDescent="0.25">
      <c r="A93" s="12" t="s">
        <v>30</v>
      </c>
      <c r="B93" s="14">
        <v>25</v>
      </c>
    </row>
    <row r="94" spans="1:2" x14ac:dyDescent="0.25">
      <c r="A94" s="12" t="s">
        <v>30</v>
      </c>
      <c r="B94" s="14">
        <v>26</v>
      </c>
    </row>
    <row r="95" spans="1:2" x14ac:dyDescent="0.25">
      <c r="A95" s="12" t="s">
        <v>31</v>
      </c>
      <c r="B95" s="14">
        <v>29</v>
      </c>
    </row>
    <row r="96" spans="1:2" x14ac:dyDescent="0.25">
      <c r="A96" s="12" t="s">
        <v>31</v>
      </c>
      <c r="B96" s="14">
        <v>29</v>
      </c>
    </row>
    <row r="97" spans="1:2" x14ac:dyDescent="0.25">
      <c r="A97" s="12" t="s">
        <v>31</v>
      </c>
      <c r="B97" s="14">
        <v>29</v>
      </c>
    </row>
    <row r="98" spans="1:2" x14ac:dyDescent="0.25">
      <c r="A98" s="12" t="s">
        <v>31</v>
      </c>
      <c r="B98" s="14">
        <v>29</v>
      </c>
    </row>
    <row r="99" spans="1:2" x14ac:dyDescent="0.25">
      <c r="A99" s="12" t="s">
        <v>31</v>
      </c>
      <c r="B99" s="14">
        <v>30</v>
      </c>
    </row>
    <row r="100" spans="1:2" x14ac:dyDescent="0.25">
      <c r="A100" s="12" t="s">
        <v>31</v>
      </c>
      <c r="B100" s="14">
        <v>30</v>
      </c>
    </row>
    <row r="101" spans="1:2" x14ac:dyDescent="0.25">
      <c r="A101" s="12" t="s">
        <v>31</v>
      </c>
      <c r="B101" s="14">
        <v>30</v>
      </c>
    </row>
    <row r="102" spans="1:2" x14ac:dyDescent="0.25">
      <c r="A102" s="12" t="s">
        <v>31</v>
      </c>
      <c r="B102" s="14">
        <v>30</v>
      </c>
    </row>
    <row r="103" spans="1:2" x14ac:dyDescent="0.25">
      <c r="A103" s="12" t="s">
        <v>31</v>
      </c>
      <c r="B103" s="14">
        <v>30</v>
      </c>
    </row>
    <row r="104" spans="1:2" x14ac:dyDescent="0.25">
      <c r="A104" s="12" t="s">
        <v>31</v>
      </c>
      <c r="B104" s="14">
        <v>30</v>
      </c>
    </row>
    <row r="105" spans="1:2" x14ac:dyDescent="0.25">
      <c r="A105" s="12" t="s">
        <v>31</v>
      </c>
      <c r="B105" s="14">
        <v>31</v>
      </c>
    </row>
    <row r="106" spans="1:2" x14ac:dyDescent="0.25">
      <c r="A106" s="12" t="s">
        <v>31</v>
      </c>
      <c r="B106" s="14">
        <v>31</v>
      </c>
    </row>
    <row r="107" spans="1:2" x14ac:dyDescent="0.25">
      <c r="A107" s="12" t="s">
        <v>31</v>
      </c>
      <c r="B107" s="14">
        <v>31</v>
      </c>
    </row>
    <row r="108" spans="1:2" x14ac:dyDescent="0.25">
      <c r="A108" s="12" t="s">
        <v>31</v>
      </c>
      <c r="B108" s="14">
        <v>32</v>
      </c>
    </row>
    <row r="109" spans="1:2" x14ac:dyDescent="0.25">
      <c r="A109" s="12" t="s">
        <v>31</v>
      </c>
      <c r="B109" s="14">
        <v>33</v>
      </c>
    </row>
    <row r="110" spans="1:2" x14ac:dyDescent="0.25">
      <c r="A110" s="12" t="s">
        <v>31</v>
      </c>
      <c r="B110" s="14">
        <v>34</v>
      </c>
    </row>
    <row r="111" spans="1:2" x14ac:dyDescent="0.25">
      <c r="A111" s="12" t="s">
        <v>31</v>
      </c>
      <c r="B111" s="14">
        <v>34</v>
      </c>
    </row>
    <row r="112" spans="1:2" x14ac:dyDescent="0.25">
      <c r="A112" s="12" t="s">
        <v>31</v>
      </c>
      <c r="B112" s="14">
        <v>35</v>
      </c>
    </row>
    <row r="113" spans="1:2" x14ac:dyDescent="0.25">
      <c r="A113" s="12" t="s">
        <v>31</v>
      </c>
      <c r="B113" s="14">
        <v>35</v>
      </c>
    </row>
    <row r="114" spans="1:2" x14ac:dyDescent="0.25">
      <c r="A114" s="12" t="s">
        <v>31</v>
      </c>
      <c r="B114" s="14">
        <v>35</v>
      </c>
    </row>
    <row r="115" spans="1:2" x14ac:dyDescent="0.25">
      <c r="A115" s="12" t="s">
        <v>31</v>
      </c>
      <c r="B115" s="14">
        <v>35</v>
      </c>
    </row>
    <row r="116" spans="1:2" x14ac:dyDescent="0.25">
      <c r="A116" s="12" t="s">
        <v>31</v>
      </c>
      <c r="B116" s="14">
        <v>36</v>
      </c>
    </row>
    <row r="117" spans="1:2" x14ac:dyDescent="0.25">
      <c r="A117" s="12" t="s">
        <v>31</v>
      </c>
      <c r="B117" s="14">
        <v>36</v>
      </c>
    </row>
    <row r="118" spans="1:2" x14ac:dyDescent="0.25">
      <c r="A118" s="12" t="s">
        <v>31</v>
      </c>
      <c r="B118" s="14">
        <v>37</v>
      </c>
    </row>
    <row r="119" spans="1:2" x14ac:dyDescent="0.25">
      <c r="A119" s="12" t="s">
        <v>31</v>
      </c>
      <c r="B119" s="14">
        <v>39</v>
      </c>
    </row>
    <row r="120" spans="1:2" x14ac:dyDescent="0.25">
      <c r="A120" s="12" t="s">
        <v>31</v>
      </c>
      <c r="B120" s="14">
        <v>39</v>
      </c>
    </row>
    <row r="121" spans="1:2" x14ac:dyDescent="0.25">
      <c r="A121" s="12" t="s">
        <v>31</v>
      </c>
      <c r="B121" s="14">
        <v>39</v>
      </c>
    </row>
    <row r="122" spans="1:2" x14ac:dyDescent="0.25">
      <c r="A122" s="12" t="s">
        <v>31</v>
      </c>
      <c r="B122" s="14">
        <v>39</v>
      </c>
    </row>
    <row r="123" spans="1:2" x14ac:dyDescent="0.25">
      <c r="A123" s="12" t="s">
        <v>31</v>
      </c>
      <c r="B123" s="14">
        <v>39</v>
      </c>
    </row>
    <row r="124" spans="1:2" x14ac:dyDescent="0.25">
      <c r="A124" s="12" t="s">
        <v>31</v>
      </c>
      <c r="B124" s="14">
        <v>39</v>
      </c>
    </row>
    <row r="125" spans="1:2" x14ac:dyDescent="0.25">
      <c r="A125" s="12" t="s">
        <v>31</v>
      </c>
      <c r="B125" s="14">
        <v>39</v>
      </c>
    </row>
    <row r="126" spans="1:2" x14ac:dyDescent="0.25">
      <c r="A126" s="12" t="s">
        <v>31</v>
      </c>
      <c r="B126" s="14">
        <v>40</v>
      </c>
    </row>
    <row r="127" spans="1:2" x14ac:dyDescent="0.25">
      <c r="A127" s="12" t="s">
        <v>31</v>
      </c>
      <c r="B127" s="14">
        <v>40</v>
      </c>
    </row>
    <row r="128" spans="1:2" x14ac:dyDescent="0.25">
      <c r="A128" s="12" t="s">
        <v>31</v>
      </c>
      <c r="B128" s="14">
        <v>40</v>
      </c>
    </row>
    <row r="129" spans="1:2" x14ac:dyDescent="0.25">
      <c r="A129" s="12" t="s">
        <v>31</v>
      </c>
      <c r="B129" s="14">
        <v>40</v>
      </c>
    </row>
    <row r="130" spans="1:2" x14ac:dyDescent="0.25">
      <c r="A130" s="12" t="s">
        <v>31</v>
      </c>
      <c r="B130" s="14">
        <v>40</v>
      </c>
    </row>
    <row r="131" spans="1:2" x14ac:dyDescent="0.25">
      <c r="A131" s="12" t="s">
        <v>31</v>
      </c>
      <c r="B131" s="14">
        <v>40</v>
      </c>
    </row>
    <row r="132" spans="1:2" x14ac:dyDescent="0.25">
      <c r="A132" s="12" t="s">
        <v>31</v>
      </c>
      <c r="B132" s="14">
        <v>40</v>
      </c>
    </row>
    <row r="133" spans="1:2" x14ac:dyDescent="0.25">
      <c r="A133" s="12" t="s">
        <v>31</v>
      </c>
      <c r="B133" s="14">
        <v>41</v>
      </c>
    </row>
    <row r="134" spans="1:2" x14ac:dyDescent="0.25">
      <c r="A134" s="12" t="s">
        <v>31</v>
      </c>
      <c r="B134" s="14">
        <v>41</v>
      </c>
    </row>
    <row r="135" spans="1:2" x14ac:dyDescent="0.25">
      <c r="A135" s="12" t="s">
        <v>31</v>
      </c>
      <c r="B135" s="14">
        <v>41</v>
      </c>
    </row>
    <row r="136" spans="1:2" x14ac:dyDescent="0.25">
      <c r="A136" s="12" t="s">
        <v>31</v>
      </c>
      <c r="B136" s="14">
        <v>41</v>
      </c>
    </row>
    <row r="137" spans="1:2" x14ac:dyDescent="0.25">
      <c r="A137" s="12" t="s">
        <v>31</v>
      </c>
      <c r="B137" s="14">
        <v>41</v>
      </c>
    </row>
    <row r="138" spans="1:2" x14ac:dyDescent="0.25">
      <c r="A138" s="12" t="s">
        <v>31</v>
      </c>
      <c r="B138" s="14">
        <v>41</v>
      </c>
    </row>
    <row r="139" spans="1:2" x14ac:dyDescent="0.25">
      <c r="A139" s="12" t="s">
        <v>31</v>
      </c>
      <c r="B139" s="14">
        <v>42</v>
      </c>
    </row>
    <row r="140" spans="1:2" x14ac:dyDescent="0.25">
      <c r="A140" s="12" t="s">
        <v>31</v>
      </c>
      <c r="B140" s="14">
        <v>42</v>
      </c>
    </row>
    <row r="141" spans="1:2" x14ac:dyDescent="0.25">
      <c r="A141" s="12" t="s">
        <v>31</v>
      </c>
      <c r="B141" s="14">
        <v>42</v>
      </c>
    </row>
    <row r="142" spans="1:2" x14ac:dyDescent="0.25">
      <c r="A142" s="12" t="s">
        <v>31</v>
      </c>
      <c r="B142" s="14">
        <v>44</v>
      </c>
    </row>
    <row r="143" spans="1:2" x14ac:dyDescent="0.25">
      <c r="A143" s="12" t="s">
        <v>31</v>
      </c>
      <c r="B143" s="14">
        <v>45</v>
      </c>
    </row>
    <row r="144" spans="1:2" x14ac:dyDescent="0.25">
      <c r="A144" s="12" t="s">
        <v>31</v>
      </c>
      <c r="B144" s="14">
        <v>46</v>
      </c>
    </row>
    <row r="145" spans="1:2" x14ac:dyDescent="0.25">
      <c r="A145" s="12" t="s">
        <v>31</v>
      </c>
      <c r="B145" s="14">
        <v>48</v>
      </c>
    </row>
    <row r="146" spans="1:2" x14ac:dyDescent="0.25">
      <c r="A146" s="12" t="s">
        <v>31</v>
      </c>
      <c r="B146" s="14">
        <v>49</v>
      </c>
    </row>
    <row r="147" spans="1:2" x14ac:dyDescent="0.25">
      <c r="A147" s="12" t="s">
        <v>31</v>
      </c>
      <c r="B147" s="14">
        <v>49</v>
      </c>
    </row>
    <row r="148" spans="1:2" x14ac:dyDescent="0.25">
      <c r="A148" s="12" t="s">
        <v>31</v>
      </c>
      <c r="B148" s="14">
        <v>49</v>
      </c>
    </row>
    <row r="149" spans="1:2" x14ac:dyDescent="0.25">
      <c r="A149" s="12" t="s">
        <v>31</v>
      </c>
      <c r="B149" s="14">
        <v>50</v>
      </c>
    </row>
    <row r="150" spans="1:2" x14ac:dyDescent="0.25">
      <c r="A150" s="12" t="s">
        <v>31</v>
      </c>
      <c r="B150" s="14">
        <v>50</v>
      </c>
    </row>
    <row r="151" spans="1:2" x14ac:dyDescent="0.25">
      <c r="A151" s="12" t="s">
        <v>31</v>
      </c>
      <c r="B151" s="14">
        <v>50</v>
      </c>
    </row>
    <row r="152" spans="1:2" x14ac:dyDescent="0.25">
      <c r="A152" s="12" t="s">
        <v>31</v>
      </c>
      <c r="B152" s="14">
        <v>51</v>
      </c>
    </row>
    <row r="153" spans="1:2" x14ac:dyDescent="0.25">
      <c r="A153" s="12" t="s">
        <v>31</v>
      </c>
      <c r="B153" s="14">
        <v>52</v>
      </c>
    </row>
    <row r="154" spans="1:2" x14ac:dyDescent="0.25">
      <c r="A154" s="12" t="s">
        <v>31</v>
      </c>
      <c r="B154" s="14">
        <v>52</v>
      </c>
    </row>
    <row r="155" spans="1:2" x14ac:dyDescent="0.25">
      <c r="A155" s="12" t="s">
        <v>31</v>
      </c>
      <c r="B155" s="14">
        <v>52</v>
      </c>
    </row>
    <row r="156" spans="1:2" x14ac:dyDescent="0.25">
      <c r="A156" s="12" t="s">
        <v>31</v>
      </c>
      <c r="B156" s="14">
        <v>52</v>
      </c>
    </row>
    <row r="157" spans="1:2" x14ac:dyDescent="0.25">
      <c r="A157" s="12" t="s">
        <v>31</v>
      </c>
      <c r="B157" s="14">
        <v>53</v>
      </c>
    </row>
    <row r="158" spans="1:2" x14ac:dyDescent="0.25">
      <c r="A158" s="12" t="s">
        <v>31</v>
      </c>
      <c r="B158" s="14">
        <v>53</v>
      </c>
    </row>
    <row r="159" spans="1:2" x14ac:dyDescent="0.25">
      <c r="A159" s="12" t="s">
        <v>31</v>
      </c>
      <c r="B159" s="14">
        <v>54</v>
      </c>
    </row>
    <row r="160" spans="1:2" x14ac:dyDescent="0.25">
      <c r="A160" s="12" t="s">
        <v>31</v>
      </c>
      <c r="B160" s="14">
        <v>54</v>
      </c>
    </row>
    <row r="161" spans="1:2" x14ac:dyDescent="0.25">
      <c r="A161" s="12" t="s">
        <v>31</v>
      </c>
      <c r="B161" s="14">
        <v>54</v>
      </c>
    </row>
    <row r="162" spans="1:2" x14ac:dyDescent="0.25">
      <c r="A162" s="12" t="s">
        <v>31</v>
      </c>
      <c r="B162" s="14">
        <v>57</v>
      </c>
    </row>
    <row r="163" spans="1:2" x14ac:dyDescent="0.25">
      <c r="A163" s="12" t="s">
        <v>31</v>
      </c>
      <c r="B163" s="14">
        <v>58</v>
      </c>
    </row>
    <row r="164" spans="1:2" x14ac:dyDescent="0.25">
      <c r="A164" s="12" t="s">
        <v>31</v>
      </c>
      <c r="B164" s="14">
        <v>59</v>
      </c>
    </row>
    <row r="165" spans="1:2" x14ac:dyDescent="0.25">
      <c r="A165" s="12" t="s">
        <v>31</v>
      </c>
      <c r="B165" s="14">
        <v>59</v>
      </c>
    </row>
    <row r="166" spans="1:2" x14ac:dyDescent="0.25">
      <c r="A166" s="12" t="s">
        <v>31</v>
      </c>
      <c r="B166" s="14">
        <v>60</v>
      </c>
    </row>
    <row r="167" spans="1:2" x14ac:dyDescent="0.25">
      <c r="A167" s="12" t="s">
        <v>31</v>
      </c>
      <c r="B167" s="14">
        <v>60</v>
      </c>
    </row>
    <row r="168" spans="1:2" x14ac:dyDescent="0.25">
      <c r="A168" s="12" t="s">
        <v>31</v>
      </c>
      <c r="B168" s="14">
        <v>60</v>
      </c>
    </row>
    <row r="169" spans="1:2" x14ac:dyDescent="0.25">
      <c r="A169" s="12" t="s">
        <v>31</v>
      </c>
      <c r="B169" s="14">
        <v>61</v>
      </c>
    </row>
    <row r="170" spans="1:2" x14ac:dyDescent="0.25">
      <c r="A170" s="12" t="s">
        <v>31</v>
      </c>
      <c r="B170" s="14">
        <v>61</v>
      </c>
    </row>
    <row r="171" spans="1:2" x14ac:dyDescent="0.25">
      <c r="A171" s="12" t="s">
        <v>31</v>
      </c>
      <c r="B171" s="14">
        <v>65</v>
      </c>
    </row>
    <row r="172" spans="1:2" x14ac:dyDescent="0.25">
      <c r="A172" s="12" t="s">
        <v>31</v>
      </c>
      <c r="B172" s="14">
        <v>68</v>
      </c>
    </row>
    <row r="173" spans="1:2" x14ac:dyDescent="0.25">
      <c r="A173" s="12" t="s">
        <v>31</v>
      </c>
      <c r="B173" s="14">
        <v>68</v>
      </c>
    </row>
    <row r="174" spans="1:2" x14ac:dyDescent="0.25">
      <c r="A174" s="12" t="s">
        <v>31</v>
      </c>
      <c r="B174" s="14">
        <v>69</v>
      </c>
    </row>
    <row r="175" spans="1:2" x14ac:dyDescent="0.25">
      <c r="A175" s="12" t="s">
        <v>31</v>
      </c>
      <c r="B175" s="14">
        <v>70</v>
      </c>
    </row>
    <row r="176" spans="1:2" x14ac:dyDescent="0.25">
      <c r="A176" s="12" t="s">
        <v>31</v>
      </c>
      <c r="B176" s="14">
        <v>70</v>
      </c>
    </row>
    <row r="177" spans="1:2" x14ac:dyDescent="0.25">
      <c r="A177" s="12" t="s">
        <v>31</v>
      </c>
      <c r="B177" s="14">
        <v>71</v>
      </c>
    </row>
    <row r="178" spans="1:2" x14ac:dyDescent="0.25">
      <c r="A178" s="12" t="s">
        <v>31</v>
      </c>
      <c r="B178" s="14">
        <v>71</v>
      </c>
    </row>
    <row r="179" spans="1:2" x14ac:dyDescent="0.25">
      <c r="A179" s="12" t="s">
        <v>31</v>
      </c>
      <c r="B179" s="14">
        <v>79</v>
      </c>
    </row>
    <row r="180" spans="1:2" x14ac:dyDescent="0.25">
      <c r="A180" s="12" t="s">
        <v>31</v>
      </c>
      <c r="B180" s="14">
        <v>81</v>
      </c>
    </row>
    <row r="181" spans="1:2" x14ac:dyDescent="0.25">
      <c r="A181" s="12" t="s">
        <v>31</v>
      </c>
      <c r="B181" s="14">
        <v>92</v>
      </c>
    </row>
    <row r="182" spans="1:2" x14ac:dyDescent="0.25">
      <c r="A182" s="12" t="s">
        <v>31</v>
      </c>
      <c r="B182" s="14">
        <v>95</v>
      </c>
    </row>
    <row r="183" spans="1:2" x14ac:dyDescent="0.25">
      <c r="A183" s="12" t="s">
        <v>31</v>
      </c>
      <c r="B183" s="14">
        <v>122</v>
      </c>
    </row>
    <row r="184" spans="1:2" x14ac:dyDescent="0.25">
      <c r="A184" s="12" t="s">
        <v>32</v>
      </c>
      <c r="B184" s="14">
        <v>20</v>
      </c>
    </row>
    <row r="185" spans="1:2" x14ac:dyDescent="0.25">
      <c r="A185" s="12" t="s">
        <v>32</v>
      </c>
      <c r="B185" s="14">
        <v>20</v>
      </c>
    </row>
    <row r="186" spans="1:2" x14ac:dyDescent="0.25">
      <c r="A186" s="12" t="s">
        <v>32</v>
      </c>
      <c r="B186" s="14">
        <v>21</v>
      </c>
    </row>
    <row r="187" spans="1:2" x14ac:dyDescent="0.25">
      <c r="A187" s="12" t="s">
        <v>33</v>
      </c>
      <c r="B187" s="14">
        <v>24</v>
      </c>
    </row>
    <row r="188" spans="1:2" x14ac:dyDescent="0.25">
      <c r="A188" s="12" t="s">
        <v>33</v>
      </c>
      <c r="B188" s="14">
        <v>25</v>
      </c>
    </row>
    <row r="189" spans="1:2" x14ac:dyDescent="0.25">
      <c r="A189" s="12" t="s">
        <v>33</v>
      </c>
      <c r="B189" s="14">
        <v>25</v>
      </c>
    </row>
    <row r="190" spans="1:2" x14ac:dyDescent="0.25">
      <c r="A190" s="12" t="s">
        <v>33</v>
      </c>
      <c r="B190" s="14">
        <v>25</v>
      </c>
    </row>
    <row r="191" spans="1:2" x14ac:dyDescent="0.25">
      <c r="A191" s="12" t="s">
        <v>33</v>
      </c>
      <c r="B191" s="14">
        <v>25</v>
      </c>
    </row>
    <row r="192" spans="1:2" x14ac:dyDescent="0.25">
      <c r="A192" s="12" t="s">
        <v>33</v>
      </c>
      <c r="B192" s="14">
        <v>28</v>
      </c>
    </row>
    <row r="193" spans="1:2" x14ac:dyDescent="0.25">
      <c r="A193" s="12" t="s">
        <v>33</v>
      </c>
      <c r="B193" s="14">
        <v>28</v>
      </c>
    </row>
    <row r="194" spans="1:2" x14ac:dyDescent="0.25">
      <c r="A194" s="12" t="s">
        <v>33</v>
      </c>
      <c r="B194" s="14">
        <v>29</v>
      </c>
    </row>
    <row r="195" spans="1:2" x14ac:dyDescent="0.25">
      <c r="A195" s="12" t="s">
        <v>33</v>
      </c>
      <c r="B195" s="14">
        <v>30</v>
      </c>
    </row>
    <row r="196" spans="1:2" x14ac:dyDescent="0.25">
      <c r="A196" s="12" t="s">
        <v>33</v>
      </c>
      <c r="B196" s="14">
        <v>31</v>
      </c>
    </row>
    <row r="197" spans="1:2" x14ac:dyDescent="0.25">
      <c r="A197" s="12" t="s">
        <v>33</v>
      </c>
      <c r="B197" s="14">
        <v>31</v>
      </c>
    </row>
    <row r="198" spans="1:2" x14ac:dyDescent="0.25">
      <c r="A198" s="12" t="s">
        <v>33</v>
      </c>
      <c r="B198" s="14">
        <v>34</v>
      </c>
    </row>
    <row r="199" spans="1:2" x14ac:dyDescent="0.25">
      <c r="A199" s="12" t="s">
        <v>33</v>
      </c>
      <c r="B199" s="14">
        <v>34</v>
      </c>
    </row>
    <row r="200" spans="1:2" x14ac:dyDescent="0.25">
      <c r="A200" s="12" t="s">
        <v>33</v>
      </c>
      <c r="B200" s="14">
        <v>34</v>
      </c>
    </row>
    <row r="201" spans="1:2" x14ac:dyDescent="0.25">
      <c r="A201" s="12" t="s">
        <v>33</v>
      </c>
      <c r="B201" s="14">
        <v>34</v>
      </c>
    </row>
    <row r="202" spans="1:2" x14ac:dyDescent="0.25">
      <c r="A202" s="12" t="s">
        <v>33</v>
      </c>
      <c r="B202" s="14">
        <v>35</v>
      </c>
    </row>
    <row r="203" spans="1:2" x14ac:dyDescent="0.25">
      <c r="A203" s="12" t="s">
        <v>33</v>
      </c>
      <c r="B203" s="14">
        <v>35</v>
      </c>
    </row>
    <row r="204" spans="1:2" x14ac:dyDescent="0.25">
      <c r="A204" s="12" t="s">
        <v>33</v>
      </c>
      <c r="B204" s="14">
        <v>35</v>
      </c>
    </row>
    <row r="205" spans="1:2" x14ac:dyDescent="0.25">
      <c r="A205" s="12" t="s">
        <v>33</v>
      </c>
      <c r="B205" s="14">
        <v>36</v>
      </c>
    </row>
    <row r="206" spans="1:2" x14ac:dyDescent="0.25">
      <c r="A206" s="12" t="s">
        <v>33</v>
      </c>
      <c r="B206" s="14">
        <v>36</v>
      </c>
    </row>
    <row r="207" spans="1:2" x14ac:dyDescent="0.25">
      <c r="A207" s="12" t="s">
        <v>33</v>
      </c>
      <c r="B207" s="14">
        <v>37</v>
      </c>
    </row>
    <row r="208" spans="1:2" x14ac:dyDescent="0.25">
      <c r="A208" s="12" t="s">
        <v>33</v>
      </c>
      <c r="B208" s="14">
        <v>37</v>
      </c>
    </row>
    <row r="209" spans="1:2" x14ac:dyDescent="0.25">
      <c r="A209" s="12" t="s">
        <v>33</v>
      </c>
      <c r="B209" s="14">
        <v>38</v>
      </c>
    </row>
    <row r="210" spans="1:2" x14ac:dyDescent="0.25">
      <c r="A210" s="12" t="s">
        <v>33</v>
      </c>
      <c r="B210" s="14">
        <v>39</v>
      </c>
    </row>
    <row r="211" spans="1:2" x14ac:dyDescent="0.25">
      <c r="A211" s="12" t="s">
        <v>33</v>
      </c>
      <c r="B211" s="14">
        <v>39</v>
      </c>
    </row>
    <row r="212" spans="1:2" x14ac:dyDescent="0.25">
      <c r="A212" s="12" t="s">
        <v>33</v>
      </c>
      <c r="B212" s="14">
        <v>39</v>
      </c>
    </row>
    <row r="213" spans="1:2" x14ac:dyDescent="0.25">
      <c r="A213" s="12" t="s">
        <v>33</v>
      </c>
      <c r="B213" s="14">
        <v>39</v>
      </c>
    </row>
    <row r="214" spans="1:2" x14ac:dyDescent="0.25">
      <c r="A214" s="12" t="s">
        <v>33</v>
      </c>
      <c r="B214" s="14">
        <v>39</v>
      </c>
    </row>
    <row r="215" spans="1:2" x14ac:dyDescent="0.25">
      <c r="A215" s="12" t="s">
        <v>33</v>
      </c>
      <c r="B215" s="14">
        <v>39</v>
      </c>
    </row>
    <row r="216" spans="1:2" x14ac:dyDescent="0.25">
      <c r="A216" s="12" t="s">
        <v>33</v>
      </c>
      <c r="B216" s="14">
        <v>40</v>
      </c>
    </row>
    <row r="217" spans="1:2" x14ac:dyDescent="0.25">
      <c r="A217" s="12" t="s">
        <v>33</v>
      </c>
      <c r="B217" s="14">
        <v>40</v>
      </c>
    </row>
    <row r="218" spans="1:2" x14ac:dyDescent="0.25">
      <c r="A218" s="12" t="s">
        <v>33</v>
      </c>
      <c r="B218" s="14">
        <v>40</v>
      </c>
    </row>
    <row r="219" spans="1:2" x14ac:dyDescent="0.25">
      <c r="A219" s="12" t="s">
        <v>33</v>
      </c>
      <c r="B219" s="14">
        <v>40</v>
      </c>
    </row>
    <row r="220" spans="1:2" x14ac:dyDescent="0.25">
      <c r="A220" s="12" t="s">
        <v>33</v>
      </c>
      <c r="B220" s="14">
        <v>40</v>
      </c>
    </row>
    <row r="221" spans="1:2" x14ac:dyDescent="0.25">
      <c r="A221" s="12" t="s">
        <v>33</v>
      </c>
      <c r="B221" s="14">
        <v>40</v>
      </c>
    </row>
    <row r="222" spans="1:2" x14ac:dyDescent="0.25">
      <c r="A222" s="12" t="s">
        <v>33</v>
      </c>
      <c r="B222" s="14">
        <v>40</v>
      </c>
    </row>
    <row r="223" spans="1:2" x14ac:dyDescent="0.25">
      <c r="A223" s="12" t="s">
        <v>33</v>
      </c>
      <c r="B223" s="14">
        <v>41</v>
      </c>
    </row>
    <row r="224" spans="1:2" x14ac:dyDescent="0.25">
      <c r="A224" s="12" t="s">
        <v>33</v>
      </c>
      <c r="B224" s="14">
        <v>41</v>
      </c>
    </row>
    <row r="225" spans="1:2" x14ac:dyDescent="0.25">
      <c r="A225" s="12" t="s">
        <v>33</v>
      </c>
      <c r="B225" s="14">
        <v>41</v>
      </c>
    </row>
    <row r="226" spans="1:2" x14ac:dyDescent="0.25">
      <c r="A226" s="12" t="s">
        <v>33</v>
      </c>
      <c r="B226" s="14">
        <v>42</v>
      </c>
    </row>
    <row r="227" spans="1:2" x14ac:dyDescent="0.25">
      <c r="A227" s="12" t="s">
        <v>33</v>
      </c>
      <c r="B227" s="14">
        <v>43</v>
      </c>
    </row>
    <row r="228" spans="1:2" x14ac:dyDescent="0.25">
      <c r="A228" s="12" t="s">
        <v>33</v>
      </c>
      <c r="B228" s="14">
        <v>43</v>
      </c>
    </row>
    <row r="229" spans="1:2" x14ac:dyDescent="0.25">
      <c r="A229" s="12" t="s">
        <v>33</v>
      </c>
      <c r="B229" s="14">
        <v>43</v>
      </c>
    </row>
    <row r="230" spans="1:2" x14ac:dyDescent="0.25">
      <c r="A230" s="12" t="s">
        <v>33</v>
      </c>
      <c r="B230" s="14">
        <v>44</v>
      </c>
    </row>
    <row r="231" spans="1:2" x14ac:dyDescent="0.25">
      <c r="A231" s="12" t="s">
        <v>33</v>
      </c>
      <c r="B231" s="14">
        <v>45</v>
      </c>
    </row>
    <row r="232" spans="1:2" x14ac:dyDescent="0.25">
      <c r="A232" s="12" t="s">
        <v>33</v>
      </c>
      <c r="B232" s="14">
        <v>45</v>
      </c>
    </row>
    <row r="233" spans="1:2" x14ac:dyDescent="0.25">
      <c r="A233" s="12" t="s">
        <v>33</v>
      </c>
      <c r="B233" s="14">
        <v>45</v>
      </c>
    </row>
    <row r="234" spans="1:2" x14ac:dyDescent="0.25">
      <c r="A234" s="12" t="s">
        <v>33</v>
      </c>
      <c r="B234" s="14">
        <v>45</v>
      </c>
    </row>
    <row r="235" spans="1:2" x14ac:dyDescent="0.25">
      <c r="A235" s="12" t="s">
        <v>33</v>
      </c>
      <c r="B235" s="14">
        <v>47</v>
      </c>
    </row>
    <row r="236" spans="1:2" x14ac:dyDescent="0.25">
      <c r="A236" s="12" t="s">
        <v>33</v>
      </c>
      <c r="B236" s="14">
        <v>47</v>
      </c>
    </row>
    <row r="237" spans="1:2" x14ac:dyDescent="0.25">
      <c r="A237" s="12" t="s">
        <v>33</v>
      </c>
      <c r="B237" s="14">
        <v>48</v>
      </c>
    </row>
    <row r="238" spans="1:2" x14ac:dyDescent="0.25">
      <c r="A238" s="12" t="s">
        <v>33</v>
      </c>
      <c r="B238" s="14">
        <v>48</v>
      </c>
    </row>
    <row r="239" spans="1:2" x14ac:dyDescent="0.25">
      <c r="A239" s="12" t="s">
        <v>33</v>
      </c>
      <c r="B239" s="14">
        <v>49</v>
      </c>
    </row>
    <row r="240" spans="1:2" x14ac:dyDescent="0.25">
      <c r="A240" s="12" t="s">
        <v>33</v>
      </c>
      <c r="B240" s="14">
        <v>49</v>
      </c>
    </row>
    <row r="241" spans="1:2" x14ac:dyDescent="0.25">
      <c r="A241" s="12" t="s">
        <v>33</v>
      </c>
      <c r="B241" s="14">
        <v>49</v>
      </c>
    </row>
    <row r="242" spans="1:2" x14ac:dyDescent="0.25">
      <c r="A242" s="12" t="s">
        <v>33</v>
      </c>
      <c r="B242" s="14">
        <v>49</v>
      </c>
    </row>
    <row r="243" spans="1:2" x14ac:dyDescent="0.25">
      <c r="A243" s="12" t="s">
        <v>33</v>
      </c>
      <c r="B243" s="14">
        <v>49</v>
      </c>
    </row>
    <row r="244" spans="1:2" x14ac:dyDescent="0.25">
      <c r="A244" s="12" t="s">
        <v>33</v>
      </c>
      <c r="B244" s="14">
        <v>50</v>
      </c>
    </row>
    <row r="245" spans="1:2" x14ac:dyDescent="0.25">
      <c r="A245" s="12" t="s">
        <v>33</v>
      </c>
      <c r="B245" s="14">
        <v>50</v>
      </c>
    </row>
    <row r="246" spans="1:2" x14ac:dyDescent="0.25">
      <c r="A246" s="12" t="s">
        <v>33</v>
      </c>
      <c r="B246" s="14">
        <v>51</v>
      </c>
    </row>
    <row r="247" spans="1:2" x14ac:dyDescent="0.25">
      <c r="A247" s="12" t="s">
        <v>33</v>
      </c>
      <c r="B247" s="14">
        <v>52</v>
      </c>
    </row>
    <row r="248" spans="1:2" x14ac:dyDescent="0.25">
      <c r="A248" s="12" t="s">
        <v>33</v>
      </c>
      <c r="B248" s="14">
        <v>52</v>
      </c>
    </row>
    <row r="249" spans="1:2" x14ac:dyDescent="0.25">
      <c r="A249" s="12" t="s">
        <v>33</v>
      </c>
      <c r="B249" s="14">
        <v>54</v>
      </c>
    </row>
    <row r="250" spans="1:2" x14ac:dyDescent="0.25">
      <c r="A250" s="12" t="s">
        <v>33</v>
      </c>
      <c r="B250" s="14">
        <v>55</v>
      </c>
    </row>
    <row r="251" spans="1:2" x14ac:dyDescent="0.25">
      <c r="A251" s="12" t="s">
        <v>33</v>
      </c>
      <c r="B251" s="14">
        <v>56</v>
      </c>
    </row>
    <row r="252" spans="1:2" x14ac:dyDescent="0.25">
      <c r="A252" s="12" t="s">
        <v>33</v>
      </c>
      <c r="B252" s="14">
        <v>56</v>
      </c>
    </row>
    <row r="253" spans="1:2" x14ac:dyDescent="0.25">
      <c r="A253" s="12" t="s">
        <v>33</v>
      </c>
      <c r="B253" s="14">
        <v>57</v>
      </c>
    </row>
    <row r="254" spans="1:2" x14ac:dyDescent="0.25">
      <c r="A254" s="12" t="s">
        <v>33</v>
      </c>
      <c r="B254" s="14">
        <v>59</v>
      </c>
    </row>
    <row r="255" spans="1:2" x14ac:dyDescent="0.25">
      <c r="A255" s="12" t="s">
        <v>33</v>
      </c>
      <c r="B255" s="14">
        <v>59</v>
      </c>
    </row>
    <row r="256" spans="1:2" x14ac:dyDescent="0.25">
      <c r="A256" s="12" t="s">
        <v>33</v>
      </c>
      <c r="B256" s="14">
        <v>59</v>
      </c>
    </row>
    <row r="257" spans="1:2" x14ac:dyDescent="0.25">
      <c r="A257" s="12" t="s">
        <v>33</v>
      </c>
      <c r="B257" s="14">
        <v>59</v>
      </c>
    </row>
    <row r="258" spans="1:2" x14ac:dyDescent="0.25">
      <c r="A258" s="12" t="s">
        <v>33</v>
      </c>
      <c r="B258" s="14">
        <v>59</v>
      </c>
    </row>
    <row r="259" spans="1:2" x14ac:dyDescent="0.25">
      <c r="A259" s="12" t="s">
        <v>33</v>
      </c>
      <c r="B259" s="14">
        <v>60</v>
      </c>
    </row>
    <row r="260" spans="1:2" x14ac:dyDescent="0.25">
      <c r="A260" s="12" t="s">
        <v>33</v>
      </c>
      <c r="B260" s="14">
        <v>60</v>
      </c>
    </row>
    <row r="261" spans="1:2" x14ac:dyDescent="0.25">
      <c r="A261" s="12" t="s">
        <v>33</v>
      </c>
      <c r="B261" s="14">
        <v>60</v>
      </c>
    </row>
    <row r="262" spans="1:2" x14ac:dyDescent="0.25">
      <c r="A262" s="12" t="s">
        <v>33</v>
      </c>
      <c r="B262" s="14">
        <v>61</v>
      </c>
    </row>
    <row r="263" spans="1:2" x14ac:dyDescent="0.25">
      <c r="A263" s="12" t="s">
        <v>33</v>
      </c>
      <c r="B263" s="14">
        <v>62</v>
      </c>
    </row>
    <row r="264" spans="1:2" x14ac:dyDescent="0.25">
      <c r="A264" s="12" t="s">
        <v>33</v>
      </c>
      <c r="B264" s="14">
        <v>64</v>
      </c>
    </row>
    <row r="265" spans="1:2" x14ac:dyDescent="0.25">
      <c r="A265" s="12" t="s">
        <v>33</v>
      </c>
      <c r="B265" s="14">
        <v>65</v>
      </c>
    </row>
    <row r="266" spans="1:2" x14ac:dyDescent="0.25">
      <c r="A266" s="12" t="s">
        <v>33</v>
      </c>
      <c r="B266" s="14">
        <v>65</v>
      </c>
    </row>
    <row r="267" spans="1:2" x14ac:dyDescent="0.25">
      <c r="A267" s="12" t="s">
        <v>33</v>
      </c>
      <c r="B267" s="14">
        <v>68</v>
      </c>
    </row>
    <row r="268" spans="1:2" x14ac:dyDescent="0.25">
      <c r="A268" s="12" t="s">
        <v>33</v>
      </c>
      <c r="B268" s="14">
        <v>70</v>
      </c>
    </row>
    <row r="269" spans="1:2" x14ac:dyDescent="0.25">
      <c r="A269" s="12" t="s">
        <v>33</v>
      </c>
      <c r="B269" s="14">
        <v>72</v>
      </c>
    </row>
    <row r="270" spans="1:2" x14ac:dyDescent="0.25">
      <c r="A270" s="12" t="s">
        <v>33</v>
      </c>
      <c r="B270" s="14">
        <v>73</v>
      </c>
    </row>
    <row r="271" spans="1:2" x14ac:dyDescent="0.25">
      <c r="A271" s="12" t="s">
        <v>33</v>
      </c>
      <c r="B271" s="14">
        <v>73</v>
      </c>
    </row>
    <row r="272" spans="1:2" x14ac:dyDescent="0.25">
      <c r="A272" s="12" t="s">
        <v>33</v>
      </c>
      <c r="B272" s="14">
        <v>75</v>
      </c>
    </row>
    <row r="273" spans="1:2" x14ac:dyDescent="0.25">
      <c r="A273" s="12" t="s">
        <v>33</v>
      </c>
      <c r="B273" s="14">
        <v>75</v>
      </c>
    </row>
    <row r="274" spans="1:2" x14ac:dyDescent="0.25">
      <c r="A274" s="12" t="s">
        <v>33</v>
      </c>
      <c r="B274" s="14">
        <v>78</v>
      </c>
    </row>
    <row r="275" spans="1:2" x14ac:dyDescent="0.25">
      <c r="A275" s="12" t="s">
        <v>33</v>
      </c>
      <c r="B275" s="14">
        <v>78</v>
      </c>
    </row>
    <row r="276" spans="1:2" x14ac:dyDescent="0.25">
      <c r="A276" s="12" t="s">
        <v>33</v>
      </c>
      <c r="B276" s="14">
        <v>80</v>
      </c>
    </row>
    <row r="277" spans="1:2" x14ac:dyDescent="0.25">
      <c r="A277" s="12" t="s">
        <v>33</v>
      </c>
      <c r="B277" s="14">
        <v>93</v>
      </c>
    </row>
    <row r="278" spans="1:2" x14ac:dyDescent="0.25">
      <c r="A278" s="12" t="s">
        <v>33</v>
      </c>
      <c r="B278" s="14">
        <v>97</v>
      </c>
    </row>
    <row r="279" spans="1:2" x14ac:dyDescent="0.25">
      <c r="A279" s="12" t="s">
        <v>33</v>
      </c>
      <c r="B279" s="14">
        <v>97</v>
      </c>
    </row>
    <row r="280" spans="1:2" x14ac:dyDescent="0.25">
      <c r="A280" s="12" t="s">
        <v>33</v>
      </c>
      <c r="B280" s="14">
        <v>103</v>
      </c>
    </row>
    <row r="281" spans="1:2" x14ac:dyDescent="0.25">
      <c r="A281" s="12" t="s">
        <v>34</v>
      </c>
      <c r="B281" s="14">
        <v>19</v>
      </c>
    </row>
    <row r="282" spans="1:2" x14ac:dyDescent="0.25">
      <c r="A282" s="12" t="s">
        <v>34</v>
      </c>
      <c r="B282" s="14">
        <v>19</v>
      </c>
    </row>
    <row r="283" spans="1:2" x14ac:dyDescent="0.25">
      <c r="A283" s="12" t="s">
        <v>34</v>
      </c>
      <c r="B283" s="14">
        <v>19</v>
      </c>
    </row>
    <row r="284" spans="1:2" x14ac:dyDescent="0.25">
      <c r="A284" s="12" t="s">
        <v>35</v>
      </c>
      <c r="B284" s="14">
        <v>20</v>
      </c>
    </row>
    <row r="285" spans="1:2" x14ac:dyDescent="0.25">
      <c r="A285" s="12" t="s">
        <v>35</v>
      </c>
      <c r="B285" s="14">
        <v>20</v>
      </c>
    </row>
    <row r="286" spans="1:2" x14ac:dyDescent="0.25">
      <c r="A286" s="12" t="s">
        <v>35</v>
      </c>
      <c r="B286" s="14">
        <v>20</v>
      </c>
    </row>
    <row r="287" spans="1:2" x14ac:dyDescent="0.25">
      <c r="A287" s="12" t="s">
        <v>35</v>
      </c>
      <c r="B287" s="14">
        <v>20</v>
      </c>
    </row>
    <row r="288" spans="1:2" x14ac:dyDescent="0.25">
      <c r="A288" s="12" t="s">
        <v>35</v>
      </c>
      <c r="B288" s="14">
        <v>21</v>
      </c>
    </row>
    <row r="289" spans="1:2" x14ac:dyDescent="0.25">
      <c r="A289" s="12" t="s">
        <v>35</v>
      </c>
      <c r="B289" s="14">
        <v>21</v>
      </c>
    </row>
    <row r="290" spans="1:2" x14ac:dyDescent="0.25">
      <c r="A290" s="12" t="s">
        <v>35</v>
      </c>
      <c r="B290" s="14">
        <v>23</v>
      </c>
    </row>
    <row r="291" spans="1:2" x14ac:dyDescent="0.25">
      <c r="A291" s="12" t="s">
        <v>35</v>
      </c>
      <c r="B291" s="14">
        <v>24</v>
      </c>
    </row>
    <row r="292" spans="1:2" x14ac:dyDescent="0.25">
      <c r="A292" s="12" t="s">
        <v>35</v>
      </c>
      <c r="B292" s="14">
        <v>24</v>
      </c>
    </row>
    <row r="293" spans="1:2" x14ac:dyDescent="0.25">
      <c r="A293" s="12" t="s">
        <v>35</v>
      </c>
      <c r="B293" s="14">
        <v>24</v>
      </c>
    </row>
    <row r="294" spans="1:2" x14ac:dyDescent="0.25">
      <c r="A294" s="12" t="s">
        <v>35</v>
      </c>
      <c r="B294" s="14">
        <v>25</v>
      </c>
    </row>
    <row r="295" spans="1:2" x14ac:dyDescent="0.25">
      <c r="A295" s="12" t="s">
        <v>35</v>
      </c>
      <c r="B295" s="14">
        <v>25</v>
      </c>
    </row>
    <row r="296" spans="1:2" x14ac:dyDescent="0.25">
      <c r="A296" s="12" t="s">
        <v>35</v>
      </c>
      <c r="B296" s="14">
        <v>25</v>
      </c>
    </row>
    <row r="297" spans="1:2" x14ac:dyDescent="0.25">
      <c r="A297" s="12" t="s">
        <v>35</v>
      </c>
      <c r="B297" s="14">
        <v>25</v>
      </c>
    </row>
    <row r="298" spans="1:2" x14ac:dyDescent="0.25">
      <c r="A298" s="12" t="s">
        <v>35</v>
      </c>
      <c r="B298" s="14">
        <v>25</v>
      </c>
    </row>
    <row r="299" spans="1:2" x14ac:dyDescent="0.25">
      <c r="A299" s="12" t="s">
        <v>35</v>
      </c>
      <c r="B299" s="14">
        <v>25</v>
      </c>
    </row>
    <row r="300" spans="1:2" x14ac:dyDescent="0.25">
      <c r="A300" s="12" t="s">
        <v>35</v>
      </c>
      <c r="B300" s="14">
        <v>26</v>
      </c>
    </row>
    <row r="301" spans="1:2" x14ac:dyDescent="0.25">
      <c r="A301" s="12" t="s">
        <v>35</v>
      </c>
      <c r="B301" s="14">
        <v>26</v>
      </c>
    </row>
    <row r="302" spans="1:2" x14ac:dyDescent="0.25">
      <c r="A302" s="12" t="s">
        <v>35</v>
      </c>
      <c r="B302" s="14">
        <v>26</v>
      </c>
    </row>
    <row r="303" spans="1:2" x14ac:dyDescent="0.25">
      <c r="A303" s="12" t="s">
        <v>35</v>
      </c>
      <c r="B303" s="14">
        <v>27</v>
      </c>
    </row>
    <row r="304" spans="1:2" x14ac:dyDescent="0.25">
      <c r="A304" s="12" t="s">
        <v>35</v>
      </c>
      <c r="B304" s="14">
        <v>27</v>
      </c>
    </row>
    <row r="305" spans="1:2" x14ac:dyDescent="0.25">
      <c r="A305" s="12" t="s">
        <v>35</v>
      </c>
      <c r="B305" s="14">
        <v>27</v>
      </c>
    </row>
    <row r="306" spans="1:2" x14ac:dyDescent="0.25">
      <c r="A306" s="12" t="s">
        <v>35</v>
      </c>
      <c r="B306" s="14">
        <v>27</v>
      </c>
    </row>
    <row r="307" spans="1:2" x14ac:dyDescent="0.25">
      <c r="A307" s="12" t="s">
        <v>35</v>
      </c>
      <c r="B307" s="14">
        <v>29</v>
      </c>
    </row>
    <row r="308" spans="1:2" x14ac:dyDescent="0.25">
      <c r="A308" s="12" t="s">
        <v>35</v>
      </c>
      <c r="B308" s="14">
        <v>30</v>
      </c>
    </row>
    <row r="309" spans="1:2" x14ac:dyDescent="0.25">
      <c r="A309" s="12" t="s">
        <v>35</v>
      </c>
      <c r="B309" s="14">
        <v>30</v>
      </c>
    </row>
    <row r="310" spans="1:2" x14ac:dyDescent="0.25">
      <c r="A310" s="12" t="s">
        <v>35</v>
      </c>
      <c r="B310" s="14">
        <v>30</v>
      </c>
    </row>
    <row r="311" spans="1:2" x14ac:dyDescent="0.25">
      <c r="A311" s="12" t="s">
        <v>35</v>
      </c>
      <c r="B311" s="14">
        <v>30</v>
      </c>
    </row>
    <row r="312" spans="1:2" x14ac:dyDescent="0.25">
      <c r="A312" s="12" t="s">
        <v>35</v>
      </c>
      <c r="B312" s="14">
        <v>30</v>
      </c>
    </row>
    <row r="313" spans="1:2" x14ac:dyDescent="0.25">
      <c r="A313" s="12" t="s">
        <v>35</v>
      </c>
      <c r="B313" s="14">
        <v>30</v>
      </c>
    </row>
    <row r="314" spans="1:2" x14ac:dyDescent="0.25">
      <c r="A314" s="12" t="s">
        <v>35</v>
      </c>
      <c r="B314" s="14">
        <v>31</v>
      </c>
    </row>
    <row r="315" spans="1:2" x14ac:dyDescent="0.25">
      <c r="A315" s="12" t="s">
        <v>35</v>
      </c>
      <c r="B315" s="14">
        <v>31</v>
      </c>
    </row>
    <row r="316" spans="1:2" x14ac:dyDescent="0.25">
      <c r="A316" s="12" t="s">
        <v>35</v>
      </c>
      <c r="B316" s="14">
        <v>31</v>
      </c>
    </row>
    <row r="317" spans="1:2" x14ac:dyDescent="0.25">
      <c r="A317" s="12" t="s">
        <v>35</v>
      </c>
      <c r="B317" s="14">
        <v>31</v>
      </c>
    </row>
    <row r="318" spans="1:2" x14ac:dyDescent="0.25">
      <c r="A318" s="12" t="s">
        <v>35</v>
      </c>
      <c r="B318" s="14">
        <v>31</v>
      </c>
    </row>
    <row r="319" spans="1:2" x14ac:dyDescent="0.25">
      <c r="A319" s="12" t="s">
        <v>35</v>
      </c>
      <c r="B319" s="14">
        <v>31</v>
      </c>
    </row>
    <row r="320" spans="1:2" x14ac:dyDescent="0.25">
      <c r="A320" s="12" t="s">
        <v>35</v>
      </c>
      <c r="B320" s="14">
        <v>31</v>
      </c>
    </row>
    <row r="321" spans="1:2" x14ac:dyDescent="0.25">
      <c r="A321" s="12" t="s">
        <v>35</v>
      </c>
      <c r="B321" s="14">
        <v>32</v>
      </c>
    </row>
    <row r="322" spans="1:2" x14ac:dyDescent="0.25">
      <c r="A322" s="12" t="s">
        <v>35</v>
      </c>
      <c r="B322" s="14">
        <v>32</v>
      </c>
    </row>
    <row r="323" spans="1:2" x14ac:dyDescent="0.25">
      <c r="A323" s="12" t="s">
        <v>35</v>
      </c>
      <c r="B323" s="14">
        <v>32</v>
      </c>
    </row>
    <row r="324" spans="1:2" x14ac:dyDescent="0.25">
      <c r="A324" s="12" t="s">
        <v>35</v>
      </c>
      <c r="B324" s="14">
        <v>32</v>
      </c>
    </row>
    <row r="325" spans="1:2" x14ac:dyDescent="0.25">
      <c r="A325" s="12" t="s">
        <v>35</v>
      </c>
      <c r="B325" s="14">
        <v>33</v>
      </c>
    </row>
    <row r="326" spans="1:2" x14ac:dyDescent="0.25">
      <c r="A326" s="12" t="s">
        <v>35</v>
      </c>
      <c r="B326" s="14">
        <v>33</v>
      </c>
    </row>
    <row r="327" spans="1:2" x14ac:dyDescent="0.25">
      <c r="A327" s="12" t="s">
        <v>35</v>
      </c>
      <c r="B327" s="14">
        <v>34</v>
      </c>
    </row>
    <row r="328" spans="1:2" x14ac:dyDescent="0.25">
      <c r="A328" s="12" t="s">
        <v>35</v>
      </c>
      <c r="B328" s="14">
        <v>34</v>
      </c>
    </row>
    <row r="329" spans="1:2" x14ac:dyDescent="0.25">
      <c r="A329" s="12" t="s">
        <v>35</v>
      </c>
      <c r="B329" s="14">
        <v>35</v>
      </c>
    </row>
    <row r="330" spans="1:2" x14ac:dyDescent="0.25">
      <c r="A330" s="12" t="s">
        <v>35</v>
      </c>
      <c r="B330" s="14">
        <v>35</v>
      </c>
    </row>
    <row r="331" spans="1:2" x14ac:dyDescent="0.25">
      <c r="A331" s="12" t="s">
        <v>35</v>
      </c>
      <c r="B331" s="14">
        <v>35</v>
      </c>
    </row>
    <row r="332" spans="1:2" x14ac:dyDescent="0.25">
      <c r="A332" s="12" t="s">
        <v>35</v>
      </c>
      <c r="B332" s="14">
        <v>35</v>
      </c>
    </row>
    <row r="333" spans="1:2" x14ac:dyDescent="0.25">
      <c r="A333" s="12" t="s">
        <v>35</v>
      </c>
      <c r="B333" s="14">
        <v>35</v>
      </c>
    </row>
    <row r="334" spans="1:2" x14ac:dyDescent="0.25">
      <c r="A334" s="12" t="s">
        <v>35</v>
      </c>
      <c r="B334" s="14">
        <v>36</v>
      </c>
    </row>
    <row r="335" spans="1:2" x14ac:dyDescent="0.25">
      <c r="A335" s="12" t="s">
        <v>35</v>
      </c>
      <c r="B335" s="14">
        <v>36</v>
      </c>
    </row>
    <row r="336" spans="1:2" x14ac:dyDescent="0.25">
      <c r="A336" s="12" t="s">
        <v>35</v>
      </c>
      <c r="B336" s="14">
        <v>36</v>
      </c>
    </row>
    <row r="337" spans="1:2" x14ac:dyDescent="0.25">
      <c r="A337" s="12" t="s">
        <v>35</v>
      </c>
      <c r="B337" s="14">
        <v>37</v>
      </c>
    </row>
    <row r="338" spans="1:2" x14ac:dyDescent="0.25">
      <c r="A338" s="12" t="s">
        <v>35</v>
      </c>
      <c r="B338" s="14">
        <v>39</v>
      </c>
    </row>
    <row r="339" spans="1:2" x14ac:dyDescent="0.25">
      <c r="A339" s="12" t="s">
        <v>35</v>
      </c>
      <c r="B339" s="14">
        <v>39</v>
      </c>
    </row>
    <row r="340" spans="1:2" x14ac:dyDescent="0.25">
      <c r="A340" s="12" t="s">
        <v>35</v>
      </c>
      <c r="B340" s="14">
        <v>39</v>
      </c>
    </row>
    <row r="341" spans="1:2" x14ac:dyDescent="0.25">
      <c r="A341" s="12" t="s">
        <v>35</v>
      </c>
      <c r="B341" s="14">
        <v>40</v>
      </c>
    </row>
    <row r="342" spans="1:2" x14ac:dyDescent="0.25">
      <c r="A342" s="12" t="s">
        <v>35</v>
      </c>
      <c r="B342" s="14">
        <v>40</v>
      </c>
    </row>
    <row r="343" spans="1:2" x14ac:dyDescent="0.25">
      <c r="A343" s="12" t="s">
        <v>35</v>
      </c>
      <c r="B343" s="14">
        <v>40</v>
      </c>
    </row>
    <row r="344" spans="1:2" x14ac:dyDescent="0.25">
      <c r="A344" s="12" t="s">
        <v>35</v>
      </c>
      <c r="B344" s="14">
        <v>43</v>
      </c>
    </row>
    <row r="345" spans="1:2" x14ac:dyDescent="0.25">
      <c r="A345" s="12" t="s">
        <v>35</v>
      </c>
      <c r="B345" s="14">
        <v>43</v>
      </c>
    </row>
    <row r="346" spans="1:2" x14ac:dyDescent="0.25">
      <c r="A346" s="12" t="s">
        <v>35</v>
      </c>
      <c r="B346" s="14">
        <v>44</v>
      </c>
    </row>
    <row r="347" spans="1:2" x14ac:dyDescent="0.25">
      <c r="A347" s="12" t="s">
        <v>35</v>
      </c>
      <c r="B347" s="14">
        <v>45</v>
      </c>
    </row>
    <row r="348" spans="1:2" x14ac:dyDescent="0.25">
      <c r="A348" s="12" t="s">
        <v>35</v>
      </c>
      <c r="B348" s="14">
        <v>45</v>
      </c>
    </row>
    <row r="349" spans="1:2" x14ac:dyDescent="0.25">
      <c r="A349" s="12" t="s">
        <v>35</v>
      </c>
      <c r="B349" s="14">
        <v>45</v>
      </c>
    </row>
    <row r="350" spans="1:2" x14ac:dyDescent="0.25">
      <c r="A350" s="12" t="s">
        <v>35</v>
      </c>
      <c r="B350" s="14">
        <v>51</v>
      </c>
    </row>
    <row r="351" spans="1:2" x14ac:dyDescent="0.25">
      <c r="A351" s="12" t="s">
        <v>35</v>
      </c>
      <c r="B351" s="14">
        <v>52</v>
      </c>
    </row>
    <row r="352" spans="1:2" x14ac:dyDescent="0.25">
      <c r="A352" s="12" t="s">
        <v>35</v>
      </c>
      <c r="B352" s="14">
        <v>53</v>
      </c>
    </row>
    <row r="353" spans="1:2" x14ac:dyDescent="0.25">
      <c r="A353" s="12" t="s">
        <v>35</v>
      </c>
      <c r="B353" s="14">
        <v>54</v>
      </c>
    </row>
    <row r="354" spans="1:2" x14ac:dyDescent="0.25">
      <c r="A354" s="12" t="s">
        <v>35</v>
      </c>
      <c r="B354" s="14">
        <v>54</v>
      </c>
    </row>
    <row r="355" spans="1:2" x14ac:dyDescent="0.25">
      <c r="A355" s="12" t="s">
        <v>35</v>
      </c>
      <c r="B355" s="14">
        <v>60</v>
      </c>
    </row>
    <row r="356" spans="1:2" x14ac:dyDescent="0.25">
      <c r="A356" s="12" t="s">
        <v>35</v>
      </c>
      <c r="B356" s="14">
        <v>65</v>
      </c>
    </row>
    <row r="357" spans="1:2" x14ac:dyDescent="0.25">
      <c r="A357" s="12" t="s">
        <v>35</v>
      </c>
      <c r="B357" s="14">
        <v>69</v>
      </c>
    </row>
    <row r="358" spans="1:2" x14ac:dyDescent="0.25">
      <c r="A358" s="12" t="s">
        <v>35</v>
      </c>
      <c r="B358" s="14">
        <v>69</v>
      </c>
    </row>
    <row r="359" spans="1:2" x14ac:dyDescent="0.25">
      <c r="A359" s="12" t="s">
        <v>35</v>
      </c>
      <c r="B359" s="14">
        <v>70</v>
      </c>
    </row>
    <row r="360" spans="1:2" x14ac:dyDescent="0.25">
      <c r="A360" s="12" t="s">
        <v>35</v>
      </c>
      <c r="B360" s="14">
        <v>70</v>
      </c>
    </row>
    <row r="361" spans="1:2" x14ac:dyDescent="0.25">
      <c r="A361" s="12" t="s">
        <v>35</v>
      </c>
      <c r="B361" s="14">
        <v>71</v>
      </c>
    </row>
    <row r="362" spans="1:2" x14ac:dyDescent="0.25">
      <c r="A362" s="12" t="s">
        <v>35</v>
      </c>
      <c r="B362" s="14">
        <v>74</v>
      </c>
    </row>
    <row r="363" spans="1:2" x14ac:dyDescent="0.25">
      <c r="A363" s="12" t="s">
        <v>35</v>
      </c>
      <c r="B363" s="14">
        <v>77</v>
      </c>
    </row>
    <row r="364" spans="1:2" x14ac:dyDescent="0.25">
      <c r="A364" s="12" t="s">
        <v>35</v>
      </c>
      <c r="B364" s="14">
        <v>80</v>
      </c>
    </row>
    <row r="365" spans="1:2" x14ac:dyDescent="0.25">
      <c r="A365" s="12" t="s">
        <v>35</v>
      </c>
      <c r="B365" s="14">
        <v>80</v>
      </c>
    </row>
    <row r="366" spans="1:2" x14ac:dyDescent="0.25">
      <c r="A366" s="12" t="s">
        <v>35</v>
      </c>
      <c r="B366" s="14">
        <v>89</v>
      </c>
    </row>
    <row r="367" spans="1:2" x14ac:dyDescent="0.25">
      <c r="A367" s="12" t="s">
        <v>35</v>
      </c>
      <c r="B367" s="14">
        <v>91</v>
      </c>
    </row>
    <row r="368" spans="1:2" x14ac:dyDescent="0.25">
      <c r="A368" s="12" t="s">
        <v>35</v>
      </c>
      <c r="B368" s="14">
        <v>93</v>
      </c>
    </row>
    <row r="369" spans="1:2" x14ac:dyDescent="0.25">
      <c r="A369" s="12" t="s">
        <v>35</v>
      </c>
      <c r="B369" s="14">
        <v>98</v>
      </c>
    </row>
    <row r="370" spans="1:2" x14ac:dyDescent="0.25">
      <c r="A370" s="12" t="s">
        <v>36</v>
      </c>
      <c r="B370" s="14">
        <v>30</v>
      </c>
    </row>
    <row r="371" spans="1:2" x14ac:dyDescent="0.25">
      <c r="A371" s="12" t="s">
        <v>36</v>
      </c>
      <c r="B371" s="14">
        <v>32</v>
      </c>
    </row>
    <row r="372" spans="1:2" x14ac:dyDescent="0.25">
      <c r="A372" s="12" t="s">
        <v>36</v>
      </c>
      <c r="B372" s="14">
        <v>33</v>
      </c>
    </row>
    <row r="373" spans="1:2" x14ac:dyDescent="0.25">
      <c r="A373" s="12" t="s">
        <v>37</v>
      </c>
      <c r="B373" s="14">
        <v>33</v>
      </c>
    </row>
    <row r="374" spans="1:2" x14ac:dyDescent="0.25">
      <c r="A374" s="12" t="s">
        <v>37</v>
      </c>
      <c r="B374" s="14">
        <v>34</v>
      </c>
    </row>
    <row r="375" spans="1:2" x14ac:dyDescent="0.25">
      <c r="A375" s="12" t="s">
        <v>37</v>
      </c>
      <c r="B375" s="14">
        <v>36</v>
      </c>
    </row>
    <row r="376" spans="1:2" x14ac:dyDescent="0.25">
      <c r="A376" s="12" t="s">
        <v>37</v>
      </c>
      <c r="B376" s="14">
        <v>37</v>
      </c>
    </row>
    <row r="377" spans="1:2" x14ac:dyDescent="0.25">
      <c r="A377" s="12" t="s">
        <v>37</v>
      </c>
      <c r="B377" s="14">
        <v>39</v>
      </c>
    </row>
    <row r="378" spans="1:2" x14ac:dyDescent="0.25">
      <c r="A378" s="12" t="s">
        <v>37</v>
      </c>
      <c r="B378" s="14">
        <v>39</v>
      </c>
    </row>
    <row r="379" spans="1:2" x14ac:dyDescent="0.25">
      <c r="A379" s="12" t="s">
        <v>37</v>
      </c>
      <c r="B379" s="14">
        <v>39</v>
      </c>
    </row>
    <row r="380" spans="1:2" x14ac:dyDescent="0.25">
      <c r="A380" s="12" t="s">
        <v>37</v>
      </c>
      <c r="B380" s="14">
        <v>39</v>
      </c>
    </row>
    <row r="381" spans="1:2" x14ac:dyDescent="0.25">
      <c r="A381" s="12" t="s">
        <v>37</v>
      </c>
      <c r="B381" s="14">
        <v>39</v>
      </c>
    </row>
    <row r="382" spans="1:2" x14ac:dyDescent="0.25">
      <c r="A382" s="12" t="s">
        <v>37</v>
      </c>
      <c r="B382" s="14">
        <v>39</v>
      </c>
    </row>
    <row r="383" spans="1:2" x14ac:dyDescent="0.25">
      <c r="A383" s="12" t="s">
        <v>37</v>
      </c>
      <c r="B383" s="14">
        <v>40</v>
      </c>
    </row>
    <row r="384" spans="1:2" x14ac:dyDescent="0.25">
      <c r="A384" s="12" t="s">
        <v>37</v>
      </c>
      <c r="B384" s="14">
        <v>40</v>
      </c>
    </row>
    <row r="385" spans="1:2" x14ac:dyDescent="0.25">
      <c r="A385" s="12" t="s">
        <v>37</v>
      </c>
      <c r="B385" s="14">
        <v>40</v>
      </c>
    </row>
    <row r="386" spans="1:2" x14ac:dyDescent="0.25">
      <c r="A386" s="12" t="s">
        <v>37</v>
      </c>
      <c r="B386" s="14">
        <v>40</v>
      </c>
    </row>
    <row r="387" spans="1:2" x14ac:dyDescent="0.25">
      <c r="A387" s="12" t="s">
        <v>37</v>
      </c>
      <c r="B387" s="14">
        <v>40</v>
      </c>
    </row>
    <row r="388" spans="1:2" x14ac:dyDescent="0.25">
      <c r="A388" s="12" t="s">
        <v>37</v>
      </c>
      <c r="B388" s="14">
        <v>40</v>
      </c>
    </row>
    <row r="389" spans="1:2" x14ac:dyDescent="0.25">
      <c r="A389" s="12" t="s">
        <v>37</v>
      </c>
      <c r="B389" s="14">
        <v>41</v>
      </c>
    </row>
    <row r="390" spans="1:2" x14ac:dyDescent="0.25">
      <c r="A390" s="12" t="s">
        <v>37</v>
      </c>
      <c r="B390" s="14">
        <v>41</v>
      </c>
    </row>
    <row r="391" spans="1:2" x14ac:dyDescent="0.25">
      <c r="A391" s="12" t="s">
        <v>37</v>
      </c>
      <c r="B391" s="14">
        <v>41</v>
      </c>
    </row>
    <row r="392" spans="1:2" x14ac:dyDescent="0.25">
      <c r="A392" s="12" t="s">
        <v>37</v>
      </c>
      <c r="B392" s="14">
        <v>42</v>
      </c>
    </row>
    <row r="393" spans="1:2" x14ac:dyDescent="0.25">
      <c r="A393" s="12" t="s">
        <v>37</v>
      </c>
      <c r="B393" s="14">
        <v>42</v>
      </c>
    </row>
    <row r="394" spans="1:2" x14ac:dyDescent="0.25">
      <c r="A394" s="12" t="s">
        <v>37</v>
      </c>
      <c r="B394" s="14">
        <v>42</v>
      </c>
    </row>
    <row r="395" spans="1:2" x14ac:dyDescent="0.25">
      <c r="A395" s="12" t="s">
        <v>37</v>
      </c>
      <c r="B395" s="14">
        <v>43</v>
      </c>
    </row>
    <row r="396" spans="1:2" x14ac:dyDescent="0.25">
      <c r="A396" s="12" t="s">
        <v>37</v>
      </c>
      <c r="B396" s="14">
        <v>45</v>
      </c>
    </row>
    <row r="397" spans="1:2" x14ac:dyDescent="0.25">
      <c r="A397" s="12" t="s">
        <v>37</v>
      </c>
      <c r="B397" s="14">
        <v>45</v>
      </c>
    </row>
    <row r="398" spans="1:2" x14ac:dyDescent="0.25">
      <c r="A398" s="12" t="s">
        <v>37</v>
      </c>
      <c r="B398" s="14">
        <v>47</v>
      </c>
    </row>
    <row r="399" spans="1:2" x14ac:dyDescent="0.25">
      <c r="A399" s="12" t="s">
        <v>37</v>
      </c>
      <c r="B399" s="14">
        <v>49</v>
      </c>
    </row>
    <row r="400" spans="1:2" x14ac:dyDescent="0.25">
      <c r="A400" s="12" t="s">
        <v>37</v>
      </c>
      <c r="B400" s="14">
        <v>49</v>
      </c>
    </row>
    <row r="401" spans="1:2" x14ac:dyDescent="0.25">
      <c r="A401" s="12" t="s">
        <v>37</v>
      </c>
      <c r="B401" s="14">
        <v>49</v>
      </c>
    </row>
    <row r="402" spans="1:2" x14ac:dyDescent="0.25">
      <c r="A402" s="12" t="s">
        <v>37</v>
      </c>
      <c r="B402" s="14">
        <v>49</v>
      </c>
    </row>
    <row r="403" spans="1:2" x14ac:dyDescent="0.25">
      <c r="A403" s="12" t="s">
        <v>37</v>
      </c>
      <c r="B403" s="14">
        <v>49</v>
      </c>
    </row>
    <row r="404" spans="1:2" x14ac:dyDescent="0.25">
      <c r="A404" s="12" t="s">
        <v>37</v>
      </c>
      <c r="B404" s="14">
        <v>49</v>
      </c>
    </row>
    <row r="405" spans="1:2" x14ac:dyDescent="0.25">
      <c r="A405" s="12" t="s">
        <v>37</v>
      </c>
      <c r="B405" s="14">
        <v>49</v>
      </c>
    </row>
    <row r="406" spans="1:2" x14ac:dyDescent="0.25">
      <c r="A406" s="12" t="s">
        <v>37</v>
      </c>
      <c r="B406" s="14">
        <v>49</v>
      </c>
    </row>
    <row r="407" spans="1:2" x14ac:dyDescent="0.25">
      <c r="A407" s="12" t="s">
        <v>37</v>
      </c>
      <c r="B407" s="14">
        <v>49</v>
      </c>
    </row>
    <row r="408" spans="1:2" x14ac:dyDescent="0.25">
      <c r="A408" s="12" t="s">
        <v>37</v>
      </c>
      <c r="B408" s="14">
        <v>49</v>
      </c>
    </row>
    <row r="409" spans="1:2" x14ac:dyDescent="0.25">
      <c r="A409" s="12" t="s">
        <v>37</v>
      </c>
      <c r="B409" s="14">
        <v>50</v>
      </c>
    </row>
    <row r="410" spans="1:2" x14ac:dyDescent="0.25">
      <c r="A410" s="12" t="s">
        <v>37</v>
      </c>
      <c r="B410" s="14">
        <v>50</v>
      </c>
    </row>
    <row r="411" spans="1:2" x14ac:dyDescent="0.25">
      <c r="A411" s="12" t="s">
        <v>37</v>
      </c>
      <c r="B411" s="14">
        <v>50</v>
      </c>
    </row>
    <row r="412" spans="1:2" x14ac:dyDescent="0.25">
      <c r="A412" s="12" t="s">
        <v>37</v>
      </c>
      <c r="B412" s="14">
        <v>50</v>
      </c>
    </row>
    <row r="413" spans="1:2" x14ac:dyDescent="0.25">
      <c r="A413" s="12" t="s">
        <v>37</v>
      </c>
      <c r="B413" s="14">
        <v>51</v>
      </c>
    </row>
    <row r="414" spans="1:2" x14ac:dyDescent="0.25">
      <c r="A414" s="12" t="s">
        <v>37</v>
      </c>
      <c r="B414" s="14">
        <v>51</v>
      </c>
    </row>
    <row r="415" spans="1:2" x14ac:dyDescent="0.25">
      <c r="A415" s="12" t="s">
        <v>37</v>
      </c>
      <c r="B415" s="14">
        <v>52</v>
      </c>
    </row>
    <row r="416" spans="1:2" x14ac:dyDescent="0.25">
      <c r="A416" s="12" t="s">
        <v>37</v>
      </c>
      <c r="B416" s="14">
        <v>52</v>
      </c>
    </row>
    <row r="417" spans="1:2" x14ac:dyDescent="0.25">
      <c r="A417" s="12" t="s">
        <v>37</v>
      </c>
      <c r="B417" s="14">
        <v>52</v>
      </c>
    </row>
    <row r="418" spans="1:2" x14ac:dyDescent="0.25">
      <c r="A418" s="12" t="s">
        <v>37</v>
      </c>
      <c r="B418" s="14">
        <v>53</v>
      </c>
    </row>
    <row r="419" spans="1:2" x14ac:dyDescent="0.25">
      <c r="A419" s="12" t="s">
        <v>37</v>
      </c>
      <c r="B419" s="14">
        <v>53</v>
      </c>
    </row>
    <row r="420" spans="1:2" x14ac:dyDescent="0.25">
      <c r="A420" s="12" t="s">
        <v>37</v>
      </c>
      <c r="B420" s="14">
        <v>54</v>
      </c>
    </row>
    <row r="421" spans="1:2" x14ac:dyDescent="0.25">
      <c r="A421" s="12" t="s">
        <v>37</v>
      </c>
      <c r="B421" s="14">
        <v>55</v>
      </c>
    </row>
    <row r="422" spans="1:2" x14ac:dyDescent="0.25">
      <c r="A422" s="12" t="s">
        <v>37</v>
      </c>
      <c r="B422" s="14">
        <v>56</v>
      </c>
    </row>
    <row r="423" spans="1:2" x14ac:dyDescent="0.25">
      <c r="A423" s="12" t="s">
        <v>37</v>
      </c>
      <c r="B423" s="14">
        <v>56</v>
      </c>
    </row>
    <row r="424" spans="1:2" x14ac:dyDescent="0.25">
      <c r="A424" s="12" t="s">
        <v>37</v>
      </c>
      <c r="B424" s="14">
        <v>56</v>
      </c>
    </row>
    <row r="425" spans="1:2" x14ac:dyDescent="0.25">
      <c r="A425" s="12" t="s">
        <v>37</v>
      </c>
      <c r="B425" s="14">
        <v>59</v>
      </c>
    </row>
    <row r="426" spans="1:2" x14ac:dyDescent="0.25">
      <c r="A426" s="12" t="s">
        <v>37</v>
      </c>
      <c r="B426" s="14">
        <v>59</v>
      </c>
    </row>
    <row r="427" spans="1:2" x14ac:dyDescent="0.25">
      <c r="A427" s="12" t="s">
        <v>37</v>
      </c>
      <c r="B427" s="14">
        <v>59</v>
      </c>
    </row>
    <row r="428" spans="1:2" x14ac:dyDescent="0.25">
      <c r="A428" s="12" t="s">
        <v>37</v>
      </c>
      <c r="B428" s="14">
        <v>59</v>
      </c>
    </row>
    <row r="429" spans="1:2" x14ac:dyDescent="0.25">
      <c r="A429" s="12" t="s">
        <v>37</v>
      </c>
      <c r="B429" s="14">
        <v>60</v>
      </c>
    </row>
    <row r="430" spans="1:2" x14ac:dyDescent="0.25">
      <c r="A430" s="12" t="s">
        <v>37</v>
      </c>
      <c r="B430" s="14">
        <v>60</v>
      </c>
    </row>
    <row r="431" spans="1:2" x14ac:dyDescent="0.25">
      <c r="A431" s="12" t="s">
        <v>37</v>
      </c>
      <c r="B431" s="14">
        <v>61</v>
      </c>
    </row>
    <row r="432" spans="1:2" x14ac:dyDescent="0.25">
      <c r="A432" s="12" t="s">
        <v>37</v>
      </c>
      <c r="B432" s="14">
        <v>61</v>
      </c>
    </row>
    <row r="433" spans="1:2" x14ac:dyDescent="0.25">
      <c r="A433" s="12" t="s">
        <v>37</v>
      </c>
      <c r="B433" s="14">
        <v>61</v>
      </c>
    </row>
    <row r="434" spans="1:2" x14ac:dyDescent="0.25">
      <c r="A434" s="12" t="s">
        <v>37</v>
      </c>
      <c r="B434" s="14">
        <v>62</v>
      </c>
    </row>
    <row r="435" spans="1:2" x14ac:dyDescent="0.25">
      <c r="A435" s="12" t="s">
        <v>37</v>
      </c>
      <c r="B435" s="14">
        <v>64</v>
      </c>
    </row>
    <row r="436" spans="1:2" x14ac:dyDescent="0.25">
      <c r="A436" s="12" t="s">
        <v>37</v>
      </c>
      <c r="B436" s="14">
        <v>64</v>
      </c>
    </row>
    <row r="437" spans="1:2" x14ac:dyDescent="0.25">
      <c r="A437" s="12" t="s">
        <v>37</v>
      </c>
      <c r="B437" s="14">
        <v>64</v>
      </c>
    </row>
    <row r="438" spans="1:2" x14ac:dyDescent="0.25">
      <c r="A438" s="12" t="s">
        <v>37</v>
      </c>
      <c r="B438" s="14">
        <v>66</v>
      </c>
    </row>
    <row r="439" spans="1:2" x14ac:dyDescent="0.25">
      <c r="A439" s="12" t="s">
        <v>37</v>
      </c>
      <c r="B439" s="14">
        <v>67</v>
      </c>
    </row>
    <row r="440" spans="1:2" x14ac:dyDescent="0.25">
      <c r="A440" s="12" t="s">
        <v>37</v>
      </c>
      <c r="B440" s="14">
        <v>68</v>
      </c>
    </row>
    <row r="441" spans="1:2" x14ac:dyDescent="0.25">
      <c r="A441" s="12" t="s">
        <v>37</v>
      </c>
      <c r="B441" s="14">
        <v>68</v>
      </c>
    </row>
    <row r="442" spans="1:2" x14ac:dyDescent="0.25">
      <c r="A442" s="12" t="s">
        <v>37</v>
      </c>
      <c r="B442" s="14">
        <v>68</v>
      </c>
    </row>
    <row r="443" spans="1:2" x14ac:dyDescent="0.25">
      <c r="A443" s="12" t="s">
        <v>37</v>
      </c>
      <c r="B443" s="14">
        <v>69</v>
      </c>
    </row>
    <row r="444" spans="1:2" x14ac:dyDescent="0.25">
      <c r="A444" s="12" t="s">
        <v>37</v>
      </c>
      <c r="B444" s="14">
        <v>69</v>
      </c>
    </row>
    <row r="445" spans="1:2" x14ac:dyDescent="0.25">
      <c r="A445" s="12" t="s">
        <v>37</v>
      </c>
      <c r="B445" s="14">
        <v>71</v>
      </c>
    </row>
    <row r="446" spans="1:2" x14ac:dyDescent="0.25">
      <c r="A446" s="12" t="s">
        <v>37</v>
      </c>
      <c r="B446" s="14">
        <v>71</v>
      </c>
    </row>
    <row r="447" spans="1:2" x14ac:dyDescent="0.25">
      <c r="A447" s="12" t="s">
        <v>37</v>
      </c>
      <c r="B447" s="14">
        <v>73</v>
      </c>
    </row>
    <row r="448" spans="1:2" x14ac:dyDescent="0.25">
      <c r="A448" s="12" t="s">
        <v>37</v>
      </c>
      <c r="B448" s="14">
        <v>73</v>
      </c>
    </row>
    <row r="449" spans="1:2" x14ac:dyDescent="0.25">
      <c r="A449" s="12" t="s">
        <v>37</v>
      </c>
      <c r="B449" s="14">
        <v>75</v>
      </c>
    </row>
    <row r="450" spans="1:2" x14ac:dyDescent="0.25">
      <c r="A450" s="12" t="s">
        <v>37</v>
      </c>
      <c r="B450" s="14">
        <v>77</v>
      </c>
    </row>
    <row r="451" spans="1:2" x14ac:dyDescent="0.25">
      <c r="A451" s="12" t="s">
        <v>37</v>
      </c>
      <c r="B451" s="14">
        <v>79</v>
      </c>
    </row>
    <row r="452" spans="1:2" x14ac:dyDescent="0.25">
      <c r="A452" s="12" t="s">
        <v>37</v>
      </c>
      <c r="B452" s="14">
        <v>79</v>
      </c>
    </row>
    <row r="453" spans="1:2" x14ac:dyDescent="0.25">
      <c r="A453" s="12" t="s">
        <v>37</v>
      </c>
      <c r="B453" s="14">
        <v>82</v>
      </c>
    </row>
    <row r="454" spans="1:2" x14ac:dyDescent="0.25">
      <c r="A454" s="12" t="s">
        <v>37</v>
      </c>
      <c r="B454" s="14">
        <v>88</v>
      </c>
    </row>
    <row r="455" spans="1:2" x14ac:dyDescent="0.25">
      <c r="A455" s="12" t="s">
        <v>37</v>
      </c>
      <c r="B455" s="14">
        <v>88</v>
      </c>
    </row>
    <row r="456" spans="1:2" x14ac:dyDescent="0.25">
      <c r="A456" s="12" t="s">
        <v>37</v>
      </c>
      <c r="B456" s="14">
        <v>88</v>
      </c>
    </row>
    <row r="457" spans="1:2" x14ac:dyDescent="0.25">
      <c r="A457" s="12" t="s">
        <v>37</v>
      </c>
      <c r="B457" s="14">
        <v>88</v>
      </c>
    </row>
    <row r="458" spans="1:2" x14ac:dyDescent="0.25">
      <c r="A458" s="12" t="s">
        <v>37</v>
      </c>
      <c r="B458" s="14">
        <v>90</v>
      </c>
    </row>
    <row r="459" spans="1:2" x14ac:dyDescent="0.25">
      <c r="A459" s="12" t="s">
        <v>37</v>
      </c>
      <c r="B459" s="14">
        <v>101</v>
      </c>
    </row>
    <row r="460" spans="1:2" x14ac:dyDescent="0.25">
      <c r="A460" s="12" t="s">
        <v>37</v>
      </c>
      <c r="B460" s="14">
        <v>105</v>
      </c>
    </row>
    <row r="461" spans="1:2" x14ac:dyDescent="0.25">
      <c r="A461" s="12" t="s">
        <v>37</v>
      </c>
      <c r="B461" s="14">
        <v>121</v>
      </c>
    </row>
    <row r="462" spans="1:2" x14ac:dyDescent="0.25">
      <c r="A462" s="12" t="s">
        <v>38</v>
      </c>
      <c r="B462" s="14">
        <v>21</v>
      </c>
    </row>
    <row r="463" spans="1:2" x14ac:dyDescent="0.25">
      <c r="A463" s="12" t="s">
        <v>38</v>
      </c>
      <c r="B463" s="14">
        <v>21</v>
      </c>
    </row>
    <row r="464" spans="1:2" x14ac:dyDescent="0.25">
      <c r="A464" s="12" t="s">
        <v>38</v>
      </c>
      <c r="B464" s="14">
        <v>21</v>
      </c>
    </row>
    <row r="465" spans="1:2" x14ac:dyDescent="0.25">
      <c r="A465" s="12" t="s">
        <v>39</v>
      </c>
      <c r="B465" s="14">
        <v>25</v>
      </c>
    </row>
    <row r="466" spans="1:2" x14ac:dyDescent="0.25">
      <c r="A466" s="12" t="s">
        <v>39</v>
      </c>
      <c r="B466" s="14">
        <v>25</v>
      </c>
    </row>
    <row r="467" spans="1:2" x14ac:dyDescent="0.25">
      <c r="A467" s="12" t="s">
        <v>39</v>
      </c>
      <c r="B467" s="14">
        <v>25</v>
      </c>
    </row>
    <row r="468" spans="1:2" x14ac:dyDescent="0.25">
      <c r="A468" s="12" t="s">
        <v>39</v>
      </c>
      <c r="B468" s="14">
        <v>25</v>
      </c>
    </row>
    <row r="469" spans="1:2" x14ac:dyDescent="0.25">
      <c r="A469" s="12" t="s">
        <v>39</v>
      </c>
      <c r="B469" s="14">
        <v>25</v>
      </c>
    </row>
    <row r="470" spans="1:2" x14ac:dyDescent="0.25">
      <c r="A470" s="12" t="s">
        <v>39</v>
      </c>
      <c r="B470" s="14">
        <v>25</v>
      </c>
    </row>
    <row r="471" spans="1:2" x14ac:dyDescent="0.25">
      <c r="A471" s="12" t="s">
        <v>39</v>
      </c>
      <c r="B471" s="14">
        <v>25</v>
      </c>
    </row>
    <row r="472" spans="1:2" x14ac:dyDescent="0.25">
      <c r="A472" s="12" t="s">
        <v>39</v>
      </c>
      <c r="B472" s="14">
        <v>25</v>
      </c>
    </row>
    <row r="473" spans="1:2" x14ac:dyDescent="0.25">
      <c r="A473" s="12" t="s">
        <v>39</v>
      </c>
      <c r="B473" s="14">
        <v>25</v>
      </c>
    </row>
    <row r="474" spans="1:2" x14ac:dyDescent="0.25">
      <c r="A474" s="12" t="s">
        <v>39</v>
      </c>
      <c r="B474" s="14">
        <v>25</v>
      </c>
    </row>
    <row r="475" spans="1:2" x14ac:dyDescent="0.25">
      <c r="A475" s="12" t="s">
        <v>39</v>
      </c>
      <c r="B475" s="14">
        <v>26</v>
      </c>
    </row>
    <row r="476" spans="1:2" x14ac:dyDescent="0.25">
      <c r="A476" s="12" t="s">
        <v>39</v>
      </c>
      <c r="B476" s="14">
        <v>29</v>
      </c>
    </row>
    <row r="477" spans="1:2" x14ac:dyDescent="0.25">
      <c r="A477" s="12" t="s">
        <v>39</v>
      </c>
      <c r="B477" s="14">
        <v>29</v>
      </c>
    </row>
    <row r="478" spans="1:2" x14ac:dyDescent="0.25">
      <c r="A478" s="12" t="s">
        <v>39</v>
      </c>
      <c r="B478" s="14">
        <v>29</v>
      </c>
    </row>
    <row r="479" spans="1:2" x14ac:dyDescent="0.25">
      <c r="A479" s="12" t="s">
        <v>39</v>
      </c>
      <c r="B479" s="14">
        <v>30</v>
      </c>
    </row>
    <row r="480" spans="1:2" x14ac:dyDescent="0.25">
      <c r="A480" s="12" t="s">
        <v>39</v>
      </c>
      <c r="B480" s="14">
        <v>30</v>
      </c>
    </row>
    <row r="481" spans="1:2" x14ac:dyDescent="0.25">
      <c r="A481" s="12" t="s">
        <v>39</v>
      </c>
      <c r="B481" s="14">
        <v>30</v>
      </c>
    </row>
    <row r="482" spans="1:2" x14ac:dyDescent="0.25">
      <c r="A482" s="12" t="s">
        <v>39</v>
      </c>
      <c r="B482" s="14">
        <v>31</v>
      </c>
    </row>
    <row r="483" spans="1:2" x14ac:dyDescent="0.25">
      <c r="A483" s="12" t="s">
        <v>39</v>
      </c>
      <c r="B483" s="14">
        <v>31</v>
      </c>
    </row>
    <row r="484" spans="1:2" x14ac:dyDescent="0.25">
      <c r="A484" s="12" t="s">
        <v>39</v>
      </c>
      <c r="B484" s="14">
        <v>32</v>
      </c>
    </row>
    <row r="485" spans="1:2" x14ac:dyDescent="0.25">
      <c r="A485" s="12" t="s">
        <v>39</v>
      </c>
      <c r="B485" s="14">
        <v>32</v>
      </c>
    </row>
    <row r="486" spans="1:2" x14ac:dyDescent="0.25">
      <c r="A486" s="12" t="s">
        <v>39</v>
      </c>
      <c r="B486" s="14">
        <v>32</v>
      </c>
    </row>
    <row r="487" spans="1:2" x14ac:dyDescent="0.25">
      <c r="A487" s="12" t="s">
        <v>39</v>
      </c>
      <c r="B487" s="14">
        <v>32</v>
      </c>
    </row>
    <row r="488" spans="1:2" x14ac:dyDescent="0.25">
      <c r="A488" s="12" t="s">
        <v>39</v>
      </c>
      <c r="B488" s="14">
        <v>33</v>
      </c>
    </row>
    <row r="489" spans="1:2" x14ac:dyDescent="0.25">
      <c r="A489" s="12" t="s">
        <v>39</v>
      </c>
      <c r="B489" s="14">
        <v>33</v>
      </c>
    </row>
    <row r="490" spans="1:2" x14ac:dyDescent="0.25">
      <c r="A490" s="12" t="s">
        <v>39</v>
      </c>
      <c r="B490" s="14">
        <v>34</v>
      </c>
    </row>
    <row r="491" spans="1:2" x14ac:dyDescent="0.25">
      <c r="A491" s="12" t="s">
        <v>39</v>
      </c>
      <c r="B491" s="14">
        <v>34</v>
      </c>
    </row>
    <row r="492" spans="1:2" x14ac:dyDescent="0.25">
      <c r="A492" s="12" t="s">
        <v>39</v>
      </c>
      <c r="B492" s="14">
        <v>34</v>
      </c>
    </row>
    <row r="493" spans="1:2" x14ac:dyDescent="0.25">
      <c r="A493" s="12" t="s">
        <v>39</v>
      </c>
      <c r="B493" s="14">
        <v>35</v>
      </c>
    </row>
    <row r="494" spans="1:2" x14ac:dyDescent="0.25">
      <c r="A494" s="12" t="s">
        <v>39</v>
      </c>
      <c r="B494" s="14">
        <v>35</v>
      </c>
    </row>
    <row r="495" spans="1:2" x14ac:dyDescent="0.25">
      <c r="A495" s="12" t="s">
        <v>39</v>
      </c>
      <c r="B495" s="14">
        <v>36</v>
      </c>
    </row>
    <row r="496" spans="1:2" x14ac:dyDescent="0.25">
      <c r="A496" s="12" t="s">
        <v>39</v>
      </c>
      <c r="B496" s="14">
        <v>37</v>
      </c>
    </row>
    <row r="497" spans="1:2" x14ac:dyDescent="0.25">
      <c r="A497" s="12" t="s">
        <v>39</v>
      </c>
      <c r="B497" s="14">
        <v>38</v>
      </c>
    </row>
    <row r="498" spans="1:2" x14ac:dyDescent="0.25">
      <c r="A498" s="12" t="s">
        <v>39</v>
      </c>
      <c r="B498" s="14">
        <v>38</v>
      </c>
    </row>
    <row r="499" spans="1:2" x14ac:dyDescent="0.25">
      <c r="A499" s="12" t="s">
        <v>39</v>
      </c>
      <c r="B499" s="14">
        <v>39</v>
      </c>
    </row>
    <row r="500" spans="1:2" x14ac:dyDescent="0.25">
      <c r="A500" s="12" t="s">
        <v>39</v>
      </c>
      <c r="B500" s="14">
        <v>39</v>
      </c>
    </row>
    <row r="501" spans="1:2" x14ac:dyDescent="0.25">
      <c r="A501" s="12" t="s">
        <v>39</v>
      </c>
      <c r="B501" s="14">
        <v>39</v>
      </c>
    </row>
    <row r="502" spans="1:2" x14ac:dyDescent="0.25">
      <c r="A502" s="12" t="s">
        <v>39</v>
      </c>
      <c r="B502" s="14">
        <v>39</v>
      </c>
    </row>
    <row r="503" spans="1:2" x14ac:dyDescent="0.25">
      <c r="A503" s="12" t="s">
        <v>39</v>
      </c>
      <c r="B503" s="14">
        <v>39</v>
      </c>
    </row>
    <row r="504" spans="1:2" x14ac:dyDescent="0.25">
      <c r="A504" s="12" t="s">
        <v>39</v>
      </c>
      <c r="B504" s="14">
        <v>39</v>
      </c>
    </row>
    <row r="505" spans="1:2" x14ac:dyDescent="0.25">
      <c r="A505" s="12" t="s">
        <v>39</v>
      </c>
      <c r="B505" s="14">
        <v>40</v>
      </c>
    </row>
    <row r="506" spans="1:2" x14ac:dyDescent="0.25">
      <c r="A506" s="12" t="s">
        <v>39</v>
      </c>
      <c r="B506" s="14">
        <v>40</v>
      </c>
    </row>
    <row r="507" spans="1:2" x14ac:dyDescent="0.25">
      <c r="A507" s="12" t="s">
        <v>39</v>
      </c>
      <c r="B507" s="14">
        <v>40</v>
      </c>
    </row>
    <row r="508" spans="1:2" x14ac:dyDescent="0.25">
      <c r="A508" s="12" t="s">
        <v>39</v>
      </c>
      <c r="B508" s="14">
        <v>40</v>
      </c>
    </row>
    <row r="509" spans="1:2" x14ac:dyDescent="0.25">
      <c r="A509" s="12" t="s">
        <v>39</v>
      </c>
      <c r="B509" s="14">
        <v>40</v>
      </c>
    </row>
    <row r="510" spans="1:2" x14ac:dyDescent="0.25">
      <c r="A510" s="12" t="s">
        <v>39</v>
      </c>
      <c r="B510" s="14">
        <v>40</v>
      </c>
    </row>
    <row r="511" spans="1:2" x14ac:dyDescent="0.25">
      <c r="A511" s="12" t="s">
        <v>39</v>
      </c>
      <c r="B511" s="14">
        <v>40</v>
      </c>
    </row>
    <row r="512" spans="1:2" x14ac:dyDescent="0.25">
      <c r="A512" s="12" t="s">
        <v>39</v>
      </c>
      <c r="B512" s="14">
        <v>40</v>
      </c>
    </row>
    <row r="513" spans="1:2" x14ac:dyDescent="0.25">
      <c r="A513" s="12" t="s">
        <v>39</v>
      </c>
      <c r="B513" s="14">
        <v>40</v>
      </c>
    </row>
    <row r="514" spans="1:2" x14ac:dyDescent="0.25">
      <c r="A514" s="12" t="s">
        <v>39</v>
      </c>
      <c r="B514" s="14">
        <v>41</v>
      </c>
    </row>
    <row r="515" spans="1:2" x14ac:dyDescent="0.25">
      <c r="A515" s="12" t="s">
        <v>39</v>
      </c>
      <c r="B515" s="14">
        <v>42</v>
      </c>
    </row>
    <row r="516" spans="1:2" x14ac:dyDescent="0.25">
      <c r="A516" s="12" t="s">
        <v>39</v>
      </c>
      <c r="B516" s="14">
        <v>42</v>
      </c>
    </row>
    <row r="517" spans="1:2" x14ac:dyDescent="0.25">
      <c r="A517" s="12" t="s">
        <v>39</v>
      </c>
      <c r="B517" s="14">
        <v>43</v>
      </c>
    </row>
    <row r="518" spans="1:2" x14ac:dyDescent="0.25">
      <c r="A518" s="12" t="s">
        <v>39</v>
      </c>
      <c r="B518" s="14">
        <v>43</v>
      </c>
    </row>
    <row r="519" spans="1:2" x14ac:dyDescent="0.25">
      <c r="A519" s="12" t="s">
        <v>39</v>
      </c>
      <c r="B519" s="14">
        <v>44</v>
      </c>
    </row>
    <row r="520" spans="1:2" x14ac:dyDescent="0.25">
      <c r="A520" s="12" t="s">
        <v>39</v>
      </c>
      <c r="B520" s="14">
        <v>44</v>
      </c>
    </row>
    <row r="521" spans="1:2" x14ac:dyDescent="0.25">
      <c r="A521" s="12" t="s">
        <v>39</v>
      </c>
      <c r="B521" s="14">
        <v>44</v>
      </c>
    </row>
    <row r="522" spans="1:2" x14ac:dyDescent="0.25">
      <c r="A522" s="12" t="s">
        <v>39</v>
      </c>
      <c r="B522" s="14">
        <v>44</v>
      </c>
    </row>
    <row r="523" spans="1:2" x14ac:dyDescent="0.25">
      <c r="A523" s="12" t="s">
        <v>39</v>
      </c>
      <c r="B523" s="14">
        <v>44</v>
      </c>
    </row>
    <row r="524" spans="1:2" x14ac:dyDescent="0.25">
      <c r="A524" s="12" t="s">
        <v>39</v>
      </c>
      <c r="B524" s="14">
        <v>46</v>
      </c>
    </row>
    <row r="525" spans="1:2" x14ac:dyDescent="0.25">
      <c r="A525" s="12" t="s">
        <v>39</v>
      </c>
      <c r="B525" s="14">
        <v>46</v>
      </c>
    </row>
    <row r="526" spans="1:2" x14ac:dyDescent="0.25">
      <c r="A526" s="12" t="s">
        <v>39</v>
      </c>
      <c r="B526" s="14">
        <v>46</v>
      </c>
    </row>
    <row r="527" spans="1:2" x14ac:dyDescent="0.25">
      <c r="A527" s="12" t="s">
        <v>39</v>
      </c>
      <c r="B527" s="14">
        <v>46</v>
      </c>
    </row>
    <row r="528" spans="1:2" x14ac:dyDescent="0.25">
      <c r="A528" s="12" t="s">
        <v>39</v>
      </c>
      <c r="B528" s="14">
        <v>49</v>
      </c>
    </row>
    <row r="529" spans="1:2" x14ac:dyDescent="0.25">
      <c r="A529" s="12" t="s">
        <v>39</v>
      </c>
      <c r="B529" s="14">
        <v>49</v>
      </c>
    </row>
    <row r="530" spans="1:2" x14ac:dyDescent="0.25">
      <c r="A530" s="12" t="s">
        <v>39</v>
      </c>
      <c r="B530" s="14">
        <v>49</v>
      </c>
    </row>
    <row r="531" spans="1:2" x14ac:dyDescent="0.25">
      <c r="A531" s="12" t="s">
        <v>39</v>
      </c>
      <c r="B531" s="14">
        <v>49</v>
      </c>
    </row>
    <row r="532" spans="1:2" x14ac:dyDescent="0.25">
      <c r="A532" s="12" t="s">
        <v>39</v>
      </c>
      <c r="B532" s="14">
        <v>50</v>
      </c>
    </row>
    <row r="533" spans="1:2" x14ac:dyDescent="0.25">
      <c r="A533" s="12" t="s">
        <v>39</v>
      </c>
      <c r="B533" s="14">
        <v>50</v>
      </c>
    </row>
    <row r="534" spans="1:2" x14ac:dyDescent="0.25">
      <c r="A534" s="12" t="s">
        <v>39</v>
      </c>
      <c r="B534" s="14">
        <v>50</v>
      </c>
    </row>
    <row r="535" spans="1:2" x14ac:dyDescent="0.25">
      <c r="A535" s="12" t="s">
        <v>39</v>
      </c>
      <c r="B535" s="14">
        <v>51</v>
      </c>
    </row>
    <row r="536" spans="1:2" x14ac:dyDescent="0.25">
      <c r="A536" s="12" t="s">
        <v>39</v>
      </c>
      <c r="B536" s="14">
        <v>51</v>
      </c>
    </row>
    <row r="537" spans="1:2" x14ac:dyDescent="0.25">
      <c r="A537" s="12" t="s">
        <v>39</v>
      </c>
      <c r="B537" s="14">
        <v>51</v>
      </c>
    </row>
    <row r="538" spans="1:2" x14ac:dyDescent="0.25">
      <c r="A538" s="12" t="s">
        <v>39</v>
      </c>
      <c r="B538" s="14">
        <v>51</v>
      </c>
    </row>
    <row r="539" spans="1:2" x14ac:dyDescent="0.25">
      <c r="A539" s="12" t="s">
        <v>39</v>
      </c>
      <c r="B539" s="14">
        <v>53</v>
      </c>
    </row>
    <row r="540" spans="1:2" x14ac:dyDescent="0.25">
      <c r="A540" s="12" t="s">
        <v>39</v>
      </c>
      <c r="B540" s="14">
        <v>54</v>
      </c>
    </row>
    <row r="541" spans="1:2" x14ac:dyDescent="0.25">
      <c r="A541" s="12" t="s">
        <v>39</v>
      </c>
      <c r="B541" s="14">
        <v>55</v>
      </c>
    </row>
    <row r="542" spans="1:2" x14ac:dyDescent="0.25">
      <c r="A542" s="12" t="s">
        <v>39</v>
      </c>
      <c r="B542" s="14">
        <v>55</v>
      </c>
    </row>
    <row r="543" spans="1:2" x14ac:dyDescent="0.25">
      <c r="A543" s="12" t="s">
        <v>39</v>
      </c>
      <c r="B543" s="14">
        <v>55</v>
      </c>
    </row>
    <row r="544" spans="1:2" x14ac:dyDescent="0.25">
      <c r="A544" s="12" t="s">
        <v>39</v>
      </c>
      <c r="B544" s="14">
        <v>56</v>
      </c>
    </row>
    <row r="545" spans="1:2" x14ac:dyDescent="0.25">
      <c r="A545" s="12" t="s">
        <v>39</v>
      </c>
      <c r="B545" s="14">
        <v>59</v>
      </c>
    </row>
    <row r="546" spans="1:2" x14ac:dyDescent="0.25">
      <c r="A546" s="12" t="s">
        <v>39</v>
      </c>
      <c r="B546" s="14">
        <v>59</v>
      </c>
    </row>
    <row r="547" spans="1:2" x14ac:dyDescent="0.25">
      <c r="A547" s="12" t="s">
        <v>39</v>
      </c>
      <c r="B547" s="14">
        <v>59</v>
      </c>
    </row>
    <row r="548" spans="1:2" x14ac:dyDescent="0.25">
      <c r="A548" s="12" t="s">
        <v>39</v>
      </c>
      <c r="B548" s="14">
        <v>60</v>
      </c>
    </row>
    <row r="549" spans="1:2" x14ac:dyDescent="0.25">
      <c r="A549" s="12" t="s">
        <v>39</v>
      </c>
      <c r="B549" s="14">
        <v>67</v>
      </c>
    </row>
    <row r="550" spans="1:2" x14ac:dyDescent="0.25">
      <c r="A550" s="12" t="s">
        <v>39</v>
      </c>
      <c r="B550" s="14">
        <v>68</v>
      </c>
    </row>
    <row r="551" spans="1:2" x14ac:dyDescent="0.25">
      <c r="A551" s="12" t="s">
        <v>39</v>
      </c>
      <c r="B551" s="14">
        <v>70</v>
      </c>
    </row>
    <row r="552" spans="1:2" x14ac:dyDescent="0.25">
      <c r="A552" s="12" t="s">
        <v>39</v>
      </c>
      <c r="B552" s="14">
        <v>90</v>
      </c>
    </row>
    <row r="553" spans="1:2" x14ac:dyDescent="0.25">
      <c r="A553" s="12" t="s">
        <v>40</v>
      </c>
      <c r="B553" s="14">
        <v>18</v>
      </c>
    </row>
    <row r="554" spans="1:2" x14ac:dyDescent="0.25">
      <c r="A554" s="12" t="s">
        <v>40</v>
      </c>
      <c r="B554" s="14">
        <v>19</v>
      </c>
    </row>
    <row r="555" spans="1:2" x14ac:dyDescent="0.25">
      <c r="A555" s="12" t="s">
        <v>40</v>
      </c>
      <c r="B555" s="14">
        <v>20</v>
      </c>
    </row>
    <row r="556" spans="1:2" x14ac:dyDescent="0.25">
      <c r="A556" s="12" t="s">
        <v>41</v>
      </c>
      <c r="B556" s="14">
        <v>20</v>
      </c>
    </row>
    <row r="557" spans="1:2" x14ac:dyDescent="0.25">
      <c r="A557" s="12" t="s">
        <v>41</v>
      </c>
      <c r="B557" s="14">
        <v>20</v>
      </c>
    </row>
    <row r="558" spans="1:2" x14ac:dyDescent="0.25">
      <c r="A558" s="12" t="s">
        <v>41</v>
      </c>
      <c r="B558" s="14">
        <v>20</v>
      </c>
    </row>
    <row r="559" spans="1:2" x14ac:dyDescent="0.25">
      <c r="A559" s="12" t="s">
        <v>41</v>
      </c>
      <c r="B559" s="14">
        <v>20</v>
      </c>
    </row>
    <row r="560" spans="1:2" x14ac:dyDescent="0.25">
      <c r="A560" s="12" t="s">
        <v>41</v>
      </c>
      <c r="B560" s="14">
        <v>20</v>
      </c>
    </row>
    <row r="561" spans="1:2" x14ac:dyDescent="0.25">
      <c r="A561" s="12" t="s">
        <v>41</v>
      </c>
      <c r="B561" s="14">
        <v>20</v>
      </c>
    </row>
    <row r="562" spans="1:2" x14ac:dyDescent="0.25">
      <c r="A562" s="12" t="s">
        <v>41</v>
      </c>
      <c r="B562" s="14">
        <v>20</v>
      </c>
    </row>
    <row r="563" spans="1:2" x14ac:dyDescent="0.25">
      <c r="A563" s="12" t="s">
        <v>41</v>
      </c>
      <c r="B563" s="14">
        <v>22</v>
      </c>
    </row>
    <row r="564" spans="1:2" x14ac:dyDescent="0.25">
      <c r="A564" s="12" t="s">
        <v>41</v>
      </c>
      <c r="B564" s="14">
        <v>22</v>
      </c>
    </row>
    <row r="565" spans="1:2" x14ac:dyDescent="0.25">
      <c r="A565" s="12" t="s">
        <v>41</v>
      </c>
      <c r="B565" s="14">
        <v>24</v>
      </c>
    </row>
    <row r="566" spans="1:2" x14ac:dyDescent="0.25">
      <c r="A566" s="12" t="s">
        <v>41</v>
      </c>
      <c r="B566" s="14">
        <v>24</v>
      </c>
    </row>
    <row r="567" spans="1:2" x14ac:dyDescent="0.25">
      <c r="A567" s="12" t="s">
        <v>41</v>
      </c>
      <c r="B567" s="14">
        <v>24</v>
      </c>
    </row>
    <row r="568" spans="1:2" x14ac:dyDescent="0.25">
      <c r="A568" s="12" t="s">
        <v>41</v>
      </c>
      <c r="B568" s="14">
        <v>24</v>
      </c>
    </row>
    <row r="569" spans="1:2" x14ac:dyDescent="0.25">
      <c r="A569" s="12" t="s">
        <v>41</v>
      </c>
      <c r="B569" s="14">
        <v>24</v>
      </c>
    </row>
    <row r="570" spans="1:2" x14ac:dyDescent="0.25">
      <c r="A570" s="12" t="s">
        <v>41</v>
      </c>
      <c r="B570" s="14">
        <v>24</v>
      </c>
    </row>
    <row r="571" spans="1:2" x14ac:dyDescent="0.25">
      <c r="A571" s="12" t="s">
        <v>41</v>
      </c>
      <c r="B571" s="14">
        <v>24</v>
      </c>
    </row>
    <row r="572" spans="1:2" x14ac:dyDescent="0.25">
      <c r="A572" s="12" t="s">
        <v>41</v>
      </c>
      <c r="B572" s="14">
        <v>24</v>
      </c>
    </row>
    <row r="573" spans="1:2" x14ac:dyDescent="0.25">
      <c r="A573" s="12" t="s">
        <v>41</v>
      </c>
      <c r="B573" s="14">
        <v>25</v>
      </c>
    </row>
    <row r="574" spans="1:2" x14ac:dyDescent="0.25">
      <c r="A574" s="12" t="s">
        <v>41</v>
      </c>
      <c r="B574" s="14">
        <v>25</v>
      </c>
    </row>
    <row r="575" spans="1:2" x14ac:dyDescent="0.25">
      <c r="A575" s="12" t="s">
        <v>41</v>
      </c>
      <c r="B575" s="14">
        <v>25</v>
      </c>
    </row>
    <row r="576" spans="1:2" x14ac:dyDescent="0.25">
      <c r="A576" s="12" t="s">
        <v>41</v>
      </c>
      <c r="B576" s="14">
        <v>25</v>
      </c>
    </row>
    <row r="577" spans="1:2" x14ac:dyDescent="0.25">
      <c r="A577" s="12" t="s">
        <v>41</v>
      </c>
      <c r="B577" s="14">
        <v>25</v>
      </c>
    </row>
    <row r="578" spans="1:2" x14ac:dyDescent="0.25">
      <c r="A578" s="12" t="s">
        <v>41</v>
      </c>
      <c r="B578" s="14">
        <v>25</v>
      </c>
    </row>
    <row r="579" spans="1:2" x14ac:dyDescent="0.25">
      <c r="A579" s="12" t="s">
        <v>41</v>
      </c>
      <c r="B579" s="14">
        <v>25</v>
      </c>
    </row>
    <row r="580" spans="1:2" x14ac:dyDescent="0.25">
      <c r="A580" s="12" t="s">
        <v>41</v>
      </c>
      <c r="B580" s="14">
        <v>25</v>
      </c>
    </row>
    <row r="581" spans="1:2" x14ac:dyDescent="0.25">
      <c r="A581" s="12" t="s">
        <v>41</v>
      </c>
      <c r="B581" s="14">
        <v>25</v>
      </c>
    </row>
    <row r="582" spans="1:2" x14ac:dyDescent="0.25">
      <c r="A582" s="12" t="s">
        <v>41</v>
      </c>
      <c r="B582" s="14">
        <v>25</v>
      </c>
    </row>
    <row r="583" spans="1:2" x14ac:dyDescent="0.25">
      <c r="A583" s="12" t="s">
        <v>41</v>
      </c>
      <c r="B583" s="14">
        <v>25</v>
      </c>
    </row>
    <row r="584" spans="1:2" x14ac:dyDescent="0.25">
      <c r="A584" s="12" t="s">
        <v>41</v>
      </c>
      <c r="B584" s="14">
        <v>25</v>
      </c>
    </row>
    <row r="585" spans="1:2" x14ac:dyDescent="0.25">
      <c r="A585" s="12" t="s">
        <v>41</v>
      </c>
      <c r="B585" s="14">
        <v>25</v>
      </c>
    </row>
    <row r="586" spans="1:2" x14ac:dyDescent="0.25">
      <c r="A586" s="12" t="s">
        <v>41</v>
      </c>
      <c r="B586" s="14">
        <v>26</v>
      </c>
    </row>
    <row r="587" spans="1:2" x14ac:dyDescent="0.25">
      <c r="A587" s="12" t="s">
        <v>41</v>
      </c>
      <c r="B587" s="14">
        <v>26</v>
      </c>
    </row>
    <row r="588" spans="1:2" x14ac:dyDescent="0.25">
      <c r="A588" s="12" t="s">
        <v>41</v>
      </c>
      <c r="B588" s="14">
        <v>26</v>
      </c>
    </row>
    <row r="589" spans="1:2" x14ac:dyDescent="0.25">
      <c r="A589" s="12" t="s">
        <v>41</v>
      </c>
      <c r="B589" s="14">
        <v>26</v>
      </c>
    </row>
    <row r="590" spans="1:2" x14ac:dyDescent="0.25">
      <c r="A590" s="12" t="s">
        <v>41</v>
      </c>
      <c r="B590" s="14">
        <v>26</v>
      </c>
    </row>
    <row r="591" spans="1:2" x14ac:dyDescent="0.25">
      <c r="A591" s="12" t="s">
        <v>41</v>
      </c>
      <c r="B591" s="14">
        <v>26</v>
      </c>
    </row>
    <row r="592" spans="1:2" x14ac:dyDescent="0.25">
      <c r="A592" s="12" t="s">
        <v>41</v>
      </c>
      <c r="B592" s="14">
        <v>27</v>
      </c>
    </row>
    <row r="593" spans="1:2" x14ac:dyDescent="0.25">
      <c r="A593" s="12" t="s">
        <v>41</v>
      </c>
      <c r="B593" s="14">
        <v>28</v>
      </c>
    </row>
    <row r="594" spans="1:2" x14ac:dyDescent="0.25">
      <c r="A594" s="12" t="s">
        <v>41</v>
      </c>
      <c r="B594" s="14">
        <v>30</v>
      </c>
    </row>
    <row r="595" spans="1:2" x14ac:dyDescent="0.25">
      <c r="A595" s="12" t="s">
        <v>41</v>
      </c>
      <c r="B595" s="14">
        <v>30</v>
      </c>
    </row>
    <row r="596" spans="1:2" x14ac:dyDescent="0.25">
      <c r="A596" s="12" t="s">
        <v>41</v>
      </c>
      <c r="B596" s="14">
        <v>30</v>
      </c>
    </row>
    <row r="597" spans="1:2" x14ac:dyDescent="0.25">
      <c r="A597" s="12" t="s">
        <v>41</v>
      </c>
      <c r="B597" s="14">
        <v>30</v>
      </c>
    </row>
    <row r="598" spans="1:2" x14ac:dyDescent="0.25">
      <c r="A598" s="12" t="s">
        <v>41</v>
      </c>
      <c r="B598" s="14">
        <v>30</v>
      </c>
    </row>
    <row r="599" spans="1:2" x14ac:dyDescent="0.25">
      <c r="A599" s="12" t="s">
        <v>41</v>
      </c>
      <c r="B599" s="14">
        <v>30</v>
      </c>
    </row>
    <row r="600" spans="1:2" x14ac:dyDescent="0.25">
      <c r="A600" s="12" t="s">
        <v>41</v>
      </c>
      <c r="B600" s="14">
        <v>30</v>
      </c>
    </row>
    <row r="601" spans="1:2" x14ac:dyDescent="0.25">
      <c r="A601" s="12" t="s">
        <v>41</v>
      </c>
      <c r="B601" s="14">
        <v>30</v>
      </c>
    </row>
    <row r="602" spans="1:2" x14ac:dyDescent="0.25">
      <c r="A602" s="12" t="s">
        <v>41</v>
      </c>
      <c r="B602" s="14">
        <v>30</v>
      </c>
    </row>
    <row r="603" spans="1:2" x14ac:dyDescent="0.25">
      <c r="A603" s="12" t="s">
        <v>41</v>
      </c>
      <c r="B603" s="14">
        <v>31</v>
      </c>
    </row>
    <row r="604" spans="1:2" x14ac:dyDescent="0.25">
      <c r="A604" s="12" t="s">
        <v>41</v>
      </c>
      <c r="B604" s="14">
        <v>31</v>
      </c>
    </row>
    <row r="605" spans="1:2" x14ac:dyDescent="0.25">
      <c r="A605" s="12" t="s">
        <v>41</v>
      </c>
      <c r="B605" s="14">
        <v>31</v>
      </c>
    </row>
    <row r="606" spans="1:2" x14ac:dyDescent="0.25">
      <c r="A606" s="12" t="s">
        <v>41</v>
      </c>
      <c r="B606" s="14">
        <v>31</v>
      </c>
    </row>
    <row r="607" spans="1:2" x14ac:dyDescent="0.25">
      <c r="A607" s="12" t="s">
        <v>41</v>
      </c>
      <c r="B607" s="14">
        <v>31</v>
      </c>
    </row>
    <row r="608" spans="1:2" x14ac:dyDescent="0.25">
      <c r="A608" s="12" t="s">
        <v>41</v>
      </c>
      <c r="B608" s="14">
        <v>32</v>
      </c>
    </row>
    <row r="609" spans="1:2" x14ac:dyDescent="0.25">
      <c r="A609" s="12" t="s">
        <v>41</v>
      </c>
      <c r="B609" s="14">
        <v>32</v>
      </c>
    </row>
    <row r="610" spans="1:2" x14ac:dyDescent="0.25">
      <c r="A610" s="12" t="s">
        <v>41</v>
      </c>
      <c r="B610" s="14">
        <v>32</v>
      </c>
    </row>
    <row r="611" spans="1:2" x14ac:dyDescent="0.25">
      <c r="A611" s="12" t="s">
        <v>41</v>
      </c>
      <c r="B611" s="14">
        <v>32</v>
      </c>
    </row>
    <row r="612" spans="1:2" x14ac:dyDescent="0.25">
      <c r="A612" s="12" t="s">
        <v>41</v>
      </c>
      <c r="B612" s="14">
        <v>33</v>
      </c>
    </row>
    <row r="613" spans="1:2" x14ac:dyDescent="0.25">
      <c r="A613" s="12" t="s">
        <v>41</v>
      </c>
      <c r="B613" s="14">
        <v>34</v>
      </c>
    </row>
    <row r="614" spans="1:2" x14ac:dyDescent="0.25">
      <c r="A614" s="12" t="s">
        <v>41</v>
      </c>
      <c r="B614" s="14">
        <v>34</v>
      </c>
    </row>
    <row r="615" spans="1:2" x14ac:dyDescent="0.25">
      <c r="A615" s="12" t="s">
        <v>41</v>
      </c>
      <c r="B615" s="14">
        <v>35</v>
      </c>
    </row>
    <row r="616" spans="1:2" x14ac:dyDescent="0.25">
      <c r="A616" s="12" t="s">
        <v>41</v>
      </c>
      <c r="B616" s="14">
        <v>35</v>
      </c>
    </row>
    <row r="617" spans="1:2" x14ac:dyDescent="0.25">
      <c r="A617" s="12" t="s">
        <v>41</v>
      </c>
      <c r="B617" s="14">
        <v>35</v>
      </c>
    </row>
    <row r="618" spans="1:2" x14ac:dyDescent="0.25">
      <c r="A618" s="12" t="s">
        <v>41</v>
      </c>
      <c r="B618" s="14">
        <v>35</v>
      </c>
    </row>
    <row r="619" spans="1:2" x14ac:dyDescent="0.25">
      <c r="A619" s="12" t="s">
        <v>41</v>
      </c>
      <c r="B619" s="14">
        <v>35</v>
      </c>
    </row>
    <row r="620" spans="1:2" x14ac:dyDescent="0.25">
      <c r="A620" s="12" t="s">
        <v>41</v>
      </c>
      <c r="B620" s="14">
        <v>35</v>
      </c>
    </row>
    <row r="621" spans="1:2" x14ac:dyDescent="0.25">
      <c r="A621" s="12" t="s">
        <v>41</v>
      </c>
      <c r="B621" s="14">
        <v>35</v>
      </c>
    </row>
    <row r="622" spans="1:2" x14ac:dyDescent="0.25">
      <c r="A622" s="12" t="s">
        <v>41</v>
      </c>
      <c r="B622" s="14">
        <v>36</v>
      </c>
    </row>
    <row r="623" spans="1:2" x14ac:dyDescent="0.25">
      <c r="A623" s="12" t="s">
        <v>41</v>
      </c>
      <c r="B623" s="14">
        <v>36</v>
      </c>
    </row>
    <row r="624" spans="1:2" x14ac:dyDescent="0.25">
      <c r="A624" s="12" t="s">
        <v>41</v>
      </c>
      <c r="B624" s="14">
        <v>38</v>
      </c>
    </row>
    <row r="625" spans="1:2" x14ac:dyDescent="0.25">
      <c r="A625" s="12" t="s">
        <v>41</v>
      </c>
      <c r="B625" s="14">
        <v>38</v>
      </c>
    </row>
    <row r="626" spans="1:2" x14ac:dyDescent="0.25">
      <c r="A626" s="12" t="s">
        <v>41</v>
      </c>
      <c r="B626" s="14">
        <v>38</v>
      </c>
    </row>
    <row r="627" spans="1:2" x14ac:dyDescent="0.25">
      <c r="A627" s="12" t="s">
        <v>41</v>
      </c>
      <c r="B627" s="14">
        <v>38</v>
      </c>
    </row>
    <row r="628" spans="1:2" x14ac:dyDescent="0.25">
      <c r="A628" s="12" t="s">
        <v>41</v>
      </c>
      <c r="B628" s="14">
        <v>39</v>
      </c>
    </row>
    <row r="629" spans="1:2" x14ac:dyDescent="0.25">
      <c r="A629" s="12" t="s">
        <v>41</v>
      </c>
      <c r="B629" s="14">
        <v>41</v>
      </c>
    </row>
    <row r="630" spans="1:2" x14ac:dyDescent="0.25">
      <c r="A630" s="12" t="s">
        <v>41</v>
      </c>
      <c r="B630" s="14">
        <v>41</v>
      </c>
    </row>
    <row r="631" spans="1:2" x14ac:dyDescent="0.25">
      <c r="A631" s="12" t="s">
        <v>41</v>
      </c>
      <c r="B631" s="14">
        <v>42</v>
      </c>
    </row>
    <row r="632" spans="1:2" x14ac:dyDescent="0.25">
      <c r="A632" s="12" t="s">
        <v>41</v>
      </c>
      <c r="B632" s="14">
        <v>42</v>
      </c>
    </row>
    <row r="633" spans="1:2" x14ac:dyDescent="0.25">
      <c r="A633" s="12" t="s">
        <v>41</v>
      </c>
      <c r="B633" s="14">
        <v>43</v>
      </c>
    </row>
    <row r="634" spans="1:2" x14ac:dyDescent="0.25">
      <c r="A634" s="12" t="s">
        <v>41</v>
      </c>
      <c r="B634" s="14">
        <v>46</v>
      </c>
    </row>
    <row r="635" spans="1:2" x14ac:dyDescent="0.25">
      <c r="A635" s="12" t="s">
        <v>41</v>
      </c>
      <c r="B635" s="14">
        <v>46</v>
      </c>
    </row>
    <row r="636" spans="1:2" x14ac:dyDescent="0.25">
      <c r="A636" s="12" t="s">
        <v>41</v>
      </c>
      <c r="B636" s="14">
        <v>46</v>
      </c>
    </row>
    <row r="637" spans="1:2" x14ac:dyDescent="0.25">
      <c r="A637" s="12" t="s">
        <v>41</v>
      </c>
      <c r="B637" s="14">
        <v>48</v>
      </c>
    </row>
    <row r="638" spans="1:2" x14ac:dyDescent="0.25">
      <c r="A638" s="12" t="s">
        <v>41</v>
      </c>
      <c r="B638" s="14">
        <v>50</v>
      </c>
    </row>
    <row r="639" spans="1:2" x14ac:dyDescent="0.25">
      <c r="A639" s="12" t="s">
        <v>41</v>
      </c>
      <c r="B639" s="14">
        <v>50</v>
      </c>
    </row>
    <row r="640" spans="1:2" x14ac:dyDescent="0.25">
      <c r="A640" s="12" t="s">
        <v>41</v>
      </c>
      <c r="B640" s="14">
        <v>53</v>
      </c>
    </row>
    <row r="641" spans="1:2" x14ac:dyDescent="0.25">
      <c r="A641" s="12" t="s">
        <v>41</v>
      </c>
      <c r="B641" s="14">
        <v>53</v>
      </c>
    </row>
    <row r="642" spans="1:2" x14ac:dyDescent="0.25">
      <c r="A642" s="12" t="s">
        <v>41</v>
      </c>
      <c r="B642" s="14">
        <v>60</v>
      </c>
    </row>
    <row r="643" spans="1:2" x14ac:dyDescent="0.25">
      <c r="A643" s="12" t="s">
        <v>42</v>
      </c>
      <c r="B643" s="14">
        <v>22</v>
      </c>
    </row>
    <row r="644" spans="1:2" x14ac:dyDescent="0.25">
      <c r="A644" s="12" t="s">
        <v>42</v>
      </c>
      <c r="B644" s="14">
        <v>30</v>
      </c>
    </row>
    <row r="645" spans="1:2" x14ac:dyDescent="0.25">
      <c r="A645" s="12" t="s">
        <v>42</v>
      </c>
      <c r="B645" s="14">
        <v>30</v>
      </c>
    </row>
    <row r="646" spans="1:2" x14ac:dyDescent="0.25">
      <c r="A646" s="12" t="s">
        <v>43</v>
      </c>
      <c r="B646" s="14">
        <v>33</v>
      </c>
    </row>
    <row r="647" spans="1:2" x14ac:dyDescent="0.25">
      <c r="A647" s="12" t="s">
        <v>43</v>
      </c>
      <c r="B647" s="14">
        <v>33</v>
      </c>
    </row>
    <row r="648" spans="1:2" x14ac:dyDescent="0.25">
      <c r="A648" s="12" t="s">
        <v>43</v>
      </c>
      <c r="B648" s="14">
        <v>33</v>
      </c>
    </row>
    <row r="649" spans="1:2" x14ac:dyDescent="0.25">
      <c r="A649" s="12" t="s">
        <v>43</v>
      </c>
      <c r="B649" s="14">
        <v>34</v>
      </c>
    </row>
    <row r="650" spans="1:2" x14ac:dyDescent="0.25">
      <c r="A650" s="12" t="s">
        <v>43</v>
      </c>
      <c r="B650" s="14">
        <v>34</v>
      </c>
    </row>
    <row r="651" spans="1:2" x14ac:dyDescent="0.25">
      <c r="A651" s="12" t="s">
        <v>43</v>
      </c>
      <c r="B651" s="14">
        <v>35</v>
      </c>
    </row>
    <row r="652" spans="1:2" x14ac:dyDescent="0.25">
      <c r="A652" s="12" t="s">
        <v>43</v>
      </c>
      <c r="B652" s="14">
        <v>37</v>
      </c>
    </row>
    <row r="653" spans="1:2" x14ac:dyDescent="0.25">
      <c r="A653" s="12" t="s">
        <v>43</v>
      </c>
      <c r="B653" s="14">
        <v>39</v>
      </c>
    </row>
    <row r="654" spans="1:2" x14ac:dyDescent="0.25">
      <c r="A654" s="12" t="s">
        <v>43</v>
      </c>
      <c r="B654" s="14">
        <v>40</v>
      </c>
    </row>
    <row r="655" spans="1:2" x14ac:dyDescent="0.25">
      <c r="A655" s="12" t="s">
        <v>43</v>
      </c>
      <c r="B655" s="14">
        <v>40</v>
      </c>
    </row>
    <row r="656" spans="1:2" x14ac:dyDescent="0.25">
      <c r="A656" s="12" t="s">
        <v>43</v>
      </c>
      <c r="B656" s="14">
        <v>40</v>
      </c>
    </row>
    <row r="657" spans="1:2" x14ac:dyDescent="0.25">
      <c r="A657" s="12" t="s">
        <v>43</v>
      </c>
      <c r="B657" s="14">
        <v>40</v>
      </c>
    </row>
    <row r="658" spans="1:2" x14ac:dyDescent="0.25">
      <c r="A658" s="12" t="s">
        <v>43</v>
      </c>
      <c r="B658" s="14">
        <v>41</v>
      </c>
    </row>
    <row r="659" spans="1:2" x14ac:dyDescent="0.25">
      <c r="A659" s="12" t="s">
        <v>43</v>
      </c>
      <c r="B659" s="14">
        <v>41</v>
      </c>
    </row>
    <row r="660" spans="1:2" x14ac:dyDescent="0.25">
      <c r="A660" s="12" t="s">
        <v>43</v>
      </c>
      <c r="B660" s="14">
        <v>42</v>
      </c>
    </row>
    <row r="661" spans="1:2" x14ac:dyDescent="0.25">
      <c r="A661" s="12" t="s">
        <v>43</v>
      </c>
      <c r="B661" s="14">
        <v>43</v>
      </c>
    </row>
    <row r="662" spans="1:2" x14ac:dyDescent="0.25">
      <c r="A662" s="12" t="s">
        <v>43</v>
      </c>
      <c r="B662" s="14">
        <v>44</v>
      </c>
    </row>
    <row r="663" spans="1:2" x14ac:dyDescent="0.25">
      <c r="A663" s="12" t="s">
        <v>43</v>
      </c>
      <c r="B663" s="14">
        <v>44</v>
      </c>
    </row>
    <row r="664" spans="1:2" x14ac:dyDescent="0.25">
      <c r="A664" s="12" t="s">
        <v>43</v>
      </c>
      <c r="B664" s="14">
        <v>46</v>
      </c>
    </row>
    <row r="665" spans="1:2" x14ac:dyDescent="0.25">
      <c r="A665" s="12" t="s">
        <v>43</v>
      </c>
      <c r="B665" s="14">
        <v>49</v>
      </c>
    </row>
    <row r="666" spans="1:2" x14ac:dyDescent="0.25">
      <c r="A666" s="12" t="s">
        <v>43</v>
      </c>
      <c r="B666" s="14">
        <v>49</v>
      </c>
    </row>
    <row r="667" spans="1:2" x14ac:dyDescent="0.25">
      <c r="A667" s="12" t="s">
        <v>43</v>
      </c>
      <c r="B667" s="14">
        <v>50</v>
      </c>
    </row>
    <row r="668" spans="1:2" x14ac:dyDescent="0.25">
      <c r="A668" s="12" t="s">
        <v>43</v>
      </c>
      <c r="B668" s="14">
        <v>51</v>
      </c>
    </row>
    <row r="669" spans="1:2" x14ac:dyDescent="0.25">
      <c r="A669" s="12" t="s">
        <v>43</v>
      </c>
      <c r="B669" s="14">
        <v>51</v>
      </c>
    </row>
    <row r="670" spans="1:2" x14ac:dyDescent="0.25">
      <c r="A670" s="12" t="s">
        <v>43</v>
      </c>
      <c r="B670" s="14">
        <v>51</v>
      </c>
    </row>
    <row r="671" spans="1:2" x14ac:dyDescent="0.25">
      <c r="A671" s="12" t="s">
        <v>43</v>
      </c>
      <c r="B671" s="14">
        <v>51</v>
      </c>
    </row>
    <row r="672" spans="1:2" x14ac:dyDescent="0.25">
      <c r="A672" s="12" t="s">
        <v>43</v>
      </c>
      <c r="B672" s="14">
        <v>51</v>
      </c>
    </row>
    <row r="673" spans="1:2" x14ac:dyDescent="0.25">
      <c r="A673" s="12" t="s">
        <v>43</v>
      </c>
      <c r="B673" s="14">
        <v>51</v>
      </c>
    </row>
    <row r="674" spans="1:2" x14ac:dyDescent="0.25">
      <c r="A674" s="12" t="s">
        <v>43</v>
      </c>
      <c r="B674" s="14">
        <v>52</v>
      </c>
    </row>
    <row r="675" spans="1:2" x14ac:dyDescent="0.25">
      <c r="A675" s="12" t="s">
        <v>43</v>
      </c>
      <c r="B675" s="14">
        <v>53</v>
      </c>
    </row>
    <row r="676" spans="1:2" x14ac:dyDescent="0.25">
      <c r="A676" s="12" t="s">
        <v>43</v>
      </c>
      <c r="B676" s="14">
        <v>54</v>
      </c>
    </row>
    <row r="677" spans="1:2" x14ac:dyDescent="0.25">
      <c r="A677" s="12" t="s">
        <v>43</v>
      </c>
      <c r="B677" s="14">
        <v>59</v>
      </c>
    </row>
    <row r="678" spans="1:2" x14ac:dyDescent="0.25">
      <c r="A678" s="12" t="s">
        <v>43</v>
      </c>
      <c r="B678" s="14">
        <v>59</v>
      </c>
    </row>
    <row r="679" spans="1:2" x14ac:dyDescent="0.25">
      <c r="A679" s="12" t="s">
        <v>43</v>
      </c>
      <c r="B679" s="14">
        <v>60</v>
      </c>
    </row>
    <row r="680" spans="1:2" x14ac:dyDescent="0.25">
      <c r="A680" s="12" t="s">
        <v>43</v>
      </c>
      <c r="B680" s="14">
        <v>60</v>
      </c>
    </row>
    <row r="681" spans="1:2" x14ac:dyDescent="0.25">
      <c r="A681" s="12" t="s">
        <v>43</v>
      </c>
      <c r="B681" s="14">
        <v>60</v>
      </c>
    </row>
    <row r="682" spans="1:2" x14ac:dyDescent="0.25">
      <c r="A682" s="12" t="s">
        <v>43</v>
      </c>
      <c r="B682" s="14">
        <v>61</v>
      </c>
    </row>
    <row r="683" spans="1:2" x14ac:dyDescent="0.25">
      <c r="A683" s="12" t="s">
        <v>43</v>
      </c>
      <c r="B683" s="14">
        <v>61</v>
      </c>
    </row>
    <row r="684" spans="1:2" x14ac:dyDescent="0.25">
      <c r="A684" s="12" t="s">
        <v>43</v>
      </c>
      <c r="B684" s="14">
        <v>62</v>
      </c>
    </row>
    <row r="685" spans="1:2" x14ac:dyDescent="0.25">
      <c r="A685" s="12" t="s">
        <v>43</v>
      </c>
      <c r="B685" s="14">
        <v>63</v>
      </c>
    </row>
    <row r="686" spans="1:2" x14ac:dyDescent="0.25">
      <c r="A686" s="12" t="s">
        <v>43</v>
      </c>
      <c r="B686" s="14">
        <v>63</v>
      </c>
    </row>
    <row r="687" spans="1:2" x14ac:dyDescent="0.25">
      <c r="A687" s="12" t="s">
        <v>43</v>
      </c>
      <c r="B687" s="14">
        <v>64</v>
      </c>
    </row>
    <row r="688" spans="1:2" x14ac:dyDescent="0.25">
      <c r="A688" s="12" t="s">
        <v>43</v>
      </c>
      <c r="B688" s="14">
        <v>65</v>
      </c>
    </row>
    <row r="689" spans="1:2" x14ac:dyDescent="0.25">
      <c r="A689" s="12" t="s">
        <v>43</v>
      </c>
      <c r="B689" s="14">
        <v>67</v>
      </c>
    </row>
    <row r="690" spans="1:2" x14ac:dyDescent="0.25">
      <c r="A690" s="12" t="s">
        <v>43</v>
      </c>
      <c r="B690" s="14">
        <v>69</v>
      </c>
    </row>
    <row r="691" spans="1:2" x14ac:dyDescent="0.25">
      <c r="A691" s="12" t="s">
        <v>43</v>
      </c>
      <c r="B691" s="14">
        <v>70</v>
      </c>
    </row>
    <row r="692" spans="1:2" x14ac:dyDescent="0.25">
      <c r="A692" s="12" t="s">
        <v>43</v>
      </c>
      <c r="B692" s="14">
        <v>70</v>
      </c>
    </row>
    <row r="693" spans="1:2" x14ac:dyDescent="0.25">
      <c r="A693" s="12" t="s">
        <v>43</v>
      </c>
      <c r="B693" s="14">
        <v>71</v>
      </c>
    </row>
    <row r="694" spans="1:2" x14ac:dyDescent="0.25">
      <c r="A694" s="12" t="s">
        <v>43</v>
      </c>
      <c r="B694" s="14">
        <v>71</v>
      </c>
    </row>
    <row r="695" spans="1:2" x14ac:dyDescent="0.25">
      <c r="A695" s="12" t="s">
        <v>43</v>
      </c>
      <c r="B695" s="14">
        <v>72</v>
      </c>
    </row>
    <row r="696" spans="1:2" x14ac:dyDescent="0.25">
      <c r="A696" s="12" t="s">
        <v>43</v>
      </c>
      <c r="B696" s="14">
        <v>72</v>
      </c>
    </row>
    <row r="697" spans="1:2" x14ac:dyDescent="0.25">
      <c r="A697" s="12" t="s">
        <v>43</v>
      </c>
      <c r="B697" s="14">
        <v>74</v>
      </c>
    </row>
    <row r="698" spans="1:2" x14ac:dyDescent="0.25">
      <c r="A698" s="12" t="s">
        <v>43</v>
      </c>
      <c r="B698" s="14">
        <v>75</v>
      </c>
    </row>
    <row r="699" spans="1:2" x14ac:dyDescent="0.25">
      <c r="A699" s="12" t="s">
        <v>43</v>
      </c>
      <c r="B699" s="14">
        <v>77</v>
      </c>
    </row>
    <row r="700" spans="1:2" x14ac:dyDescent="0.25">
      <c r="A700" s="12" t="s">
        <v>43</v>
      </c>
      <c r="B700" s="14">
        <v>78</v>
      </c>
    </row>
    <row r="701" spans="1:2" x14ac:dyDescent="0.25">
      <c r="A701" s="12" t="s">
        <v>43</v>
      </c>
      <c r="B701" s="14">
        <v>78</v>
      </c>
    </row>
    <row r="702" spans="1:2" x14ac:dyDescent="0.25">
      <c r="A702" s="12" t="s">
        <v>43</v>
      </c>
      <c r="B702" s="14">
        <v>79</v>
      </c>
    </row>
    <row r="703" spans="1:2" x14ac:dyDescent="0.25">
      <c r="A703" s="12" t="s">
        <v>43</v>
      </c>
      <c r="B703" s="14">
        <v>79</v>
      </c>
    </row>
    <row r="704" spans="1:2" x14ac:dyDescent="0.25">
      <c r="A704" s="12" t="s">
        <v>43</v>
      </c>
      <c r="B704" s="14">
        <v>79</v>
      </c>
    </row>
    <row r="705" spans="1:2" x14ac:dyDescent="0.25">
      <c r="A705" s="12" t="s">
        <v>43</v>
      </c>
      <c r="B705" s="14">
        <v>79</v>
      </c>
    </row>
    <row r="706" spans="1:2" x14ac:dyDescent="0.25">
      <c r="A706" s="12" t="s">
        <v>43</v>
      </c>
      <c r="B706" s="14">
        <v>79</v>
      </c>
    </row>
    <row r="707" spans="1:2" x14ac:dyDescent="0.25">
      <c r="A707" s="12" t="s">
        <v>43</v>
      </c>
      <c r="B707" s="14">
        <v>82</v>
      </c>
    </row>
    <row r="708" spans="1:2" x14ac:dyDescent="0.25">
      <c r="A708" s="12" t="s">
        <v>43</v>
      </c>
      <c r="B708" s="14">
        <v>82</v>
      </c>
    </row>
    <row r="709" spans="1:2" x14ac:dyDescent="0.25">
      <c r="A709" s="12" t="s">
        <v>43</v>
      </c>
      <c r="B709" s="14">
        <v>83</v>
      </c>
    </row>
    <row r="710" spans="1:2" x14ac:dyDescent="0.25">
      <c r="A710" s="12" t="s">
        <v>43</v>
      </c>
      <c r="B710" s="14">
        <v>86</v>
      </c>
    </row>
    <row r="711" spans="1:2" x14ac:dyDescent="0.25">
      <c r="A711" s="12" t="s">
        <v>43</v>
      </c>
      <c r="B711" s="14">
        <v>86</v>
      </c>
    </row>
    <row r="712" spans="1:2" x14ac:dyDescent="0.25">
      <c r="A712" s="12" t="s">
        <v>43</v>
      </c>
      <c r="B712" s="14">
        <v>86</v>
      </c>
    </row>
    <row r="713" spans="1:2" x14ac:dyDescent="0.25">
      <c r="A713" s="12" t="s">
        <v>43</v>
      </c>
      <c r="B713" s="14">
        <v>89</v>
      </c>
    </row>
    <row r="714" spans="1:2" x14ac:dyDescent="0.25">
      <c r="A714" s="12" t="s">
        <v>43</v>
      </c>
      <c r="B714" s="14">
        <v>89</v>
      </c>
    </row>
    <row r="715" spans="1:2" x14ac:dyDescent="0.25">
      <c r="A715" s="12" t="s">
        <v>43</v>
      </c>
      <c r="B715" s="14">
        <v>90</v>
      </c>
    </row>
    <row r="716" spans="1:2" x14ac:dyDescent="0.25">
      <c r="A716" s="12" t="s">
        <v>43</v>
      </c>
      <c r="B716" s="14">
        <v>92</v>
      </c>
    </row>
    <row r="717" spans="1:2" x14ac:dyDescent="0.25">
      <c r="A717" s="12" t="s">
        <v>43</v>
      </c>
      <c r="B717" s="14">
        <v>92</v>
      </c>
    </row>
    <row r="718" spans="1:2" x14ac:dyDescent="0.25">
      <c r="A718" s="12" t="s">
        <v>43</v>
      </c>
      <c r="B718" s="14">
        <v>93</v>
      </c>
    </row>
    <row r="719" spans="1:2" x14ac:dyDescent="0.25">
      <c r="A719" s="12" t="s">
        <v>43</v>
      </c>
      <c r="B719" s="14">
        <v>93</v>
      </c>
    </row>
    <row r="720" spans="1:2" x14ac:dyDescent="0.25">
      <c r="A720" s="12" t="s">
        <v>43</v>
      </c>
      <c r="B720" s="14">
        <v>95</v>
      </c>
    </row>
    <row r="721" spans="1:2" x14ac:dyDescent="0.25">
      <c r="A721" s="12" t="s">
        <v>43</v>
      </c>
      <c r="B721" s="14">
        <v>99</v>
      </c>
    </row>
    <row r="722" spans="1:2" x14ac:dyDescent="0.25">
      <c r="A722" s="12" t="s">
        <v>43</v>
      </c>
      <c r="B722" s="14">
        <v>99</v>
      </c>
    </row>
    <row r="723" spans="1:2" x14ac:dyDescent="0.25">
      <c r="A723" s="12" t="s">
        <v>43</v>
      </c>
      <c r="B723" s="14">
        <v>101</v>
      </c>
    </row>
    <row r="724" spans="1:2" x14ac:dyDescent="0.25">
      <c r="A724" s="12" t="s">
        <v>43</v>
      </c>
      <c r="B724" s="14">
        <v>102</v>
      </c>
    </row>
    <row r="725" spans="1:2" x14ac:dyDescent="0.25">
      <c r="A725" s="12" t="s">
        <v>43</v>
      </c>
      <c r="B725" s="14">
        <v>104</v>
      </c>
    </row>
    <row r="726" spans="1:2" x14ac:dyDescent="0.25">
      <c r="A726" s="12" t="s">
        <v>43</v>
      </c>
      <c r="B726" s="14">
        <v>105</v>
      </c>
    </row>
    <row r="727" spans="1:2" x14ac:dyDescent="0.25">
      <c r="A727" s="12" t="s">
        <v>43</v>
      </c>
      <c r="B727" s="14">
        <v>108</v>
      </c>
    </row>
    <row r="728" spans="1:2" x14ac:dyDescent="0.25">
      <c r="A728" s="12" t="s">
        <v>43</v>
      </c>
      <c r="B728" s="14">
        <v>112</v>
      </c>
    </row>
    <row r="729" spans="1:2" x14ac:dyDescent="0.25">
      <c r="A729" s="12" t="s">
        <v>43</v>
      </c>
      <c r="B729" s="14">
        <v>128</v>
      </c>
    </row>
    <row r="730" spans="1:2" x14ac:dyDescent="0.25">
      <c r="A730" s="12" t="s">
        <v>43</v>
      </c>
      <c r="B730" s="14">
        <v>137</v>
      </c>
    </row>
    <row r="731" spans="1:2" x14ac:dyDescent="0.25">
      <c r="A731" s="12" t="s">
        <v>43</v>
      </c>
      <c r="B731" s="14">
        <v>142</v>
      </c>
    </row>
    <row r="732" spans="1:2" x14ac:dyDescent="0.25">
      <c r="A732" s="12" t="s">
        <v>44</v>
      </c>
      <c r="B732" s="14">
        <v>45</v>
      </c>
    </row>
    <row r="733" spans="1:2" x14ac:dyDescent="0.25">
      <c r="A733" s="12" t="s">
        <v>44</v>
      </c>
      <c r="B733" s="14">
        <v>47</v>
      </c>
    </row>
    <row r="734" spans="1:2" x14ac:dyDescent="0.25">
      <c r="A734" s="12" t="s">
        <v>44</v>
      </c>
      <c r="B734" s="14">
        <v>47</v>
      </c>
    </row>
    <row r="735" spans="1:2" x14ac:dyDescent="0.25">
      <c r="A735" s="12" t="s">
        <v>45</v>
      </c>
      <c r="B735" s="14">
        <v>47</v>
      </c>
    </row>
    <row r="736" spans="1:2" x14ac:dyDescent="0.25">
      <c r="A736" s="12" t="s">
        <v>45</v>
      </c>
      <c r="B736" s="14">
        <v>47</v>
      </c>
    </row>
    <row r="737" spans="1:2" x14ac:dyDescent="0.25">
      <c r="A737" s="12" t="s">
        <v>45</v>
      </c>
      <c r="B737" s="14">
        <v>49</v>
      </c>
    </row>
    <row r="738" spans="1:2" x14ac:dyDescent="0.25">
      <c r="A738" s="12" t="s">
        <v>45</v>
      </c>
      <c r="B738" s="14">
        <v>49</v>
      </c>
    </row>
    <row r="739" spans="1:2" x14ac:dyDescent="0.25">
      <c r="A739" s="12" t="s">
        <v>45</v>
      </c>
      <c r="B739" s="14">
        <v>49</v>
      </c>
    </row>
    <row r="740" spans="1:2" x14ac:dyDescent="0.25">
      <c r="A740" s="12" t="s">
        <v>45</v>
      </c>
      <c r="B740" s="14">
        <v>50</v>
      </c>
    </row>
    <row r="741" spans="1:2" x14ac:dyDescent="0.25">
      <c r="A741" s="12" t="s">
        <v>45</v>
      </c>
      <c r="B741" s="14">
        <v>51</v>
      </c>
    </row>
    <row r="742" spans="1:2" x14ac:dyDescent="0.25">
      <c r="A742" s="12" t="s">
        <v>45</v>
      </c>
      <c r="B742" s="14">
        <v>51</v>
      </c>
    </row>
    <row r="743" spans="1:2" x14ac:dyDescent="0.25">
      <c r="A743" s="12" t="s">
        <v>45</v>
      </c>
      <c r="B743" s="14">
        <v>51</v>
      </c>
    </row>
    <row r="744" spans="1:2" x14ac:dyDescent="0.25">
      <c r="A744" s="12" t="s">
        <v>45</v>
      </c>
      <c r="B744" s="14">
        <v>51</v>
      </c>
    </row>
    <row r="745" spans="1:2" x14ac:dyDescent="0.25">
      <c r="A745" s="12" t="s">
        <v>45</v>
      </c>
      <c r="B745" s="14">
        <v>51</v>
      </c>
    </row>
    <row r="746" spans="1:2" x14ac:dyDescent="0.25">
      <c r="A746" s="12" t="s">
        <v>45</v>
      </c>
      <c r="B746" s="14">
        <v>52</v>
      </c>
    </row>
    <row r="747" spans="1:2" x14ac:dyDescent="0.25">
      <c r="A747" s="12" t="s">
        <v>45</v>
      </c>
      <c r="B747" s="14">
        <v>52</v>
      </c>
    </row>
    <row r="748" spans="1:2" x14ac:dyDescent="0.25">
      <c r="A748" s="12" t="s">
        <v>45</v>
      </c>
      <c r="B748" s="14">
        <v>54</v>
      </c>
    </row>
    <row r="749" spans="1:2" x14ac:dyDescent="0.25">
      <c r="A749" s="12" t="s">
        <v>45</v>
      </c>
      <c r="B749" s="14">
        <v>54</v>
      </c>
    </row>
    <row r="750" spans="1:2" x14ac:dyDescent="0.25">
      <c r="A750" s="12" t="s">
        <v>45</v>
      </c>
      <c r="B750" s="14">
        <v>54</v>
      </c>
    </row>
    <row r="751" spans="1:2" x14ac:dyDescent="0.25">
      <c r="A751" s="12" t="s">
        <v>45</v>
      </c>
      <c r="B751" s="14">
        <v>54</v>
      </c>
    </row>
    <row r="752" spans="1:2" x14ac:dyDescent="0.25">
      <c r="A752" s="12" t="s">
        <v>45</v>
      </c>
      <c r="B752" s="14">
        <v>54</v>
      </c>
    </row>
    <row r="753" spans="1:2" x14ac:dyDescent="0.25">
      <c r="A753" s="12" t="s">
        <v>45</v>
      </c>
      <c r="B753" s="14">
        <v>55</v>
      </c>
    </row>
    <row r="754" spans="1:2" x14ac:dyDescent="0.25">
      <c r="A754" s="12" t="s">
        <v>45</v>
      </c>
      <c r="B754" s="14">
        <v>55</v>
      </c>
    </row>
    <row r="755" spans="1:2" x14ac:dyDescent="0.25">
      <c r="A755" s="12" t="s">
        <v>45</v>
      </c>
      <c r="B755" s="14">
        <v>55</v>
      </c>
    </row>
    <row r="756" spans="1:2" x14ac:dyDescent="0.25">
      <c r="A756" s="12" t="s">
        <v>45</v>
      </c>
      <c r="B756" s="14">
        <v>55</v>
      </c>
    </row>
    <row r="757" spans="1:2" x14ac:dyDescent="0.25">
      <c r="A757" s="12" t="s">
        <v>45</v>
      </c>
      <c r="B757" s="14">
        <v>55</v>
      </c>
    </row>
    <row r="758" spans="1:2" x14ac:dyDescent="0.25">
      <c r="A758" s="12" t="s">
        <v>45</v>
      </c>
      <c r="B758" s="14">
        <v>55</v>
      </c>
    </row>
    <row r="759" spans="1:2" x14ac:dyDescent="0.25">
      <c r="A759" s="12" t="s">
        <v>45</v>
      </c>
      <c r="B759" s="14">
        <v>56</v>
      </c>
    </row>
    <row r="760" spans="1:2" x14ac:dyDescent="0.25">
      <c r="A760" s="12" t="s">
        <v>45</v>
      </c>
      <c r="B760" s="14">
        <v>56</v>
      </c>
    </row>
    <row r="761" spans="1:2" x14ac:dyDescent="0.25">
      <c r="A761" s="12" t="s">
        <v>45</v>
      </c>
      <c r="B761" s="14">
        <v>57</v>
      </c>
    </row>
    <row r="762" spans="1:2" x14ac:dyDescent="0.25">
      <c r="A762" s="12" t="s">
        <v>45</v>
      </c>
      <c r="B762" s="14">
        <v>57</v>
      </c>
    </row>
    <row r="763" spans="1:2" x14ac:dyDescent="0.25">
      <c r="A763" s="12" t="s">
        <v>45</v>
      </c>
      <c r="B763" s="14">
        <v>58</v>
      </c>
    </row>
    <row r="764" spans="1:2" x14ac:dyDescent="0.25">
      <c r="A764" s="12" t="s">
        <v>45</v>
      </c>
      <c r="B764" s="14">
        <v>58</v>
      </c>
    </row>
    <row r="765" spans="1:2" x14ac:dyDescent="0.25">
      <c r="A765" s="12" t="s">
        <v>45</v>
      </c>
      <c r="B765" s="14">
        <v>58</v>
      </c>
    </row>
    <row r="766" spans="1:2" x14ac:dyDescent="0.25">
      <c r="A766" s="12" t="s">
        <v>45</v>
      </c>
      <c r="B766" s="14">
        <v>58</v>
      </c>
    </row>
    <row r="767" spans="1:2" x14ac:dyDescent="0.25">
      <c r="A767" s="12" t="s">
        <v>45</v>
      </c>
      <c r="B767" s="14">
        <v>58</v>
      </c>
    </row>
    <row r="768" spans="1:2" x14ac:dyDescent="0.25">
      <c r="A768" s="12" t="s">
        <v>45</v>
      </c>
      <c r="B768" s="14">
        <v>59</v>
      </c>
    </row>
    <row r="769" spans="1:2" x14ac:dyDescent="0.25">
      <c r="A769" s="12" t="s">
        <v>45</v>
      </c>
      <c r="B769" s="14">
        <v>59</v>
      </c>
    </row>
    <row r="770" spans="1:2" x14ac:dyDescent="0.25">
      <c r="A770" s="12" t="s">
        <v>45</v>
      </c>
      <c r="B770" s="14">
        <v>60</v>
      </c>
    </row>
    <row r="771" spans="1:2" x14ac:dyDescent="0.25">
      <c r="A771" s="12" t="s">
        <v>45</v>
      </c>
      <c r="B771" s="14">
        <v>61</v>
      </c>
    </row>
    <row r="772" spans="1:2" x14ac:dyDescent="0.25">
      <c r="A772" s="12" t="s">
        <v>45</v>
      </c>
      <c r="B772" s="14">
        <v>61</v>
      </c>
    </row>
    <row r="773" spans="1:2" x14ac:dyDescent="0.25">
      <c r="A773" s="12" t="s">
        <v>45</v>
      </c>
      <c r="B773" s="14">
        <v>62</v>
      </c>
    </row>
    <row r="774" spans="1:2" x14ac:dyDescent="0.25">
      <c r="A774" s="12" t="s">
        <v>45</v>
      </c>
      <c r="B774" s="14">
        <v>62</v>
      </c>
    </row>
    <row r="775" spans="1:2" x14ac:dyDescent="0.25">
      <c r="A775" s="12" t="s">
        <v>45</v>
      </c>
      <c r="B775" s="14">
        <v>62</v>
      </c>
    </row>
    <row r="776" spans="1:2" x14ac:dyDescent="0.25">
      <c r="A776" s="12" t="s">
        <v>45</v>
      </c>
      <c r="B776" s="14">
        <v>62</v>
      </c>
    </row>
    <row r="777" spans="1:2" x14ac:dyDescent="0.25">
      <c r="A777" s="12" t="s">
        <v>45</v>
      </c>
      <c r="B777" s="14">
        <v>62</v>
      </c>
    </row>
    <row r="778" spans="1:2" x14ac:dyDescent="0.25">
      <c r="A778" s="12" t="s">
        <v>45</v>
      </c>
      <c r="B778" s="14">
        <v>62</v>
      </c>
    </row>
    <row r="779" spans="1:2" x14ac:dyDescent="0.25">
      <c r="A779" s="12" t="s">
        <v>45</v>
      </c>
      <c r="B779" s="14">
        <v>62</v>
      </c>
    </row>
    <row r="780" spans="1:2" x14ac:dyDescent="0.25">
      <c r="A780" s="12" t="s">
        <v>45</v>
      </c>
      <c r="B780" s="14">
        <v>63</v>
      </c>
    </row>
    <row r="781" spans="1:2" x14ac:dyDescent="0.25">
      <c r="A781" s="12" t="s">
        <v>45</v>
      </c>
      <c r="B781" s="14">
        <v>63</v>
      </c>
    </row>
    <row r="782" spans="1:2" x14ac:dyDescent="0.25">
      <c r="A782" s="12" t="s">
        <v>45</v>
      </c>
      <c r="B782" s="14">
        <v>64</v>
      </c>
    </row>
    <row r="783" spans="1:2" x14ac:dyDescent="0.25">
      <c r="A783" s="12" t="s">
        <v>45</v>
      </c>
      <c r="B783" s="14">
        <v>64</v>
      </c>
    </row>
    <row r="784" spans="1:2" x14ac:dyDescent="0.25">
      <c r="A784" s="12" t="s">
        <v>45</v>
      </c>
      <c r="B784" s="14">
        <v>64</v>
      </c>
    </row>
    <row r="785" spans="1:2" x14ac:dyDescent="0.25">
      <c r="A785" s="12" t="s">
        <v>45</v>
      </c>
      <c r="B785" s="14">
        <v>65</v>
      </c>
    </row>
    <row r="786" spans="1:2" x14ac:dyDescent="0.25">
      <c r="A786" s="12" t="s">
        <v>45</v>
      </c>
      <c r="B786" s="14">
        <v>66</v>
      </c>
    </row>
    <row r="787" spans="1:2" x14ac:dyDescent="0.25">
      <c r="A787" s="12" t="s">
        <v>45</v>
      </c>
      <c r="B787" s="14">
        <v>66</v>
      </c>
    </row>
    <row r="788" spans="1:2" x14ac:dyDescent="0.25">
      <c r="A788" s="12" t="s">
        <v>45</v>
      </c>
      <c r="B788" s="14">
        <v>66</v>
      </c>
    </row>
    <row r="789" spans="1:2" x14ac:dyDescent="0.25">
      <c r="A789" s="12" t="s">
        <v>45</v>
      </c>
      <c r="B789" s="14">
        <v>67</v>
      </c>
    </row>
    <row r="790" spans="1:2" x14ac:dyDescent="0.25">
      <c r="A790" s="12" t="s">
        <v>45</v>
      </c>
      <c r="B790" s="14">
        <v>68</v>
      </c>
    </row>
    <row r="791" spans="1:2" x14ac:dyDescent="0.25">
      <c r="A791" s="12" t="s">
        <v>45</v>
      </c>
      <c r="B791" s="14">
        <v>68</v>
      </c>
    </row>
    <row r="792" spans="1:2" x14ac:dyDescent="0.25">
      <c r="A792" s="12" t="s">
        <v>45</v>
      </c>
      <c r="B792" s="14">
        <v>68</v>
      </c>
    </row>
    <row r="793" spans="1:2" x14ac:dyDescent="0.25">
      <c r="A793" s="12" t="s">
        <v>45</v>
      </c>
      <c r="B793" s="14">
        <v>68</v>
      </c>
    </row>
    <row r="794" spans="1:2" x14ac:dyDescent="0.25">
      <c r="A794" s="12" t="s">
        <v>45</v>
      </c>
      <c r="B794" s="14">
        <v>68</v>
      </c>
    </row>
    <row r="795" spans="1:2" x14ac:dyDescent="0.25">
      <c r="A795" s="12" t="s">
        <v>45</v>
      </c>
      <c r="B795" s="14">
        <v>68</v>
      </c>
    </row>
    <row r="796" spans="1:2" x14ac:dyDescent="0.25">
      <c r="A796" s="12" t="s">
        <v>45</v>
      </c>
      <c r="B796" s="14">
        <v>68</v>
      </c>
    </row>
    <row r="797" spans="1:2" x14ac:dyDescent="0.25">
      <c r="A797" s="12" t="s">
        <v>45</v>
      </c>
      <c r="B797" s="14">
        <v>69</v>
      </c>
    </row>
    <row r="798" spans="1:2" x14ac:dyDescent="0.25">
      <c r="A798" s="12" t="s">
        <v>45</v>
      </c>
      <c r="B798" s="14">
        <v>69</v>
      </c>
    </row>
    <row r="799" spans="1:2" x14ac:dyDescent="0.25">
      <c r="A799" s="12" t="s">
        <v>45</v>
      </c>
      <c r="B799" s="14">
        <v>71</v>
      </c>
    </row>
    <row r="800" spans="1:2" x14ac:dyDescent="0.25">
      <c r="A800" s="12" t="s">
        <v>45</v>
      </c>
      <c r="B800" s="14">
        <v>72</v>
      </c>
    </row>
    <row r="801" spans="1:2" x14ac:dyDescent="0.25">
      <c r="A801" s="12" t="s">
        <v>45</v>
      </c>
      <c r="B801" s="14">
        <v>72</v>
      </c>
    </row>
    <row r="802" spans="1:2" x14ac:dyDescent="0.25">
      <c r="A802" s="12" t="s">
        <v>45</v>
      </c>
      <c r="B802" s="14">
        <v>72</v>
      </c>
    </row>
    <row r="803" spans="1:2" x14ac:dyDescent="0.25">
      <c r="A803" s="12" t="s">
        <v>45</v>
      </c>
      <c r="B803" s="14">
        <v>73</v>
      </c>
    </row>
    <row r="804" spans="1:2" x14ac:dyDescent="0.25">
      <c r="A804" s="12" t="s">
        <v>45</v>
      </c>
      <c r="B804" s="14">
        <v>75</v>
      </c>
    </row>
    <row r="805" spans="1:2" x14ac:dyDescent="0.25">
      <c r="A805" s="12" t="s">
        <v>45</v>
      </c>
      <c r="B805" s="14">
        <v>75</v>
      </c>
    </row>
    <row r="806" spans="1:2" x14ac:dyDescent="0.25">
      <c r="A806" s="12" t="s">
        <v>45</v>
      </c>
      <c r="B806" s="14">
        <v>75</v>
      </c>
    </row>
    <row r="807" spans="1:2" x14ac:dyDescent="0.25">
      <c r="A807" s="12" t="s">
        <v>45</v>
      </c>
      <c r="B807" s="14">
        <v>75</v>
      </c>
    </row>
    <row r="808" spans="1:2" x14ac:dyDescent="0.25">
      <c r="A808" s="12" t="s">
        <v>45</v>
      </c>
      <c r="B808" s="14">
        <v>78</v>
      </c>
    </row>
    <row r="809" spans="1:2" x14ac:dyDescent="0.25">
      <c r="A809" s="12" t="s">
        <v>45</v>
      </c>
      <c r="B809" s="14">
        <v>78</v>
      </c>
    </row>
    <row r="810" spans="1:2" x14ac:dyDescent="0.25">
      <c r="A810" s="12" t="s">
        <v>45</v>
      </c>
      <c r="B810" s="14">
        <v>78</v>
      </c>
    </row>
    <row r="811" spans="1:2" x14ac:dyDescent="0.25">
      <c r="A811" s="12" t="s">
        <v>45</v>
      </c>
      <c r="B811" s="14">
        <v>79</v>
      </c>
    </row>
    <row r="812" spans="1:2" x14ac:dyDescent="0.25">
      <c r="A812" s="12" t="s">
        <v>45</v>
      </c>
      <c r="B812" s="14">
        <v>80</v>
      </c>
    </row>
    <row r="813" spans="1:2" x14ac:dyDescent="0.25">
      <c r="A813" s="12" t="s">
        <v>45</v>
      </c>
      <c r="B813" s="14">
        <v>81</v>
      </c>
    </row>
    <row r="814" spans="1:2" x14ac:dyDescent="0.25">
      <c r="A814" s="12" t="s">
        <v>45</v>
      </c>
      <c r="B814" s="14">
        <v>83</v>
      </c>
    </row>
    <row r="815" spans="1:2" x14ac:dyDescent="0.25">
      <c r="A815" s="12" t="s">
        <v>45</v>
      </c>
      <c r="B815" s="14">
        <v>99</v>
      </c>
    </row>
    <row r="816" spans="1:2" x14ac:dyDescent="0.25">
      <c r="A816" s="12" t="s">
        <v>45</v>
      </c>
      <c r="B816" s="14">
        <v>100</v>
      </c>
    </row>
    <row r="817" spans="1:2" x14ac:dyDescent="0.25">
      <c r="A817" s="12" t="s">
        <v>45</v>
      </c>
      <c r="B817" s="14">
        <v>100</v>
      </c>
    </row>
    <row r="818" spans="1:2" x14ac:dyDescent="0.25">
      <c r="A818" s="12" t="s">
        <v>45</v>
      </c>
      <c r="B818" s="14">
        <v>101</v>
      </c>
    </row>
    <row r="819" spans="1:2" x14ac:dyDescent="0.25">
      <c r="A819" s="12" t="s">
        <v>45</v>
      </c>
      <c r="B819" s="14">
        <v>104</v>
      </c>
    </row>
    <row r="820" spans="1:2" x14ac:dyDescent="0.25">
      <c r="A820" s="12" t="s">
        <v>45</v>
      </c>
      <c r="B820" s="14">
        <v>104</v>
      </c>
    </row>
    <row r="821" spans="1:2" x14ac:dyDescent="0.25">
      <c r="A821" s="12" t="s">
        <v>46</v>
      </c>
      <c r="B821" s="14">
        <v>20</v>
      </c>
    </row>
    <row r="822" spans="1:2" x14ac:dyDescent="0.25">
      <c r="A822" s="12" t="s">
        <v>46</v>
      </c>
      <c r="B822" s="14">
        <v>24</v>
      </c>
    </row>
    <row r="823" spans="1:2" x14ac:dyDescent="0.25">
      <c r="A823" s="12" t="s">
        <v>46</v>
      </c>
      <c r="B823" s="14">
        <v>26</v>
      </c>
    </row>
    <row r="824" spans="1:2" x14ac:dyDescent="0.25">
      <c r="A824" s="12" t="s">
        <v>47</v>
      </c>
      <c r="B824" s="14">
        <v>26</v>
      </c>
    </row>
    <row r="825" spans="1:2" x14ac:dyDescent="0.25">
      <c r="A825" s="12" t="s">
        <v>47</v>
      </c>
      <c r="B825" s="14">
        <v>26</v>
      </c>
    </row>
    <row r="826" spans="1:2" x14ac:dyDescent="0.25">
      <c r="A826" s="12" t="s">
        <v>47</v>
      </c>
      <c r="B826" s="14">
        <v>28</v>
      </c>
    </row>
    <row r="827" spans="1:2" x14ac:dyDescent="0.25">
      <c r="A827" s="12" t="s">
        <v>47</v>
      </c>
      <c r="B827" s="14">
        <v>29</v>
      </c>
    </row>
    <row r="828" spans="1:2" x14ac:dyDescent="0.25">
      <c r="A828" s="12" t="s">
        <v>47</v>
      </c>
      <c r="B828" s="14">
        <v>29</v>
      </c>
    </row>
    <row r="829" spans="1:2" x14ac:dyDescent="0.25">
      <c r="A829" s="12" t="s">
        <v>47</v>
      </c>
      <c r="B829" s="14">
        <v>29</v>
      </c>
    </row>
    <row r="830" spans="1:2" x14ac:dyDescent="0.25">
      <c r="A830" s="12" t="s">
        <v>47</v>
      </c>
      <c r="B830" s="14">
        <v>29</v>
      </c>
    </row>
    <row r="831" spans="1:2" x14ac:dyDescent="0.25">
      <c r="A831" s="12" t="s">
        <v>47</v>
      </c>
      <c r="B831" s="14">
        <v>30</v>
      </c>
    </row>
    <row r="832" spans="1:2" x14ac:dyDescent="0.25">
      <c r="A832" s="12" t="s">
        <v>47</v>
      </c>
      <c r="B832" s="14">
        <v>30</v>
      </c>
    </row>
    <row r="833" spans="1:2" x14ac:dyDescent="0.25">
      <c r="A833" s="12" t="s">
        <v>47</v>
      </c>
      <c r="B833" s="14">
        <v>30</v>
      </c>
    </row>
    <row r="834" spans="1:2" x14ac:dyDescent="0.25">
      <c r="A834" s="12" t="s">
        <v>47</v>
      </c>
      <c r="B834" s="14">
        <v>31</v>
      </c>
    </row>
    <row r="835" spans="1:2" x14ac:dyDescent="0.25">
      <c r="A835" s="12" t="s">
        <v>47</v>
      </c>
      <c r="B835" s="14">
        <v>31</v>
      </c>
    </row>
    <row r="836" spans="1:2" x14ac:dyDescent="0.25">
      <c r="A836" s="12" t="s">
        <v>47</v>
      </c>
      <c r="B836" s="14">
        <v>32</v>
      </c>
    </row>
    <row r="837" spans="1:2" x14ac:dyDescent="0.25">
      <c r="A837" s="12" t="s">
        <v>47</v>
      </c>
      <c r="B837" s="14">
        <v>32</v>
      </c>
    </row>
    <row r="838" spans="1:2" x14ac:dyDescent="0.25">
      <c r="A838" s="12" t="s">
        <v>47</v>
      </c>
      <c r="B838" s="14">
        <v>33</v>
      </c>
    </row>
    <row r="839" spans="1:2" x14ac:dyDescent="0.25">
      <c r="A839" s="12" t="s">
        <v>47</v>
      </c>
      <c r="B839" s="14">
        <v>33</v>
      </c>
    </row>
    <row r="840" spans="1:2" x14ac:dyDescent="0.25">
      <c r="A840" s="12" t="s">
        <v>47</v>
      </c>
      <c r="B840" s="14">
        <v>33</v>
      </c>
    </row>
    <row r="841" spans="1:2" x14ac:dyDescent="0.25">
      <c r="A841" s="12" t="s">
        <v>47</v>
      </c>
      <c r="B841" s="14">
        <v>34</v>
      </c>
    </row>
    <row r="842" spans="1:2" x14ac:dyDescent="0.25">
      <c r="A842" s="12" t="s">
        <v>47</v>
      </c>
      <c r="B842" s="14">
        <v>34</v>
      </c>
    </row>
    <row r="843" spans="1:2" x14ac:dyDescent="0.25">
      <c r="A843" s="12" t="s">
        <v>47</v>
      </c>
      <c r="B843" s="14">
        <v>34</v>
      </c>
    </row>
    <row r="844" spans="1:2" x14ac:dyDescent="0.25">
      <c r="A844" s="12" t="s">
        <v>47</v>
      </c>
      <c r="B844" s="14">
        <v>34</v>
      </c>
    </row>
    <row r="845" spans="1:2" x14ac:dyDescent="0.25">
      <c r="A845" s="12" t="s">
        <v>47</v>
      </c>
      <c r="B845" s="14">
        <v>34</v>
      </c>
    </row>
    <row r="846" spans="1:2" x14ac:dyDescent="0.25">
      <c r="A846" s="12" t="s">
        <v>47</v>
      </c>
      <c r="B846" s="14">
        <v>34</v>
      </c>
    </row>
    <row r="847" spans="1:2" x14ac:dyDescent="0.25">
      <c r="A847" s="12" t="s">
        <v>47</v>
      </c>
      <c r="B847" s="14">
        <v>35</v>
      </c>
    </row>
    <row r="848" spans="1:2" x14ac:dyDescent="0.25">
      <c r="A848" s="12" t="s">
        <v>47</v>
      </c>
      <c r="B848" s="14">
        <v>35</v>
      </c>
    </row>
    <row r="849" spans="1:2" x14ac:dyDescent="0.25">
      <c r="A849" s="12" t="s">
        <v>47</v>
      </c>
      <c r="B849" s="14">
        <v>35</v>
      </c>
    </row>
    <row r="850" spans="1:2" x14ac:dyDescent="0.25">
      <c r="A850" s="12" t="s">
        <v>47</v>
      </c>
      <c r="B850" s="14">
        <v>35</v>
      </c>
    </row>
    <row r="851" spans="1:2" x14ac:dyDescent="0.25">
      <c r="A851" s="12" t="s">
        <v>47</v>
      </c>
      <c r="B851" s="14">
        <v>35</v>
      </c>
    </row>
    <row r="852" spans="1:2" x14ac:dyDescent="0.25">
      <c r="A852" s="12" t="s">
        <v>47</v>
      </c>
      <c r="B852" s="14">
        <v>36</v>
      </c>
    </row>
    <row r="853" spans="1:2" x14ac:dyDescent="0.25">
      <c r="A853" s="12" t="s">
        <v>47</v>
      </c>
      <c r="B853" s="14">
        <v>38</v>
      </c>
    </row>
    <row r="854" spans="1:2" x14ac:dyDescent="0.25">
      <c r="A854" s="12" t="s">
        <v>47</v>
      </c>
      <c r="B854" s="14">
        <v>38</v>
      </c>
    </row>
    <row r="855" spans="1:2" x14ac:dyDescent="0.25">
      <c r="A855" s="12" t="s">
        <v>47</v>
      </c>
      <c r="B855" s="14">
        <v>39</v>
      </c>
    </row>
    <row r="856" spans="1:2" x14ac:dyDescent="0.25">
      <c r="A856" s="12" t="s">
        <v>47</v>
      </c>
      <c r="B856" s="14">
        <v>39</v>
      </c>
    </row>
    <row r="857" spans="1:2" x14ac:dyDescent="0.25">
      <c r="A857" s="12" t="s">
        <v>47</v>
      </c>
      <c r="B857" s="14">
        <v>39</v>
      </c>
    </row>
    <row r="858" spans="1:2" x14ac:dyDescent="0.25">
      <c r="A858" s="12" t="s">
        <v>47</v>
      </c>
      <c r="B858" s="14">
        <v>39</v>
      </c>
    </row>
    <row r="859" spans="1:2" x14ac:dyDescent="0.25">
      <c r="A859" s="12" t="s">
        <v>47</v>
      </c>
      <c r="B859" s="14">
        <v>39</v>
      </c>
    </row>
    <row r="860" spans="1:2" x14ac:dyDescent="0.25">
      <c r="A860" s="12" t="s">
        <v>47</v>
      </c>
      <c r="B860" s="14">
        <v>39</v>
      </c>
    </row>
    <row r="861" spans="1:2" x14ac:dyDescent="0.25">
      <c r="A861" s="12" t="s">
        <v>47</v>
      </c>
      <c r="B861" s="14">
        <v>40</v>
      </c>
    </row>
    <row r="862" spans="1:2" x14ac:dyDescent="0.25">
      <c r="A862" s="12" t="s">
        <v>47</v>
      </c>
      <c r="B862" s="14">
        <v>40</v>
      </c>
    </row>
    <row r="863" spans="1:2" x14ac:dyDescent="0.25">
      <c r="A863" s="12" t="s">
        <v>47</v>
      </c>
      <c r="B863" s="14">
        <v>41</v>
      </c>
    </row>
    <row r="864" spans="1:2" x14ac:dyDescent="0.25">
      <c r="A864" s="12" t="s">
        <v>47</v>
      </c>
      <c r="B864" s="14">
        <v>44</v>
      </c>
    </row>
    <row r="865" spans="1:2" x14ac:dyDescent="0.25">
      <c r="A865" s="12" t="s">
        <v>47</v>
      </c>
      <c r="B865" s="14">
        <v>44</v>
      </c>
    </row>
    <row r="866" spans="1:2" x14ac:dyDescent="0.25">
      <c r="A866" s="12" t="s">
        <v>47</v>
      </c>
      <c r="B866" s="14">
        <v>44</v>
      </c>
    </row>
    <row r="867" spans="1:2" x14ac:dyDescent="0.25">
      <c r="A867" s="12" t="s">
        <v>47</v>
      </c>
      <c r="B867" s="14">
        <v>44</v>
      </c>
    </row>
    <row r="868" spans="1:2" x14ac:dyDescent="0.25">
      <c r="A868" s="12" t="s">
        <v>47</v>
      </c>
      <c r="B868" s="14">
        <v>44</v>
      </c>
    </row>
    <row r="869" spans="1:2" x14ac:dyDescent="0.25">
      <c r="A869" s="12" t="s">
        <v>47</v>
      </c>
      <c r="B869" s="14">
        <v>45</v>
      </c>
    </row>
    <row r="870" spans="1:2" x14ac:dyDescent="0.25">
      <c r="A870" s="12" t="s">
        <v>47</v>
      </c>
      <c r="B870" s="14">
        <v>45</v>
      </c>
    </row>
    <row r="871" spans="1:2" x14ac:dyDescent="0.25">
      <c r="A871" s="12" t="s">
        <v>47</v>
      </c>
      <c r="B871" s="14">
        <v>46</v>
      </c>
    </row>
    <row r="872" spans="1:2" x14ac:dyDescent="0.25">
      <c r="A872" s="12" t="s">
        <v>47</v>
      </c>
      <c r="B872" s="14">
        <v>47</v>
      </c>
    </row>
    <row r="873" spans="1:2" x14ac:dyDescent="0.25">
      <c r="A873" s="12" t="s">
        <v>47</v>
      </c>
      <c r="B873" s="14">
        <v>48</v>
      </c>
    </row>
    <row r="874" spans="1:2" x14ac:dyDescent="0.25">
      <c r="A874" s="12" t="s">
        <v>47</v>
      </c>
      <c r="B874" s="14">
        <v>48</v>
      </c>
    </row>
    <row r="875" spans="1:2" x14ac:dyDescent="0.25">
      <c r="A875" s="12" t="s">
        <v>47</v>
      </c>
      <c r="B875" s="14">
        <v>48</v>
      </c>
    </row>
    <row r="876" spans="1:2" x14ac:dyDescent="0.25">
      <c r="A876" s="12" t="s">
        <v>47</v>
      </c>
      <c r="B876" s="14">
        <v>48</v>
      </c>
    </row>
    <row r="877" spans="1:2" x14ac:dyDescent="0.25">
      <c r="A877" s="12" t="s">
        <v>47</v>
      </c>
      <c r="B877" s="14">
        <v>49</v>
      </c>
    </row>
    <row r="878" spans="1:2" x14ac:dyDescent="0.25">
      <c r="A878" s="12" t="s">
        <v>47</v>
      </c>
      <c r="B878" s="14">
        <v>49</v>
      </c>
    </row>
    <row r="879" spans="1:2" x14ac:dyDescent="0.25">
      <c r="A879" s="12" t="s">
        <v>47</v>
      </c>
      <c r="B879" s="14">
        <v>49</v>
      </c>
    </row>
    <row r="880" spans="1:2" x14ac:dyDescent="0.25">
      <c r="A880" s="12" t="s">
        <v>47</v>
      </c>
      <c r="B880" s="14">
        <v>50</v>
      </c>
    </row>
    <row r="881" spans="1:2" x14ac:dyDescent="0.25">
      <c r="A881" s="12" t="s">
        <v>47</v>
      </c>
      <c r="B881" s="14">
        <v>50</v>
      </c>
    </row>
    <row r="882" spans="1:2" x14ac:dyDescent="0.25">
      <c r="A882" s="12" t="s">
        <v>47</v>
      </c>
      <c r="B882" s="14">
        <v>50</v>
      </c>
    </row>
    <row r="883" spans="1:2" x14ac:dyDescent="0.25">
      <c r="A883" s="12" t="s">
        <v>47</v>
      </c>
      <c r="B883" s="14">
        <v>51</v>
      </c>
    </row>
    <row r="884" spans="1:2" x14ac:dyDescent="0.25">
      <c r="A884" s="12" t="s">
        <v>47</v>
      </c>
      <c r="B884" s="14">
        <v>52</v>
      </c>
    </row>
    <row r="885" spans="1:2" x14ac:dyDescent="0.25">
      <c r="A885" s="12" t="s">
        <v>47</v>
      </c>
      <c r="B885" s="14">
        <v>52</v>
      </c>
    </row>
    <row r="886" spans="1:2" x14ac:dyDescent="0.25">
      <c r="A886" s="12" t="s">
        <v>47</v>
      </c>
      <c r="B886" s="14">
        <v>53</v>
      </c>
    </row>
    <row r="887" spans="1:2" x14ac:dyDescent="0.25">
      <c r="A887" s="12" t="s">
        <v>47</v>
      </c>
      <c r="B887" s="14">
        <v>53</v>
      </c>
    </row>
    <row r="888" spans="1:2" x14ac:dyDescent="0.25">
      <c r="A888" s="12" t="s">
        <v>47</v>
      </c>
      <c r="B888" s="14">
        <v>56</v>
      </c>
    </row>
    <row r="889" spans="1:2" x14ac:dyDescent="0.25">
      <c r="A889" s="12" t="s">
        <v>47</v>
      </c>
      <c r="B889" s="14">
        <v>59</v>
      </c>
    </row>
    <row r="890" spans="1:2" x14ac:dyDescent="0.25">
      <c r="A890" s="12" t="s">
        <v>47</v>
      </c>
      <c r="B890" s="14">
        <v>60</v>
      </c>
    </row>
    <row r="891" spans="1:2" x14ac:dyDescent="0.25">
      <c r="A891" s="12" t="s">
        <v>47</v>
      </c>
      <c r="B891" s="14">
        <v>61</v>
      </c>
    </row>
    <row r="892" spans="1:2" x14ac:dyDescent="0.25">
      <c r="A892" s="12" t="s">
        <v>47</v>
      </c>
      <c r="B892" s="14">
        <v>61</v>
      </c>
    </row>
    <row r="893" spans="1:2" x14ac:dyDescent="0.25">
      <c r="A893" s="12" t="s">
        <v>47</v>
      </c>
      <c r="B893" s="14">
        <v>62</v>
      </c>
    </row>
    <row r="894" spans="1:2" x14ac:dyDescent="0.25">
      <c r="A894" s="12" t="s">
        <v>47</v>
      </c>
      <c r="B894" s="14">
        <v>64</v>
      </c>
    </row>
    <row r="895" spans="1:2" x14ac:dyDescent="0.25">
      <c r="A895" s="12" t="s">
        <v>47</v>
      </c>
      <c r="B895" s="14">
        <v>64</v>
      </c>
    </row>
    <row r="896" spans="1:2" x14ac:dyDescent="0.25">
      <c r="A896" s="12" t="s">
        <v>47</v>
      </c>
      <c r="B896" s="14">
        <v>65</v>
      </c>
    </row>
    <row r="897" spans="1:2" x14ac:dyDescent="0.25">
      <c r="A897" s="12" t="s">
        <v>47</v>
      </c>
      <c r="B897" s="14">
        <v>65</v>
      </c>
    </row>
    <row r="898" spans="1:2" x14ac:dyDescent="0.25">
      <c r="A898" s="12" t="s">
        <v>47</v>
      </c>
      <c r="B898" s="14">
        <v>69</v>
      </c>
    </row>
    <row r="899" spans="1:2" x14ac:dyDescent="0.25">
      <c r="A899" s="12" t="s">
        <v>47</v>
      </c>
      <c r="B899" s="14">
        <v>69</v>
      </c>
    </row>
    <row r="900" spans="1:2" x14ac:dyDescent="0.25">
      <c r="A900" s="12" t="s">
        <v>47</v>
      </c>
      <c r="B900" s="14">
        <v>71</v>
      </c>
    </row>
    <row r="901" spans="1:2" x14ac:dyDescent="0.25">
      <c r="A901" s="12" t="s">
        <v>47</v>
      </c>
      <c r="B901" s="14">
        <v>72</v>
      </c>
    </row>
    <row r="902" spans="1:2" x14ac:dyDescent="0.25">
      <c r="A902" s="12" t="s">
        <v>47</v>
      </c>
      <c r="B902" s="14">
        <v>76</v>
      </c>
    </row>
    <row r="903" spans="1:2" x14ac:dyDescent="0.25">
      <c r="A903" s="12" t="s">
        <v>47</v>
      </c>
      <c r="B903" s="14">
        <v>78</v>
      </c>
    </row>
    <row r="904" spans="1:2" x14ac:dyDescent="0.25">
      <c r="A904" s="12" t="s">
        <v>47</v>
      </c>
      <c r="B904" s="14">
        <v>78</v>
      </c>
    </row>
    <row r="905" spans="1:2" x14ac:dyDescent="0.25">
      <c r="A905" s="12" t="s">
        <v>47</v>
      </c>
      <c r="B905" s="14">
        <v>88</v>
      </c>
    </row>
    <row r="906" spans="1:2" x14ac:dyDescent="0.25">
      <c r="A906" s="12" t="s">
        <v>47</v>
      </c>
      <c r="B906" s="14">
        <v>91</v>
      </c>
    </row>
    <row r="907" spans="1:2" x14ac:dyDescent="0.25">
      <c r="A907" s="12" t="s">
        <v>47</v>
      </c>
      <c r="B907" s="14">
        <v>98</v>
      </c>
    </row>
    <row r="908" spans="1:2" x14ac:dyDescent="0.25">
      <c r="A908" s="12" t="s">
        <v>47</v>
      </c>
      <c r="B908" s="14">
        <v>122</v>
      </c>
    </row>
    <row r="909" spans="1:2" x14ac:dyDescent="0.25">
      <c r="A909" s="12" t="s">
        <v>47</v>
      </c>
      <c r="B909" s="14">
        <v>127</v>
      </c>
    </row>
    <row r="910" spans="1:2" x14ac:dyDescent="0.25">
      <c r="A910" s="12" t="s">
        <v>47</v>
      </c>
      <c r="B910" s="14">
        <v>129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98E53-7E51-4DC0-B110-8B2F55918B35}">
  <dimension ref="A1:B652"/>
  <sheetViews>
    <sheetView workbookViewId="0">
      <selection activeCell="D12" sqref="D12"/>
    </sheetView>
  </sheetViews>
  <sheetFormatPr defaultRowHeight="13.8" x14ac:dyDescent="0.25"/>
  <cols>
    <col min="1" max="2" width="8.88671875" style="14"/>
    <col min="3" max="16384" width="8.88671875" style="13"/>
  </cols>
  <sheetData>
    <row r="1" spans="1:2" x14ac:dyDescent="0.25">
      <c r="A1" s="12" t="s">
        <v>26</v>
      </c>
      <c r="B1" s="12" t="s">
        <v>48</v>
      </c>
    </row>
    <row r="2" spans="1:2" x14ac:dyDescent="0.25">
      <c r="A2" s="12" t="s">
        <v>28</v>
      </c>
      <c r="B2" s="14">
        <v>33</v>
      </c>
    </row>
    <row r="3" spans="1:2" x14ac:dyDescent="0.25">
      <c r="A3" s="12" t="s">
        <v>28</v>
      </c>
      <c r="B3" s="14">
        <v>33</v>
      </c>
    </row>
    <row r="4" spans="1:2" x14ac:dyDescent="0.25">
      <c r="A4" s="12" t="s">
        <v>28</v>
      </c>
      <c r="B4" s="14">
        <v>34</v>
      </c>
    </row>
    <row r="5" spans="1:2" x14ac:dyDescent="0.25">
      <c r="A5" s="12" t="s">
        <v>29</v>
      </c>
      <c r="B5" s="14">
        <v>35</v>
      </c>
    </row>
    <row r="6" spans="1:2" x14ac:dyDescent="0.25">
      <c r="A6" s="12" t="s">
        <v>29</v>
      </c>
      <c r="B6" s="14">
        <v>37</v>
      </c>
    </row>
    <row r="7" spans="1:2" x14ac:dyDescent="0.25">
      <c r="A7" s="12" t="s">
        <v>29</v>
      </c>
      <c r="B7" s="14">
        <v>43</v>
      </c>
    </row>
    <row r="8" spans="1:2" x14ac:dyDescent="0.25">
      <c r="A8" s="12" t="s">
        <v>29</v>
      </c>
      <c r="B8" s="14">
        <v>44</v>
      </c>
    </row>
    <row r="9" spans="1:2" x14ac:dyDescent="0.25">
      <c r="A9" s="12" t="s">
        <v>29</v>
      </c>
      <c r="B9" s="14">
        <v>48</v>
      </c>
    </row>
    <row r="10" spans="1:2" x14ac:dyDescent="0.25">
      <c r="A10" s="12" t="s">
        <v>29</v>
      </c>
      <c r="B10" s="14">
        <v>51</v>
      </c>
    </row>
    <row r="11" spans="1:2" x14ac:dyDescent="0.25">
      <c r="A11" s="12" t="s">
        <v>29</v>
      </c>
      <c r="B11" s="14">
        <v>59</v>
      </c>
    </row>
    <row r="12" spans="1:2" x14ac:dyDescent="0.25">
      <c r="A12" s="12" t="s">
        <v>29</v>
      </c>
      <c r="B12" s="14">
        <v>60</v>
      </c>
    </row>
    <row r="13" spans="1:2" x14ac:dyDescent="0.25">
      <c r="A13" s="12" t="s">
        <v>29</v>
      </c>
      <c r="B13" s="14">
        <v>61</v>
      </c>
    </row>
    <row r="14" spans="1:2" x14ac:dyDescent="0.25">
      <c r="A14" s="12" t="s">
        <v>29</v>
      </c>
      <c r="B14" s="14">
        <v>64</v>
      </c>
    </row>
    <row r="15" spans="1:2" x14ac:dyDescent="0.25">
      <c r="A15" s="12" t="s">
        <v>29</v>
      </c>
      <c r="B15" s="14">
        <v>68</v>
      </c>
    </row>
    <row r="16" spans="1:2" x14ac:dyDescent="0.25">
      <c r="A16" s="12" t="s">
        <v>29</v>
      </c>
      <c r="B16" s="14">
        <v>69</v>
      </c>
    </row>
    <row r="17" spans="1:2" x14ac:dyDescent="0.25">
      <c r="A17" s="12" t="s">
        <v>29</v>
      </c>
      <c r="B17" s="14">
        <v>71</v>
      </c>
    </row>
    <row r="18" spans="1:2" x14ac:dyDescent="0.25">
      <c r="A18" s="12" t="s">
        <v>29</v>
      </c>
      <c r="B18" s="14">
        <v>78</v>
      </c>
    </row>
    <row r="19" spans="1:2" x14ac:dyDescent="0.25">
      <c r="A19" s="12" t="s">
        <v>29</v>
      </c>
      <c r="B19" s="14">
        <v>78</v>
      </c>
    </row>
    <row r="20" spans="1:2" x14ac:dyDescent="0.25">
      <c r="A20" s="12" t="s">
        <v>29</v>
      </c>
      <c r="B20" s="14">
        <v>81</v>
      </c>
    </row>
    <row r="21" spans="1:2" x14ac:dyDescent="0.25">
      <c r="A21" s="12" t="s">
        <v>29</v>
      </c>
      <c r="B21" s="14">
        <v>85</v>
      </c>
    </row>
    <row r="22" spans="1:2" x14ac:dyDescent="0.25">
      <c r="A22" s="12" t="s">
        <v>29</v>
      </c>
      <c r="B22" s="14">
        <v>87</v>
      </c>
    </row>
    <row r="23" spans="1:2" x14ac:dyDescent="0.25">
      <c r="A23" s="12" t="s">
        <v>29</v>
      </c>
      <c r="B23" s="14">
        <v>96</v>
      </c>
    </row>
    <row r="24" spans="1:2" x14ac:dyDescent="0.25">
      <c r="A24" s="12" t="s">
        <v>29</v>
      </c>
      <c r="B24" s="14">
        <v>123</v>
      </c>
    </row>
    <row r="25" spans="1:2" x14ac:dyDescent="0.25">
      <c r="A25" s="12" t="s">
        <v>30</v>
      </c>
      <c r="B25" s="14">
        <v>29</v>
      </c>
    </row>
    <row r="26" spans="1:2" x14ac:dyDescent="0.25">
      <c r="A26" s="12" t="s">
        <v>30</v>
      </c>
      <c r="B26" s="14">
        <v>32</v>
      </c>
    </row>
    <row r="27" spans="1:2" x14ac:dyDescent="0.25">
      <c r="A27" s="12" t="s">
        <v>30</v>
      </c>
      <c r="B27" s="14">
        <v>32</v>
      </c>
    </row>
    <row r="28" spans="1:2" x14ac:dyDescent="0.25">
      <c r="A28" s="12" t="s">
        <v>31</v>
      </c>
      <c r="B28" s="14">
        <v>33</v>
      </c>
    </row>
    <row r="29" spans="1:2" x14ac:dyDescent="0.25">
      <c r="A29" s="12" t="s">
        <v>31</v>
      </c>
      <c r="B29" s="14">
        <v>34</v>
      </c>
    </row>
    <row r="30" spans="1:2" x14ac:dyDescent="0.25">
      <c r="A30" s="12" t="s">
        <v>31</v>
      </c>
      <c r="B30" s="14">
        <v>35</v>
      </c>
    </row>
    <row r="31" spans="1:2" x14ac:dyDescent="0.25">
      <c r="A31" s="12" t="s">
        <v>31</v>
      </c>
      <c r="B31" s="14">
        <v>35</v>
      </c>
    </row>
    <row r="32" spans="1:2" x14ac:dyDescent="0.25">
      <c r="A32" s="12" t="s">
        <v>31</v>
      </c>
      <c r="B32" s="14">
        <v>35</v>
      </c>
    </row>
    <row r="33" spans="1:2" x14ac:dyDescent="0.25">
      <c r="A33" s="12" t="s">
        <v>31</v>
      </c>
      <c r="B33" s="14">
        <v>35</v>
      </c>
    </row>
    <row r="34" spans="1:2" x14ac:dyDescent="0.25">
      <c r="A34" s="12" t="s">
        <v>31</v>
      </c>
      <c r="B34" s="14">
        <v>35</v>
      </c>
    </row>
    <row r="35" spans="1:2" x14ac:dyDescent="0.25">
      <c r="A35" s="12" t="s">
        <v>31</v>
      </c>
      <c r="B35" s="14">
        <v>35</v>
      </c>
    </row>
    <row r="36" spans="1:2" x14ac:dyDescent="0.25">
      <c r="A36" s="12" t="s">
        <v>31</v>
      </c>
      <c r="B36" s="14">
        <v>38</v>
      </c>
    </row>
    <row r="37" spans="1:2" x14ac:dyDescent="0.25">
      <c r="A37" s="12" t="s">
        <v>31</v>
      </c>
      <c r="B37" s="14">
        <v>38</v>
      </c>
    </row>
    <row r="38" spans="1:2" x14ac:dyDescent="0.25">
      <c r="A38" s="12" t="s">
        <v>31</v>
      </c>
      <c r="B38" s="14">
        <v>38</v>
      </c>
    </row>
    <row r="39" spans="1:2" x14ac:dyDescent="0.25">
      <c r="A39" s="12" t="s">
        <v>31</v>
      </c>
      <c r="B39" s="14">
        <v>38</v>
      </c>
    </row>
    <row r="40" spans="1:2" x14ac:dyDescent="0.25">
      <c r="A40" s="12" t="s">
        <v>31</v>
      </c>
      <c r="B40" s="14">
        <v>39</v>
      </c>
    </row>
    <row r="41" spans="1:2" x14ac:dyDescent="0.25">
      <c r="A41" s="12" t="s">
        <v>31</v>
      </c>
      <c r="B41" s="14">
        <v>39</v>
      </c>
    </row>
    <row r="42" spans="1:2" x14ac:dyDescent="0.25">
      <c r="A42" s="12" t="s">
        <v>31</v>
      </c>
      <c r="B42" s="14">
        <v>39</v>
      </c>
    </row>
    <row r="43" spans="1:2" x14ac:dyDescent="0.25">
      <c r="A43" s="12" t="s">
        <v>31</v>
      </c>
      <c r="B43" s="14">
        <v>39</v>
      </c>
    </row>
    <row r="44" spans="1:2" x14ac:dyDescent="0.25">
      <c r="A44" s="12" t="s">
        <v>31</v>
      </c>
      <c r="B44" s="14">
        <v>39</v>
      </c>
    </row>
    <row r="45" spans="1:2" x14ac:dyDescent="0.25">
      <c r="A45" s="12" t="s">
        <v>31</v>
      </c>
      <c r="B45" s="14">
        <v>39</v>
      </c>
    </row>
    <row r="46" spans="1:2" x14ac:dyDescent="0.25">
      <c r="A46" s="12" t="s">
        <v>31</v>
      </c>
      <c r="B46" s="14">
        <v>39</v>
      </c>
    </row>
    <row r="47" spans="1:2" x14ac:dyDescent="0.25">
      <c r="A47" s="12" t="s">
        <v>31</v>
      </c>
      <c r="B47" s="14">
        <v>39</v>
      </c>
    </row>
    <row r="48" spans="1:2" x14ac:dyDescent="0.25">
      <c r="A48" s="12" t="s">
        <v>31</v>
      </c>
      <c r="B48" s="14">
        <v>39</v>
      </c>
    </row>
    <row r="49" spans="1:2" x14ac:dyDescent="0.25">
      <c r="A49" s="12" t="s">
        <v>31</v>
      </c>
      <c r="B49" s="14">
        <v>41</v>
      </c>
    </row>
    <row r="50" spans="1:2" x14ac:dyDescent="0.25">
      <c r="A50" s="12" t="s">
        <v>31</v>
      </c>
      <c r="B50" s="14">
        <v>42</v>
      </c>
    </row>
    <row r="51" spans="1:2" x14ac:dyDescent="0.25">
      <c r="A51" s="12" t="s">
        <v>31</v>
      </c>
      <c r="B51" s="14">
        <v>43</v>
      </c>
    </row>
    <row r="52" spans="1:2" x14ac:dyDescent="0.25">
      <c r="A52" s="12" t="s">
        <v>31</v>
      </c>
      <c r="B52" s="14">
        <v>43</v>
      </c>
    </row>
    <row r="53" spans="1:2" x14ac:dyDescent="0.25">
      <c r="A53" s="12" t="s">
        <v>31</v>
      </c>
      <c r="B53" s="14">
        <v>43</v>
      </c>
    </row>
    <row r="54" spans="1:2" x14ac:dyDescent="0.25">
      <c r="A54" s="12" t="s">
        <v>31</v>
      </c>
      <c r="B54" s="14">
        <v>45</v>
      </c>
    </row>
    <row r="55" spans="1:2" x14ac:dyDescent="0.25">
      <c r="A55" s="12" t="s">
        <v>31</v>
      </c>
      <c r="B55" s="14">
        <v>45</v>
      </c>
    </row>
    <row r="56" spans="1:2" x14ac:dyDescent="0.25">
      <c r="A56" s="12" t="s">
        <v>31</v>
      </c>
      <c r="B56" s="14">
        <v>45</v>
      </c>
    </row>
    <row r="57" spans="1:2" x14ac:dyDescent="0.25">
      <c r="A57" s="12" t="s">
        <v>31</v>
      </c>
      <c r="B57" s="14">
        <v>45</v>
      </c>
    </row>
    <row r="58" spans="1:2" x14ac:dyDescent="0.25">
      <c r="A58" s="12" t="s">
        <v>31</v>
      </c>
      <c r="B58" s="14">
        <v>45</v>
      </c>
    </row>
    <row r="59" spans="1:2" x14ac:dyDescent="0.25">
      <c r="A59" s="12" t="s">
        <v>31</v>
      </c>
      <c r="B59" s="14">
        <v>46</v>
      </c>
    </row>
    <row r="60" spans="1:2" x14ac:dyDescent="0.25">
      <c r="A60" s="12" t="s">
        <v>31</v>
      </c>
      <c r="B60" s="14">
        <v>46</v>
      </c>
    </row>
    <row r="61" spans="1:2" x14ac:dyDescent="0.25">
      <c r="A61" s="12" t="s">
        <v>31</v>
      </c>
      <c r="B61" s="14">
        <v>46</v>
      </c>
    </row>
    <row r="62" spans="1:2" x14ac:dyDescent="0.25">
      <c r="A62" s="12" t="s">
        <v>31</v>
      </c>
      <c r="B62" s="14">
        <v>48</v>
      </c>
    </row>
    <row r="63" spans="1:2" x14ac:dyDescent="0.25">
      <c r="A63" s="12" t="s">
        <v>31</v>
      </c>
      <c r="B63" s="14">
        <v>48</v>
      </c>
    </row>
    <row r="64" spans="1:2" x14ac:dyDescent="0.25">
      <c r="A64" s="12" t="s">
        <v>31</v>
      </c>
      <c r="B64" s="14">
        <v>48</v>
      </c>
    </row>
    <row r="65" spans="1:2" x14ac:dyDescent="0.25">
      <c r="A65" s="12" t="s">
        <v>31</v>
      </c>
      <c r="B65" s="14">
        <v>48</v>
      </c>
    </row>
    <row r="66" spans="1:2" x14ac:dyDescent="0.25">
      <c r="A66" s="12" t="s">
        <v>31</v>
      </c>
      <c r="B66" s="14">
        <v>49</v>
      </c>
    </row>
    <row r="67" spans="1:2" x14ac:dyDescent="0.25">
      <c r="A67" s="12" t="s">
        <v>31</v>
      </c>
      <c r="B67" s="14">
        <v>49</v>
      </c>
    </row>
    <row r="68" spans="1:2" x14ac:dyDescent="0.25">
      <c r="A68" s="12" t="s">
        <v>31</v>
      </c>
      <c r="B68" s="14">
        <v>49</v>
      </c>
    </row>
    <row r="69" spans="1:2" x14ac:dyDescent="0.25">
      <c r="A69" s="12" t="s">
        <v>31</v>
      </c>
      <c r="B69" s="14">
        <v>49</v>
      </c>
    </row>
    <row r="70" spans="1:2" x14ac:dyDescent="0.25">
      <c r="A70" s="12" t="s">
        <v>31</v>
      </c>
      <c r="B70" s="14">
        <v>49</v>
      </c>
    </row>
    <row r="71" spans="1:2" x14ac:dyDescent="0.25">
      <c r="A71" s="12" t="s">
        <v>31</v>
      </c>
      <c r="B71" s="14">
        <v>49</v>
      </c>
    </row>
    <row r="72" spans="1:2" x14ac:dyDescent="0.25">
      <c r="A72" s="12" t="s">
        <v>31</v>
      </c>
      <c r="B72" s="14">
        <v>49</v>
      </c>
    </row>
    <row r="73" spans="1:2" x14ac:dyDescent="0.25">
      <c r="A73" s="12" t="s">
        <v>31</v>
      </c>
      <c r="B73" s="14">
        <v>49</v>
      </c>
    </row>
    <row r="74" spans="1:2" x14ac:dyDescent="0.25">
      <c r="A74" s="12" t="s">
        <v>31</v>
      </c>
      <c r="B74" s="14">
        <v>49</v>
      </c>
    </row>
    <row r="75" spans="1:2" x14ac:dyDescent="0.25">
      <c r="A75" s="12" t="s">
        <v>31</v>
      </c>
      <c r="B75" s="14">
        <v>49</v>
      </c>
    </row>
    <row r="76" spans="1:2" x14ac:dyDescent="0.25">
      <c r="A76" s="12" t="s">
        <v>31</v>
      </c>
      <c r="B76" s="14">
        <v>49</v>
      </c>
    </row>
    <row r="77" spans="1:2" x14ac:dyDescent="0.25">
      <c r="A77" s="12" t="s">
        <v>31</v>
      </c>
      <c r="B77" s="14">
        <v>49</v>
      </c>
    </row>
    <row r="78" spans="1:2" x14ac:dyDescent="0.25">
      <c r="A78" s="12" t="s">
        <v>31</v>
      </c>
      <c r="B78" s="14">
        <v>49</v>
      </c>
    </row>
    <row r="79" spans="1:2" x14ac:dyDescent="0.25">
      <c r="A79" s="12" t="s">
        <v>31</v>
      </c>
      <c r="B79" s="14">
        <v>49</v>
      </c>
    </row>
    <row r="80" spans="1:2" x14ac:dyDescent="0.25">
      <c r="A80" s="12" t="s">
        <v>31</v>
      </c>
      <c r="B80" s="14">
        <v>49</v>
      </c>
    </row>
    <row r="81" spans="1:2" x14ac:dyDescent="0.25">
      <c r="A81" s="12" t="s">
        <v>31</v>
      </c>
      <c r="B81" s="14">
        <v>50</v>
      </c>
    </row>
    <row r="82" spans="1:2" x14ac:dyDescent="0.25">
      <c r="A82" s="12" t="s">
        <v>31</v>
      </c>
      <c r="B82" s="14">
        <v>52</v>
      </c>
    </row>
    <row r="83" spans="1:2" x14ac:dyDescent="0.25">
      <c r="A83" s="12" t="s">
        <v>31</v>
      </c>
      <c r="B83" s="14">
        <v>53</v>
      </c>
    </row>
    <row r="84" spans="1:2" x14ac:dyDescent="0.25">
      <c r="A84" s="12" t="s">
        <v>31</v>
      </c>
      <c r="B84" s="14">
        <v>54</v>
      </c>
    </row>
    <row r="85" spans="1:2" x14ac:dyDescent="0.25">
      <c r="A85" s="12" t="s">
        <v>31</v>
      </c>
      <c r="B85" s="14">
        <v>54</v>
      </c>
    </row>
    <row r="86" spans="1:2" x14ac:dyDescent="0.25">
      <c r="A86" s="12" t="s">
        <v>31</v>
      </c>
      <c r="B86" s="14">
        <v>54</v>
      </c>
    </row>
    <row r="87" spans="1:2" x14ac:dyDescent="0.25">
      <c r="A87" s="12" t="s">
        <v>31</v>
      </c>
      <c r="B87" s="14">
        <v>54</v>
      </c>
    </row>
    <row r="88" spans="1:2" x14ac:dyDescent="0.25">
      <c r="A88" s="12" t="s">
        <v>31</v>
      </c>
      <c r="B88" s="14">
        <v>54</v>
      </c>
    </row>
    <row r="89" spans="1:2" x14ac:dyDescent="0.25">
      <c r="A89" s="12" t="s">
        <v>31</v>
      </c>
      <c r="B89" s="14">
        <v>55</v>
      </c>
    </row>
    <row r="90" spans="1:2" x14ac:dyDescent="0.25">
      <c r="A90" s="12" t="s">
        <v>31</v>
      </c>
      <c r="B90" s="14">
        <v>55</v>
      </c>
    </row>
    <row r="91" spans="1:2" x14ac:dyDescent="0.25">
      <c r="A91" s="12" t="s">
        <v>31</v>
      </c>
      <c r="B91" s="14">
        <v>56</v>
      </c>
    </row>
    <row r="92" spans="1:2" x14ac:dyDescent="0.25">
      <c r="A92" s="12" t="s">
        <v>31</v>
      </c>
      <c r="B92" s="14">
        <v>56</v>
      </c>
    </row>
    <row r="93" spans="1:2" x14ac:dyDescent="0.25">
      <c r="A93" s="12" t="s">
        <v>31</v>
      </c>
      <c r="B93" s="14">
        <v>57</v>
      </c>
    </row>
    <row r="94" spans="1:2" x14ac:dyDescent="0.25">
      <c r="A94" s="12" t="s">
        <v>31</v>
      </c>
      <c r="B94" s="14">
        <v>58</v>
      </c>
    </row>
    <row r="95" spans="1:2" x14ac:dyDescent="0.25">
      <c r="A95" s="12" t="s">
        <v>31</v>
      </c>
      <c r="B95" s="14">
        <v>58</v>
      </c>
    </row>
    <row r="96" spans="1:2" x14ac:dyDescent="0.25">
      <c r="A96" s="12" t="s">
        <v>31</v>
      </c>
      <c r="B96" s="14">
        <v>59</v>
      </c>
    </row>
    <row r="97" spans="1:2" x14ac:dyDescent="0.25">
      <c r="A97" s="12" t="s">
        <v>31</v>
      </c>
      <c r="B97" s="14">
        <v>59</v>
      </c>
    </row>
    <row r="98" spans="1:2" x14ac:dyDescent="0.25">
      <c r="A98" s="12" t="s">
        <v>31</v>
      </c>
      <c r="B98" s="14">
        <v>59</v>
      </c>
    </row>
    <row r="99" spans="1:2" x14ac:dyDescent="0.25">
      <c r="A99" s="12" t="s">
        <v>31</v>
      </c>
      <c r="B99" s="14">
        <v>59</v>
      </c>
    </row>
    <row r="100" spans="1:2" x14ac:dyDescent="0.25">
      <c r="A100" s="12" t="s">
        <v>31</v>
      </c>
      <c r="B100" s="14">
        <v>59</v>
      </c>
    </row>
    <row r="101" spans="1:2" x14ac:dyDescent="0.25">
      <c r="A101" s="12" t="s">
        <v>31</v>
      </c>
      <c r="B101" s="14">
        <v>59</v>
      </c>
    </row>
    <row r="102" spans="1:2" x14ac:dyDescent="0.25">
      <c r="A102" s="12" t="s">
        <v>31</v>
      </c>
      <c r="B102" s="14">
        <v>59</v>
      </c>
    </row>
    <row r="103" spans="1:2" x14ac:dyDescent="0.25">
      <c r="A103" s="12" t="s">
        <v>31</v>
      </c>
      <c r="B103" s="14">
        <v>59</v>
      </c>
    </row>
    <row r="104" spans="1:2" x14ac:dyDescent="0.25">
      <c r="A104" s="12" t="s">
        <v>31</v>
      </c>
      <c r="B104" s="14">
        <v>59</v>
      </c>
    </row>
    <row r="105" spans="1:2" x14ac:dyDescent="0.25">
      <c r="A105" s="12" t="s">
        <v>31</v>
      </c>
      <c r="B105" s="14">
        <v>59</v>
      </c>
    </row>
    <row r="106" spans="1:2" x14ac:dyDescent="0.25">
      <c r="A106" s="12" t="s">
        <v>31</v>
      </c>
      <c r="B106" s="14">
        <v>59</v>
      </c>
    </row>
    <row r="107" spans="1:2" x14ac:dyDescent="0.25">
      <c r="A107" s="12" t="s">
        <v>31</v>
      </c>
      <c r="B107" s="14">
        <v>59</v>
      </c>
    </row>
    <row r="108" spans="1:2" x14ac:dyDescent="0.25">
      <c r="A108" s="12" t="s">
        <v>31</v>
      </c>
      <c r="B108" s="14">
        <v>59</v>
      </c>
    </row>
    <row r="109" spans="1:2" x14ac:dyDescent="0.25">
      <c r="A109" s="12" t="s">
        <v>31</v>
      </c>
      <c r="B109" s="14">
        <v>59</v>
      </c>
    </row>
    <row r="110" spans="1:2" x14ac:dyDescent="0.25">
      <c r="A110" s="12" t="s">
        <v>31</v>
      </c>
      <c r="B110" s="14">
        <v>60</v>
      </c>
    </row>
    <row r="111" spans="1:2" x14ac:dyDescent="0.25">
      <c r="A111" s="12" t="s">
        <v>31</v>
      </c>
      <c r="B111" s="14">
        <v>60</v>
      </c>
    </row>
    <row r="112" spans="1:2" x14ac:dyDescent="0.25">
      <c r="A112" s="12" t="s">
        <v>31</v>
      </c>
      <c r="B112" s="14">
        <v>60</v>
      </c>
    </row>
    <row r="113" spans="1:2" x14ac:dyDescent="0.25">
      <c r="A113" s="12" t="s">
        <v>31</v>
      </c>
      <c r="B113" s="14">
        <v>61</v>
      </c>
    </row>
    <row r="114" spans="1:2" x14ac:dyDescent="0.25">
      <c r="A114" s="12" t="s">
        <v>31</v>
      </c>
      <c r="B114" s="14">
        <v>63</v>
      </c>
    </row>
    <row r="115" spans="1:2" x14ac:dyDescent="0.25">
      <c r="A115" s="12" t="s">
        <v>32</v>
      </c>
      <c r="B115" s="14">
        <v>5</v>
      </c>
    </row>
    <row r="116" spans="1:2" x14ac:dyDescent="0.25">
      <c r="A116" s="12" t="s">
        <v>32</v>
      </c>
      <c r="B116" s="14">
        <v>10</v>
      </c>
    </row>
    <row r="117" spans="1:2" x14ac:dyDescent="0.25">
      <c r="A117" s="12" t="s">
        <v>32</v>
      </c>
      <c r="B117" s="14">
        <v>10</v>
      </c>
    </row>
    <row r="118" spans="1:2" x14ac:dyDescent="0.25">
      <c r="A118" s="12" t="s">
        <v>33</v>
      </c>
      <c r="B118" s="14">
        <v>11</v>
      </c>
    </row>
    <row r="119" spans="1:2" x14ac:dyDescent="0.25">
      <c r="A119" s="12" t="s">
        <v>33</v>
      </c>
      <c r="B119" s="14">
        <v>11</v>
      </c>
    </row>
    <row r="120" spans="1:2" x14ac:dyDescent="0.25">
      <c r="A120" s="12" t="s">
        <v>33</v>
      </c>
      <c r="B120" s="14">
        <v>11</v>
      </c>
    </row>
    <row r="121" spans="1:2" x14ac:dyDescent="0.25">
      <c r="A121" s="12" t="s">
        <v>33</v>
      </c>
      <c r="B121" s="14">
        <v>11</v>
      </c>
    </row>
    <row r="122" spans="1:2" x14ac:dyDescent="0.25">
      <c r="A122" s="12" t="s">
        <v>33</v>
      </c>
      <c r="B122" s="14">
        <v>12</v>
      </c>
    </row>
    <row r="123" spans="1:2" x14ac:dyDescent="0.25">
      <c r="A123" s="12" t="s">
        <v>33</v>
      </c>
      <c r="B123" s="14">
        <v>12</v>
      </c>
    </row>
    <row r="124" spans="1:2" x14ac:dyDescent="0.25">
      <c r="A124" s="12" t="s">
        <v>33</v>
      </c>
      <c r="B124" s="14">
        <v>12</v>
      </c>
    </row>
    <row r="125" spans="1:2" x14ac:dyDescent="0.25">
      <c r="A125" s="12" t="s">
        <v>33</v>
      </c>
      <c r="B125" s="14">
        <v>12</v>
      </c>
    </row>
    <row r="126" spans="1:2" x14ac:dyDescent="0.25">
      <c r="A126" s="12" t="s">
        <v>33</v>
      </c>
      <c r="B126" s="14">
        <v>12</v>
      </c>
    </row>
    <row r="127" spans="1:2" x14ac:dyDescent="0.25">
      <c r="A127" s="12" t="s">
        <v>33</v>
      </c>
      <c r="B127" s="14">
        <v>13</v>
      </c>
    </row>
    <row r="128" spans="1:2" x14ac:dyDescent="0.25">
      <c r="A128" s="12" t="s">
        <v>33</v>
      </c>
      <c r="B128" s="14">
        <v>13</v>
      </c>
    </row>
    <row r="129" spans="1:2" x14ac:dyDescent="0.25">
      <c r="A129" s="12" t="s">
        <v>33</v>
      </c>
      <c r="B129" s="14">
        <v>13</v>
      </c>
    </row>
    <row r="130" spans="1:2" x14ac:dyDescent="0.25">
      <c r="A130" s="12" t="s">
        <v>33</v>
      </c>
      <c r="B130" s="14">
        <v>13</v>
      </c>
    </row>
    <row r="131" spans="1:2" x14ac:dyDescent="0.25">
      <c r="A131" s="12" t="s">
        <v>33</v>
      </c>
      <c r="B131" s="14">
        <v>13</v>
      </c>
    </row>
    <row r="132" spans="1:2" x14ac:dyDescent="0.25">
      <c r="A132" s="12" t="s">
        <v>33</v>
      </c>
      <c r="B132" s="14">
        <v>13</v>
      </c>
    </row>
    <row r="133" spans="1:2" x14ac:dyDescent="0.25">
      <c r="A133" s="12" t="s">
        <v>33</v>
      </c>
      <c r="B133" s="14">
        <v>13</v>
      </c>
    </row>
    <row r="134" spans="1:2" x14ac:dyDescent="0.25">
      <c r="A134" s="12" t="s">
        <v>33</v>
      </c>
      <c r="B134" s="14">
        <v>15</v>
      </c>
    </row>
    <row r="135" spans="1:2" x14ac:dyDescent="0.25">
      <c r="A135" s="12" t="s">
        <v>33</v>
      </c>
      <c r="B135" s="14">
        <v>15</v>
      </c>
    </row>
    <row r="136" spans="1:2" x14ac:dyDescent="0.25">
      <c r="A136" s="12" t="s">
        <v>33</v>
      </c>
      <c r="B136" s="14">
        <v>15</v>
      </c>
    </row>
    <row r="137" spans="1:2" x14ac:dyDescent="0.25">
      <c r="A137" s="12" t="s">
        <v>33</v>
      </c>
      <c r="B137" s="14">
        <v>15</v>
      </c>
    </row>
    <row r="138" spans="1:2" x14ac:dyDescent="0.25">
      <c r="A138" s="12" t="s">
        <v>33</v>
      </c>
      <c r="B138" s="14">
        <v>15</v>
      </c>
    </row>
    <row r="139" spans="1:2" x14ac:dyDescent="0.25">
      <c r="A139" s="12" t="s">
        <v>33</v>
      </c>
      <c r="B139" s="14">
        <v>15</v>
      </c>
    </row>
    <row r="140" spans="1:2" x14ac:dyDescent="0.25">
      <c r="A140" s="12" t="s">
        <v>33</v>
      </c>
      <c r="B140" s="14">
        <v>15</v>
      </c>
    </row>
    <row r="141" spans="1:2" x14ac:dyDescent="0.25">
      <c r="A141" s="12" t="s">
        <v>33</v>
      </c>
      <c r="B141" s="14">
        <v>16</v>
      </c>
    </row>
    <row r="142" spans="1:2" x14ac:dyDescent="0.25">
      <c r="A142" s="12" t="s">
        <v>33</v>
      </c>
      <c r="B142" s="14">
        <v>16</v>
      </c>
    </row>
    <row r="143" spans="1:2" x14ac:dyDescent="0.25">
      <c r="A143" s="12" t="s">
        <v>33</v>
      </c>
      <c r="B143" s="14">
        <v>16</v>
      </c>
    </row>
    <row r="144" spans="1:2" x14ac:dyDescent="0.25">
      <c r="A144" s="12" t="s">
        <v>33</v>
      </c>
      <c r="B144" s="14">
        <v>17</v>
      </c>
    </row>
    <row r="145" spans="1:2" x14ac:dyDescent="0.25">
      <c r="A145" s="12" t="s">
        <v>33</v>
      </c>
      <c r="B145" s="14">
        <v>17</v>
      </c>
    </row>
    <row r="146" spans="1:2" x14ac:dyDescent="0.25">
      <c r="A146" s="12" t="s">
        <v>33</v>
      </c>
      <c r="B146" s="14">
        <v>17</v>
      </c>
    </row>
    <row r="147" spans="1:2" x14ac:dyDescent="0.25">
      <c r="A147" s="12" t="s">
        <v>33</v>
      </c>
      <c r="B147" s="14">
        <v>17</v>
      </c>
    </row>
    <row r="148" spans="1:2" x14ac:dyDescent="0.25">
      <c r="A148" s="12" t="s">
        <v>33</v>
      </c>
      <c r="B148" s="14">
        <v>18</v>
      </c>
    </row>
    <row r="149" spans="1:2" x14ac:dyDescent="0.25">
      <c r="A149" s="12" t="s">
        <v>33</v>
      </c>
      <c r="B149" s="14">
        <v>18</v>
      </c>
    </row>
    <row r="150" spans="1:2" x14ac:dyDescent="0.25">
      <c r="A150" s="12" t="s">
        <v>33</v>
      </c>
      <c r="B150" s="14">
        <v>18</v>
      </c>
    </row>
    <row r="151" spans="1:2" x14ac:dyDescent="0.25">
      <c r="A151" s="12" t="s">
        <v>33</v>
      </c>
      <c r="B151" s="14">
        <v>18</v>
      </c>
    </row>
    <row r="152" spans="1:2" x14ac:dyDescent="0.25">
      <c r="A152" s="12" t="s">
        <v>33</v>
      </c>
      <c r="B152" s="14">
        <v>19</v>
      </c>
    </row>
    <row r="153" spans="1:2" x14ac:dyDescent="0.25">
      <c r="A153" s="12" t="s">
        <v>33</v>
      </c>
      <c r="B153" s="14">
        <v>19</v>
      </c>
    </row>
    <row r="154" spans="1:2" x14ac:dyDescent="0.25">
      <c r="A154" s="12" t="s">
        <v>33</v>
      </c>
      <c r="B154" s="14">
        <v>19</v>
      </c>
    </row>
    <row r="155" spans="1:2" x14ac:dyDescent="0.25">
      <c r="A155" s="12" t="s">
        <v>33</v>
      </c>
      <c r="B155" s="14">
        <v>19</v>
      </c>
    </row>
    <row r="156" spans="1:2" x14ac:dyDescent="0.25">
      <c r="A156" s="12" t="s">
        <v>33</v>
      </c>
      <c r="B156" s="14">
        <v>19</v>
      </c>
    </row>
    <row r="157" spans="1:2" x14ac:dyDescent="0.25">
      <c r="A157" s="12" t="s">
        <v>33</v>
      </c>
      <c r="B157" s="14">
        <v>19</v>
      </c>
    </row>
    <row r="158" spans="1:2" x14ac:dyDescent="0.25">
      <c r="A158" s="12" t="s">
        <v>33</v>
      </c>
      <c r="B158" s="14">
        <v>19</v>
      </c>
    </row>
    <row r="159" spans="1:2" x14ac:dyDescent="0.25">
      <c r="A159" s="12" t="s">
        <v>33</v>
      </c>
      <c r="B159" s="14">
        <v>20</v>
      </c>
    </row>
    <row r="160" spans="1:2" x14ac:dyDescent="0.25">
      <c r="A160" s="12" t="s">
        <v>33</v>
      </c>
      <c r="B160" s="14">
        <v>20</v>
      </c>
    </row>
    <row r="161" spans="1:2" x14ac:dyDescent="0.25">
      <c r="A161" s="12" t="s">
        <v>33</v>
      </c>
      <c r="B161" s="14">
        <v>20</v>
      </c>
    </row>
    <row r="162" spans="1:2" x14ac:dyDescent="0.25">
      <c r="A162" s="12" t="s">
        <v>33</v>
      </c>
      <c r="B162" s="14">
        <v>20</v>
      </c>
    </row>
    <row r="163" spans="1:2" x14ac:dyDescent="0.25">
      <c r="A163" s="12" t="s">
        <v>33</v>
      </c>
      <c r="B163" s="14">
        <v>20</v>
      </c>
    </row>
    <row r="164" spans="1:2" x14ac:dyDescent="0.25">
      <c r="A164" s="12" t="s">
        <v>33</v>
      </c>
      <c r="B164" s="14">
        <v>20</v>
      </c>
    </row>
    <row r="165" spans="1:2" x14ac:dyDescent="0.25">
      <c r="A165" s="12" t="s">
        <v>33</v>
      </c>
      <c r="B165" s="14">
        <v>20</v>
      </c>
    </row>
    <row r="166" spans="1:2" x14ac:dyDescent="0.25">
      <c r="A166" s="12" t="s">
        <v>33</v>
      </c>
      <c r="B166" s="14">
        <v>20</v>
      </c>
    </row>
    <row r="167" spans="1:2" x14ac:dyDescent="0.25">
      <c r="A167" s="12" t="s">
        <v>33</v>
      </c>
      <c r="B167" s="14">
        <v>20</v>
      </c>
    </row>
    <row r="168" spans="1:2" x14ac:dyDescent="0.25">
      <c r="A168" s="12" t="s">
        <v>33</v>
      </c>
      <c r="B168" s="14">
        <v>20</v>
      </c>
    </row>
    <row r="169" spans="1:2" x14ac:dyDescent="0.25">
      <c r="A169" s="12" t="s">
        <v>33</v>
      </c>
      <c r="B169" s="14">
        <v>21</v>
      </c>
    </row>
    <row r="170" spans="1:2" x14ac:dyDescent="0.25">
      <c r="A170" s="12" t="s">
        <v>33</v>
      </c>
      <c r="B170" s="14">
        <v>21</v>
      </c>
    </row>
    <row r="171" spans="1:2" x14ac:dyDescent="0.25">
      <c r="A171" s="12" t="s">
        <v>33</v>
      </c>
      <c r="B171" s="14">
        <v>21</v>
      </c>
    </row>
    <row r="172" spans="1:2" x14ac:dyDescent="0.25">
      <c r="A172" s="12" t="s">
        <v>33</v>
      </c>
      <c r="B172" s="14">
        <v>21</v>
      </c>
    </row>
    <row r="173" spans="1:2" x14ac:dyDescent="0.25">
      <c r="A173" s="12" t="s">
        <v>33</v>
      </c>
      <c r="B173" s="14">
        <v>21</v>
      </c>
    </row>
    <row r="174" spans="1:2" x14ac:dyDescent="0.25">
      <c r="A174" s="12" t="s">
        <v>33</v>
      </c>
      <c r="B174" s="14">
        <v>21</v>
      </c>
    </row>
    <row r="175" spans="1:2" x14ac:dyDescent="0.25">
      <c r="A175" s="12" t="s">
        <v>33</v>
      </c>
      <c r="B175" s="14">
        <v>21</v>
      </c>
    </row>
    <row r="176" spans="1:2" x14ac:dyDescent="0.25">
      <c r="A176" s="12" t="s">
        <v>33</v>
      </c>
      <c r="B176" s="14">
        <v>22</v>
      </c>
    </row>
    <row r="177" spans="1:2" x14ac:dyDescent="0.25">
      <c r="A177" s="12" t="s">
        <v>33</v>
      </c>
      <c r="B177" s="14">
        <v>23</v>
      </c>
    </row>
    <row r="178" spans="1:2" x14ac:dyDescent="0.25">
      <c r="A178" s="12" t="s">
        <v>33</v>
      </c>
      <c r="B178" s="14">
        <v>24</v>
      </c>
    </row>
    <row r="179" spans="1:2" x14ac:dyDescent="0.25">
      <c r="A179" s="12" t="s">
        <v>33</v>
      </c>
      <c r="B179" s="14">
        <v>24</v>
      </c>
    </row>
    <row r="180" spans="1:2" x14ac:dyDescent="0.25">
      <c r="A180" s="12" t="s">
        <v>33</v>
      </c>
      <c r="B180" s="14">
        <v>24</v>
      </c>
    </row>
    <row r="181" spans="1:2" x14ac:dyDescent="0.25">
      <c r="A181" s="12" t="s">
        <v>33</v>
      </c>
      <c r="B181" s="14">
        <v>24</v>
      </c>
    </row>
    <row r="182" spans="1:2" x14ac:dyDescent="0.25">
      <c r="A182" s="12" t="s">
        <v>33</v>
      </c>
      <c r="B182" s="14">
        <v>24</v>
      </c>
    </row>
    <row r="183" spans="1:2" x14ac:dyDescent="0.25">
      <c r="A183" s="12" t="s">
        <v>33</v>
      </c>
      <c r="B183" s="14">
        <v>24</v>
      </c>
    </row>
    <row r="184" spans="1:2" x14ac:dyDescent="0.25">
      <c r="A184" s="12" t="s">
        <v>33</v>
      </c>
      <c r="B184" s="14">
        <v>24</v>
      </c>
    </row>
    <row r="185" spans="1:2" x14ac:dyDescent="0.25">
      <c r="A185" s="12" t="s">
        <v>33</v>
      </c>
      <c r="B185" s="14">
        <v>24</v>
      </c>
    </row>
    <row r="186" spans="1:2" x14ac:dyDescent="0.25">
      <c r="A186" s="12" t="s">
        <v>33</v>
      </c>
      <c r="B186" s="14">
        <v>24</v>
      </c>
    </row>
    <row r="187" spans="1:2" x14ac:dyDescent="0.25">
      <c r="A187" s="12" t="s">
        <v>33</v>
      </c>
      <c r="B187" s="14">
        <v>24</v>
      </c>
    </row>
    <row r="188" spans="1:2" x14ac:dyDescent="0.25">
      <c r="A188" s="12" t="s">
        <v>33</v>
      </c>
      <c r="B188" s="14">
        <v>24</v>
      </c>
    </row>
    <row r="189" spans="1:2" x14ac:dyDescent="0.25">
      <c r="A189" s="12" t="s">
        <v>33</v>
      </c>
      <c r="B189" s="14">
        <v>24</v>
      </c>
    </row>
    <row r="190" spans="1:2" x14ac:dyDescent="0.25">
      <c r="A190" s="12" t="s">
        <v>33</v>
      </c>
      <c r="B190" s="14">
        <v>24</v>
      </c>
    </row>
    <row r="191" spans="1:2" x14ac:dyDescent="0.25">
      <c r="A191" s="12" t="s">
        <v>33</v>
      </c>
      <c r="B191" s="14">
        <v>24</v>
      </c>
    </row>
    <row r="192" spans="1:2" x14ac:dyDescent="0.25">
      <c r="A192" s="12" t="s">
        <v>33</v>
      </c>
      <c r="B192" s="14">
        <v>25</v>
      </c>
    </row>
    <row r="193" spans="1:2" x14ac:dyDescent="0.25">
      <c r="A193" s="12" t="s">
        <v>33</v>
      </c>
      <c r="B193" s="14">
        <v>25</v>
      </c>
    </row>
    <row r="194" spans="1:2" x14ac:dyDescent="0.25">
      <c r="A194" s="12" t="s">
        <v>33</v>
      </c>
      <c r="B194" s="14">
        <v>25</v>
      </c>
    </row>
    <row r="195" spans="1:2" x14ac:dyDescent="0.25">
      <c r="A195" s="12" t="s">
        <v>33</v>
      </c>
      <c r="B195" s="14">
        <v>25</v>
      </c>
    </row>
    <row r="196" spans="1:2" x14ac:dyDescent="0.25">
      <c r="A196" s="12" t="s">
        <v>33</v>
      </c>
      <c r="B196" s="14">
        <v>26</v>
      </c>
    </row>
    <row r="197" spans="1:2" x14ac:dyDescent="0.25">
      <c r="A197" s="12" t="s">
        <v>33</v>
      </c>
      <c r="B197" s="14">
        <v>27</v>
      </c>
    </row>
    <row r="198" spans="1:2" x14ac:dyDescent="0.25">
      <c r="A198" s="12" t="s">
        <v>33</v>
      </c>
      <c r="B198" s="14">
        <v>29</v>
      </c>
    </row>
    <row r="199" spans="1:2" x14ac:dyDescent="0.25">
      <c r="A199" s="12" t="s">
        <v>33</v>
      </c>
      <c r="B199" s="14">
        <v>29</v>
      </c>
    </row>
    <row r="200" spans="1:2" x14ac:dyDescent="0.25">
      <c r="A200" s="12" t="s">
        <v>33</v>
      </c>
      <c r="B200" s="14">
        <v>30</v>
      </c>
    </row>
    <row r="201" spans="1:2" x14ac:dyDescent="0.25">
      <c r="A201" s="12" t="s">
        <v>33</v>
      </c>
      <c r="B201" s="14">
        <v>30</v>
      </c>
    </row>
    <row r="202" spans="1:2" x14ac:dyDescent="0.25">
      <c r="A202" s="12" t="s">
        <v>33</v>
      </c>
      <c r="B202" s="14">
        <v>31</v>
      </c>
    </row>
    <row r="203" spans="1:2" x14ac:dyDescent="0.25">
      <c r="A203" s="12" t="s">
        <v>33</v>
      </c>
      <c r="B203" s="14">
        <v>31</v>
      </c>
    </row>
    <row r="204" spans="1:2" x14ac:dyDescent="0.25">
      <c r="A204" s="12" t="s">
        <v>33</v>
      </c>
      <c r="B204" s="14">
        <v>34</v>
      </c>
    </row>
    <row r="205" spans="1:2" x14ac:dyDescent="0.25">
      <c r="A205" s="12" t="s">
        <v>33</v>
      </c>
      <c r="B205" s="14">
        <v>40</v>
      </c>
    </row>
    <row r="206" spans="1:2" x14ac:dyDescent="0.25">
      <c r="A206" s="12" t="s">
        <v>33</v>
      </c>
      <c r="B206" s="14">
        <v>59</v>
      </c>
    </row>
    <row r="207" spans="1:2" x14ac:dyDescent="0.25">
      <c r="A207" s="12" t="s">
        <v>34</v>
      </c>
      <c r="B207" s="14">
        <v>40</v>
      </c>
    </row>
    <row r="208" spans="1:2" x14ac:dyDescent="0.25">
      <c r="A208" s="12" t="s">
        <v>34</v>
      </c>
      <c r="B208" s="14">
        <v>40</v>
      </c>
    </row>
    <row r="209" spans="1:2" x14ac:dyDescent="0.25">
      <c r="A209" s="12" t="s">
        <v>34</v>
      </c>
      <c r="B209" s="14">
        <v>59</v>
      </c>
    </row>
    <row r="210" spans="1:2" x14ac:dyDescent="0.25">
      <c r="A210" s="12" t="s">
        <v>35</v>
      </c>
      <c r="B210" s="14">
        <v>59</v>
      </c>
    </row>
    <row r="211" spans="1:2" x14ac:dyDescent="0.25">
      <c r="A211" s="12" t="s">
        <v>35</v>
      </c>
      <c r="B211" s="14">
        <v>59</v>
      </c>
    </row>
    <row r="212" spans="1:2" x14ac:dyDescent="0.25">
      <c r="A212" s="12" t="s">
        <v>35</v>
      </c>
      <c r="B212" s="14">
        <v>59</v>
      </c>
    </row>
    <row r="213" spans="1:2" x14ac:dyDescent="0.25">
      <c r="A213" s="12" t="s">
        <v>35</v>
      </c>
      <c r="B213" s="14">
        <v>59</v>
      </c>
    </row>
    <row r="214" spans="1:2" x14ac:dyDescent="0.25">
      <c r="A214" s="12" t="s">
        <v>35</v>
      </c>
      <c r="B214" s="14">
        <v>61</v>
      </c>
    </row>
    <row r="215" spans="1:2" x14ac:dyDescent="0.25">
      <c r="A215" s="12" t="s">
        <v>35</v>
      </c>
      <c r="B215" s="14">
        <v>61</v>
      </c>
    </row>
    <row r="216" spans="1:2" x14ac:dyDescent="0.25">
      <c r="A216" s="12" t="s">
        <v>35</v>
      </c>
      <c r="B216" s="14">
        <v>61</v>
      </c>
    </row>
    <row r="217" spans="1:2" x14ac:dyDescent="0.25">
      <c r="A217" s="12" t="s">
        <v>35</v>
      </c>
      <c r="B217" s="14">
        <v>63</v>
      </c>
    </row>
    <row r="218" spans="1:2" x14ac:dyDescent="0.25">
      <c r="A218" s="12" t="s">
        <v>35</v>
      </c>
      <c r="B218" s="14">
        <v>65</v>
      </c>
    </row>
    <row r="219" spans="1:2" x14ac:dyDescent="0.25">
      <c r="A219" s="12" t="s">
        <v>35</v>
      </c>
      <c r="B219" s="14">
        <v>78</v>
      </c>
    </row>
    <row r="220" spans="1:2" x14ac:dyDescent="0.25">
      <c r="A220" s="12" t="s">
        <v>35</v>
      </c>
      <c r="B220" s="14">
        <v>78</v>
      </c>
    </row>
    <row r="221" spans="1:2" x14ac:dyDescent="0.25">
      <c r="A221" s="12" t="s">
        <v>35</v>
      </c>
      <c r="B221" s="14">
        <v>78</v>
      </c>
    </row>
    <row r="222" spans="1:2" x14ac:dyDescent="0.25">
      <c r="A222" s="12" t="s">
        <v>35</v>
      </c>
      <c r="B222" s="14">
        <v>78</v>
      </c>
    </row>
    <row r="223" spans="1:2" x14ac:dyDescent="0.25">
      <c r="A223" s="12" t="s">
        <v>35</v>
      </c>
      <c r="B223" s="14">
        <v>78</v>
      </c>
    </row>
    <row r="224" spans="1:2" x14ac:dyDescent="0.25">
      <c r="A224" s="12" t="s">
        <v>35</v>
      </c>
      <c r="B224" s="14">
        <v>79</v>
      </c>
    </row>
    <row r="225" spans="1:2" x14ac:dyDescent="0.25">
      <c r="A225" s="12" t="s">
        <v>35</v>
      </c>
      <c r="B225" s="14">
        <v>79</v>
      </c>
    </row>
    <row r="226" spans="1:2" x14ac:dyDescent="0.25">
      <c r="A226" s="12" t="s">
        <v>35</v>
      </c>
      <c r="B226" s="14">
        <v>79</v>
      </c>
    </row>
    <row r="227" spans="1:2" x14ac:dyDescent="0.25">
      <c r="A227" s="12" t="s">
        <v>35</v>
      </c>
      <c r="B227" s="14">
        <v>79</v>
      </c>
    </row>
    <row r="228" spans="1:2" x14ac:dyDescent="0.25">
      <c r="A228" s="12" t="s">
        <v>35</v>
      </c>
      <c r="B228" s="14">
        <v>79</v>
      </c>
    </row>
    <row r="229" spans="1:2" x14ac:dyDescent="0.25">
      <c r="A229" s="12" t="s">
        <v>35</v>
      </c>
      <c r="B229" s="14">
        <v>80</v>
      </c>
    </row>
    <row r="230" spans="1:2" x14ac:dyDescent="0.25">
      <c r="A230" s="12" t="s">
        <v>35</v>
      </c>
      <c r="B230" s="14">
        <v>80</v>
      </c>
    </row>
    <row r="231" spans="1:2" x14ac:dyDescent="0.25">
      <c r="A231" s="12" t="s">
        <v>35</v>
      </c>
      <c r="B231" s="14">
        <v>81</v>
      </c>
    </row>
    <row r="232" spans="1:2" x14ac:dyDescent="0.25">
      <c r="A232" s="12" t="s">
        <v>35</v>
      </c>
      <c r="B232" s="14">
        <v>81</v>
      </c>
    </row>
    <row r="233" spans="1:2" x14ac:dyDescent="0.25">
      <c r="A233" s="12" t="s">
        <v>35</v>
      </c>
      <c r="B233" s="14">
        <v>82</v>
      </c>
    </row>
    <row r="234" spans="1:2" x14ac:dyDescent="0.25">
      <c r="A234" s="12" t="s">
        <v>35</v>
      </c>
      <c r="B234" s="14">
        <v>82</v>
      </c>
    </row>
    <row r="235" spans="1:2" x14ac:dyDescent="0.25">
      <c r="A235" s="12" t="s">
        <v>35</v>
      </c>
      <c r="B235" s="14">
        <v>83</v>
      </c>
    </row>
    <row r="236" spans="1:2" x14ac:dyDescent="0.25">
      <c r="A236" s="12" t="s">
        <v>35</v>
      </c>
      <c r="B236" s="14">
        <v>85</v>
      </c>
    </row>
    <row r="237" spans="1:2" x14ac:dyDescent="0.25">
      <c r="A237" s="12" t="s">
        <v>35</v>
      </c>
      <c r="B237" s="14">
        <v>88</v>
      </c>
    </row>
    <row r="238" spans="1:2" x14ac:dyDescent="0.25">
      <c r="A238" s="12" t="s">
        <v>35</v>
      </c>
      <c r="B238" s="14">
        <v>91</v>
      </c>
    </row>
    <row r="239" spans="1:2" x14ac:dyDescent="0.25">
      <c r="A239" s="12" t="s">
        <v>35</v>
      </c>
      <c r="B239" s="14">
        <v>98</v>
      </c>
    </row>
    <row r="240" spans="1:2" x14ac:dyDescent="0.25">
      <c r="A240" s="12" t="s">
        <v>35</v>
      </c>
      <c r="B240" s="14">
        <v>98</v>
      </c>
    </row>
    <row r="241" spans="1:2" x14ac:dyDescent="0.25">
      <c r="A241" s="12" t="s">
        <v>35</v>
      </c>
      <c r="B241" s="14">
        <v>98</v>
      </c>
    </row>
    <row r="242" spans="1:2" x14ac:dyDescent="0.25">
      <c r="A242" s="12" t="s">
        <v>35</v>
      </c>
      <c r="B242" s="14">
        <v>98</v>
      </c>
    </row>
    <row r="243" spans="1:2" x14ac:dyDescent="0.25">
      <c r="A243" s="12" t="s">
        <v>35</v>
      </c>
      <c r="B243" s="14">
        <v>98</v>
      </c>
    </row>
    <row r="244" spans="1:2" x14ac:dyDescent="0.25">
      <c r="A244" s="12" t="s">
        <v>35</v>
      </c>
      <c r="B244" s="14">
        <v>98</v>
      </c>
    </row>
    <row r="245" spans="1:2" x14ac:dyDescent="0.25">
      <c r="A245" s="12" t="s">
        <v>35</v>
      </c>
      <c r="B245" s="14">
        <v>98</v>
      </c>
    </row>
    <row r="246" spans="1:2" x14ac:dyDescent="0.25">
      <c r="A246" s="12" t="s">
        <v>35</v>
      </c>
      <c r="B246" s="14">
        <v>98</v>
      </c>
    </row>
    <row r="247" spans="1:2" x14ac:dyDescent="0.25">
      <c r="A247" s="12" t="s">
        <v>35</v>
      </c>
      <c r="B247" s="14">
        <v>98</v>
      </c>
    </row>
    <row r="248" spans="1:2" x14ac:dyDescent="0.25">
      <c r="A248" s="12" t="s">
        <v>35</v>
      </c>
      <c r="B248" s="14">
        <v>98</v>
      </c>
    </row>
    <row r="249" spans="1:2" x14ac:dyDescent="0.25">
      <c r="A249" s="12" t="s">
        <v>35</v>
      </c>
      <c r="B249" s="14">
        <v>99</v>
      </c>
    </row>
    <row r="250" spans="1:2" x14ac:dyDescent="0.25">
      <c r="A250" s="12" t="s">
        <v>35</v>
      </c>
      <c r="B250" s="14">
        <v>100</v>
      </c>
    </row>
    <row r="251" spans="1:2" x14ac:dyDescent="0.25">
      <c r="A251" s="12" t="s">
        <v>35</v>
      </c>
      <c r="B251" s="14">
        <v>100</v>
      </c>
    </row>
    <row r="252" spans="1:2" x14ac:dyDescent="0.25">
      <c r="A252" s="12" t="s">
        <v>35</v>
      </c>
      <c r="B252" s="14">
        <v>100</v>
      </c>
    </row>
    <row r="253" spans="1:2" x14ac:dyDescent="0.25">
      <c r="A253" s="12" t="s">
        <v>35</v>
      </c>
      <c r="B253" s="14">
        <v>101</v>
      </c>
    </row>
    <row r="254" spans="1:2" x14ac:dyDescent="0.25">
      <c r="A254" s="12" t="s">
        <v>35</v>
      </c>
      <c r="B254" s="14">
        <v>103</v>
      </c>
    </row>
    <row r="255" spans="1:2" x14ac:dyDescent="0.25">
      <c r="A255" s="12" t="s">
        <v>35</v>
      </c>
      <c r="B255" s="14">
        <v>104</v>
      </c>
    </row>
    <row r="256" spans="1:2" x14ac:dyDescent="0.25">
      <c r="A256" s="12" t="s">
        <v>35</v>
      </c>
      <c r="B256" s="14">
        <v>108</v>
      </c>
    </row>
    <row r="257" spans="1:2" x14ac:dyDescent="0.25">
      <c r="A257" s="12" t="s">
        <v>35</v>
      </c>
      <c r="B257" s="14">
        <v>110</v>
      </c>
    </row>
    <row r="258" spans="1:2" x14ac:dyDescent="0.25">
      <c r="A258" s="12" t="s">
        <v>35</v>
      </c>
      <c r="B258" s="14">
        <v>112</v>
      </c>
    </row>
    <row r="259" spans="1:2" x14ac:dyDescent="0.25">
      <c r="A259" s="12" t="s">
        <v>35</v>
      </c>
      <c r="B259" s="14">
        <v>112</v>
      </c>
    </row>
    <row r="260" spans="1:2" x14ac:dyDescent="0.25">
      <c r="A260" s="12" t="s">
        <v>35</v>
      </c>
      <c r="B260" s="14">
        <v>112</v>
      </c>
    </row>
    <row r="261" spans="1:2" x14ac:dyDescent="0.25">
      <c r="A261" s="12" t="s">
        <v>35</v>
      </c>
      <c r="B261" s="14">
        <v>117</v>
      </c>
    </row>
    <row r="262" spans="1:2" x14ac:dyDescent="0.25">
      <c r="A262" s="12" t="s">
        <v>35</v>
      </c>
      <c r="B262" s="14">
        <v>117</v>
      </c>
    </row>
    <row r="263" spans="1:2" x14ac:dyDescent="0.25">
      <c r="A263" s="12" t="s">
        <v>35</v>
      </c>
      <c r="B263" s="14">
        <v>118</v>
      </c>
    </row>
    <row r="264" spans="1:2" x14ac:dyDescent="0.25">
      <c r="A264" s="12" t="s">
        <v>35</v>
      </c>
      <c r="B264" s="14">
        <v>118</v>
      </c>
    </row>
    <row r="265" spans="1:2" x14ac:dyDescent="0.25">
      <c r="A265" s="12" t="s">
        <v>35</v>
      </c>
      <c r="B265" s="14">
        <v>119</v>
      </c>
    </row>
    <row r="266" spans="1:2" x14ac:dyDescent="0.25">
      <c r="A266" s="12" t="s">
        <v>35</v>
      </c>
      <c r="B266" s="14">
        <v>120</v>
      </c>
    </row>
    <row r="267" spans="1:2" x14ac:dyDescent="0.25">
      <c r="A267" s="12" t="s">
        <v>35</v>
      </c>
      <c r="B267" s="14">
        <v>120</v>
      </c>
    </row>
    <row r="268" spans="1:2" x14ac:dyDescent="0.25">
      <c r="A268" s="12" t="s">
        <v>35</v>
      </c>
      <c r="B268" s="14">
        <v>122</v>
      </c>
    </row>
    <row r="269" spans="1:2" x14ac:dyDescent="0.25">
      <c r="A269" s="12" t="s">
        <v>35</v>
      </c>
      <c r="B269" s="14">
        <v>123</v>
      </c>
    </row>
    <row r="270" spans="1:2" x14ac:dyDescent="0.25">
      <c r="A270" s="12" t="s">
        <v>35</v>
      </c>
      <c r="B270" s="14">
        <v>123</v>
      </c>
    </row>
    <row r="271" spans="1:2" x14ac:dyDescent="0.25">
      <c r="A271" s="12" t="s">
        <v>35</v>
      </c>
      <c r="B271" s="14">
        <v>135</v>
      </c>
    </row>
    <row r="272" spans="1:2" x14ac:dyDescent="0.25">
      <c r="A272" s="12" t="s">
        <v>35</v>
      </c>
      <c r="B272" s="14">
        <v>137</v>
      </c>
    </row>
    <row r="273" spans="1:2" x14ac:dyDescent="0.25">
      <c r="A273" s="12" t="s">
        <v>35</v>
      </c>
      <c r="B273" s="14">
        <v>138</v>
      </c>
    </row>
    <row r="274" spans="1:2" x14ac:dyDescent="0.25">
      <c r="A274" s="12" t="s">
        <v>35</v>
      </c>
      <c r="B274" s="14">
        <v>138</v>
      </c>
    </row>
    <row r="275" spans="1:2" x14ac:dyDescent="0.25">
      <c r="A275" s="12" t="s">
        <v>35</v>
      </c>
      <c r="B275" s="14">
        <v>145</v>
      </c>
    </row>
    <row r="276" spans="1:2" x14ac:dyDescent="0.25">
      <c r="A276" s="12" t="s">
        <v>35</v>
      </c>
      <c r="B276" s="14">
        <v>157</v>
      </c>
    </row>
    <row r="277" spans="1:2" x14ac:dyDescent="0.25">
      <c r="A277" s="12" t="s">
        <v>35</v>
      </c>
      <c r="B277" s="14">
        <v>157</v>
      </c>
    </row>
    <row r="278" spans="1:2" x14ac:dyDescent="0.25">
      <c r="A278" s="12" t="s">
        <v>35</v>
      </c>
      <c r="B278" s="14">
        <v>157</v>
      </c>
    </row>
    <row r="279" spans="1:2" x14ac:dyDescent="0.25">
      <c r="A279" s="12" t="s">
        <v>35</v>
      </c>
      <c r="B279" s="14">
        <v>158</v>
      </c>
    </row>
    <row r="280" spans="1:2" x14ac:dyDescent="0.25">
      <c r="A280" s="12" t="s">
        <v>35</v>
      </c>
      <c r="B280" s="14">
        <v>161</v>
      </c>
    </row>
    <row r="281" spans="1:2" x14ac:dyDescent="0.25">
      <c r="A281" s="12" t="s">
        <v>35</v>
      </c>
      <c r="B281" s="14">
        <v>167</v>
      </c>
    </row>
    <row r="282" spans="1:2" x14ac:dyDescent="0.25">
      <c r="A282" s="12" t="s">
        <v>35</v>
      </c>
      <c r="B282" s="14">
        <v>176</v>
      </c>
    </row>
    <row r="283" spans="1:2" x14ac:dyDescent="0.25">
      <c r="A283" s="12" t="s">
        <v>35</v>
      </c>
      <c r="B283" s="14">
        <v>180</v>
      </c>
    </row>
    <row r="284" spans="1:2" x14ac:dyDescent="0.25">
      <c r="A284" s="12" t="s">
        <v>35</v>
      </c>
      <c r="B284" s="14">
        <v>180</v>
      </c>
    </row>
    <row r="285" spans="1:2" x14ac:dyDescent="0.25">
      <c r="A285" s="12" t="s">
        <v>35</v>
      </c>
      <c r="B285" s="14">
        <v>197</v>
      </c>
    </row>
    <row r="286" spans="1:2" x14ac:dyDescent="0.25">
      <c r="A286" s="12" t="s">
        <v>35</v>
      </c>
      <c r="B286" s="14">
        <v>254</v>
      </c>
    </row>
    <row r="287" spans="1:2" x14ac:dyDescent="0.25">
      <c r="A287" s="12" t="s">
        <v>35</v>
      </c>
      <c r="B287" s="14">
        <v>341</v>
      </c>
    </row>
    <row r="288" spans="1:2" x14ac:dyDescent="0.25">
      <c r="A288" s="12" t="s">
        <v>35</v>
      </c>
      <c r="B288" s="14">
        <v>355</v>
      </c>
    </row>
    <row r="289" spans="1:2" x14ac:dyDescent="0.25">
      <c r="A289" s="12" t="s">
        <v>35</v>
      </c>
      <c r="B289" s="14">
        <v>363</v>
      </c>
    </row>
    <row r="290" spans="1:2" x14ac:dyDescent="0.25">
      <c r="A290" s="12" t="s">
        <v>36</v>
      </c>
      <c r="B290" s="14">
        <v>8</v>
      </c>
    </row>
    <row r="291" spans="1:2" x14ac:dyDescent="0.25">
      <c r="A291" s="12" t="s">
        <v>36</v>
      </c>
      <c r="B291" s="14">
        <v>9</v>
      </c>
    </row>
    <row r="292" spans="1:2" x14ac:dyDescent="0.25">
      <c r="A292" s="12" t="s">
        <v>36</v>
      </c>
      <c r="B292" s="14">
        <v>10</v>
      </c>
    </row>
    <row r="293" spans="1:2" x14ac:dyDescent="0.25">
      <c r="A293" s="12" t="s">
        <v>37</v>
      </c>
      <c r="B293" s="14">
        <v>10</v>
      </c>
    </row>
    <row r="294" spans="1:2" x14ac:dyDescent="0.25">
      <c r="A294" s="12" t="s">
        <v>37</v>
      </c>
      <c r="B294" s="14">
        <v>11</v>
      </c>
    </row>
    <row r="295" spans="1:2" x14ac:dyDescent="0.25">
      <c r="A295" s="12" t="s">
        <v>37</v>
      </c>
      <c r="B295" s="14">
        <v>11</v>
      </c>
    </row>
    <row r="296" spans="1:2" x14ac:dyDescent="0.25">
      <c r="A296" s="12" t="s">
        <v>37</v>
      </c>
      <c r="B296" s="14">
        <v>11</v>
      </c>
    </row>
    <row r="297" spans="1:2" x14ac:dyDescent="0.25">
      <c r="A297" s="12" t="s">
        <v>37</v>
      </c>
      <c r="B297" s="14">
        <v>13</v>
      </c>
    </row>
    <row r="298" spans="1:2" x14ac:dyDescent="0.25">
      <c r="A298" s="12" t="s">
        <v>37</v>
      </c>
      <c r="B298" s="14">
        <v>13</v>
      </c>
    </row>
    <row r="299" spans="1:2" x14ac:dyDescent="0.25">
      <c r="A299" s="12" t="s">
        <v>37</v>
      </c>
      <c r="B299" s="14">
        <v>13</v>
      </c>
    </row>
    <row r="300" spans="1:2" x14ac:dyDescent="0.25">
      <c r="A300" s="12" t="s">
        <v>37</v>
      </c>
      <c r="B300" s="14">
        <v>13</v>
      </c>
    </row>
    <row r="301" spans="1:2" x14ac:dyDescent="0.25">
      <c r="A301" s="12" t="s">
        <v>37</v>
      </c>
      <c r="B301" s="14">
        <v>14</v>
      </c>
    </row>
    <row r="302" spans="1:2" x14ac:dyDescent="0.25">
      <c r="A302" s="12" t="s">
        <v>37</v>
      </c>
      <c r="B302" s="14">
        <v>15</v>
      </c>
    </row>
    <row r="303" spans="1:2" x14ac:dyDescent="0.25">
      <c r="A303" s="12" t="s">
        <v>37</v>
      </c>
      <c r="B303" s="14">
        <v>15</v>
      </c>
    </row>
    <row r="304" spans="1:2" x14ac:dyDescent="0.25">
      <c r="A304" s="12" t="s">
        <v>37</v>
      </c>
      <c r="B304" s="14">
        <v>15</v>
      </c>
    </row>
    <row r="305" spans="1:2" x14ac:dyDescent="0.25">
      <c r="A305" s="12" t="s">
        <v>37</v>
      </c>
      <c r="B305" s="14">
        <v>15</v>
      </c>
    </row>
    <row r="306" spans="1:2" x14ac:dyDescent="0.25">
      <c r="A306" s="12" t="s">
        <v>37</v>
      </c>
      <c r="B306" s="14">
        <v>15</v>
      </c>
    </row>
    <row r="307" spans="1:2" x14ac:dyDescent="0.25">
      <c r="A307" s="12" t="s">
        <v>37</v>
      </c>
      <c r="B307" s="14">
        <v>15</v>
      </c>
    </row>
    <row r="308" spans="1:2" x14ac:dyDescent="0.25">
      <c r="A308" s="12" t="s">
        <v>37</v>
      </c>
      <c r="B308" s="14">
        <v>15</v>
      </c>
    </row>
    <row r="309" spans="1:2" x14ac:dyDescent="0.25">
      <c r="A309" s="12" t="s">
        <v>37</v>
      </c>
      <c r="B309" s="14">
        <v>15</v>
      </c>
    </row>
    <row r="310" spans="1:2" x14ac:dyDescent="0.25">
      <c r="A310" s="12" t="s">
        <v>37</v>
      </c>
      <c r="B310" s="14">
        <v>15</v>
      </c>
    </row>
    <row r="311" spans="1:2" x14ac:dyDescent="0.25">
      <c r="A311" s="12" t="s">
        <v>37</v>
      </c>
      <c r="B311" s="14">
        <v>15</v>
      </c>
    </row>
    <row r="312" spans="1:2" x14ac:dyDescent="0.25">
      <c r="A312" s="12" t="s">
        <v>37</v>
      </c>
      <c r="B312" s="14">
        <v>15</v>
      </c>
    </row>
    <row r="313" spans="1:2" x14ac:dyDescent="0.25">
      <c r="A313" s="12" t="s">
        <v>37</v>
      </c>
      <c r="B313" s="14">
        <v>15</v>
      </c>
    </row>
    <row r="314" spans="1:2" x14ac:dyDescent="0.25">
      <c r="A314" s="12" t="s">
        <v>37</v>
      </c>
      <c r="B314" s="14">
        <v>15</v>
      </c>
    </row>
    <row r="315" spans="1:2" x14ac:dyDescent="0.25">
      <c r="A315" s="12" t="s">
        <v>37</v>
      </c>
      <c r="B315" s="14">
        <v>16</v>
      </c>
    </row>
    <row r="316" spans="1:2" x14ac:dyDescent="0.25">
      <c r="A316" s="12" t="s">
        <v>37</v>
      </c>
      <c r="B316" s="14">
        <v>16</v>
      </c>
    </row>
    <row r="317" spans="1:2" x14ac:dyDescent="0.25">
      <c r="A317" s="12" t="s">
        <v>37</v>
      </c>
      <c r="B317" s="14">
        <v>16</v>
      </c>
    </row>
    <row r="318" spans="1:2" x14ac:dyDescent="0.25">
      <c r="A318" s="12" t="s">
        <v>37</v>
      </c>
      <c r="B318" s="14">
        <v>16</v>
      </c>
    </row>
    <row r="319" spans="1:2" x14ac:dyDescent="0.25">
      <c r="A319" s="12" t="s">
        <v>37</v>
      </c>
      <c r="B319" s="14">
        <v>17</v>
      </c>
    </row>
    <row r="320" spans="1:2" x14ac:dyDescent="0.25">
      <c r="A320" s="12" t="s">
        <v>37</v>
      </c>
      <c r="B320" s="14">
        <v>17</v>
      </c>
    </row>
    <row r="321" spans="1:2" x14ac:dyDescent="0.25">
      <c r="A321" s="12" t="s">
        <v>37</v>
      </c>
      <c r="B321" s="14">
        <v>17</v>
      </c>
    </row>
    <row r="322" spans="1:2" x14ac:dyDescent="0.25">
      <c r="A322" s="12" t="s">
        <v>37</v>
      </c>
      <c r="B322" s="14">
        <v>17</v>
      </c>
    </row>
    <row r="323" spans="1:2" x14ac:dyDescent="0.25">
      <c r="A323" s="12" t="s">
        <v>37</v>
      </c>
      <c r="B323" s="14">
        <v>17</v>
      </c>
    </row>
    <row r="324" spans="1:2" x14ac:dyDescent="0.25">
      <c r="A324" s="12" t="s">
        <v>37</v>
      </c>
      <c r="B324" s="14">
        <v>18</v>
      </c>
    </row>
    <row r="325" spans="1:2" x14ac:dyDescent="0.25">
      <c r="A325" s="12" t="s">
        <v>37</v>
      </c>
      <c r="B325" s="14">
        <v>18</v>
      </c>
    </row>
    <row r="326" spans="1:2" x14ac:dyDescent="0.25">
      <c r="A326" s="12" t="s">
        <v>37</v>
      </c>
      <c r="B326" s="14">
        <v>18</v>
      </c>
    </row>
    <row r="327" spans="1:2" x14ac:dyDescent="0.25">
      <c r="A327" s="12" t="s">
        <v>37</v>
      </c>
      <c r="B327" s="14">
        <v>18</v>
      </c>
    </row>
    <row r="328" spans="1:2" x14ac:dyDescent="0.25">
      <c r="A328" s="12" t="s">
        <v>37</v>
      </c>
      <c r="B328" s="14">
        <v>18</v>
      </c>
    </row>
    <row r="329" spans="1:2" x14ac:dyDescent="0.25">
      <c r="A329" s="12" t="s">
        <v>37</v>
      </c>
      <c r="B329" s="14">
        <v>19</v>
      </c>
    </row>
    <row r="330" spans="1:2" x14ac:dyDescent="0.25">
      <c r="A330" s="12" t="s">
        <v>37</v>
      </c>
      <c r="B330" s="14">
        <v>19</v>
      </c>
    </row>
    <row r="331" spans="1:2" x14ac:dyDescent="0.25">
      <c r="A331" s="12" t="s">
        <v>37</v>
      </c>
      <c r="B331" s="14">
        <v>19</v>
      </c>
    </row>
    <row r="332" spans="1:2" x14ac:dyDescent="0.25">
      <c r="A332" s="12" t="s">
        <v>37</v>
      </c>
      <c r="B332" s="14">
        <v>20</v>
      </c>
    </row>
    <row r="333" spans="1:2" x14ac:dyDescent="0.25">
      <c r="A333" s="12" t="s">
        <v>37</v>
      </c>
      <c r="B333" s="14">
        <v>20</v>
      </c>
    </row>
    <row r="334" spans="1:2" x14ac:dyDescent="0.25">
      <c r="A334" s="12" t="s">
        <v>37</v>
      </c>
      <c r="B334" s="14">
        <v>20</v>
      </c>
    </row>
    <row r="335" spans="1:2" x14ac:dyDescent="0.25">
      <c r="A335" s="12" t="s">
        <v>37</v>
      </c>
      <c r="B335" s="14">
        <v>20</v>
      </c>
    </row>
    <row r="336" spans="1:2" x14ac:dyDescent="0.25">
      <c r="A336" s="12" t="s">
        <v>37</v>
      </c>
      <c r="B336" s="14">
        <v>20</v>
      </c>
    </row>
    <row r="337" spans="1:2" x14ac:dyDescent="0.25">
      <c r="A337" s="12" t="s">
        <v>37</v>
      </c>
      <c r="B337" s="14">
        <v>20</v>
      </c>
    </row>
    <row r="338" spans="1:2" x14ac:dyDescent="0.25">
      <c r="A338" s="12" t="s">
        <v>37</v>
      </c>
      <c r="B338" s="14">
        <v>20</v>
      </c>
    </row>
    <row r="339" spans="1:2" x14ac:dyDescent="0.25">
      <c r="A339" s="12" t="s">
        <v>37</v>
      </c>
      <c r="B339" s="14">
        <v>20</v>
      </c>
    </row>
    <row r="340" spans="1:2" x14ac:dyDescent="0.25">
      <c r="A340" s="12" t="s">
        <v>37</v>
      </c>
      <c r="B340" s="14">
        <v>20</v>
      </c>
    </row>
    <row r="341" spans="1:2" x14ac:dyDescent="0.25">
      <c r="A341" s="12" t="s">
        <v>37</v>
      </c>
      <c r="B341" s="14">
        <v>21</v>
      </c>
    </row>
    <row r="342" spans="1:2" x14ac:dyDescent="0.25">
      <c r="A342" s="12" t="s">
        <v>37</v>
      </c>
      <c r="B342" s="14">
        <v>21</v>
      </c>
    </row>
    <row r="343" spans="1:2" x14ac:dyDescent="0.25">
      <c r="A343" s="12" t="s">
        <v>37</v>
      </c>
      <c r="B343" s="14">
        <v>21</v>
      </c>
    </row>
    <row r="344" spans="1:2" x14ac:dyDescent="0.25">
      <c r="A344" s="12" t="s">
        <v>37</v>
      </c>
      <c r="B344" s="14">
        <v>21</v>
      </c>
    </row>
    <row r="345" spans="1:2" x14ac:dyDescent="0.25">
      <c r="A345" s="12" t="s">
        <v>37</v>
      </c>
      <c r="B345" s="14">
        <v>21</v>
      </c>
    </row>
    <row r="346" spans="1:2" x14ac:dyDescent="0.25">
      <c r="A346" s="12" t="s">
        <v>37</v>
      </c>
      <c r="B346" s="14">
        <v>21</v>
      </c>
    </row>
    <row r="347" spans="1:2" x14ac:dyDescent="0.25">
      <c r="A347" s="12" t="s">
        <v>37</v>
      </c>
      <c r="B347" s="14">
        <v>22</v>
      </c>
    </row>
    <row r="348" spans="1:2" x14ac:dyDescent="0.25">
      <c r="A348" s="12" t="s">
        <v>37</v>
      </c>
      <c r="B348" s="14">
        <v>22</v>
      </c>
    </row>
    <row r="349" spans="1:2" x14ac:dyDescent="0.25">
      <c r="A349" s="12" t="s">
        <v>37</v>
      </c>
      <c r="B349" s="14">
        <v>22</v>
      </c>
    </row>
    <row r="350" spans="1:2" x14ac:dyDescent="0.25">
      <c r="A350" s="12" t="s">
        <v>37</v>
      </c>
      <c r="B350" s="14">
        <v>22</v>
      </c>
    </row>
    <row r="351" spans="1:2" x14ac:dyDescent="0.25">
      <c r="A351" s="12" t="s">
        <v>37</v>
      </c>
      <c r="B351" s="14">
        <v>22</v>
      </c>
    </row>
    <row r="352" spans="1:2" x14ac:dyDescent="0.25">
      <c r="A352" s="12" t="s">
        <v>37</v>
      </c>
      <c r="B352" s="14">
        <v>22</v>
      </c>
    </row>
    <row r="353" spans="1:2" x14ac:dyDescent="0.25">
      <c r="A353" s="12" t="s">
        <v>37</v>
      </c>
      <c r="B353" s="14">
        <v>23</v>
      </c>
    </row>
    <row r="354" spans="1:2" x14ac:dyDescent="0.25">
      <c r="A354" s="12" t="s">
        <v>37</v>
      </c>
      <c r="B354" s="14">
        <v>23</v>
      </c>
    </row>
    <row r="355" spans="1:2" x14ac:dyDescent="0.25">
      <c r="A355" s="12" t="s">
        <v>37</v>
      </c>
      <c r="B355" s="14">
        <v>23</v>
      </c>
    </row>
    <row r="356" spans="1:2" x14ac:dyDescent="0.25">
      <c r="A356" s="12" t="s">
        <v>37</v>
      </c>
      <c r="B356" s="14">
        <v>23</v>
      </c>
    </row>
    <row r="357" spans="1:2" x14ac:dyDescent="0.25">
      <c r="A357" s="12" t="s">
        <v>37</v>
      </c>
      <c r="B357" s="14">
        <v>23</v>
      </c>
    </row>
    <row r="358" spans="1:2" x14ac:dyDescent="0.25">
      <c r="A358" s="12" t="s">
        <v>37</v>
      </c>
      <c r="B358" s="14">
        <v>24</v>
      </c>
    </row>
    <row r="359" spans="1:2" x14ac:dyDescent="0.25">
      <c r="A359" s="12" t="s">
        <v>37</v>
      </c>
      <c r="B359" s="14">
        <v>24</v>
      </c>
    </row>
    <row r="360" spans="1:2" x14ac:dyDescent="0.25">
      <c r="A360" s="12" t="s">
        <v>37</v>
      </c>
      <c r="B360" s="14">
        <v>24</v>
      </c>
    </row>
    <row r="361" spans="1:2" x14ac:dyDescent="0.25">
      <c r="A361" s="12" t="s">
        <v>37</v>
      </c>
      <c r="B361" s="14">
        <v>24</v>
      </c>
    </row>
    <row r="362" spans="1:2" x14ac:dyDescent="0.25">
      <c r="A362" s="12" t="s">
        <v>37</v>
      </c>
      <c r="B362" s="14">
        <v>25</v>
      </c>
    </row>
    <row r="363" spans="1:2" x14ac:dyDescent="0.25">
      <c r="A363" s="12" t="s">
        <v>37</v>
      </c>
      <c r="B363" s="14">
        <v>25</v>
      </c>
    </row>
    <row r="364" spans="1:2" x14ac:dyDescent="0.25">
      <c r="A364" s="12" t="s">
        <v>37</v>
      </c>
      <c r="B364" s="14">
        <v>25</v>
      </c>
    </row>
    <row r="365" spans="1:2" x14ac:dyDescent="0.25">
      <c r="A365" s="12" t="s">
        <v>37</v>
      </c>
      <c r="B365" s="14">
        <v>25</v>
      </c>
    </row>
    <row r="366" spans="1:2" x14ac:dyDescent="0.25">
      <c r="A366" s="12" t="s">
        <v>37</v>
      </c>
      <c r="B366" s="14">
        <v>25</v>
      </c>
    </row>
    <row r="367" spans="1:2" x14ac:dyDescent="0.25">
      <c r="A367" s="12" t="s">
        <v>37</v>
      </c>
      <c r="B367" s="14">
        <v>26</v>
      </c>
    </row>
    <row r="368" spans="1:2" x14ac:dyDescent="0.25">
      <c r="A368" s="12" t="s">
        <v>37</v>
      </c>
      <c r="B368" s="14">
        <v>26</v>
      </c>
    </row>
    <row r="369" spans="1:2" x14ac:dyDescent="0.25">
      <c r="A369" s="12" t="s">
        <v>37</v>
      </c>
      <c r="B369" s="14">
        <v>26</v>
      </c>
    </row>
    <row r="370" spans="1:2" x14ac:dyDescent="0.25">
      <c r="A370" s="12" t="s">
        <v>37</v>
      </c>
      <c r="B370" s="14">
        <v>26</v>
      </c>
    </row>
    <row r="371" spans="1:2" x14ac:dyDescent="0.25">
      <c r="A371" s="12" t="s">
        <v>37</v>
      </c>
      <c r="B371" s="14">
        <v>27</v>
      </c>
    </row>
    <row r="372" spans="1:2" x14ac:dyDescent="0.25">
      <c r="A372" s="12" t="s">
        <v>37</v>
      </c>
      <c r="B372" s="14">
        <v>28</v>
      </c>
    </row>
    <row r="373" spans="1:2" x14ac:dyDescent="0.25">
      <c r="A373" s="12" t="s">
        <v>37</v>
      </c>
      <c r="B373" s="14">
        <v>29</v>
      </c>
    </row>
    <row r="374" spans="1:2" x14ac:dyDescent="0.25">
      <c r="A374" s="12" t="s">
        <v>37</v>
      </c>
      <c r="B374" s="14">
        <v>29</v>
      </c>
    </row>
    <row r="375" spans="1:2" x14ac:dyDescent="0.25">
      <c r="A375" s="12" t="s">
        <v>37</v>
      </c>
      <c r="B375" s="14">
        <v>30</v>
      </c>
    </row>
    <row r="376" spans="1:2" x14ac:dyDescent="0.25">
      <c r="A376" s="12" t="s">
        <v>37</v>
      </c>
      <c r="B376" s="14">
        <v>35</v>
      </c>
    </row>
    <row r="377" spans="1:2" x14ac:dyDescent="0.25">
      <c r="A377" s="12" t="s">
        <v>37</v>
      </c>
      <c r="B377" s="14">
        <v>39</v>
      </c>
    </row>
    <row r="378" spans="1:2" x14ac:dyDescent="0.25">
      <c r="A378" s="12" t="s">
        <v>37</v>
      </c>
      <c r="B378" s="14">
        <v>40</v>
      </c>
    </row>
    <row r="379" spans="1:2" x14ac:dyDescent="0.25">
      <c r="A379" s="12" t="s">
        <v>37</v>
      </c>
      <c r="B379" s="14">
        <v>48</v>
      </c>
    </row>
    <row r="380" spans="1:2" x14ac:dyDescent="0.25">
      <c r="A380" s="12" t="s">
        <v>38</v>
      </c>
      <c r="B380" s="14">
        <v>39</v>
      </c>
    </row>
    <row r="381" spans="1:2" x14ac:dyDescent="0.25">
      <c r="A381" s="12" t="s">
        <v>38</v>
      </c>
      <c r="B381" s="14">
        <v>41</v>
      </c>
    </row>
    <row r="382" spans="1:2" x14ac:dyDescent="0.25">
      <c r="A382" s="12" t="s">
        <v>38</v>
      </c>
      <c r="B382" s="14">
        <v>41</v>
      </c>
    </row>
    <row r="383" spans="1:2" x14ac:dyDescent="0.25">
      <c r="A383" s="12" t="s">
        <v>39</v>
      </c>
      <c r="B383" s="14">
        <v>44</v>
      </c>
    </row>
    <row r="384" spans="1:2" x14ac:dyDescent="0.25">
      <c r="A384" s="12" t="s">
        <v>39</v>
      </c>
      <c r="B384" s="14">
        <v>44</v>
      </c>
    </row>
    <row r="385" spans="1:2" x14ac:dyDescent="0.25">
      <c r="A385" s="12" t="s">
        <v>39</v>
      </c>
      <c r="B385" s="14">
        <v>49</v>
      </c>
    </row>
    <row r="386" spans="1:2" x14ac:dyDescent="0.25">
      <c r="A386" s="12" t="s">
        <v>39</v>
      </c>
      <c r="B386" s="14">
        <v>49</v>
      </c>
    </row>
    <row r="387" spans="1:2" x14ac:dyDescent="0.25">
      <c r="A387" s="12" t="s">
        <v>39</v>
      </c>
      <c r="B387" s="14">
        <v>50</v>
      </c>
    </row>
    <row r="388" spans="1:2" x14ac:dyDescent="0.25">
      <c r="A388" s="12" t="s">
        <v>39</v>
      </c>
      <c r="B388" s="14">
        <v>50</v>
      </c>
    </row>
    <row r="389" spans="1:2" x14ac:dyDescent="0.25">
      <c r="A389" s="12" t="s">
        <v>39</v>
      </c>
      <c r="B389" s="14">
        <v>51</v>
      </c>
    </row>
    <row r="390" spans="1:2" x14ac:dyDescent="0.25">
      <c r="A390" s="12" t="s">
        <v>39</v>
      </c>
      <c r="B390" s="14">
        <v>52</v>
      </c>
    </row>
    <row r="391" spans="1:2" x14ac:dyDescent="0.25">
      <c r="A391" s="12" t="s">
        <v>39</v>
      </c>
      <c r="B391" s="14">
        <v>53</v>
      </c>
    </row>
    <row r="392" spans="1:2" x14ac:dyDescent="0.25">
      <c r="A392" s="12" t="s">
        <v>39</v>
      </c>
      <c r="B392" s="14">
        <v>53</v>
      </c>
    </row>
    <row r="393" spans="1:2" x14ac:dyDescent="0.25">
      <c r="A393" s="12" t="s">
        <v>39</v>
      </c>
      <c r="B393" s="14">
        <v>55</v>
      </c>
    </row>
    <row r="394" spans="1:2" x14ac:dyDescent="0.25">
      <c r="A394" s="12" t="s">
        <v>39</v>
      </c>
      <c r="B394" s="14">
        <v>55</v>
      </c>
    </row>
    <row r="395" spans="1:2" x14ac:dyDescent="0.25">
      <c r="A395" s="12" t="s">
        <v>39</v>
      </c>
      <c r="B395" s="14">
        <v>55</v>
      </c>
    </row>
    <row r="396" spans="1:2" x14ac:dyDescent="0.25">
      <c r="A396" s="12" t="s">
        <v>39</v>
      </c>
      <c r="B396" s="14">
        <v>55</v>
      </c>
    </row>
    <row r="397" spans="1:2" x14ac:dyDescent="0.25">
      <c r="A397" s="12" t="s">
        <v>39</v>
      </c>
      <c r="B397" s="14">
        <v>56</v>
      </c>
    </row>
    <row r="398" spans="1:2" x14ac:dyDescent="0.25">
      <c r="A398" s="12" t="s">
        <v>39</v>
      </c>
      <c r="B398" s="14">
        <v>59</v>
      </c>
    </row>
    <row r="399" spans="1:2" x14ac:dyDescent="0.25">
      <c r="A399" s="12" t="s">
        <v>39</v>
      </c>
      <c r="B399" s="14">
        <v>59</v>
      </c>
    </row>
    <row r="400" spans="1:2" x14ac:dyDescent="0.25">
      <c r="A400" s="12" t="s">
        <v>39</v>
      </c>
      <c r="B400" s="14">
        <v>59</v>
      </c>
    </row>
    <row r="401" spans="1:2" x14ac:dyDescent="0.25">
      <c r="A401" s="12" t="s">
        <v>39</v>
      </c>
      <c r="B401" s="14">
        <v>61</v>
      </c>
    </row>
    <row r="402" spans="1:2" x14ac:dyDescent="0.25">
      <c r="A402" s="12" t="s">
        <v>39</v>
      </c>
      <c r="B402" s="14">
        <v>61</v>
      </c>
    </row>
    <row r="403" spans="1:2" x14ac:dyDescent="0.25">
      <c r="A403" s="12" t="s">
        <v>39</v>
      </c>
      <c r="B403" s="14">
        <v>62</v>
      </c>
    </row>
    <row r="404" spans="1:2" x14ac:dyDescent="0.25">
      <c r="A404" s="12" t="s">
        <v>39</v>
      </c>
      <c r="B404" s="14">
        <v>63</v>
      </c>
    </row>
    <row r="405" spans="1:2" x14ac:dyDescent="0.25">
      <c r="A405" s="12" t="s">
        <v>39</v>
      </c>
      <c r="B405" s="14">
        <v>63</v>
      </c>
    </row>
    <row r="406" spans="1:2" x14ac:dyDescent="0.25">
      <c r="A406" s="12" t="s">
        <v>39</v>
      </c>
      <c r="B406" s="14">
        <v>64</v>
      </c>
    </row>
    <row r="407" spans="1:2" x14ac:dyDescent="0.25">
      <c r="A407" s="12" t="s">
        <v>39</v>
      </c>
      <c r="B407" s="14">
        <v>64</v>
      </c>
    </row>
    <row r="408" spans="1:2" x14ac:dyDescent="0.25">
      <c r="A408" s="12" t="s">
        <v>39</v>
      </c>
      <c r="B408" s="14">
        <v>65</v>
      </c>
    </row>
    <row r="409" spans="1:2" x14ac:dyDescent="0.25">
      <c r="A409" s="12" t="s">
        <v>39</v>
      </c>
      <c r="B409" s="14">
        <v>65</v>
      </c>
    </row>
    <row r="410" spans="1:2" x14ac:dyDescent="0.25">
      <c r="A410" s="12" t="s">
        <v>39</v>
      </c>
      <c r="B410" s="14">
        <v>67</v>
      </c>
    </row>
    <row r="411" spans="1:2" x14ac:dyDescent="0.25">
      <c r="A411" s="12" t="s">
        <v>39</v>
      </c>
      <c r="B411" s="14">
        <v>67</v>
      </c>
    </row>
    <row r="412" spans="1:2" x14ac:dyDescent="0.25">
      <c r="A412" s="12" t="s">
        <v>39</v>
      </c>
      <c r="B412" s="14">
        <v>67</v>
      </c>
    </row>
    <row r="413" spans="1:2" x14ac:dyDescent="0.25">
      <c r="A413" s="12" t="s">
        <v>39</v>
      </c>
      <c r="B413" s="14">
        <v>67</v>
      </c>
    </row>
    <row r="414" spans="1:2" x14ac:dyDescent="0.25">
      <c r="A414" s="12" t="s">
        <v>39</v>
      </c>
      <c r="B414" s="14">
        <v>67</v>
      </c>
    </row>
    <row r="415" spans="1:2" x14ac:dyDescent="0.25">
      <c r="A415" s="12" t="s">
        <v>39</v>
      </c>
      <c r="B415" s="14">
        <v>68</v>
      </c>
    </row>
    <row r="416" spans="1:2" x14ac:dyDescent="0.25">
      <c r="A416" s="12" t="s">
        <v>39</v>
      </c>
      <c r="B416" s="14">
        <v>68</v>
      </c>
    </row>
    <row r="417" spans="1:2" x14ac:dyDescent="0.25">
      <c r="A417" s="12" t="s">
        <v>39</v>
      </c>
      <c r="B417" s="14">
        <v>68</v>
      </c>
    </row>
    <row r="418" spans="1:2" x14ac:dyDescent="0.25">
      <c r="A418" s="12" t="s">
        <v>39</v>
      </c>
      <c r="B418" s="14">
        <v>68</v>
      </c>
    </row>
    <row r="419" spans="1:2" x14ac:dyDescent="0.25">
      <c r="A419" s="12" t="s">
        <v>39</v>
      </c>
      <c r="B419" s="14">
        <v>69</v>
      </c>
    </row>
    <row r="420" spans="1:2" x14ac:dyDescent="0.25">
      <c r="A420" s="12" t="s">
        <v>39</v>
      </c>
      <c r="B420" s="14">
        <v>69</v>
      </c>
    </row>
    <row r="421" spans="1:2" x14ac:dyDescent="0.25">
      <c r="A421" s="12" t="s">
        <v>39</v>
      </c>
      <c r="B421" s="14">
        <v>69</v>
      </c>
    </row>
    <row r="422" spans="1:2" x14ac:dyDescent="0.25">
      <c r="A422" s="12" t="s">
        <v>39</v>
      </c>
      <c r="B422" s="14">
        <v>69</v>
      </c>
    </row>
    <row r="423" spans="1:2" x14ac:dyDescent="0.25">
      <c r="A423" s="12" t="s">
        <v>39</v>
      </c>
      <c r="B423" s="14">
        <v>69</v>
      </c>
    </row>
    <row r="424" spans="1:2" x14ac:dyDescent="0.25">
      <c r="A424" s="12" t="s">
        <v>39</v>
      </c>
      <c r="B424" s="14">
        <v>69</v>
      </c>
    </row>
    <row r="425" spans="1:2" x14ac:dyDescent="0.25">
      <c r="A425" s="12" t="s">
        <v>39</v>
      </c>
      <c r="B425" s="14">
        <v>69</v>
      </c>
    </row>
    <row r="426" spans="1:2" x14ac:dyDescent="0.25">
      <c r="A426" s="12" t="s">
        <v>39</v>
      </c>
      <c r="B426" s="14">
        <v>70</v>
      </c>
    </row>
    <row r="427" spans="1:2" x14ac:dyDescent="0.25">
      <c r="A427" s="12" t="s">
        <v>39</v>
      </c>
      <c r="B427" s="14">
        <v>70</v>
      </c>
    </row>
    <row r="428" spans="1:2" x14ac:dyDescent="0.25">
      <c r="A428" s="12" t="s">
        <v>39</v>
      </c>
      <c r="B428" s="14">
        <v>70</v>
      </c>
    </row>
    <row r="429" spans="1:2" x14ac:dyDescent="0.25">
      <c r="A429" s="12" t="s">
        <v>39</v>
      </c>
      <c r="B429" s="14">
        <v>71</v>
      </c>
    </row>
    <row r="430" spans="1:2" x14ac:dyDescent="0.25">
      <c r="A430" s="12" t="s">
        <v>39</v>
      </c>
      <c r="B430" s="14">
        <v>71</v>
      </c>
    </row>
    <row r="431" spans="1:2" x14ac:dyDescent="0.25">
      <c r="A431" s="12" t="s">
        <v>39</v>
      </c>
      <c r="B431" s="14">
        <v>72</v>
      </c>
    </row>
    <row r="432" spans="1:2" x14ac:dyDescent="0.25">
      <c r="A432" s="12" t="s">
        <v>39</v>
      </c>
      <c r="B432" s="14">
        <v>72</v>
      </c>
    </row>
    <row r="433" spans="1:2" x14ac:dyDescent="0.25">
      <c r="A433" s="12" t="s">
        <v>39</v>
      </c>
      <c r="B433" s="14">
        <v>72</v>
      </c>
    </row>
    <row r="434" spans="1:2" x14ac:dyDescent="0.25">
      <c r="A434" s="12" t="s">
        <v>39</v>
      </c>
      <c r="B434" s="14">
        <v>76</v>
      </c>
    </row>
    <row r="435" spans="1:2" x14ac:dyDescent="0.25">
      <c r="A435" s="12" t="s">
        <v>39</v>
      </c>
      <c r="B435" s="14">
        <v>77</v>
      </c>
    </row>
    <row r="436" spans="1:2" x14ac:dyDescent="0.25">
      <c r="A436" s="12" t="s">
        <v>39</v>
      </c>
      <c r="B436" s="14">
        <v>77</v>
      </c>
    </row>
    <row r="437" spans="1:2" x14ac:dyDescent="0.25">
      <c r="A437" s="12" t="s">
        <v>39</v>
      </c>
      <c r="B437" s="14">
        <v>78</v>
      </c>
    </row>
    <row r="438" spans="1:2" x14ac:dyDescent="0.25">
      <c r="A438" s="12" t="s">
        <v>39</v>
      </c>
      <c r="B438" s="14">
        <v>78</v>
      </c>
    </row>
    <row r="439" spans="1:2" x14ac:dyDescent="0.25">
      <c r="A439" s="12" t="s">
        <v>39</v>
      </c>
      <c r="B439" s="14">
        <v>78</v>
      </c>
    </row>
    <row r="440" spans="1:2" x14ac:dyDescent="0.25">
      <c r="A440" s="12" t="s">
        <v>39</v>
      </c>
      <c r="B440" s="14">
        <v>78</v>
      </c>
    </row>
    <row r="441" spans="1:2" x14ac:dyDescent="0.25">
      <c r="A441" s="12" t="s">
        <v>39</v>
      </c>
      <c r="B441" s="14">
        <v>78</v>
      </c>
    </row>
    <row r="442" spans="1:2" x14ac:dyDescent="0.25">
      <c r="A442" s="12" t="s">
        <v>39</v>
      </c>
      <c r="B442" s="14">
        <v>79</v>
      </c>
    </row>
    <row r="443" spans="1:2" x14ac:dyDescent="0.25">
      <c r="A443" s="12" t="s">
        <v>39</v>
      </c>
      <c r="B443" s="14">
        <v>80</v>
      </c>
    </row>
    <row r="444" spans="1:2" x14ac:dyDescent="0.25">
      <c r="A444" s="12" t="s">
        <v>39</v>
      </c>
      <c r="B444" s="14">
        <v>80</v>
      </c>
    </row>
    <row r="445" spans="1:2" x14ac:dyDescent="0.25">
      <c r="A445" s="12" t="s">
        <v>39</v>
      </c>
      <c r="B445" s="14">
        <v>80</v>
      </c>
    </row>
    <row r="446" spans="1:2" x14ac:dyDescent="0.25">
      <c r="A446" s="12" t="s">
        <v>39</v>
      </c>
      <c r="B446" s="14">
        <v>82</v>
      </c>
    </row>
    <row r="447" spans="1:2" x14ac:dyDescent="0.25">
      <c r="A447" s="12" t="s">
        <v>39</v>
      </c>
      <c r="B447" s="14">
        <v>82</v>
      </c>
    </row>
    <row r="448" spans="1:2" x14ac:dyDescent="0.25">
      <c r="A448" s="12" t="s">
        <v>39</v>
      </c>
      <c r="B448" s="14">
        <v>84</v>
      </c>
    </row>
    <row r="449" spans="1:2" x14ac:dyDescent="0.25">
      <c r="A449" s="12" t="s">
        <v>39</v>
      </c>
      <c r="B449" s="14">
        <v>87</v>
      </c>
    </row>
    <row r="450" spans="1:2" x14ac:dyDescent="0.25">
      <c r="A450" s="12" t="s">
        <v>39</v>
      </c>
      <c r="B450" s="14">
        <v>88</v>
      </c>
    </row>
    <row r="451" spans="1:2" x14ac:dyDescent="0.25">
      <c r="A451" s="12" t="s">
        <v>39</v>
      </c>
      <c r="B451" s="14">
        <v>90</v>
      </c>
    </row>
    <row r="452" spans="1:2" x14ac:dyDescent="0.25">
      <c r="A452" s="12" t="s">
        <v>39</v>
      </c>
      <c r="B452" s="14">
        <v>90</v>
      </c>
    </row>
    <row r="453" spans="1:2" x14ac:dyDescent="0.25">
      <c r="A453" s="12" t="s">
        <v>39</v>
      </c>
      <c r="B453" s="14">
        <v>91</v>
      </c>
    </row>
    <row r="454" spans="1:2" x14ac:dyDescent="0.25">
      <c r="A454" s="12" t="s">
        <v>39</v>
      </c>
      <c r="B454" s="14">
        <v>91</v>
      </c>
    </row>
    <row r="455" spans="1:2" x14ac:dyDescent="0.25">
      <c r="A455" s="12" t="s">
        <v>39</v>
      </c>
      <c r="B455" s="14">
        <v>92</v>
      </c>
    </row>
    <row r="456" spans="1:2" x14ac:dyDescent="0.25">
      <c r="A456" s="12" t="s">
        <v>39</v>
      </c>
      <c r="B456" s="14">
        <v>92</v>
      </c>
    </row>
    <row r="457" spans="1:2" x14ac:dyDescent="0.25">
      <c r="A457" s="12" t="s">
        <v>39</v>
      </c>
      <c r="B457" s="14">
        <v>93</v>
      </c>
    </row>
    <row r="458" spans="1:2" x14ac:dyDescent="0.25">
      <c r="A458" s="12" t="s">
        <v>39</v>
      </c>
      <c r="B458" s="14">
        <v>98</v>
      </c>
    </row>
    <row r="459" spans="1:2" x14ac:dyDescent="0.25">
      <c r="A459" s="12" t="s">
        <v>39</v>
      </c>
      <c r="B459" s="14">
        <v>99</v>
      </c>
    </row>
    <row r="460" spans="1:2" x14ac:dyDescent="0.25">
      <c r="A460" s="12" t="s">
        <v>39</v>
      </c>
      <c r="B460" s="14">
        <v>99</v>
      </c>
    </row>
    <row r="461" spans="1:2" x14ac:dyDescent="0.25">
      <c r="A461" s="12" t="s">
        <v>39</v>
      </c>
      <c r="B461" s="14">
        <v>99</v>
      </c>
    </row>
    <row r="462" spans="1:2" x14ac:dyDescent="0.25">
      <c r="A462" s="12" t="s">
        <v>39</v>
      </c>
      <c r="B462" s="14">
        <v>105</v>
      </c>
    </row>
    <row r="463" spans="1:2" x14ac:dyDescent="0.25">
      <c r="A463" s="12" t="s">
        <v>39</v>
      </c>
      <c r="B463" s="14">
        <v>106</v>
      </c>
    </row>
    <row r="464" spans="1:2" x14ac:dyDescent="0.25">
      <c r="A464" s="12" t="s">
        <v>39</v>
      </c>
      <c r="B464" s="14">
        <v>108</v>
      </c>
    </row>
    <row r="465" spans="1:2" x14ac:dyDescent="0.25">
      <c r="A465" s="12" t="s">
        <v>39</v>
      </c>
      <c r="B465" s="14">
        <v>109</v>
      </c>
    </row>
    <row r="466" spans="1:2" x14ac:dyDescent="0.25">
      <c r="A466" s="12" t="s">
        <v>39</v>
      </c>
      <c r="B466" s="14">
        <v>127</v>
      </c>
    </row>
    <row r="467" spans="1:2" x14ac:dyDescent="0.25">
      <c r="A467" s="12" t="s">
        <v>39</v>
      </c>
      <c r="B467" s="14">
        <v>128</v>
      </c>
    </row>
    <row r="468" spans="1:2" x14ac:dyDescent="0.25">
      <c r="A468" s="12" t="s">
        <v>39</v>
      </c>
      <c r="B468" s="14">
        <v>158</v>
      </c>
    </row>
    <row r="469" spans="1:2" x14ac:dyDescent="0.25">
      <c r="A469" s="12" t="s">
        <v>40</v>
      </c>
      <c r="B469" s="14">
        <v>37</v>
      </c>
    </row>
    <row r="470" spans="1:2" x14ac:dyDescent="0.25">
      <c r="A470" s="12" t="s">
        <v>40</v>
      </c>
      <c r="B470" s="14">
        <v>43</v>
      </c>
    </row>
    <row r="471" spans="1:2" x14ac:dyDescent="0.25">
      <c r="A471" s="12" t="s">
        <v>40</v>
      </c>
      <c r="B471" s="14">
        <v>45</v>
      </c>
    </row>
    <row r="472" spans="1:2" x14ac:dyDescent="0.25">
      <c r="A472" s="12" t="s">
        <v>41</v>
      </c>
      <c r="B472" s="14">
        <v>49</v>
      </c>
    </row>
    <row r="473" spans="1:2" x14ac:dyDescent="0.25">
      <c r="A473" s="12" t="s">
        <v>41</v>
      </c>
      <c r="B473" s="14">
        <v>49</v>
      </c>
    </row>
    <row r="474" spans="1:2" x14ac:dyDescent="0.25">
      <c r="A474" s="12" t="s">
        <v>41</v>
      </c>
      <c r="B474" s="14">
        <v>53</v>
      </c>
    </row>
    <row r="475" spans="1:2" x14ac:dyDescent="0.25">
      <c r="A475" s="12" t="s">
        <v>41</v>
      </c>
      <c r="B475" s="14">
        <v>53</v>
      </c>
    </row>
    <row r="476" spans="1:2" x14ac:dyDescent="0.25">
      <c r="A476" s="12" t="s">
        <v>41</v>
      </c>
      <c r="B476" s="14">
        <v>53</v>
      </c>
    </row>
    <row r="477" spans="1:2" x14ac:dyDescent="0.25">
      <c r="A477" s="12" t="s">
        <v>41</v>
      </c>
      <c r="B477" s="14">
        <v>54</v>
      </c>
    </row>
    <row r="478" spans="1:2" x14ac:dyDescent="0.25">
      <c r="A478" s="12" t="s">
        <v>41</v>
      </c>
      <c r="B478" s="14">
        <v>55</v>
      </c>
    </row>
    <row r="479" spans="1:2" x14ac:dyDescent="0.25">
      <c r="A479" s="12" t="s">
        <v>41</v>
      </c>
      <c r="B479" s="14">
        <v>55</v>
      </c>
    </row>
    <row r="480" spans="1:2" x14ac:dyDescent="0.25">
      <c r="A480" s="12" t="s">
        <v>41</v>
      </c>
      <c r="B480" s="14">
        <v>55</v>
      </c>
    </row>
    <row r="481" spans="1:2" x14ac:dyDescent="0.25">
      <c r="A481" s="12" t="s">
        <v>41</v>
      </c>
      <c r="B481" s="14">
        <v>59</v>
      </c>
    </row>
    <row r="482" spans="1:2" x14ac:dyDescent="0.25">
      <c r="A482" s="12" t="s">
        <v>41</v>
      </c>
      <c r="B482" s="14">
        <v>59</v>
      </c>
    </row>
    <row r="483" spans="1:2" x14ac:dyDescent="0.25">
      <c r="A483" s="12" t="s">
        <v>41</v>
      </c>
      <c r="B483" s="14">
        <v>59</v>
      </c>
    </row>
    <row r="484" spans="1:2" x14ac:dyDescent="0.25">
      <c r="A484" s="12" t="s">
        <v>41</v>
      </c>
      <c r="B484" s="14">
        <v>61</v>
      </c>
    </row>
    <row r="485" spans="1:2" x14ac:dyDescent="0.25">
      <c r="A485" s="12" t="s">
        <v>41</v>
      </c>
      <c r="B485" s="14">
        <v>63</v>
      </c>
    </row>
    <row r="486" spans="1:2" x14ac:dyDescent="0.25">
      <c r="A486" s="12" t="s">
        <v>41</v>
      </c>
      <c r="B486" s="14">
        <v>66</v>
      </c>
    </row>
    <row r="487" spans="1:2" x14ac:dyDescent="0.25">
      <c r="A487" s="12" t="s">
        <v>41</v>
      </c>
      <c r="B487" s="14">
        <v>66</v>
      </c>
    </row>
    <row r="488" spans="1:2" x14ac:dyDescent="0.25">
      <c r="A488" s="12" t="s">
        <v>41</v>
      </c>
      <c r="B488" s="14">
        <v>68</v>
      </c>
    </row>
    <row r="489" spans="1:2" x14ac:dyDescent="0.25">
      <c r="A489" s="12" t="s">
        <v>41</v>
      </c>
      <c r="B489" s="14">
        <v>69</v>
      </c>
    </row>
    <row r="490" spans="1:2" x14ac:dyDescent="0.25">
      <c r="A490" s="12" t="s">
        <v>41</v>
      </c>
      <c r="B490" s="14">
        <v>70</v>
      </c>
    </row>
    <row r="491" spans="1:2" x14ac:dyDescent="0.25">
      <c r="A491" s="12" t="s">
        <v>41</v>
      </c>
      <c r="B491" s="14">
        <v>70</v>
      </c>
    </row>
    <row r="492" spans="1:2" x14ac:dyDescent="0.25">
      <c r="A492" s="12" t="s">
        <v>41</v>
      </c>
      <c r="B492" s="14">
        <v>72</v>
      </c>
    </row>
    <row r="493" spans="1:2" x14ac:dyDescent="0.25">
      <c r="A493" s="12" t="s">
        <v>41</v>
      </c>
      <c r="B493" s="14">
        <v>75</v>
      </c>
    </row>
    <row r="494" spans="1:2" x14ac:dyDescent="0.25">
      <c r="A494" s="12" t="s">
        <v>41</v>
      </c>
      <c r="B494" s="14">
        <v>78</v>
      </c>
    </row>
    <row r="495" spans="1:2" x14ac:dyDescent="0.25">
      <c r="A495" s="12" t="s">
        <v>41</v>
      </c>
      <c r="B495" s="14">
        <v>79</v>
      </c>
    </row>
    <row r="496" spans="1:2" x14ac:dyDescent="0.25">
      <c r="A496" s="12" t="s">
        <v>41</v>
      </c>
      <c r="B496" s="14">
        <v>79</v>
      </c>
    </row>
    <row r="497" spans="1:2" x14ac:dyDescent="0.25">
      <c r="A497" s="12" t="s">
        <v>41</v>
      </c>
      <c r="B497" s="14">
        <v>79</v>
      </c>
    </row>
    <row r="498" spans="1:2" x14ac:dyDescent="0.25">
      <c r="A498" s="12" t="s">
        <v>41</v>
      </c>
      <c r="B498" s="14">
        <v>83</v>
      </c>
    </row>
    <row r="499" spans="1:2" x14ac:dyDescent="0.25">
      <c r="A499" s="12" t="s">
        <v>41</v>
      </c>
      <c r="B499" s="14">
        <v>88</v>
      </c>
    </row>
    <row r="500" spans="1:2" x14ac:dyDescent="0.25">
      <c r="A500" s="12" t="s">
        <v>41</v>
      </c>
      <c r="B500" s="14">
        <v>88</v>
      </c>
    </row>
    <row r="501" spans="1:2" x14ac:dyDescent="0.25">
      <c r="A501" s="12" t="s">
        <v>41</v>
      </c>
      <c r="B501" s="14">
        <v>88</v>
      </c>
    </row>
    <row r="502" spans="1:2" x14ac:dyDescent="0.25">
      <c r="A502" s="12" t="s">
        <v>41</v>
      </c>
      <c r="B502" s="14">
        <v>90</v>
      </c>
    </row>
    <row r="503" spans="1:2" x14ac:dyDescent="0.25">
      <c r="A503" s="12" t="s">
        <v>41</v>
      </c>
      <c r="B503" s="14">
        <v>90</v>
      </c>
    </row>
    <row r="504" spans="1:2" x14ac:dyDescent="0.25">
      <c r="A504" s="12" t="s">
        <v>41</v>
      </c>
      <c r="B504" s="14">
        <v>90</v>
      </c>
    </row>
    <row r="505" spans="1:2" x14ac:dyDescent="0.25">
      <c r="A505" s="12" t="s">
        <v>41</v>
      </c>
      <c r="B505" s="14">
        <v>90</v>
      </c>
    </row>
    <row r="506" spans="1:2" x14ac:dyDescent="0.25">
      <c r="A506" s="12" t="s">
        <v>41</v>
      </c>
      <c r="B506" s="14">
        <v>92</v>
      </c>
    </row>
    <row r="507" spans="1:2" x14ac:dyDescent="0.25">
      <c r="A507" s="12" t="s">
        <v>41</v>
      </c>
      <c r="B507" s="14">
        <v>97</v>
      </c>
    </row>
    <row r="508" spans="1:2" x14ac:dyDescent="0.25">
      <c r="A508" s="12" t="s">
        <v>41</v>
      </c>
      <c r="B508" s="14">
        <v>98</v>
      </c>
    </row>
    <row r="509" spans="1:2" x14ac:dyDescent="0.25">
      <c r="A509" s="12" t="s">
        <v>42</v>
      </c>
      <c r="B509" s="14">
        <v>30</v>
      </c>
    </row>
    <row r="510" spans="1:2" x14ac:dyDescent="0.25">
      <c r="A510" s="12" t="s">
        <v>42</v>
      </c>
      <c r="B510" s="14">
        <v>31</v>
      </c>
    </row>
    <row r="511" spans="1:2" x14ac:dyDescent="0.25">
      <c r="A511" s="12" t="s">
        <v>42</v>
      </c>
      <c r="B511" s="14">
        <v>36</v>
      </c>
    </row>
    <row r="512" spans="1:2" x14ac:dyDescent="0.25">
      <c r="A512" s="12" t="s">
        <v>43</v>
      </c>
      <c r="B512" s="14">
        <v>38</v>
      </c>
    </row>
    <row r="513" spans="1:2" x14ac:dyDescent="0.25">
      <c r="A513" s="12" t="s">
        <v>43</v>
      </c>
      <c r="B513" s="14">
        <v>39</v>
      </c>
    </row>
    <row r="514" spans="1:2" x14ac:dyDescent="0.25">
      <c r="A514" s="12" t="s">
        <v>43</v>
      </c>
      <c r="B514" s="14">
        <v>40</v>
      </c>
    </row>
    <row r="515" spans="1:2" x14ac:dyDescent="0.25">
      <c r="A515" s="12" t="s">
        <v>43</v>
      </c>
      <c r="B515" s="14">
        <v>41</v>
      </c>
    </row>
    <row r="516" spans="1:2" x14ac:dyDescent="0.25">
      <c r="A516" s="12" t="s">
        <v>43</v>
      </c>
      <c r="B516" s="14">
        <v>42</v>
      </c>
    </row>
    <row r="517" spans="1:2" x14ac:dyDescent="0.25">
      <c r="A517" s="12" t="s">
        <v>43</v>
      </c>
      <c r="B517" s="14">
        <v>42</v>
      </c>
    </row>
    <row r="518" spans="1:2" x14ac:dyDescent="0.25">
      <c r="A518" s="12" t="s">
        <v>43</v>
      </c>
      <c r="B518" s="14">
        <v>45</v>
      </c>
    </row>
    <row r="519" spans="1:2" x14ac:dyDescent="0.25">
      <c r="A519" s="12" t="s">
        <v>43</v>
      </c>
      <c r="B519" s="14">
        <v>47</v>
      </c>
    </row>
    <row r="520" spans="1:2" x14ac:dyDescent="0.25">
      <c r="A520" s="12" t="s">
        <v>43</v>
      </c>
      <c r="B520" s="14">
        <v>48</v>
      </c>
    </row>
    <row r="521" spans="1:2" x14ac:dyDescent="0.25">
      <c r="A521" s="12" t="s">
        <v>43</v>
      </c>
      <c r="B521" s="14">
        <v>49</v>
      </c>
    </row>
    <row r="522" spans="1:2" x14ac:dyDescent="0.25">
      <c r="A522" s="12" t="s">
        <v>43</v>
      </c>
      <c r="B522" s="14">
        <v>49</v>
      </c>
    </row>
    <row r="523" spans="1:2" x14ac:dyDescent="0.25">
      <c r="A523" s="12" t="s">
        <v>43</v>
      </c>
      <c r="B523" s="14">
        <v>49</v>
      </c>
    </row>
    <row r="524" spans="1:2" x14ac:dyDescent="0.25">
      <c r="A524" s="12" t="s">
        <v>43</v>
      </c>
      <c r="B524" s="14">
        <v>49</v>
      </c>
    </row>
    <row r="525" spans="1:2" x14ac:dyDescent="0.25">
      <c r="A525" s="12" t="s">
        <v>43</v>
      </c>
      <c r="B525" s="14">
        <v>49</v>
      </c>
    </row>
    <row r="526" spans="1:2" x14ac:dyDescent="0.25">
      <c r="A526" s="12" t="s">
        <v>43</v>
      </c>
      <c r="B526" s="14">
        <v>49</v>
      </c>
    </row>
    <row r="527" spans="1:2" x14ac:dyDescent="0.25">
      <c r="A527" s="12" t="s">
        <v>43</v>
      </c>
      <c r="B527" s="14">
        <v>49</v>
      </c>
    </row>
    <row r="528" spans="1:2" x14ac:dyDescent="0.25">
      <c r="A528" s="12" t="s">
        <v>43</v>
      </c>
      <c r="B528" s="14">
        <v>49</v>
      </c>
    </row>
    <row r="529" spans="1:2" x14ac:dyDescent="0.25">
      <c r="A529" s="12" t="s">
        <v>43</v>
      </c>
      <c r="B529" s="14">
        <v>49</v>
      </c>
    </row>
    <row r="530" spans="1:2" x14ac:dyDescent="0.25">
      <c r="A530" s="12" t="s">
        <v>43</v>
      </c>
      <c r="B530" s="14">
        <v>49</v>
      </c>
    </row>
    <row r="531" spans="1:2" x14ac:dyDescent="0.25">
      <c r="A531" s="12" t="s">
        <v>43</v>
      </c>
      <c r="B531" s="14">
        <v>50</v>
      </c>
    </row>
    <row r="532" spans="1:2" x14ac:dyDescent="0.25">
      <c r="A532" s="12" t="s">
        <v>43</v>
      </c>
      <c r="B532" s="14">
        <v>50</v>
      </c>
    </row>
    <row r="533" spans="1:2" x14ac:dyDescent="0.25">
      <c r="A533" s="12" t="s">
        <v>43</v>
      </c>
      <c r="B533" s="14">
        <v>54</v>
      </c>
    </row>
    <row r="534" spans="1:2" x14ac:dyDescent="0.25">
      <c r="A534" s="12" t="s">
        <v>43</v>
      </c>
      <c r="B534" s="14">
        <v>54</v>
      </c>
    </row>
    <row r="535" spans="1:2" x14ac:dyDescent="0.25">
      <c r="A535" s="12" t="s">
        <v>43</v>
      </c>
      <c r="B535" s="14">
        <v>55</v>
      </c>
    </row>
    <row r="536" spans="1:2" x14ac:dyDescent="0.25">
      <c r="A536" s="12" t="s">
        <v>43</v>
      </c>
      <c r="B536" s="14">
        <v>55</v>
      </c>
    </row>
    <row r="537" spans="1:2" x14ac:dyDescent="0.25">
      <c r="A537" s="12" t="s">
        <v>43</v>
      </c>
      <c r="B537" s="14">
        <v>55</v>
      </c>
    </row>
    <row r="538" spans="1:2" x14ac:dyDescent="0.25">
      <c r="A538" s="12" t="s">
        <v>43</v>
      </c>
      <c r="B538" s="14">
        <v>55</v>
      </c>
    </row>
    <row r="539" spans="1:2" x14ac:dyDescent="0.25">
      <c r="A539" s="12" t="s">
        <v>43</v>
      </c>
      <c r="B539" s="14">
        <v>57</v>
      </c>
    </row>
    <row r="540" spans="1:2" x14ac:dyDescent="0.25">
      <c r="A540" s="12" t="s">
        <v>43</v>
      </c>
      <c r="B540" s="14">
        <v>57</v>
      </c>
    </row>
    <row r="541" spans="1:2" x14ac:dyDescent="0.25">
      <c r="A541" s="12" t="s">
        <v>43</v>
      </c>
      <c r="B541" s="14">
        <v>58</v>
      </c>
    </row>
    <row r="542" spans="1:2" x14ac:dyDescent="0.25">
      <c r="A542" s="12" t="s">
        <v>43</v>
      </c>
      <c r="B542" s="14">
        <v>59</v>
      </c>
    </row>
    <row r="543" spans="1:2" x14ac:dyDescent="0.25">
      <c r="A543" s="12" t="s">
        <v>43</v>
      </c>
      <c r="B543" s="14">
        <v>59</v>
      </c>
    </row>
    <row r="544" spans="1:2" x14ac:dyDescent="0.25">
      <c r="A544" s="12" t="s">
        <v>43</v>
      </c>
      <c r="B544" s="14">
        <v>59</v>
      </c>
    </row>
    <row r="545" spans="1:2" x14ac:dyDescent="0.25">
      <c r="A545" s="12" t="s">
        <v>43</v>
      </c>
      <c r="B545" s="14">
        <v>59</v>
      </c>
    </row>
    <row r="546" spans="1:2" x14ac:dyDescent="0.25">
      <c r="A546" s="12" t="s">
        <v>43</v>
      </c>
      <c r="B546" s="14">
        <v>59</v>
      </c>
    </row>
    <row r="547" spans="1:2" x14ac:dyDescent="0.25">
      <c r="A547" s="12" t="s">
        <v>43</v>
      </c>
      <c r="B547" s="14">
        <v>59</v>
      </c>
    </row>
    <row r="548" spans="1:2" x14ac:dyDescent="0.25">
      <c r="A548" s="12" t="s">
        <v>43</v>
      </c>
      <c r="B548" s="14">
        <v>59</v>
      </c>
    </row>
    <row r="549" spans="1:2" x14ac:dyDescent="0.25">
      <c r="A549" s="12" t="s">
        <v>43</v>
      </c>
      <c r="B549" s="14">
        <v>59</v>
      </c>
    </row>
    <row r="550" spans="1:2" x14ac:dyDescent="0.25">
      <c r="A550" s="12" t="s">
        <v>43</v>
      </c>
      <c r="B550" s="14">
        <v>59</v>
      </c>
    </row>
    <row r="551" spans="1:2" x14ac:dyDescent="0.25">
      <c r="A551" s="12" t="s">
        <v>43</v>
      </c>
      <c r="B551" s="14">
        <v>60</v>
      </c>
    </row>
    <row r="552" spans="1:2" x14ac:dyDescent="0.25">
      <c r="A552" s="12" t="s">
        <v>43</v>
      </c>
      <c r="B552" s="14">
        <v>60</v>
      </c>
    </row>
    <row r="553" spans="1:2" x14ac:dyDescent="0.25">
      <c r="A553" s="12" t="s">
        <v>43</v>
      </c>
      <c r="B553" s="14">
        <v>60</v>
      </c>
    </row>
    <row r="554" spans="1:2" x14ac:dyDescent="0.25">
      <c r="A554" s="12" t="s">
        <v>43</v>
      </c>
      <c r="B554" s="14">
        <v>61</v>
      </c>
    </row>
    <row r="555" spans="1:2" x14ac:dyDescent="0.25">
      <c r="A555" s="12" t="s">
        <v>43</v>
      </c>
      <c r="B555" s="14">
        <v>61</v>
      </c>
    </row>
    <row r="556" spans="1:2" x14ac:dyDescent="0.25">
      <c r="A556" s="12" t="s">
        <v>43</v>
      </c>
      <c r="B556" s="14">
        <v>61</v>
      </c>
    </row>
    <row r="557" spans="1:2" x14ac:dyDescent="0.25">
      <c r="A557" s="12" t="s">
        <v>43</v>
      </c>
      <c r="B557" s="14">
        <v>62</v>
      </c>
    </row>
    <row r="558" spans="1:2" x14ac:dyDescent="0.25">
      <c r="A558" s="12" t="s">
        <v>43</v>
      </c>
      <c r="B558" s="14">
        <v>62</v>
      </c>
    </row>
    <row r="559" spans="1:2" x14ac:dyDescent="0.25">
      <c r="A559" s="12" t="s">
        <v>43</v>
      </c>
      <c r="B559" s="14">
        <v>62</v>
      </c>
    </row>
    <row r="560" spans="1:2" x14ac:dyDescent="0.25">
      <c r="A560" s="12" t="s">
        <v>43</v>
      </c>
      <c r="B560" s="14">
        <v>62</v>
      </c>
    </row>
    <row r="561" spans="1:2" x14ac:dyDescent="0.25">
      <c r="A561" s="12" t="s">
        <v>43</v>
      </c>
      <c r="B561" s="14">
        <v>62</v>
      </c>
    </row>
    <row r="562" spans="1:2" x14ac:dyDescent="0.25">
      <c r="A562" s="12" t="s">
        <v>43</v>
      </c>
      <c r="B562" s="14">
        <v>64</v>
      </c>
    </row>
    <row r="563" spans="1:2" x14ac:dyDescent="0.25">
      <c r="A563" s="12" t="s">
        <v>43</v>
      </c>
      <c r="B563" s="14">
        <v>64</v>
      </c>
    </row>
    <row r="564" spans="1:2" x14ac:dyDescent="0.25">
      <c r="A564" s="12" t="s">
        <v>43</v>
      </c>
      <c r="B564" s="14">
        <v>65</v>
      </c>
    </row>
    <row r="565" spans="1:2" x14ac:dyDescent="0.25">
      <c r="A565" s="12" t="s">
        <v>43</v>
      </c>
      <c r="B565" s="14">
        <v>66</v>
      </c>
    </row>
    <row r="566" spans="1:2" x14ac:dyDescent="0.25">
      <c r="A566" s="12" t="s">
        <v>43</v>
      </c>
      <c r="B566" s="14">
        <v>67</v>
      </c>
    </row>
    <row r="567" spans="1:2" x14ac:dyDescent="0.25">
      <c r="A567" s="12" t="s">
        <v>43</v>
      </c>
      <c r="B567" s="14">
        <v>68</v>
      </c>
    </row>
    <row r="568" spans="1:2" x14ac:dyDescent="0.25">
      <c r="A568" s="12" t="s">
        <v>43</v>
      </c>
      <c r="B568" s="14">
        <v>68</v>
      </c>
    </row>
    <row r="569" spans="1:2" x14ac:dyDescent="0.25">
      <c r="A569" s="12" t="s">
        <v>43</v>
      </c>
      <c r="B569" s="14">
        <v>68</v>
      </c>
    </row>
    <row r="570" spans="1:2" x14ac:dyDescent="0.25">
      <c r="A570" s="12" t="s">
        <v>43</v>
      </c>
      <c r="B570" s="14">
        <v>69</v>
      </c>
    </row>
    <row r="571" spans="1:2" x14ac:dyDescent="0.25">
      <c r="A571" s="12" t="s">
        <v>43</v>
      </c>
      <c r="B571" s="14">
        <v>69</v>
      </c>
    </row>
    <row r="572" spans="1:2" x14ac:dyDescent="0.25">
      <c r="A572" s="12" t="s">
        <v>43</v>
      </c>
      <c r="B572" s="14">
        <v>69</v>
      </c>
    </row>
    <row r="573" spans="1:2" x14ac:dyDescent="0.25">
      <c r="A573" s="12" t="s">
        <v>43</v>
      </c>
      <c r="B573" s="14">
        <v>69</v>
      </c>
    </row>
    <row r="574" spans="1:2" x14ac:dyDescent="0.25">
      <c r="A574" s="12" t="s">
        <v>43</v>
      </c>
      <c r="B574" s="14">
        <v>69</v>
      </c>
    </row>
    <row r="575" spans="1:2" x14ac:dyDescent="0.25">
      <c r="A575" s="12" t="s">
        <v>43</v>
      </c>
      <c r="B575" s="14">
        <v>70</v>
      </c>
    </row>
    <row r="576" spans="1:2" x14ac:dyDescent="0.25">
      <c r="A576" s="12" t="s">
        <v>43</v>
      </c>
      <c r="B576" s="14">
        <v>70</v>
      </c>
    </row>
    <row r="577" spans="1:2" x14ac:dyDescent="0.25">
      <c r="A577" s="12" t="s">
        <v>43</v>
      </c>
      <c r="B577" s="14">
        <v>72</v>
      </c>
    </row>
    <row r="578" spans="1:2" x14ac:dyDescent="0.25">
      <c r="A578" s="12" t="s">
        <v>43</v>
      </c>
      <c r="B578" s="14">
        <v>72</v>
      </c>
    </row>
    <row r="579" spans="1:2" x14ac:dyDescent="0.25">
      <c r="A579" s="12" t="s">
        <v>43</v>
      </c>
      <c r="B579" s="14">
        <v>74</v>
      </c>
    </row>
    <row r="580" spans="1:2" x14ac:dyDescent="0.25">
      <c r="A580" s="12" t="s">
        <v>43</v>
      </c>
      <c r="B580" s="14">
        <v>74</v>
      </c>
    </row>
    <row r="581" spans="1:2" x14ac:dyDescent="0.25">
      <c r="A581" s="12" t="s">
        <v>43</v>
      </c>
      <c r="B581" s="14">
        <v>75</v>
      </c>
    </row>
    <row r="582" spans="1:2" x14ac:dyDescent="0.25">
      <c r="A582" s="12" t="s">
        <v>43</v>
      </c>
      <c r="B582" s="14">
        <v>75</v>
      </c>
    </row>
    <row r="583" spans="1:2" x14ac:dyDescent="0.25">
      <c r="A583" s="12" t="s">
        <v>43</v>
      </c>
      <c r="B583" s="14">
        <v>76</v>
      </c>
    </row>
    <row r="584" spans="1:2" x14ac:dyDescent="0.25">
      <c r="A584" s="12" t="s">
        <v>43</v>
      </c>
      <c r="B584" s="14">
        <v>76</v>
      </c>
    </row>
    <row r="585" spans="1:2" x14ac:dyDescent="0.25">
      <c r="A585" s="12" t="s">
        <v>43</v>
      </c>
      <c r="B585" s="14">
        <v>76</v>
      </c>
    </row>
    <row r="586" spans="1:2" x14ac:dyDescent="0.25">
      <c r="A586" s="12" t="s">
        <v>43</v>
      </c>
      <c r="B586" s="14">
        <v>78</v>
      </c>
    </row>
    <row r="587" spans="1:2" x14ac:dyDescent="0.25">
      <c r="A587" s="12" t="s">
        <v>43</v>
      </c>
      <c r="B587" s="14">
        <v>78</v>
      </c>
    </row>
    <row r="588" spans="1:2" x14ac:dyDescent="0.25">
      <c r="A588" s="12" t="s">
        <v>43</v>
      </c>
      <c r="B588" s="14">
        <v>78</v>
      </c>
    </row>
    <row r="589" spans="1:2" x14ac:dyDescent="0.25">
      <c r="A589" s="12" t="s">
        <v>43</v>
      </c>
      <c r="B589" s="14">
        <v>79</v>
      </c>
    </row>
    <row r="590" spans="1:2" x14ac:dyDescent="0.25">
      <c r="A590" s="12" t="s">
        <v>43</v>
      </c>
      <c r="B590" s="14">
        <v>79</v>
      </c>
    </row>
    <row r="591" spans="1:2" x14ac:dyDescent="0.25">
      <c r="A591" s="12" t="s">
        <v>43</v>
      </c>
      <c r="B591" s="14">
        <v>79</v>
      </c>
    </row>
    <row r="592" spans="1:2" x14ac:dyDescent="0.25">
      <c r="A592" s="12" t="s">
        <v>43</v>
      </c>
      <c r="B592" s="14">
        <v>79</v>
      </c>
    </row>
    <row r="593" spans="1:2" x14ac:dyDescent="0.25">
      <c r="A593" s="12" t="s">
        <v>43</v>
      </c>
      <c r="B593" s="14">
        <v>81</v>
      </c>
    </row>
    <row r="594" spans="1:2" x14ac:dyDescent="0.25">
      <c r="A594" s="12" t="s">
        <v>43</v>
      </c>
      <c r="B594" s="14">
        <v>81</v>
      </c>
    </row>
    <row r="595" spans="1:2" x14ac:dyDescent="0.25">
      <c r="A595" s="12" t="s">
        <v>43</v>
      </c>
      <c r="B595" s="14">
        <v>81</v>
      </c>
    </row>
    <row r="596" spans="1:2" x14ac:dyDescent="0.25">
      <c r="A596" s="12" t="s">
        <v>43</v>
      </c>
      <c r="B596" s="14">
        <v>82</v>
      </c>
    </row>
    <row r="597" spans="1:2" x14ac:dyDescent="0.25">
      <c r="A597" s="12" t="s">
        <v>43</v>
      </c>
      <c r="B597" s="14">
        <v>83</v>
      </c>
    </row>
    <row r="598" spans="1:2" x14ac:dyDescent="0.25">
      <c r="A598" s="12" t="s">
        <v>43</v>
      </c>
      <c r="B598" s="14">
        <v>88</v>
      </c>
    </row>
    <row r="599" spans="1:2" x14ac:dyDescent="0.25">
      <c r="A599" s="12" t="s">
        <v>43</v>
      </c>
      <c r="B599" s="14">
        <v>90</v>
      </c>
    </row>
    <row r="600" spans="1:2" x14ac:dyDescent="0.25">
      <c r="A600" s="12" t="s">
        <v>43</v>
      </c>
      <c r="B600" s="14">
        <v>90</v>
      </c>
    </row>
    <row r="601" spans="1:2" x14ac:dyDescent="0.25">
      <c r="A601" s="12" t="s">
        <v>43</v>
      </c>
      <c r="B601" s="14">
        <v>91</v>
      </c>
    </row>
    <row r="602" spans="1:2" x14ac:dyDescent="0.25">
      <c r="A602" s="12" t="s">
        <v>43</v>
      </c>
      <c r="B602" s="14">
        <v>98</v>
      </c>
    </row>
    <row r="603" spans="1:2" x14ac:dyDescent="0.25">
      <c r="A603" s="12" t="s">
        <v>43</v>
      </c>
      <c r="B603" s="14">
        <v>99</v>
      </c>
    </row>
    <row r="604" spans="1:2" x14ac:dyDescent="0.25">
      <c r="A604" s="12" t="s">
        <v>43</v>
      </c>
      <c r="B604" s="14">
        <v>101</v>
      </c>
    </row>
    <row r="605" spans="1:2" x14ac:dyDescent="0.25">
      <c r="A605" s="12" t="s">
        <v>43</v>
      </c>
      <c r="B605" s="14">
        <v>104</v>
      </c>
    </row>
    <row r="606" spans="1:2" x14ac:dyDescent="0.25">
      <c r="A606" s="12" t="s">
        <v>43</v>
      </c>
      <c r="B606" s="14">
        <v>108</v>
      </c>
    </row>
    <row r="607" spans="1:2" x14ac:dyDescent="0.25">
      <c r="A607" s="12" t="s">
        <v>43</v>
      </c>
      <c r="B607" s="14">
        <v>109</v>
      </c>
    </row>
    <row r="608" spans="1:2" x14ac:dyDescent="0.25">
      <c r="A608" s="12" t="s">
        <v>43</v>
      </c>
      <c r="B608" s="14">
        <v>118</v>
      </c>
    </row>
    <row r="609" spans="1:2" x14ac:dyDescent="0.25">
      <c r="A609" s="12" t="s">
        <v>43</v>
      </c>
      <c r="B609" s="14">
        <v>119</v>
      </c>
    </row>
    <row r="610" spans="1:2" x14ac:dyDescent="0.25">
      <c r="A610" s="12" t="s">
        <v>44</v>
      </c>
      <c r="B610" s="14">
        <v>79</v>
      </c>
    </row>
    <row r="611" spans="1:2" x14ac:dyDescent="0.25">
      <c r="A611" s="12" t="s">
        <v>44</v>
      </c>
      <c r="B611" s="14">
        <v>85</v>
      </c>
    </row>
    <row r="612" spans="1:2" x14ac:dyDescent="0.25">
      <c r="A612" s="12" t="s">
        <v>44</v>
      </c>
      <c r="B612" s="14">
        <v>78</v>
      </c>
    </row>
    <row r="613" spans="1:2" x14ac:dyDescent="0.25">
      <c r="A613" s="12" t="s">
        <v>45</v>
      </c>
      <c r="B613" s="14">
        <v>52</v>
      </c>
    </row>
    <row r="614" spans="1:2" x14ac:dyDescent="0.25">
      <c r="A614" s="12" t="s">
        <v>45</v>
      </c>
      <c r="B614" s="14">
        <v>73</v>
      </c>
    </row>
    <row r="615" spans="1:2" x14ac:dyDescent="0.25">
      <c r="A615" s="12" t="s">
        <v>45</v>
      </c>
      <c r="B615" s="14">
        <v>89</v>
      </c>
    </row>
    <row r="616" spans="1:2" x14ac:dyDescent="0.25">
      <c r="A616" s="12" t="s">
        <v>45</v>
      </c>
      <c r="B616" s="14">
        <v>87</v>
      </c>
    </row>
    <row r="617" spans="1:2" x14ac:dyDescent="0.25">
      <c r="A617" s="12" t="s">
        <v>45</v>
      </c>
      <c r="B617" s="14">
        <v>63</v>
      </c>
    </row>
    <row r="618" spans="1:2" x14ac:dyDescent="0.25">
      <c r="A618" s="12" t="s">
        <v>45</v>
      </c>
      <c r="B618" s="14">
        <v>88</v>
      </c>
    </row>
    <row r="619" spans="1:2" x14ac:dyDescent="0.25">
      <c r="A619" s="12" t="s">
        <v>45</v>
      </c>
      <c r="B619" s="14">
        <v>38</v>
      </c>
    </row>
    <row r="620" spans="1:2" x14ac:dyDescent="0.25">
      <c r="A620" s="12" t="s">
        <v>45</v>
      </c>
      <c r="B620" s="14">
        <v>50</v>
      </c>
    </row>
    <row r="621" spans="1:2" x14ac:dyDescent="0.25">
      <c r="A621" s="12" t="s">
        <v>45</v>
      </c>
      <c r="B621" s="14">
        <v>76</v>
      </c>
    </row>
    <row r="622" spans="1:2" x14ac:dyDescent="0.25">
      <c r="A622" s="12" t="s">
        <v>45</v>
      </c>
      <c r="B622" s="14">
        <v>55</v>
      </c>
    </row>
    <row r="623" spans="1:2" x14ac:dyDescent="0.25">
      <c r="A623" s="12" t="s">
        <v>45</v>
      </c>
      <c r="B623" s="14">
        <v>55</v>
      </c>
    </row>
    <row r="624" spans="1:2" x14ac:dyDescent="0.25">
      <c r="A624" s="12" t="s">
        <v>45</v>
      </c>
      <c r="B624" s="14">
        <v>84</v>
      </c>
    </row>
    <row r="625" spans="1:2" x14ac:dyDescent="0.25">
      <c r="A625" s="12" t="s">
        <v>45</v>
      </c>
      <c r="B625" s="14">
        <v>63</v>
      </c>
    </row>
    <row r="626" spans="1:2" x14ac:dyDescent="0.25">
      <c r="A626" s="12" t="s">
        <v>45</v>
      </c>
      <c r="B626" s="14">
        <v>63</v>
      </c>
    </row>
    <row r="627" spans="1:2" x14ac:dyDescent="0.25">
      <c r="A627" s="12" t="s">
        <v>45</v>
      </c>
      <c r="B627" s="14">
        <v>94</v>
      </c>
    </row>
    <row r="628" spans="1:2" x14ac:dyDescent="0.25">
      <c r="A628" s="12" t="s">
        <v>45</v>
      </c>
      <c r="B628" s="14">
        <v>39</v>
      </c>
    </row>
    <row r="629" spans="1:2" x14ac:dyDescent="0.25">
      <c r="A629" s="12" t="s">
        <v>45</v>
      </c>
      <c r="B629" s="14">
        <v>95</v>
      </c>
    </row>
    <row r="630" spans="1:2" x14ac:dyDescent="0.25">
      <c r="A630" s="12" t="s">
        <v>45</v>
      </c>
      <c r="B630" s="14">
        <v>46</v>
      </c>
    </row>
    <row r="631" spans="1:2" x14ac:dyDescent="0.25">
      <c r="A631" s="12" t="s">
        <v>46</v>
      </c>
      <c r="B631" s="14">
        <v>19</v>
      </c>
    </row>
    <row r="632" spans="1:2" x14ac:dyDescent="0.25">
      <c r="A632" s="12" t="s">
        <v>46</v>
      </c>
      <c r="B632" s="14">
        <v>28</v>
      </c>
    </row>
    <row r="633" spans="1:2" x14ac:dyDescent="0.25">
      <c r="A633" s="12" t="s">
        <v>46</v>
      </c>
      <c r="B633" s="14">
        <v>59</v>
      </c>
    </row>
    <row r="634" spans="1:2" x14ac:dyDescent="0.25">
      <c r="A634" s="12" t="s">
        <v>47</v>
      </c>
      <c r="B634" s="14">
        <v>25</v>
      </c>
    </row>
    <row r="635" spans="1:2" x14ac:dyDescent="0.25">
      <c r="A635" s="12" t="s">
        <v>47</v>
      </c>
      <c r="B635" s="14">
        <v>44</v>
      </c>
    </row>
    <row r="636" spans="1:2" x14ac:dyDescent="0.25">
      <c r="A636" s="12" t="s">
        <v>47</v>
      </c>
      <c r="B636" s="14">
        <v>31</v>
      </c>
    </row>
    <row r="637" spans="1:2" x14ac:dyDescent="0.25">
      <c r="A637" s="12" t="s">
        <v>47</v>
      </c>
      <c r="B637" s="14">
        <v>37</v>
      </c>
    </row>
    <row r="638" spans="1:2" x14ac:dyDescent="0.25">
      <c r="A638" s="12" t="s">
        <v>47</v>
      </c>
      <c r="B638" s="14">
        <v>66</v>
      </c>
    </row>
    <row r="639" spans="1:2" x14ac:dyDescent="0.25">
      <c r="A639" s="12" t="s">
        <v>47</v>
      </c>
      <c r="B639" s="14">
        <v>74</v>
      </c>
    </row>
    <row r="640" spans="1:2" x14ac:dyDescent="0.25">
      <c r="A640" s="12" t="s">
        <v>47</v>
      </c>
      <c r="B640" s="14">
        <v>45</v>
      </c>
    </row>
    <row r="641" spans="1:2" x14ac:dyDescent="0.25">
      <c r="A641" s="12" t="s">
        <v>47</v>
      </c>
      <c r="B641" s="14">
        <v>20</v>
      </c>
    </row>
    <row r="642" spans="1:2" x14ac:dyDescent="0.25">
      <c r="A642" s="12" t="s">
        <v>47</v>
      </c>
      <c r="B642" s="14">
        <v>26</v>
      </c>
    </row>
    <row r="643" spans="1:2" x14ac:dyDescent="0.25">
      <c r="A643" s="12" t="s">
        <v>47</v>
      </c>
      <c r="B643" s="14">
        <v>51</v>
      </c>
    </row>
    <row r="644" spans="1:2" x14ac:dyDescent="0.25">
      <c r="A644" s="12" t="s">
        <v>47</v>
      </c>
      <c r="B644" s="14">
        <v>32</v>
      </c>
    </row>
    <row r="645" spans="1:2" x14ac:dyDescent="0.25">
      <c r="A645" s="12" t="s">
        <v>47</v>
      </c>
      <c r="B645" s="14">
        <v>46</v>
      </c>
    </row>
    <row r="646" spans="1:2" x14ac:dyDescent="0.25">
      <c r="A646" s="12" t="s">
        <v>47</v>
      </c>
      <c r="B646" s="14">
        <v>59</v>
      </c>
    </row>
    <row r="647" spans="1:2" x14ac:dyDescent="0.25">
      <c r="A647" s="12" t="s">
        <v>47</v>
      </c>
      <c r="B647" s="14">
        <v>54</v>
      </c>
    </row>
    <row r="648" spans="1:2" x14ac:dyDescent="0.25">
      <c r="A648" s="12" t="s">
        <v>47</v>
      </c>
      <c r="B648" s="14">
        <v>20</v>
      </c>
    </row>
    <row r="649" spans="1:2" x14ac:dyDescent="0.25">
      <c r="A649" s="12" t="s">
        <v>47</v>
      </c>
      <c r="B649" s="14">
        <v>18</v>
      </c>
    </row>
    <row r="650" spans="1:2" x14ac:dyDescent="0.25">
      <c r="A650" s="12" t="s">
        <v>47</v>
      </c>
      <c r="B650" s="14">
        <v>38</v>
      </c>
    </row>
    <row r="651" spans="1:2" x14ac:dyDescent="0.25">
      <c r="A651" s="12" t="s">
        <v>47</v>
      </c>
      <c r="B651" s="14">
        <v>21</v>
      </c>
    </row>
    <row r="652" spans="1:2" x14ac:dyDescent="0.25">
      <c r="A652" s="12" t="s">
        <v>47</v>
      </c>
      <c r="B652" s="14">
        <v>44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B9BC4-70EE-483C-9246-577F5C2C668D}">
  <dimension ref="A1:B813"/>
  <sheetViews>
    <sheetView topLeftCell="A694" workbookViewId="0">
      <selection activeCell="C706" sqref="C706"/>
    </sheetView>
  </sheetViews>
  <sheetFormatPr defaultRowHeight="13.8" x14ac:dyDescent="0.25"/>
  <cols>
    <col min="1" max="2" width="8.88671875" style="14"/>
    <col min="3" max="16384" width="8.88671875" style="13"/>
  </cols>
  <sheetData>
    <row r="1" spans="1:2" x14ac:dyDescent="0.25">
      <c r="A1" s="12" t="s">
        <v>26</v>
      </c>
      <c r="B1" s="12" t="s">
        <v>48</v>
      </c>
    </row>
    <row r="2" spans="1:2" x14ac:dyDescent="0.25">
      <c r="A2" s="12" t="s">
        <v>28</v>
      </c>
      <c r="B2" s="14">
        <v>39</v>
      </c>
    </row>
    <row r="3" spans="1:2" x14ac:dyDescent="0.25">
      <c r="A3" s="12" t="s">
        <v>28</v>
      </c>
      <c r="B3" s="14">
        <v>39</v>
      </c>
    </row>
    <row r="4" spans="1:2" x14ac:dyDescent="0.25">
      <c r="A4" s="12" t="s">
        <v>28</v>
      </c>
      <c r="B4" s="14">
        <v>39</v>
      </c>
    </row>
    <row r="5" spans="1:2" x14ac:dyDescent="0.25">
      <c r="A5" s="12" t="s">
        <v>29</v>
      </c>
      <c r="B5" s="14">
        <v>39</v>
      </c>
    </row>
    <row r="6" spans="1:2" x14ac:dyDescent="0.25">
      <c r="A6" s="12" t="s">
        <v>29</v>
      </c>
      <c r="B6" s="14">
        <v>42</v>
      </c>
    </row>
    <row r="7" spans="1:2" x14ac:dyDescent="0.25">
      <c r="A7" s="12" t="s">
        <v>29</v>
      </c>
      <c r="B7" s="14">
        <v>42</v>
      </c>
    </row>
    <row r="8" spans="1:2" x14ac:dyDescent="0.25">
      <c r="A8" s="12" t="s">
        <v>29</v>
      </c>
      <c r="B8" s="14">
        <v>42</v>
      </c>
    </row>
    <row r="9" spans="1:2" x14ac:dyDescent="0.25">
      <c r="A9" s="12" t="s">
        <v>29</v>
      </c>
      <c r="B9" s="14">
        <v>43</v>
      </c>
    </row>
    <row r="10" spans="1:2" x14ac:dyDescent="0.25">
      <c r="A10" s="12" t="s">
        <v>29</v>
      </c>
      <c r="B10" s="14">
        <v>43</v>
      </c>
    </row>
    <row r="11" spans="1:2" x14ac:dyDescent="0.25">
      <c r="A11" s="12" t="s">
        <v>29</v>
      </c>
      <c r="B11" s="14">
        <v>44</v>
      </c>
    </row>
    <row r="12" spans="1:2" x14ac:dyDescent="0.25">
      <c r="A12" s="12" t="s">
        <v>29</v>
      </c>
      <c r="B12" s="14">
        <v>45</v>
      </c>
    </row>
    <row r="13" spans="1:2" x14ac:dyDescent="0.25">
      <c r="A13" s="12" t="s">
        <v>29</v>
      </c>
      <c r="B13" s="14">
        <v>45</v>
      </c>
    </row>
    <row r="14" spans="1:2" x14ac:dyDescent="0.25">
      <c r="A14" s="12" t="s">
        <v>29</v>
      </c>
      <c r="B14" s="14">
        <v>45</v>
      </c>
    </row>
    <row r="15" spans="1:2" x14ac:dyDescent="0.25">
      <c r="A15" s="12" t="s">
        <v>29</v>
      </c>
      <c r="B15" s="14">
        <v>45</v>
      </c>
    </row>
    <row r="16" spans="1:2" x14ac:dyDescent="0.25">
      <c r="A16" s="12" t="s">
        <v>29</v>
      </c>
      <c r="B16" s="14">
        <v>46</v>
      </c>
    </row>
    <row r="17" spans="1:2" x14ac:dyDescent="0.25">
      <c r="A17" s="12" t="s">
        <v>29</v>
      </c>
      <c r="B17" s="14">
        <v>47</v>
      </c>
    </row>
    <row r="18" spans="1:2" x14ac:dyDescent="0.25">
      <c r="A18" s="12" t="s">
        <v>29</v>
      </c>
      <c r="B18" s="14">
        <v>48</v>
      </c>
    </row>
    <row r="19" spans="1:2" x14ac:dyDescent="0.25">
      <c r="A19" s="12" t="s">
        <v>29</v>
      </c>
      <c r="B19" s="14">
        <v>49</v>
      </c>
    </row>
    <row r="20" spans="1:2" x14ac:dyDescent="0.25">
      <c r="A20" s="12" t="s">
        <v>29</v>
      </c>
      <c r="B20" s="14">
        <v>49</v>
      </c>
    </row>
    <row r="21" spans="1:2" x14ac:dyDescent="0.25">
      <c r="A21" s="12" t="s">
        <v>29</v>
      </c>
      <c r="B21" s="14">
        <v>49</v>
      </c>
    </row>
    <row r="22" spans="1:2" x14ac:dyDescent="0.25">
      <c r="A22" s="12" t="s">
        <v>29</v>
      </c>
      <c r="B22" s="14">
        <v>49</v>
      </c>
    </row>
    <row r="23" spans="1:2" x14ac:dyDescent="0.25">
      <c r="A23" s="12" t="s">
        <v>29</v>
      </c>
      <c r="B23" s="14">
        <v>49</v>
      </c>
    </row>
    <row r="24" spans="1:2" x14ac:dyDescent="0.25">
      <c r="A24" s="12" t="s">
        <v>29</v>
      </c>
      <c r="B24" s="14">
        <v>50</v>
      </c>
    </row>
    <row r="25" spans="1:2" x14ac:dyDescent="0.25">
      <c r="A25" s="12" t="s">
        <v>29</v>
      </c>
      <c r="B25" s="14">
        <v>50</v>
      </c>
    </row>
    <row r="26" spans="1:2" x14ac:dyDescent="0.25">
      <c r="A26" s="12" t="s">
        <v>29</v>
      </c>
      <c r="B26" s="14">
        <v>50</v>
      </c>
    </row>
    <row r="27" spans="1:2" x14ac:dyDescent="0.25">
      <c r="A27" s="12" t="s">
        <v>29</v>
      </c>
      <c r="B27" s="14">
        <v>54</v>
      </c>
    </row>
    <row r="28" spans="1:2" x14ac:dyDescent="0.25">
      <c r="A28" s="12" t="s">
        <v>29</v>
      </c>
      <c r="B28" s="14">
        <v>54</v>
      </c>
    </row>
    <row r="29" spans="1:2" x14ac:dyDescent="0.25">
      <c r="A29" s="12" t="s">
        <v>29</v>
      </c>
      <c r="B29" s="14">
        <v>55</v>
      </c>
    </row>
    <row r="30" spans="1:2" x14ac:dyDescent="0.25">
      <c r="A30" s="12" t="s">
        <v>29</v>
      </c>
      <c r="B30" s="14">
        <v>56</v>
      </c>
    </row>
    <row r="31" spans="1:2" x14ac:dyDescent="0.25">
      <c r="A31" s="12" t="s">
        <v>29</v>
      </c>
      <c r="B31" s="14">
        <v>58</v>
      </c>
    </row>
    <row r="32" spans="1:2" x14ac:dyDescent="0.25">
      <c r="A32" s="12" t="s">
        <v>29</v>
      </c>
      <c r="B32" s="14">
        <v>59</v>
      </c>
    </row>
    <row r="33" spans="1:2" x14ac:dyDescent="0.25">
      <c r="A33" s="12" t="s">
        <v>29</v>
      </c>
      <c r="B33" s="14">
        <v>59</v>
      </c>
    </row>
    <row r="34" spans="1:2" x14ac:dyDescent="0.25">
      <c r="A34" s="12" t="s">
        <v>29</v>
      </c>
      <c r="B34" s="14">
        <v>59</v>
      </c>
    </row>
    <row r="35" spans="1:2" x14ac:dyDescent="0.25">
      <c r="A35" s="12" t="s">
        <v>29</v>
      </c>
      <c r="B35" s="14">
        <v>59</v>
      </c>
    </row>
    <row r="36" spans="1:2" x14ac:dyDescent="0.25">
      <c r="A36" s="12" t="s">
        <v>29</v>
      </c>
      <c r="B36" s="14">
        <v>59</v>
      </c>
    </row>
    <row r="37" spans="1:2" x14ac:dyDescent="0.25">
      <c r="A37" s="12" t="s">
        <v>29</v>
      </c>
      <c r="B37" s="14">
        <v>59</v>
      </c>
    </row>
    <row r="38" spans="1:2" x14ac:dyDescent="0.25">
      <c r="A38" s="12" t="s">
        <v>29</v>
      </c>
      <c r="B38" s="14">
        <v>59</v>
      </c>
    </row>
    <row r="39" spans="1:2" x14ac:dyDescent="0.25">
      <c r="A39" s="12" t="s">
        <v>29</v>
      </c>
      <c r="B39" s="14">
        <v>60</v>
      </c>
    </row>
    <row r="40" spans="1:2" x14ac:dyDescent="0.25">
      <c r="A40" s="12" t="s">
        <v>29</v>
      </c>
      <c r="B40" s="14">
        <v>60</v>
      </c>
    </row>
    <row r="41" spans="1:2" x14ac:dyDescent="0.25">
      <c r="A41" s="12" t="s">
        <v>29</v>
      </c>
      <c r="B41" s="14">
        <v>61</v>
      </c>
    </row>
    <row r="42" spans="1:2" x14ac:dyDescent="0.25">
      <c r="A42" s="12" t="s">
        <v>29</v>
      </c>
      <c r="B42" s="14">
        <v>62</v>
      </c>
    </row>
    <row r="43" spans="1:2" x14ac:dyDescent="0.25">
      <c r="A43" s="12" t="s">
        <v>29</v>
      </c>
      <c r="B43" s="14">
        <v>62</v>
      </c>
    </row>
    <row r="44" spans="1:2" x14ac:dyDescent="0.25">
      <c r="A44" s="12" t="s">
        <v>29</v>
      </c>
      <c r="B44" s="14">
        <v>63</v>
      </c>
    </row>
    <row r="45" spans="1:2" x14ac:dyDescent="0.25">
      <c r="A45" s="12" t="s">
        <v>29</v>
      </c>
      <c r="B45" s="14">
        <v>63</v>
      </c>
    </row>
    <row r="46" spans="1:2" x14ac:dyDescent="0.25">
      <c r="A46" s="12" t="s">
        <v>29</v>
      </c>
      <c r="B46" s="14">
        <v>64</v>
      </c>
    </row>
    <row r="47" spans="1:2" x14ac:dyDescent="0.25">
      <c r="A47" s="12" t="s">
        <v>29</v>
      </c>
      <c r="B47" s="14">
        <v>64</v>
      </c>
    </row>
    <row r="48" spans="1:2" x14ac:dyDescent="0.25">
      <c r="A48" s="12" t="s">
        <v>29</v>
      </c>
      <c r="B48" s="14">
        <v>65</v>
      </c>
    </row>
    <row r="49" spans="1:2" x14ac:dyDescent="0.25">
      <c r="A49" s="12" t="s">
        <v>29</v>
      </c>
      <c r="B49" s="14">
        <v>65</v>
      </c>
    </row>
    <row r="50" spans="1:2" x14ac:dyDescent="0.25">
      <c r="A50" s="12" t="s">
        <v>29</v>
      </c>
      <c r="B50" s="14">
        <v>67</v>
      </c>
    </row>
    <row r="51" spans="1:2" x14ac:dyDescent="0.25">
      <c r="A51" s="12" t="s">
        <v>29</v>
      </c>
      <c r="B51" s="14">
        <v>67</v>
      </c>
    </row>
    <row r="52" spans="1:2" x14ac:dyDescent="0.25">
      <c r="A52" s="12" t="s">
        <v>29</v>
      </c>
      <c r="B52" s="14">
        <v>67</v>
      </c>
    </row>
    <row r="53" spans="1:2" x14ac:dyDescent="0.25">
      <c r="A53" s="12" t="s">
        <v>29</v>
      </c>
      <c r="B53" s="14">
        <v>67</v>
      </c>
    </row>
    <row r="54" spans="1:2" x14ac:dyDescent="0.25">
      <c r="A54" s="12" t="s">
        <v>29</v>
      </c>
      <c r="B54" s="14">
        <v>68</v>
      </c>
    </row>
    <row r="55" spans="1:2" x14ac:dyDescent="0.25">
      <c r="A55" s="12" t="s">
        <v>29</v>
      </c>
      <c r="B55" s="14">
        <v>69</v>
      </c>
    </row>
    <row r="56" spans="1:2" x14ac:dyDescent="0.25">
      <c r="A56" s="12" t="s">
        <v>29</v>
      </c>
      <c r="B56" s="14">
        <v>69</v>
      </c>
    </row>
    <row r="57" spans="1:2" x14ac:dyDescent="0.25">
      <c r="A57" s="12" t="s">
        <v>29</v>
      </c>
      <c r="B57" s="14">
        <v>70</v>
      </c>
    </row>
    <row r="58" spans="1:2" x14ac:dyDescent="0.25">
      <c r="A58" s="12" t="s">
        <v>29</v>
      </c>
      <c r="B58" s="14">
        <v>72</v>
      </c>
    </row>
    <row r="59" spans="1:2" x14ac:dyDescent="0.25">
      <c r="A59" s="12" t="s">
        <v>29</v>
      </c>
      <c r="B59" s="14">
        <v>72</v>
      </c>
    </row>
    <row r="60" spans="1:2" x14ac:dyDescent="0.25">
      <c r="A60" s="12" t="s">
        <v>29</v>
      </c>
      <c r="B60" s="14">
        <v>73</v>
      </c>
    </row>
    <row r="61" spans="1:2" x14ac:dyDescent="0.25">
      <c r="A61" s="12" t="s">
        <v>29</v>
      </c>
      <c r="B61" s="14">
        <v>75</v>
      </c>
    </row>
    <row r="62" spans="1:2" x14ac:dyDescent="0.25">
      <c r="A62" s="12" t="s">
        <v>29</v>
      </c>
      <c r="B62" s="14">
        <v>78</v>
      </c>
    </row>
    <row r="63" spans="1:2" x14ac:dyDescent="0.25">
      <c r="A63" s="12" t="s">
        <v>29</v>
      </c>
      <c r="B63" s="14">
        <v>78</v>
      </c>
    </row>
    <row r="64" spans="1:2" x14ac:dyDescent="0.25">
      <c r="A64" s="12" t="s">
        <v>29</v>
      </c>
      <c r="B64" s="14">
        <v>81</v>
      </c>
    </row>
    <row r="65" spans="1:2" x14ac:dyDescent="0.25">
      <c r="A65" s="12" t="s">
        <v>29</v>
      </c>
      <c r="B65" s="14">
        <v>82</v>
      </c>
    </row>
    <row r="66" spans="1:2" x14ac:dyDescent="0.25">
      <c r="A66" s="12" t="s">
        <v>29</v>
      </c>
      <c r="B66" s="14">
        <v>82</v>
      </c>
    </row>
    <row r="67" spans="1:2" x14ac:dyDescent="0.25">
      <c r="A67" s="12" t="s">
        <v>29</v>
      </c>
      <c r="B67" s="14">
        <v>83</v>
      </c>
    </row>
    <row r="68" spans="1:2" x14ac:dyDescent="0.25">
      <c r="A68" s="12" t="s">
        <v>29</v>
      </c>
      <c r="B68" s="14">
        <v>84</v>
      </c>
    </row>
    <row r="69" spans="1:2" x14ac:dyDescent="0.25">
      <c r="A69" s="12" t="s">
        <v>29</v>
      </c>
      <c r="B69" s="14">
        <v>102</v>
      </c>
    </row>
    <row r="70" spans="1:2" x14ac:dyDescent="0.25">
      <c r="A70" s="12" t="s">
        <v>29</v>
      </c>
      <c r="B70" s="14">
        <v>102</v>
      </c>
    </row>
    <row r="71" spans="1:2" x14ac:dyDescent="0.25">
      <c r="A71" s="12" t="s">
        <v>29</v>
      </c>
      <c r="B71" s="14">
        <v>102</v>
      </c>
    </row>
    <row r="72" spans="1:2" x14ac:dyDescent="0.25">
      <c r="A72" s="12" t="s">
        <v>29</v>
      </c>
      <c r="B72" s="14">
        <v>105</v>
      </c>
    </row>
    <row r="73" spans="1:2" x14ac:dyDescent="0.25">
      <c r="A73" s="12" t="s">
        <v>29</v>
      </c>
      <c r="B73" s="14">
        <v>108</v>
      </c>
    </row>
    <row r="74" spans="1:2" x14ac:dyDescent="0.25">
      <c r="A74" s="12" t="s">
        <v>29</v>
      </c>
      <c r="B74" s="14">
        <v>109</v>
      </c>
    </row>
    <row r="75" spans="1:2" x14ac:dyDescent="0.25">
      <c r="A75" s="12" t="s">
        <v>29</v>
      </c>
      <c r="B75" s="14">
        <v>111</v>
      </c>
    </row>
    <row r="76" spans="1:2" x14ac:dyDescent="0.25">
      <c r="A76" s="12" t="s">
        <v>29</v>
      </c>
      <c r="B76" s="14">
        <v>137</v>
      </c>
    </row>
    <row r="77" spans="1:2" x14ac:dyDescent="0.25">
      <c r="A77" s="12" t="s">
        <v>29</v>
      </c>
      <c r="B77" s="14">
        <v>137</v>
      </c>
    </row>
    <row r="78" spans="1:2" x14ac:dyDescent="0.25">
      <c r="A78" s="12" t="s">
        <v>29</v>
      </c>
      <c r="B78" s="14">
        <v>177</v>
      </c>
    </row>
    <row r="79" spans="1:2" x14ac:dyDescent="0.25">
      <c r="A79" s="12" t="s">
        <v>29</v>
      </c>
      <c r="B79" s="14">
        <v>559</v>
      </c>
    </row>
    <row r="80" spans="1:2" x14ac:dyDescent="0.25">
      <c r="A80" s="12" t="s">
        <v>30</v>
      </c>
      <c r="B80" s="14">
        <v>39</v>
      </c>
    </row>
    <row r="81" spans="1:2" x14ac:dyDescent="0.25">
      <c r="A81" s="12" t="s">
        <v>30</v>
      </c>
      <c r="B81" s="14">
        <v>39</v>
      </c>
    </row>
    <row r="82" spans="1:2" x14ac:dyDescent="0.25">
      <c r="A82" s="12" t="s">
        <v>30</v>
      </c>
      <c r="B82" s="14">
        <v>39</v>
      </c>
    </row>
    <row r="83" spans="1:2" x14ac:dyDescent="0.25">
      <c r="A83" s="12" t="s">
        <v>31</v>
      </c>
      <c r="B83" s="14">
        <v>39</v>
      </c>
    </row>
    <row r="84" spans="1:2" x14ac:dyDescent="0.25">
      <c r="A84" s="12" t="s">
        <v>31</v>
      </c>
      <c r="B84" s="14">
        <v>39</v>
      </c>
    </row>
    <row r="85" spans="1:2" x14ac:dyDescent="0.25">
      <c r="A85" s="12" t="s">
        <v>31</v>
      </c>
      <c r="B85" s="14">
        <v>39</v>
      </c>
    </row>
    <row r="86" spans="1:2" x14ac:dyDescent="0.25">
      <c r="A86" s="12" t="s">
        <v>31</v>
      </c>
      <c r="B86" s="14">
        <v>39</v>
      </c>
    </row>
    <row r="87" spans="1:2" x14ac:dyDescent="0.25">
      <c r="A87" s="12" t="s">
        <v>31</v>
      </c>
      <c r="B87" s="14">
        <v>39</v>
      </c>
    </row>
    <row r="88" spans="1:2" x14ac:dyDescent="0.25">
      <c r="A88" s="12" t="s">
        <v>31</v>
      </c>
      <c r="B88" s="14">
        <v>40</v>
      </c>
    </row>
    <row r="89" spans="1:2" x14ac:dyDescent="0.25">
      <c r="A89" s="12" t="s">
        <v>31</v>
      </c>
      <c r="B89" s="14">
        <v>40</v>
      </c>
    </row>
    <row r="90" spans="1:2" x14ac:dyDescent="0.25">
      <c r="A90" s="12" t="s">
        <v>31</v>
      </c>
      <c r="B90" s="14">
        <v>41</v>
      </c>
    </row>
    <row r="91" spans="1:2" x14ac:dyDescent="0.25">
      <c r="A91" s="12" t="s">
        <v>31</v>
      </c>
      <c r="B91" s="14">
        <v>43</v>
      </c>
    </row>
    <row r="92" spans="1:2" x14ac:dyDescent="0.25">
      <c r="A92" s="12" t="s">
        <v>31</v>
      </c>
      <c r="B92" s="14">
        <v>46</v>
      </c>
    </row>
    <row r="93" spans="1:2" x14ac:dyDescent="0.25">
      <c r="A93" s="12" t="s">
        <v>31</v>
      </c>
      <c r="B93" s="14">
        <v>46</v>
      </c>
    </row>
    <row r="94" spans="1:2" x14ac:dyDescent="0.25">
      <c r="A94" s="12" t="s">
        <v>31</v>
      </c>
      <c r="B94" s="14">
        <v>47</v>
      </c>
    </row>
    <row r="95" spans="1:2" x14ac:dyDescent="0.25">
      <c r="A95" s="12" t="s">
        <v>31</v>
      </c>
      <c r="B95" s="14">
        <v>48</v>
      </c>
    </row>
    <row r="96" spans="1:2" x14ac:dyDescent="0.25">
      <c r="A96" s="12" t="s">
        <v>31</v>
      </c>
      <c r="B96" s="14">
        <v>48</v>
      </c>
    </row>
    <row r="97" spans="1:2" x14ac:dyDescent="0.25">
      <c r="A97" s="12" t="s">
        <v>31</v>
      </c>
      <c r="B97" s="14">
        <v>49</v>
      </c>
    </row>
    <row r="98" spans="1:2" x14ac:dyDescent="0.25">
      <c r="A98" s="12" t="s">
        <v>31</v>
      </c>
      <c r="B98" s="14">
        <v>50</v>
      </c>
    </row>
    <row r="99" spans="1:2" x14ac:dyDescent="0.25">
      <c r="A99" s="12" t="s">
        <v>31</v>
      </c>
      <c r="B99" s="14">
        <v>52</v>
      </c>
    </row>
    <row r="100" spans="1:2" x14ac:dyDescent="0.25">
      <c r="A100" s="12" t="s">
        <v>31</v>
      </c>
      <c r="B100" s="14">
        <v>52</v>
      </c>
    </row>
    <row r="101" spans="1:2" x14ac:dyDescent="0.25">
      <c r="A101" s="12" t="s">
        <v>31</v>
      </c>
      <c r="B101" s="14">
        <v>53</v>
      </c>
    </row>
    <row r="102" spans="1:2" x14ac:dyDescent="0.25">
      <c r="A102" s="12" t="s">
        <v>31</v>
      </c>
      <c r="B102" s="14">
        <v>53</v>
      </c>
    </row>
    <row r="103" spans="1:2" x14ac:dyDescent="0.25">
      <c r="A103" s="12" t="s">
        <v>31</v>
      </c>
      <c r="B103" s="14">
        <v>54</v>
      </c>
    </row>
    <row r="104" spans="1:2" x14ac:dyDescent="0.25">
      <c r="A104" s="12" t="s">
        <v>31</v>
      </c>
      <c r="B104" s="14">
        <v>54</v>
      </c>
    </row>
    <row r="105" spans="1:2" x14ac:dyDescent="0.25">
      <c r="A105" s="12" t="s">
        <v>31</v>
      </c>
      <c r="B105" s="14">
        <v>59</v>
      </c>
    </row>
    <row r="106" spans="1:2" x14ac:dyDescent="0.25">
      <c r="A106" s="12" t="s">
        <v>31</v>
      </c>
      <c r="B106" s="14">
        <v>59</v>
      </c>
    </row>
    <row r="107" spans="1:2" x14ac:dyDescent="0.25">
      <c r="A107" s="12" t="s">
        <v>31</v>
      </c>
      <c r="B107" s="14">
        <v>59</v>
      </c>
    </row>
    <row r="108" spans="1:2" x14ac:dyDescent="0.25">
      <c r="A108" s="12" t="s">
        <v>31</v>
      </c>
      <c r="B108" s="14">
        <v>59</v>
      </c>
    </row>
    <row r="109" spans="1:2" x14ac:dyDescent="0.25">
      <c r="A109" s="12" t="s">
        <v>31</v>
      </c>
      <c r="B109" s="14">
        <v>59</v>
      </c>
    </row>
    <row r="110" spans="1:2" x14ac:dyDescent="0.25">
      <c r="A110" s="12" t="s">
        <v>31</v>
      </c>
      <c r="B110" s="14">
        <v>59</v>
      </c>
    </row>
    <row r="111" spans="1:2" x14ac:dyDescent="0.25">
      <c r="A111" s="12" t="s">
        <v>31</v>
      </c>
      <c r="B111" s="14">
        <v>59</v>
      </c>
    </row>
    <row r="112" spans="1:2" x14ac:dyDescent="0.25">
      <c r="A112" s="12" t="s">
        <v>31</v>
      </c>
      <c r="B112" s="14">
        <v>59</v>
      </c>
    </row>
    <row r="113" spans="1:2" x14ac:dyDescent="0.25">
      <c r="A113" s="12" t="s">
        <v>31</v>
      </c>
      <c r="B113" s="14">
        <v>59</v>
      </c>
    </row>
    <row r="114" spans="1:2" x14ac:dyDescent="0.25">
      <c r="A114" s="12" t="s">
        <v>31</v>
      </c>
      <c r="B114" s="14">
        <v>59</v>
      </c>
    </row>
    <row r="115" spans="1:2" x14ac:dyDescent="0.25">
      <c r="A115" s="12" t="s">
        <v>31</v>
      </c>
      <c r="B115" s="14">
        <v>59</v>
      </c>
    </row>
    <row r="116" spans="1:2" x14ac:dyDescent="0.25">
      <c r="A116" s="12" t="s">
        <v>31</v>
      </c>
      <c r="B116" s="14">
        <v>59</v>
      </c>
    </row>
    <row r="117" spans="1:2" x14ac:dyDescent="0.25">
      <c r="A117" s="12" t="s">
        <v>31</v>
      </c>
      <c r="B117" s="14">
        <v>59</v>
      </c>
    </row>
    <row r="118" spans="1:2" x14ac:dyDescent="0.25">
      <c r="A118" s="12" t="s">
        <v>31</v>
      </c>
      <c r="B118" s="14">
        <v>59</v>
      </c>
    </row>
    <row r="119" spans="1:2" x14ac:dyDescent="0.25">
      <c r="A119" s="12" t="s">
        <v>31</v>
      </c>
      <c r="B119" s="14">
        <v>59</v>
      </c>
    </row>
    <row r="120" spans="1:2" x14ac:dyDescent="0.25">
      <c r="A120" s="12" t="s">
        <v>31</v>
      </c>
      <c r="B120" s="14">
        <v>59</v>
      </c>
    </row>
    <row r="121" spans="1:2" x14ac:dyDescent="0.25">
      <c r="A121" s="12" t="s">
        <v>31</v>
      </c>
      <c r="B121" s="14">
        <v>59</v>
      </c>
    </row>
    <row r="122" spans="1:2" x14ac:dyDescent="0.25">
      <c r="A122" s="12" t="s">
        <v>31</v>
      </c>
      <c r="B122" s="14">
        <v>59</v>
      </c>
    </row>
    <row r="123" spans="1:2" x14ac:dyDescent="0.25">
      <c r="A123" s="12" t="s">
        <v>31</v>
      </c>
      <c r="B123" s="14">
        <v>59</v>
      </c>
    </row>
    <row r="124" spans="1:2" x14ac:dyDescent="0.25">
      <c r="A124" s="12" t="s">
        <v>31</v>
      </c>
      <c r="B124" s="14">
        <v>60</v>
      </c>
    </row>
    <row r="125" spans="1:2" x14ac:dyDescent="0.25">
      <c r="A125" s="12" t="s">
        <v>31</v>
      </c>
      <c r="B125" s="14">
        <v>60</v>
      </c>
    </row>
    <row r="126" spans="1:2" x14ac:dyDescent="0.25">
      <c r="A126" s="12" t="s">
        <v>31</v>
      </c>
      <c r="B126" s="14">
        <v>60</v>
      </c>
    </row>
    <row r="127" spans="1:2" x14ac:dyDescent="0.25">
      <c r="A127" s="12" t="s">
        <v>31</v>
      </c>
      <c r="B127" s="14">
        <v>61</v>
      </c>
    </row>
    <row r="128" spans="1:2" x14ac:dyDescent="0.25">
      <c r="A128" s="12" t="s">
        <v>31</v>
      </c>
      <c r="B128" s="14">
        <v>61</v>
      </c>
    </row>
    <row r="129" spans="1:2" x14ac:dyDescent="0.25">
      <c r="A129" s="12" t="s">
        <v>31</v>
      </c>
      <c r="B129" s="14">
        <v>62</v>
      </c>
    </row>
    <row r="130" spans="1:2" x14ac:dyDescent="0.25">
      <c r="A130" s="12" t="s">
        <v>31</v>
      </c>
      <c r="B130" s="14">
        <v>62</v>
      </c>
    </row>
    <row r="131" spans="1:2" x14ac:dyDescent="0.25">
      <c r="A131" s="12" t="s">
        <v>31</v>
      </c>
      <c r="B131" s="14">
        <v>63</v>
      </c>
    </row>
    <row r="132" spans="1:2" x14ac:dyDescent="0.25">
      <c r="A132" s="12" t="s">
        <v>31</v>
      </c>
      <c r="B132" s="14">
        <v>65</v>
      </c>
    </row>
    <row r="133" spans="1:2" x14ac:dyDescent="0.25">
      <c r="A133" s="12" t="s">
        <v>31</v>
      </c>
      <c r="B133" s="14">
        <v>65</v>
      </c>
    </row>
    <row r="134" spans="1:2" x14ac:dyDescent="0.25">
      <c r="A134" s="12" t="s">
        <v>31</v>
      </c>
      <c r="B134" s="14">
        <v>65</v>
      </c>
    </row>
    <row r="135" spans="1:2" x14ac:dyDescent="0.25">
      <c r="A135" s="12" t="s">
        <v>31</v>
      </c>
      <c r="B135" s="14">
        <v>65</v>
      </c>
    </row>
    <row r="136" spans="1:2" x14ac:dyDescent="0.25">
      <c r="A136" s="12" t="s">
        <v>31</v>
      </c>
      <c r="B136" s="14">
        <v>73</v>
      </c>
    </row>
    <row r="137" spans="1:2" x14ac:dyDescent="0.25">
      <c r="A137" s="12" t="s">
        <v>31</v>
      </c>
      <c r="B137" s="14">
        <v>73</v>
      </c>
    </row>
    <row r="138" spans="1:2" x14ac:dyDescent="0.25">
      <c r="A138" s="12" t="s">
        <v>31</v>
      </c>
      <c r="B138" s="14">
        <v>74</v>
      </c>
    </row>
    <row r="139" spans="1:2" x14ac:dyDescent="0.25">
      <c r="A139" s="12" t="s">
        <v>31</v>
      </c>
      <c r="B139" s="14">
        <v>75</v>
      </c>
    </row>
    <row r="140" spans="1:2" x14ac:dyDescent="0.25">
      <c r="A140" s="12" t="s">
        <v>31</v>
      </c>
      <c r="B140" s="14">
        <v>76</v>
      </c>
    </row>
    <row r="141" spans="1:2" x14ac:dyDescent="0.25">
      <c r="A141" s="12" t="s">
        <v>31</v>
      </c>
      <c r="B141" s="14">
        <v>77</v>
      </c>
    </row>
    <row r="142" spans="1:2" x14ac:dyDescent="0.25">
      <c r="A142" s="12" t="s">
        <v>31</v>
      </c>
      <c r="B142" s="14">
        <v>77</v>
      </c>
    </row>
    <row r="143" spans="1:2" x14ac:dyDescent="0.25">
      <c r="A143" s="12" t="s">
        <v>31</v>
      </c>
      <c r="B143" s="14">
        <v>78</v>
      </c>
    </row>
    <row r="144" spans="1:2" x14ac:dyDescent="0.25">
      <c r="A144" s="12" t="s">
        <v>31</v>
      </c>
      <c r="B144" s="14">
        <v>78</v>
      </c>
    </row>
    <row r="145" spans="1:2" x14ac:dyDescent="0.25">
      <c r="A145" s="12" t="s">
        <v>31</v>
      </c>
      <c r="B145" s="14">
        <v>78</v>
      </c>
    </row>
    <row r="146" spans="1:2" x14ac:dyDescent="0.25">
      <c r="A146" s="12" t="s">
        <v>31</v>
      </c>
      <c r="B146" s="14">
        <v>78</v>
      </c>
    </row>
    <row r="147" spans="1:2" x14ac:dyDescent="0.25">
      <c r="A147" s="12" t="s">
        <v>31</v>
      </c>
      <c r="B147" s="14">
        <v>79</v>
      </c>
    </row>
    <row r="148" spans="1:2" x14ac:dyDescent="0.25">
      <c r="A148" s="12" t="s">
        <v>31</v>
      </c>
      <c r="B148" s="14">
        <v>79</v>
      </c>
    </row>
    <row r="149" spans="1:2" x14ac:dyDescent="0.25">
      <c r="A149" s="12" t="s">
        <v>31</v>
      </c>
      <c r="B149" s="14">
        <v>79</v>
      </c>
    </row>
    <row r="150" spans="1:2" x14ac:dyDescent="0.25">
      <c r="A150" s="12" t="s">
        <v>31</v>
      </c>
      <c r="B150" s="14">
        <v>80</v>
      </c>
    </row>
    <row r="151" spans="1:2" x14ac:dyDescent="0.25">
      <c r="A151" s="12" t="s">
        <v>31</v>
      </c>
      <c r="B151" s="14">
        <v>80</v>
      </c>
    </row>
    <row r="152" spans="1:2" x14ac:dyDescent="0.25">
      <c r="A152" s="12" t="s">
        <v>31</v>
      </c>
      <c r="B152" s="14">
        <v>82</v>
      </c>
    </row>
    <row r="153" spans="1:2" x14ac:dyDescent="0.25">
      <c r="A153" s="12" t="s">
        <v>31</v>
      </c>
      <c r="B153" s="14">
        <v>82</v>
      </c>
    </row>
    <row r="154" spans="1:2" x14ac:dyDescent="0.25">
      <c r="A154" s="12" t="s">
        <v>31</v>
      </c>
      <c r="B154" s="14">
        <v>83</v>
      </c>
    </row>
    <row r="155" spans="1:2" x14ac:dyDescent="0.25">
      <c r="A155" s="12" t="s">
        <v>31</v>
      </c>
      <c r="B155" s="14">
        <v>83</v>
      </c>
    </row>
    <row r="156" spans="1:2" x14ac:dyDescent="0.25">
      <c r="A156" s="12" t="s">
        <v>31</v>
      </c>
      <c r="B156" s="14">
        <v>86</v>
      </c>
    </row>
    <row r="157" spans="1:2" x14ac:dyDescent="0.25">
      <c r="A157" s="12" t="s">
        <v>31</v>
      </c>
      <c r="B157" s="14">
        <v>88</v>
      </c>
    </row>
    <row r="158" spans="1:2" x14ac:dyDescent="0.25">
      <c r="A158" s="12" t="s">
        <v>31</v>
      </c>
      <c r="B158" s="14">
        <v>90</v>
      </c>
    </row>
    <row r="159" spans="1:2" x14ac:dyDescent="0.25">
      <c r="A159" s="12" t="s">
        <v>31</v>
      </c>
      <c r="B159" s="14">
        <v>93</v>
      </c>
    </row>
    <row r="160" spans="1:2" x14ac:dyDescent="0.25">
      <c r="A160" s="12" t="s">
        <v>31</v>
      </c>
      <c r="B160" s="14">
        <v>94</v>
      </c>
    </row>
    <row r="161" spans="1:2" x14ac:dyDescent="0.25">
      <c r="A161" s="12" t="s">
        <v>31</v>
      </c>
      <c r="B161" s="14">
        <v>101</v>
      </c>
    </row>
    <row r="162" spans="1:2" x14ac:dyDescent="0.25">
      <c r="A162" s="12" t="s">
        <v>31</v>
      </c>
      <c r="B162" s="14">
        <v>104</v>
      </c>
    </row>
    <row r="163" spans="1:2" x14ac:dyDescent="0.25">
      <c r="A163" s="12" t="s">
        <v>31</v>
      </c>
      <c r="B163" s="14">
        <v>106</v>
      </c>
    </row>
    <row r="164" spans="1:2" x14ac:dyDescent="0.25">
      <c r="A164" s="12" t="s">
        <v>31</v>
      </c>
      <c r="B164" s="14">
        <v>117</v>
      </c>
    </row>
    <row r="165" spans="1:2" x14ac:dyDescent="0.25">
      <c r="A165" s="12" t="s">
        <v>31</v>
      </c>
      <c r="B165" s="14">
        <v>141</v>
      </c>
    </row>
    <row r="166" spans="1:2" x14ac:dyDescent="0.25">
      <c r="A166" s="12" t="s">
        <v>31</v>
      </c>
      <c r="B166" s="14">
        <v>160</v>
      </c>
    </row>
    <row r="167" spans="1:2" x14ac:dyDescent="0.25">
      <c r="A167" s="12" t="s">
        <v>31</v>
      </c>
      <c r="B167" s="14">
        <v>215</v>
      </c>
    </row>
    <row r="168" spans="1:2" x14ac:dyDescent="0.25">
      <c r="A168" s="12" t="s">
        <v>31</v>
      </c>
      <c r="B168" s="14">
        <v>216</v>
      </c>
    </row>
    <row r="169" spans="1:2" x14ac:dyDescent="0.25">
      <c r="A169" s="12" t="s">
        <v>32</v>
      </c>
      <c r="B169" s="14">
        <v>22</v>
      </c>
    </row>
    <row r="170" spans="1:2" x14ac:dyDescent="0.25">
      <c r="A170" s="12" t="s">
        <v>32</v>
      </c>
      <c r="B170" s="14">
        <v>25</v>
      </c>
    </row>
    <row r="171" spans="1:2" x14ac:dyDescent="0.25">
      <c r="A171" s="12" t="s">
        <v>32</v>
      </c>
      <c r="B171" s="14">
        <v>26</v>
      </c>
    </row>
    <row r="172" spans="1:2" x14ac:dyDescent="0.25">
      <c r="A172" s="12" t="s">
        <v>33</v>
      </c>
      <c r="B172" s="14">
        <v>27</v>
      </c>
    </row>
    <row r="173" spans="1:2" x14ac:dyDescent="0.25">
      <c r="A173" s="12" t="s">
        <v>33</v>
      </c>
      <c r="B173" s="14">
        <v>29</v>
      </c>
    </row>
    <row r="174" spans="1:2" x14ac:dyDescent="0.25">
      <c r="A174" s="12" t="s">
        <v>33</v>
      </c>
      <c r="B174" s="14">
        <v>30</v>
      </c>
    </row>
    <row r="175" spans="1:2" x14ac:dyDescent="0.25">
      <c r="A175" s="12" t="s">
        <v>33</v>
      </c>
      <c r="B175" s="14">
        <v>30</v>
      </c>
    </row>
    <row r="176" spans="1:2" x14ac:dyDescent="0.25">
      <c r="A176" s="12" t="s">
        <v>33</v>
      </c>
      <c r="B176" s="14">
        <v>31</v>
      </c>
    </row>
    <row r="177" spans="1:2" x14ac:dyDescent="0.25">
      <c r="A177" s="12" t="s">
        <v>33</v>
      </c>
      <c r="B177" s="14">
        <v>31</v>
      </c>
    </row>
    <row r="178" spans="1:2" x14ac:dyDescent="0.25">
      <c r="A178" s="12" t="s">
        <v>33</v>
      </c>
      <c r="B178" s="14">
        <v>35</v>
      </c>
    </row>
    <row r="179" spans="1:2" x14ac:dyDescent="0.25">
      <c r="A179" s="12" t="s">
        <v>33</v>
      </c>
      <c r="B179" s="14">
        <v>37</v>
      </c>
    </row>
    <row r="180" spans="1:2" x14ac:dyDescent="0.25">
      <c r="A180" s="12" t="s">
        <v>33</v>
      </c>
      <c r="B180" s="14">
        <v>37</v>
      </c>
    </row>
    <row r="181" spans="1:2" x14ac:dyDescent="0.25">
      <c r="A181" s="12" t="s">
        <v>33</v>
      </c>
      <c r="B181" s="14">
        <v>38</v>
      </c>
    </row>
    <row r="182" spans="1:2" x14ac:dyDescent="0.25">
      <c r="A182" s="12" t="s">
        <v>33</v>
      </c>
      <c r="B182" s="14">
        <v>39</v>
      </c>
    </row>
    <row r="183" spans="1:2" x14ac:dyDescent="0.25">
      <c r="A183" s="12" t="s">
        <v>33</v>
      </c>
      <c r="B183" s="14">
        <v>40</v>
      </c>
    </row>
    <row r="184" spans="1:2" x14ac:dyDescent="0.25">
      <c r="A184" s="12" t="s">
        <v>33</v>
      </c>
      <c r="B184" s="14">
        <v>43</v>
      </c>
    </row>
    <row r="185" spans="1:2" x14ac:dyDescent="0.25">
      <c r="A185" s="12" t="s">
        <v>33</v>
      </c>
      <c r="B185" s="14">
        <v>43</v>
      </c>
    </row>
    <row r="186" spans="1:2" x14ac:dyDescent="0.25">
      <c r="A186" s="12" t="s">
        <v>33</v>
      </c>
      <c r="B186" s="14">
        <v>48</v>
      </c>
    </row>
    <row r="187" spans="1:2" x14ac:dyDescent="0.25">
      <c r="A187" s="12" t="s">
        <v>33</v>
      </c>
      <c r="B187" s="14">
        <v>51</v>
      </c>
    </row>
    <row r="188" spans="1:2" x14ac:dyDescent="0.25">
      <c r="A188" s="12" t="s">
        <v>33</v>
      </c>
      <c r="B188" s="14">
        <v>53</v>
      </c>
    </row>
    <row r="189" spans="1:2" x14ac:dyDescent="0.25">
      <c r="A189" s="12" t="s">
        <v>33</v>
      </c>
      <c r="B189" s="14">
        <v>54</v>
      </c>
    </row>
    <row r="190" spans="1:2" x14ac:dyDescent="0.25">
      <c r="A190" s="12" t="s">
        <v>33</v>
      </c>
      <c r="B190" s="14">
        <v>54</v>
      </c>
    </row>
    <row r="191" spans="1:2" x14ac:dyDescent="0.25">
      <c r="A191" s="12" t="s">
        <v>33</v>
      </c>
      <c r="B191" s="14">
        <v>55</v>
      </c>
    </row>
    <row r="192" spans="1:2" x14ac:dyDescent="0.25">
      <c r="A192" s="12" t="s">
        <v>33</v>
      </c>
      <c r="B192" s="14">
        <v>55</v>
      </c>
    </row>
    <row r="193" spans="1:2" x14ac:dyDescent="0.25">
      <c r="A193" s="12" t="s">
        <v>33</v>
      </c>
      <c r="B193" s="14">
        <v>59</v>
      </c>
    </row>
    <row r="194" spans="1:2" x14ac:dyDescent="0.25">
      <c r="A194" s="12" t="s">
        <v>33</v>
      </c>
      <c r="B194" s="14">
        <v>60</v>
      </c>
    </row>
    <row r="195" spans="1:2" x14ac:dyDescent="0.25">
      <c r="A195" s="12" t="s">
        <v>33</v>
      </c>
      <c r="B195" s="14">
        <v>60</v>
      </c>
    </row>
    <row r="196" spans="1:2" x14ac:dyDescent="0.25">
      <c r="A196" s="12" t="s">
        <v>33</v>
      </c>
      <c r="B196" s="14">
        <v>64</v>
      </c>
    </row>
    <row r="197" spans="1:2" x14ac:dyDescent="0.25">
      <c r="A197" s="12" t="s">
        <v>33</v>
      </c>
      <c r="B197" s="14">
        <v>64</v>
      </c>
    </row>
    <row r="198" spans="1:2" x14ac:dyDescent="0.25">
      <c r="A198" s="12" t="s">
        <v>33</v>
      </c>
      <c r="B198" s="14">
        <v>68</v>
      </c>
    </row>
    <row r="199" spans="1:2" x14ac:dyDescent="0.25">
      <c r="A199" s="12" t="s">
        <v>33</v>
      </c>
      <c r="B199" s="14">
        <v>69</v>
      </c>
    </row>
    <row r="200" spans="1:2" x14ac:dyDescent="0.25">
      <c r="A200" s="12" t="s">
        <v>33</v>
      </c>
      <c r="B200" s="14">
        <v>69</v>
      </c>
    </row>
    <row r="201" spans="1:2" x14ac:dyDescent="0.25">
      <c r="A201" s="12" t="s">
        <v>33</v>
      </c>
      <c r="B201" s="14">
        <v>73</v>
      </c>
    </row>
    <row r="202" spans="1:2" x14ac:dyDescent="0.25">
      <c r="A202" s="12" t="s">
        <v>33</v>
      </c>
      <c r="B202" s="14">
        <v>76</v>
      </c>
    </row>
    <row r="203" spans="1:2" x14ac:dyDescent="0.25">
      <c r="A203" s="12" t="s">
        <v>33</v>
      </c>
      <c r="B203" s="14">
        <v>77</v>
      </c>
    </row>
    <row r="204" spans="1:2" x14ac:dyDescent="0.25">
      <c r="A204" s="12" t="s">
        <v>33</v>
      </c>
      <c r="B204" s="14">
        <v>78</v>
      </c>
    </row>
    <row r="205" spans="1:2" x14ac:dyDescent="0.25">
      <c r="A205" s="12" t="s">
        <v>33</v>
      </c>
      <c r="B205" s="14">
        <v>78</v>
      </c>
    </row>
    <row r="206" spans="1:2" x14ac:dyDescent="0.25">
      <c r="A206" s="12" t="s">
        <v>33</v>
      </c>
      <c r="B206" s="14">
        <v>78</v>
      </c>
    </row>
    <row r="207" spans="1:2" x14ac:dyDescent="0.25">
      <c r="A207" s="12" t="s">
        <v>33</v>
      </c>
      <c r="B207" s="14">
        <v>79</v>
      </c>
    </row>
    <row r="208" spans="1:2" x14ac:dyDescent="0.25">
      <c r="A208" s="12" t="s">
        <v>33</v>
      </c>
      <c r="B208" s="14">
        <v>80</v>
      </c>
    </row>
    <row r="209" spans="1:2" x14ac:dyDescent="0.25">
      <c r="A209" s="12" t="s">
        <v>33</v>
      </c>
      <c r="B209" s="14">
        <v>81</v>
      </c>
    </row>
    <row r="210" spans="1:2" x14ac:dyDescent="0.25">
      <c r="A210" s="12" t="s">
        <v>33</v>
      </c>
      <c r="B210" s="14">
        <v>83</v>
      </c>
    </row>
    <row r="211" spans="1:2" x14ac:dyDescent="0.25">
      <c r="A211" s="12" t="s">
        <v>33</v>
      </c>
      <c r="B211" s="14">
        <v>85</v>
      </c>
    </row>
    <row r="212" spans="1:2" x14ac:dyDescent="0.25">
      <c r="A212" s="12" t="s">
        <v>33</v>
      </c>
      <c r="B212" s="14">
        <v>86</v>
      </c>
    </row>
    <row r="213" spans="1:2" x14ac:dyDescent="0.25">
      <c r="A213" s="12" t="s">
        <v>33</v>
      </c>
      <c r="B213" s="14">
        <v>86</v>
      </c>
    </row>
    <row r="214" spans="1:2" x14ac:dyDescent="0.25">
      <c r="A214" s="12" t="s">
        <v>33</v>
      </c>
      <c r="B214" s="14">
        <v>86</v>
      </c>
    </row>
    <row r="215" spans="1:2" x14ac:dyDescent="0.25">
      <c r="A215" s="12" t="s">
        <v>33</v>
      </c>
      <c r="B215" s="14">
        <v>88</v>
      </c>
    </row>
    <row r="216" spans="1:2" x14ac:dyDescent="0.25">
      <c r="A216" s="12" t="s">
        <v>33</v>
      </c>
      <c r="B216" s="14">
        <v>88</v>
      </c>
    </row>
    <row r="217" spans="1:2" x14ac:dyDescent="0.25">
      <c r="A217" s="12" t="s">
        <v>33</v>
      </c>
      <c r="B217" s="14">
        <v>89</v>
      </c>
    </row>
    <row r="218" spans="1:2" x14ac:dyDescent="0.25">
      <c r="A218" s="12" t="s">
        <v>33</v>
      </c>
      <c r="B218" s="14">
        <v>89</v>
      </c>
    </row>
    <row r="219" spans="1:2" x14ac:dyDescent="0.25">
      <c r="A219" s="12" t="s">
        <v>33</v>
      </c>
      <c r="B219" s="14">
        <v>90</v>
      </c>
    </row>
    <row r="220" spans="1:2" x14ac:dyDescent="0.25">
      <c r="A220" s="12" t="s">
        <v>33</v>
      </c>
      <c r="B220" s="14">
        <v>90</v>
      </c>
    </row>
    <row r="221" spans="1:2" x14ac:dyDescent="0.25">
      <c r="A221" s="12" t="s">
        <v>33</v>
      </c>
      <c r="B221" s="14">
        <v>90</v>
      </c>
    </row>
    <row r="222" spans="1:2" x14ac:dyDescent="0.25">
      <c r="A222" s="12" t="s">
        <v>33</v>
      </c>
      <c r="B222" s="14">
        <v>90</v>
      </c>
    </row>
    <row r="223" spans="1:2" x14ac:dyDescent="0.25">
      <c r="A223" s="12" t="s">
        <v>33</v>
      </c>
      <c r="B223" s="14">
        <v>90</v>
      </c>
    </row>
    <row r="224" spans="1:2" x14ac:dyDescent="0.25">
      <c r="A224" s="12" t="s">
        <v>33</v>
      </c>
      <c r="B224" s="14">
        <v>90</v>
      </c>
    </row>
    <row r="225" spans="1:2" x14ac:dyDescent="0.25">
      <c r="A225" s="12" t="s">
        <v>33</v>
      </c>
      <c r="B225" s="14">
        <v>91</v>
      </c>
    </row>
    <row r="226" spans="1:2" x14ac:dyDescent="0.25">
      <c r="A226" s="12" t="s">
        <v>33</v>
      </c>
      <c r="B226" s="14">
        <v>93</v>
      </c>
    </row>
    <row r="227" spans="1:2" x14ac:dyDescent="0.25">
      <c r="A227" s="12" t="s">
        <v>33</v>
      </c>
      <c r="B227" s="14">
        <v>95</v>
      </c>
    </row>
    <row r="228" spans="1:2" x14ac:dyDescent="0.25">
      <c r="A228" s="12" t="s">
        <v>33</v>
      </c>
      <c r="B228" s="14">
        <v>99</v>
      </c>
    </row>
    <row r="229" spans="1:2" x14ac:dyDescent="0.25">
      <c r="A229" s="12" t="s">
        <v>33</v>
      </c>
      <c r="B229" s="14">
        <v>99</v>
      </c>
    </row>
    <row r="230" spans="1:2" x14ac:dyDescent="0.25">
      <c r="A230" s="12" t="s">
        <v>33</v>
      </c>
      <c r="B230" s="14">
        <v>99</v>
      </c>
    </row>
    <row r="231" spans="1:2" x14ac:dyDescent="0.25">
      <c r="A231" s="12" t="s">
        <v>33</v>
      </c>
      <c r="B231" s="14">
        <v>100</v>
      </c>
    </row>
    <row r="232" spans="1:2" x14ac:dyDescent="0.25">
      <c r="A232" s="12" t="s">
        <v>33</v>
      </c>
      <c r="B232" s="14">
        <v>100</v>
      </c>
    </row>
    <row r="233" spans="1:2" x14ac:dyDescent="0.25">
      <c r="A233" s="12" t="s">
        <v>33</v>
      </c>
      <c r="B233" s="14">
        <v>101</v>
      </c>
    </row>
    <row r="234" spans="1:2" x14ac:dyDescent="0.25">
      <c r="A234" s="12" t="s">
        <v>33</v>
      </c>
      <c r="B234" s="14">
        <v>102</v>
      </c>
    </row>
    <row r="235" spans="1:2" x14ac:dyDescent="0.25">
      <c r="A235" s="12" t="s">
        <v>33</v>
      </c>
      <c r="B235" s="14">
        <v>103</v>
      </c>
    </row>
    <row r="236" spans="1:2" x14ac:dyDescent="0.25">
      <c r="A236" s="12" t="s">
        <v>33</v>
      </c>
      <c r="B236" s="14">
        <v>103</v>
      </c>
    </row>
    <row r="237" spans="1:2" x14ac:dyDescent="0.25">
      <c r="A237" s="12" t="s">
        <v>33</v>
      </c>
      <c r="B237" s="14">
        <v>104</v>
      </c>
    </row>
    <row r="238" spans="1:2" x14ac:dyDescent="0.25">
      <c r="A238" s="12" t="s">
        <v>33</v>
      </c>
      <c r="B238" s="14">
        <v>104</v>
      </c>
    </row>
    <row r="239" spans="1:2" x14ac:dyDescent="0.25">
      <c r="A239" s="12" t="s">
        <v>33</v>
      </c>
      <c r="B239" s="14">
        <v>105</v>
      </c>
    </row>
    <row r="240" spans="1:2" x14ac:dyDescent="0.25">
      <c r="A240" s="12" t="s">
        <v>33</v>
      </c>
      <c r="B240" s="14">
        <v>106</v>
      </c>
    </row>
    <row r="241" spans="1:2" x14ac:dyDescent="0.25">
      <c r="A241" s="12" t="s">
        <v>33</v>
      </c>
      <c r="B241" s="14">
        <v>107</v>
      </c>
    </row>
    <row r="242" spans="1:2" x14ac:dyDescent="0.25">
      <c r="A242" s="12" t="s">
        <v>33</v>
      </c>
      <c r="B242" s="14">
        <v>111</v>
      </c>
    </row>
    <row r="243" spans="1:2" x14ac:dyDescent="0.25">
      <c r="A243" s="12" t="s">
        <v>33</v>
      </c>
      <c r="B243" s="14">
        <v>111</v>
      </c>
    </row>
    <row r="244" spans="1:2" x14ac:dyDescent="0.25">
      <c r="A244" s="12" t="s">
        <v>33</v>
      </c>
      <c r="B244" s="14">
        <v>111</v>
      </c>
    </row>
    <row r="245" spans="1:2" x14ac:dyDescent="0.25">
      <c r="A245" s="12" t="s">
        <v>33</v>
      </c>
      <c r="B245" s="14">
        <v>120</v>
      </c>
    </row>
    <row r="246" spans="1:2" x14ac:dyDescent="0.25">
      <c r="A246" s="12" t="s">
        <v>33</v>
      </c>
      <c r="B246" s="14">
        <v>125</v>
      </c>
    </row>
    <row r="247" spans="1:2" x14ac:dyDescent="0.25">
      <c r="A247" s="12" t="s">
        <v>33</v>
      </c>
      <c r="B247" s="14">
        <v>129</v>
      </c>
    </row>
    <row r="248" spans="1:2" x14ac:dyDescent="0.25">
      <c r="A248" s="12" t="s">
        <v>33</v>
      </c>
      <c r="B248" s="14">
        <v>132</v>
      </c>
    </row>
    <row r="249" spans="1:2" x14ac:dyDescent="0.25">
      <c r="A249" s="12" t="s">
        <v>33</v>
      </c>
      <c r="B249" s="14">
        <v>132</v>
      </c>
    </row>
    <row r="250" spans="1:2" x14ac:dyDescent="0.25">
      <c r="A250" s="12" t="s">
        <v>33</v>
      </c>
      <c r="B250" s="14">
        <v>141</v>
      </c>
    </row>
    <row r="251" spans="1:2" x14ac:dyDescent="0.25">
      <c r="A251" s="12" t="s">
        <v>33</v>
      </c>
      <c r="B251" s="14">
        <v>143</v>
      </c>
    </row>
    <row r="252" spans="1:2" x14ac:dyDescent="0.25">
      <c r="A252" s="12" t="s">
        <v>33</v>
      </c>
      <c r="B252" s="14">
        <v>149</v>
      </c>
    </row>
    <row r="253" spans="1:2" x14ac:dyDescent="0.25">
      <c r="A253" s="12" t="s">
        <v>33</v>
      </c>
      <c r="B253" s="14">
        <v>151</v>
      </c>
    </row>
    <row r="254" spans="1:2" x14ac:dyDescent="0.25">
      <c r="A254" s="12" t="s">
        <v>33</v>
      </c>
      <c r="B254" s="14">
        <v>157</v>
      </c>
    </row>
    <row r="255" spans="1:2" x14ac:dyDescent="0.25">
      <c r="A255" s="12" t="s">
        <v>33</v>
      </c>
      <c r="B255" s="14">
        <v>157</v>
      </c>
    </row>
    <row r="256" spans="1:2" x14ac:dyDescent="0.25">
      <c r="A256" s="12" t="s">
        <v>33</v>
      </c>
      <c r="B256" s="14">
        <v>157</v>
      </c>
    </row>
    <row r="257" spans="1:2" x14ac:dyDescent="0.25">
      <c r="A257" s="12" t="s">
        <v>33</v>
      </c>
      <c r="B257" s="14">
        <v>157</v>
      </c>
    </row>
    <row r="258" spans="1:2" x14ac:dyDescent="0.25">
      <c r="A258" s="12" t="s">
        <v>33</v>
      </c>
      <c r="B258" s="14">
        <v>157</v>
      </c>
    </row>
    <row r="259" spans="1:2" x14ac:dyDescent="0.25">
      <c r="A259" s="12" t="s">
        <v>33</v>
      </c>
      <c r="B259" s="14">
        <v>159</v>
      </c>
    </row>
    <row r="260" spans="1:2" x14ac:dyDescent="0.25">
      <c r="A260" s="12" t="s">
        <v>33</v>
      </c>
      <c r="B260" s="14">
        <v>160</v>
      </c>
    </row>
    <row r="261" spans="1:2" x14ac:dyDescent="0.25">
      <c r="A261" s="12" t="s">
        <v>33</v>
      </c>
      <c r="B261" s="14">
        <v>169</v>
      </c>
    </row>
    <row r="262" spans="1:2" x14ac:dyDescent="0.25">
      <c r="A262" s="12" t="s">
        <v>33</v>
      </c>
      <c r="B262" s="14">
        <v>175</v>
      </c>
    </row>
    <row r="263" spans="1:2" x14ac:dyDescent="0.25">
      <c r="A263" s="12" t="s">
        <v>34</v>
      </c>
      <c r="B263" s="14">
        <v>20</v>
      </c>
    </row>
    <row r="264" spans="1:2" x14ac:dyDescent="0.25">
      <c r="A264" s="12" t="s">
        <v>34</v>
      </c>
      <c r="B264" s="14">
        <v>27</v>
      </c>
    </row>
    <row r="265" spans="1:2" x14ac:dyDescent="0.25">
      <c r="A265" s="12" t="s">
        <v>34</v>
      </c>
      <c r="B265" s="14">
        <v>29</v>
      </c>
    </row>
    <row r="266" spans="1:2" x14ac:dyDescent="0.25">
      <c r="A266" s="12" t="s">
        <v>35</v>
      </c>
      <c r="B266" s="14">
        <v>30</v>
      </c>
    </row>
    <row r="267" spans="1:2" x14ac:dyDescent="0.25">
      <c r="A267" s="12" t="s">
        <v>35</v>
      </c>
      <c r="B267" s="14">
        <v>30</v>
      </c>
    </row>
    <row r="268" spans="1:2" x14ac:dyDescent="0.25">
      <c r="A268" s="12" t="s">
        <v>35</v>
      </c>
      <c r="B268" s="14">
        <v>31</v>
      </c>
    </row>
    <row r="269" spans="1:2" x14ac:dyDescent="0.25">
      <c r="A269" s="12" t="s">
        <v>35</v>
      </c>
      <c r="B269" s="14">
        <v>39</v>
      </c>
    </row>
    <row r="270" spans="1:2" x14ac:dyDescent="0.25">
      <c r="A270" s="12" t="s">
        <v>35</v>
      </c>
      <c r="B270" s="14">
        <v>39</v>
      </c>
    </row>
    <row r="271" spans="1:2" x14ac:dyDescent="0.25">
      <c r="A271" s="12" t="s">
        <v>35</v>
      </c>
      <c r="B271" s="14">
        <v>40</v>
      </c>
    </row>
    <row r="272" spans="1:2" x14ac:dyDescent="0.25">
      <c r="A272" s="12" t="s">
        <v>35</v>
      </c>
      <c r="B272" s="14">
        <v>40</v>
      </c>
    </row>
    <row r="273" spans="1:2" x14ac:dyDescent="0.25">
      <c r="A273" s="12" t="s">
        <v>35</v>
      </c>
      <c r="B273" s="14">
        <v>40</v>
      </c>
    </row>
    <row r="274" spans="1:2" x14ac:dyDescent="0.25">
      <c r="A274" s="12" t="s">
        <v>35</v>
      </c>
      <c r="B274" s="14">
        <v>40</v>
      </c>
    </row>
    <row r="275" spans="1:2" x14ac:dyDescent="0.25">
      <c r="A275" s="12" t="s">
        <v>35</v>
      </c>
      <c r="B275" s="14">
        <v>41</v>
      </c>
    </row>
    <row r="276" spans="1:2" x14ac:dyDescent="0.25">
      <c r="A276" s="12" t="s">
        <v>35</v>
      </c>
      <c r="B276" s="14">
        <v>41</v>
      </c>
    </row>
    <row r="277" spans="1:2" x14ac:dyDescent="0.25">
      <c r="A277" s="12" t="s">
        <v>35</v>
      </c>
      <c r="B277" s="14">
        <v>41</v>
      </c>
    </row>
    <row r="278" spans="1:2" x14ac:dyDescent="0.25">
      <c r="A278" s="12" t="s">
        <v>35</v>
      </c>
      <c r="B278" s="14">
        <v>41</v>
      </c>
    </row>
    <row r="279" spans="1:2" x14ac:dyDescent="0.25">
      <c r="A279" s="12" t="s">
        <v>35</v>
      </c>
      <c r="B279" s="14">
        <v>43</v>
      </c>
    </row>
    <row r="280" spans="1:2" x14ac:dyDescent="0.25">
      <c r="A280" s="12" t="s">
        <v>35</v>
      </c>
      <c r="B280" s="14">
        <v>45</v>
      </c>
    </row>
    <row r="281" spans="1:2" x14ac:dyDescent="0.25">
      <c r="A281" s="12" t="s">
        <v>35</v>
      </c>
      <c r="B281" s="14">
        <v>49</v>
      </c>
    </row>
    <row r="282" spans="1:2" x14ac:dyDescent="0.25">
      <c r="A282" s="12" t="s">
        <v>35</v>
      </c>
      <c r="B282" s="14">
        <v>51</v>
      </c>
    </row>
    <row r="283" spans="1:2" x14ac:dyDescent="0.25">
      <c r="A283" s="12" t="s">
        <v>35</v>
      </c>
      <c r="B283" s="14">
        <v>55</v>
      </c>
    </row>
    <row r="284" spans="1:2" x14ac:dyDescent="0.25">
      <c r="A284" s="12" t="s">
        <v>35</v>
      </c>
      <c r="B284" s="14">
        <v>59</v>
      </c>
    </row>
    <row r="285" spans="1:2" x14ac:dyDescent="0.25">
      <c r="A285" s="12" t="s">
        <v>35</v>
      </c>
      <c r="B285" s="14">
        <v>59</v>
      </c>
    </row>
    <row r="286" spans="1:2" x14ac:dyDescent="0.25">
      <c r="A286" s="12" t="s">
        <v>35</v>
      </c>
      <c r="B286" s="14">
        <v>59</v>
      </c>
    </row>
    <row r="287" spans="1:2" x14ac:dyDescent="0.25">
      <c r="A287" s="12" t="s">
        <v>35</v>
      </c>
      <c r="B287" s="14">
        <v>59</v>
      </c>
    </row>
    <row r="288" spans="1:2" x14ac:dyDescent="0.25">
      <c r="A288" s="12" t="s">
        <v>35</v>
      </c>
      <c r="B288" s="14">
        <v>61</v>
      </c>
    </row>
    <row r="289" spans="1:2" x14ac:dyDescent="0.25">
      <c r="A289" s="12" t="s">
        <v>35</v>
      </c>
      <c r="B289" s="14">
        <v>61</v>
      </c>
    </row>
    <row r="290" spans="1:2" x14ac:dyDescent="0.25">
      <c r="A290" s="12" t="s">
        <v>35</v>
      </c>
      <c r="B290" s="14">
        <v>62</v>
      </c>
    </row>
    <row r="291" spans="1:2" x14ac:dyDescent="0.25">
      <c r="A291" s="12" t="s">
        <v>35</v>
      </c>
      <c r="B291" s="14">
        <v>64</v>
      </c>
    </row>
    <row r="292" spans="1:2" x14ac:dyDescent="0.25">
      <c r="A292" s="12" t="s">
        <v>35</v>
      </c>
      <c r="B292" s="14">
        <v>67</v>
      </c>
    </row>
    <row r="293" spans="1:2" x14ac:dyDescent="0.25">
      <c r="A293" s="12" t="s">
        <v>35</v>
      </c>
      <c r="B293" s="14">
        <v>67</v>
      </c>
    </row>
    <row r="294" spans="1:2" x14ac:dyDescent="0.25">
      <c r="A294" s="12" t="s">
        <v>35</v>
      </c>
      <c r="B294" s="14">
        <v>68</v>
      </c>
    </row>
    <row r="295" spans="1:2" x14ac:dyDescent="0.25">
      <c r="A295" s="12" t="s">
        <v>35</v>
      </c>
      <c r="B295" s="14">
        <v>71</v>
      </c>
    </row>
    <row r="296" spans="1:2" x14ac:dyDescent="0.25">
      <c r="A296" s="12" t="s">
        <v>35</v>
      </c>
      <c r="B296" s="14">
        <v>72</v>
      </c>
    </row>
    <row r="297" spans="1:2" x14ac:dyDescent="0.25">
      <c r="A297" s="12" t="s">
        <v>35</v>
      </c>
      <c r="B297" s="14">
        <v>73</v>
      </c>
    </row>
    <row r="298" spans="1:2" x14ac:dyDescent="0.25">
      <c r="A298" s="12" t="s">
        <v>35</v>
      </c>
      <c r="B298" s="14">
        <v>74</v>
      </c>
    </row>
    <row r="299" spans="1:2" x14ac:dyDescent="0.25">
      <c r="A299" s="12" t="s">
        <v>35</v>
      </c>
      <c r="B299" s="14">
        <v>77</v>
      </c>
    </row>
    <row r="300" spans="1:2" x14ac:dyDescent="0.25">
      <c r="A300" s="12" t="s">
        <v>35</v>
      </c>
      <c r="B300" s="14">
        <v>78</v>
      </c>
    </row>
    <row r="301" spans="1:2" x14ac:dyDescent="0.25">
      <c r="A301" s="12" t="s">
        <v>35</v>
      </c>
      <c r="B301" s="14">
        <v>78</v>
      </c>
    </row>
    <row r="302" spans="1:2" x14ac:dyDescent="0.25">
      <c r="A302" s="12" t="s">
        <v>35</v>
      </c>
      <c r="B302" s="14">
        <v>78</v>
      </c>
    </row>
    <row r="303" spans="1:2" x14ac:dyDescent="0.25">
      <c r="A303" s="12" t="s">
        <v>35</v>
      </c>
      <c r="B303" s="14">
        <v>79</v>
      </c>
    </row>
    <row r="304" spans="1:2" x14ac:dyDescent="0.25">
      <c r="A304" s="12" t="s">
        <v>35</v>
      </c>
      <c r="B304" s="14">
        <v>79</v>
      </c>
    </row>
    <row r="305" spans="1:2" x14ac:dyDescent="0.25">
      <c r="A305" s="12" t="s">
        <v>35</v>
      </c>
      <c r="B305" s="14">
        <v>79</v>
      </c>
    </row>
    <row r="306" spans="1:2" x14ac:dyDescent="0.25">
      <c r="A306" s="12" t="s">
        <v>35</v>
      </c>
      <c r="B306" s="14">
        <v>79</v>
      </c>
    </row>
    <row r="307" spans="1:2" x14ac:dyDescent="0.25">
      <c r="A307" s="12" t="s">
        <v>35</v>
      </c>
      <c r="B307" s="14">
        <v>80</v>
      </c>
    </row>
    <row r="308" spans="1:2" x14ac:dyDescent="0.25">
      <c r="A308" s="12" t="s">
        <v>35</v>
      </c>
      <c r="B308" s="14">
        <v>80</v>
      </c>
    </row>
    <row r="309" spans="1:2" x14ac:dyDescent="0.25">
      <c r="A309" s="12" t="s">
        <v>35</v>
      </c>
      <c r="B309" s="14">
        <v>84</v>
      </c>
    </row>
    <row r="310" spans="1:2" x14ac:dyDescent="0.25">
      <c r="A310" s="12" t="s">
        <v>35</v>
      </c>
      <c r="B310" s="14">
        <v>84</v>
      </c>
    </row>
    <row r="311" spans="1:2" x14ac:dyDescent="0.25">
      <c r="A311" s="12" t="s">
        <v>35</v>
      </c>
      <c r="B311" s="14">
        <v>85</v>
      </c>
    </row>
    <row r="312" spans="1:2" x14ac:dyDescent="0.25">
      <c r="A312" s="12" t="s">
        <v>35</v>
      </c>
      <c r="B312" s="14">
        <v>85</v>
      </c>
    </row>
    <row r="313" spans="1:2" x14ac:dyDescent="0.25">
      <c r="A313" s="12" t="s">
        <v>35</v>
      </c>
      <c r="B313" s="14">
        <v>86</v>
      </c>
    </row>
    <row r="314" spans="1:2" x14ac:dyDescent="0.25">
      <c r="A314" s="12" t="s">
        <v>35</v>
      </c>
      <c r="B314" s="14">
        <v>86</v>
      </c>
    </row>
    <row r="315" spans="1:2" x14ac:dyDescent="0.25">
      <c r="A315" s="12" t="s">
        <v>35</v>
      </c>
      <c r="B315" s="14">
        <v>87</v>
      </c>
    </row>
    <row r="316" spans="1:2" x14ac:dyDescent="0.25">
      <c r="A316" s="12" t="s">
        <v>35</v>
      </c>
      <c r="B316" s="14">
        <v>92</v>
      </c>
    </row>
    <row r="317" spans="1:2" x14ac:dyDescent="0.25">
      <c r="A317" s="12" t="s">
        <v>35</v>
      </c>
      <c r="B317" s="14">
        <v>92</v>
      </c>
    </row>
    <row r="318" spans="1:2" x14ac:dyDescent="0.25">
      <c r="A318" s="12" t="s">
        <v>35</v>
      </c>
      <c r="B318" s="14">
        <v>97</v>
      </c>
    </row>
    <row r="319" spans="1:2" x14ac:dyDescent="0.25">
      <c r="A319" s="12" t="s">
        <v>35</v>
      </c>
      <c r="B319" s="14">
        <v>98</v>
      </c>
    </row>
    <row r="320" spans="1:2" x14ac:dyDescent="0.25">
      <c r="A320" s="12" t="s">
        <v>35</v>
      </c>
      <c r="B320" s="14">
        <v>98</v>
      </c>
    </row>
    <row r="321" spans="1:2" x14ac:dyDescent="0.25">
      <c r="A321" s="12" t="s">
        <v>35</v>
      </c>
      <c r="B321" s="14">
        <v>98</v>
      </c>
    </row>
    <row r="322" spans="1:2" x14ac:dyDescent="0.25">
      <c r="A322" s="12" t="s">
        <v>35</v>
      </c>
      <c r="B322" s="14">
        <v>100</v>
      </c>
    </row>
    <row r="323" spans="1:2" x14ac:dyDescent="0.25">
      <c r="A323" s="12" t="s">
        <v>35</v>
      </c>
      <c r="B323" s="14">
        <v>100</v>
      </c>
    </row>
    <row r="324" spans="1:2" x14ac:dyDescent="0.25">
      <c r="A324" s="12" t="s">
        <v>35</v>
      </c>
      <c r="B324" s="14">
        <v>101</v>
      </c>
    </row>
    <row r="325" spans="1:2" x14ac:dyDescent="0.25">
      <c r="A325" s="12" t="s">
        <v>35</v>
      </c>
      <c r="B325" s="14">
        <v>102</v>
      </c>
    </row>
    <row r="326" spans="1:2" x14ac:dyDescent="0.25">
      <c r="A326" s="12" t="s">
        <v>35</v>
      </c>
      <c r="B326" s="14">
        <v>102</v>
      </c>
    </row>
    <row r="327" spans="1:2" x14ac:dyDescent="0.25">
      <c r="A327" s="12" t="s">
        <v>35</v>
      </c>
      <c r="B327" s="14">
        <v>103</v>
      </c>
    </row>
    <row r="328" spans="1:2" x14ac:dyDescent="0.25">
      <c r="A328" s="12" t="s">
        <v>35</v>
      </c>
      <c r="B328" s="14">
        <v>103</v>
      </c>
    </row>
    <row r="329" spans="1:2" x14ac:dyDescent="0.25">
      <c r="A329" s="12" t="s">
        <v>35</v>
      </c>
      <c r="B329" s="14">
        <v>104</v>
      </c>
    </row>
    <row r="330" spans="1:2" x14ac:dyDescent="0.25">
      <c r="A330" s="12" t="s">
        <v>35</v>
      </c>
      <c r="B330" s="14">
        <v>105</v>
      </c>
    </row>
    <row r="331" spans="1:2" x14ac:dyDescent="0.25">
      <c r="A331" s="12" t="s">
        <v>35</v>
      </c>
      <c r="B331" s="14">
        <v>105</v>
      </c>
    </row>
    <row r="332" spans="1:2" x14ac:dyDescent="0.25">
      <c r="A332" s="12" t="s">
        <v>35</v>
      </c>
      <c r="B332" s="14">
        <v>109</v>
      </c>
    </row>
    <row r="333" spans="1:2" x14ac:dyDescent="0.25">
      <c r="A333" s="12" t="s">
        <v>35</v>
      </c>
      <c r="B333" s="14">
        <v>111</v>
      </c>
    </row>
    <row r="334" spans="1:2" x14ac:dyDescent="0.25">
      <c r="A334" s="12" t="s">
        <v>35</v>
      </c>
      <c r="B334" s="14">
        <v>117</v>
      </c>
    </row>
    <row r="335" spans="1:2" x14ac:dyDescent="0.25">
      <c r="A335" s="12" t="s">
        <v>35</v>
      </c>
      <c r="B335" s="14">
        <v>118</v>
      </c>
    </row>
    <row r="336" spans="1:2" x14ac:dyDescent="0.25">
      <c r="A336" s="12" t="s">
        <v>35</v>
      </c>
      <c r="B336" s="14">
        <v>118</v>
      </c>
    </row>
    <row r="337" spans="1:2" x14ac:dyDescent="0.25">
      <c r="A337" s="12" t="s">
        <v>35</v>
      </c>
      <c r="B337" s="14">
        <v>118</v>
      </c>
    </row>
    <row r="338" spans="1:2" x14ac:dyDescent="0.25">
      <c r="A338" s="12" t="s">
        <v>35</v>
      </c>
      <c r="B338" s="14">
        <v>127</v>
      </c>
    </row>
    <row r="339" spans="1:2" x14ac:dyDescent="0.25">
      <c r="A339" s="12" t="s">
        <v>35</v>
      </c>
      <c r="B339" s="14">
        <v>128</v>
      </c>
    </row>
    <row r="340" spans="1:2" x14ac:dyDescent="0.25">
      <c r="A340" s="12" t="s">
        <v>35</v>
      </c>
      <c r="B340" s="14">
        <v>132</v>
      </c>
    </row>
    <row r="341" spans="1:2" x14ac:dyDescent="0.25">
      <c r="A341" s="12" t="s">
        <v>35</v>
      </c>
      <c r="B341" s="14">
        <v>132</v>
      </c>
    </row>
    <row r="342" spans="1:2" x14ac:dyDescent="0.25">
      <c r="A342" s="12" t="s">
        <v>35</v>
      </c>
      <c r="B342" s="14">
        <v>137</v>
      </c>
    </row>
    <row r="343" spans="1:2" x14ac:dyDescent="0.25">
      <c r="A343" s="12" t="s">
        <v>35</v>
      </c>
      <c r="B343" s="14">
        <v>138</v>
      </c>
    </row>
    <row r="344" spans="1:2" x14ac:dyDescent="0.25">
      <c r="A344" s="12" t="s">
        <v>35</v>
      </c>
      <c r="B344" s="14">
        <v>138</v>
      </c>
    </row>
    <row r="345" spans="1:2" x14ac:dyDescent="0.25">
      <c r="A345" s="12" t="s">
        <v>35</v>
      </c>
      <c r="B345" s="14">
        <v>138</v>
      </c>
    </row>
    <row r="346" spans="1:2" x14ac:dyDescent="0.25">
      <c r="A346" s="12" t="s">
        <v>35</v>
      </c>
      <c r="B346" s="14">
        <v>139</v>
      </c>
    </row>
    <row r="347" spans="1:2" x14ac:dyDescent="0.25">
      <c r="A347" s="12" t="s">
        <v>35</v>
      </c>
      <c r="B347" s="14">
        <v>155</v>
      </c>
    </row>
    <row r="348" spans="1:2" x14ac:dyDescent="0.25">
      <c r="A348" s="12" t="s">
        <v>35</v>
      </c>
      <c r="B348" s="14">
        <v>158</v>
      </c>
    </row>
    <row r="349" spans="1:2" x14ac:dyDescent="0.25">
      <c r="A349" s="12" t="s">
        <v>35</v>
      </c>
      <c r="B349" s="14">
        <v>167</v>
      </c>
    </row>
    <row r="350" spans="1:2" x14ac:dyDescent="0.25">
      <c r="A350" s="12" t="s">
        <v>35</v>
      </c>
      <c r="B350" s="14">
        <v>222</v>
      </c>
    </row>
    <row r="351" spans="1:2" x14ac:dyDescent="0.25">
      <c r="A351" s="12" t="s">
        <v>35</v>
      </c>
      <c r="B351" s="14">
        <v>255</v>
      </c>
    </row>
    <row r="352" spans="1:2" x14ac:dyDescent="0.25">
      <c r="A352" s="12" t="s">
        <v>36</v>
      </c>
      <c r="B352" s="14">
        <v>23</v>
      </c>
    </row>
    <row r="353" spans="1:2" x14ac:dyDescent="0.25">
      <c r="A353" s="12" t="s">
        <v>36</v>
      </c>
      <c r="B353" s="14">
        <v>24</v>
      </c>
    </row>
    <row r="354" spans="1:2" x14ac:dyDescent="0.25">
      <c r="A354" s="12" t="s">
        <v>36</v>
      </c>
      <c r="B354" s="14">
        <v>29</v>
      </c>
    </row>
    <row r="355" spans="1:2" x14ac:dyDescent="0.25">
      <c r="A355" s="12" t="s">
        <v>37</v>
      </c>
      <c r="B355" s="14">
        <v>29</v>
      </c>
    </row>
    <row r="356" spans="1:2" x14ac:dyDescent="0.25">
      <c r="A356" s="12" t="s">
        <v>37</v>
      </c>
      <c r="B356" s="14">
        <v>31</v>
      </c>
    </row>
    <row r="357" spans="1:2" x14ac:dyDescent="0.25">
      <c r="A357" s="12" t="s">
        <v>37</v>
      </c>
      <c r="B357" s="14">
        <v>33</v>
      </c>
    </row>
    <row r="358" spans="1:2" x14ac:dyDescent="0.25">
      <c r="A358" s="12" t="s">
        <v>37</v>
      </c>
      <c r="B358" s="14">
        <v>34</v>
      </c>
    </row>
    <row r="359" spans="1:2" x14ac:dyDescent="0.25">
      <c r="A359" s="12" t="s">
        <v>37</v>
      </c>
      <c r="B359" s="14">
        <v>37</v>
      </c>
    </row>
    <row r="360" spans="1:2" x14ac:dyDescent="0.25">
      <c r="A360" s="12" t="s">
        <v>37</v>
      </c>
      <c r="B360" s="14">
        <v>39</v>
      </c>
    </row>
    <row r="361" spans="1:2" x14ac:dyDescent="0.25">
      <c r="A361" s="12" t="s">
        <v>37</v>
      </c>
      <c r="B361" s="14">
        <v>39</v>
      </c>
    </row>
    <row r="362" spans="1:2" x14ac:dyDescent="0.25">
      <c r="A362" s="12" t="s">
        <v>37</v>
      </c>
      <c r="B362" s="14">
        <v>39</v>
      </c>
    </row>
    <row r="363" spans="1:2" x14ac:dyDescent="0.25">
      <c r="A363" s="12" t="s">
        <v>37</v>
      </c>
      <c r="B363" s="14">
        <v>39</v>
      </c>
    </row>
    <row r="364" spans="1:2" x14ac:dyDescent="0.25">
      <c r="A364" s="12" t="s">
        <v>37</v>
      </c>
      <c r="B364" s="14">
        <v>39</v>
      </c>
    </row>
    <row r="365" spans="1:2" x14ac:dyDescent="0.25">
      <c r="A365" s="12" t="s">
        <v>37</v>
      </c>
      <c r="B365" s="14">
        <v>39</v>
      </c>
    </row>
    <row r="366" spans="1:2" x14ac:dyDescent="0.25">
      <c r="A366" s="12" t="s">
        <v>37</v>
      </c>
      <c r="B366" s="14">
        <v>40</v>
      </c>
    </row>
    <row r="367" spans="1:2" x14ac:dyDescent="0.25">
      <c r="A367" s="12" t="s">
        <v>37</v>
      </c>
      <c r="B367" s="14">
        <v>40</v>
      </c>
    </row>
    <row r="368" spans="1:2" x14ac:dyDescent="0.25">
      <c r="A368" s="12" t="s">
        <v>37</v>
      </c>
      <c r="B368" s="14">
        <v>40</v>
      </c>
    </row>
    <row r="369" spans="1:2" x14ac:dyDescent="0.25">
      <c r="A369" s="12" t="s">
        <v>37</v>
      </c>
      <c r="B369" s="14">
        <v>41</v>
      </c>
    </row>
    <row r="370" spans="1:2" x14ac:dyDescent="0.25">
      <c r="A370" s="12" t="s">
        <v>37</v>
      </c>
      <c r="B370" s="14">
        <v>42</v>
      </c>
    </row>
    <row r="371" spans="1:2" x14ac:dyDescent="0.25">
      <c r="A371" s="12" t="s">
        <v>37</v>
      </c>
      <c r="B371" s="14">
        <v>42</v>
      </c>
    </row>
    <row r="372" spans="1:2" x14ac:dyDescent="0.25">
      <c r="A372" s="12" t="s">
        <v>37</v>
      </c>
      <c r="B372" s="14">
        <v>42</v>
      </c>
    </row>
    <row r="373" spans="1:2" x14ac:dyDescent="0.25">
      <c r="A373" s="12" t="s">
        <v>37</v>
      </c>
      <c r="B373" s="14">
        <v>42</v>
      </c>
    </row>
    <row r="374" spans="1:2" x14ac:dyDescent="0.25">
      <c r="A374" s="12" t="s">
        <v>37</v>
      </c>
      <c r="B374" s="14">
        <v>42</v>
      </c>
    </row>
    <row r="375" spans="1:2" x14ac:dyDescent="0.25">
      <c r="A375" s="12" t="s">
        <v>37</v>
      </c>
      <c r="B375" s="14">
        <v>43</v>
      </c>
    </row>
    <row r="376" spans="1:2" x14ac:dyDescent="0.25">
      <c r="A376" s="12" t="s">
        <v>37</v>
      </c>
      <c r="B376" s="14">
        <v>45</v>
      </c>
    </row>
    <row r="377" spans="1:2" x14ac:dyDescent="0.25">
      <c r="A377" s="12" t="s">
        <v>37</v>
      </c>
      <c r="B377" s="14">
        <v>46</v>
      </c>
    </row>
    <row r="378" spans="1:2" x14ac:dyDescent="0.25">
      <c r="A378" s="12" t="s">
        <v>37</v>
      </c>
      <c r="B378" s="14">
        <v>47</v>
      </c>
    </row>
    <row r="379" spans="1:2" x14ac:dyDescent="0.25">
      <c r="A379" s="12" t="s">
        <v>37</v>
      </c>
      <c r="B379" s="14">
        <v>47</v>
      </c>
    </row>
    <row r="380" spans="1:2" x14ac:dyDescent="0.25">
      <c r="A380" s="12" t="s">
        <v>37</v>
      </c>
      <c r="B380" s="14">
        <v>49</v>
      </c>
    </row>
    <row r="381" spans="1:2" x14ac:dyDescent="0.25">
      <c r="A381" s="12" t="s">
        <v>37</v>
      </c>
      <c r="B381" s="14">
        <v>49</v>
      </c>
    </row>
    <row r="382" spans="1:2" x14ac:dyDescent="0.25">
      <c r="A382" s="12" t="s">
        <v>37</v>
      </c>
      <c r="B382" s="14">
        <v>49</v>
      </c>
    </row>
    <row r="383" spans="1:2" x14ac:dyDescent="0.25">
      <c r="A383" s="12" t="s">
        <v>37</v>
      </c>
      <c r="B383" s="14">
        <v>49</v>
      </c>
    </row>
    <row r="384" spans="1:2" x14ac:dyDescent="0.25">
      <c r="A384" s="12" t="s">
        <v>37</v>
      </c>
      <c r="B384" s="14">
        <v>50</v>
      </c>
    </row>
    <row r="385" spans="1:2" x14ac:dyDescent="0.25">
      <c r="A385" s="12" t="s">
        <v>37</v>
      </c>
      <c r="B385" s="14">
        <v>50</v>
      </c>
    </row>
    <row r="386" spans="1:2" x14ac:dyDescent="0.25">
      <c r="A386" s="12" t="s">
        <v>37</v>
      </c>
      <c r="B386" s="14">
        <v>50</v>
      </c>
    </row>
    <row r="387" spans="1:2" x14ac:dyDescent="0.25">
      <c r="A387" s="12" t="s">
        <v>37</v>
      </c>
      <c r="B387" s="14">
        <v>52</v>
      </c>
    </row>
    <row r="388" spans="1:2" x14ac:dyDescent="0.25">
      <c r="A388" s="12" t="s">
        <v>37</v>
      </c>
      <c r="B388" s="14">
        <v>52</v>
      </c>
    </row>
    <row r="389" spans="1:2" x14ac:dyDescent="0.25">
      <c r="A389" s="12" t="s">
        <v>37</v>
      </c>
      <c r="B389" s="14">
        <v>53</v>
      </c>
    </row>
    <row r="390" spans="1:2" x14ac:dyDescent="0.25">
      <c r="A390" s="12" t="s">
        <v>37</v>
      </c>
      <c r="B390" s="14">
        <v>54</v>
      </c>
    </row>
    <row r="391" spans="1:2" x14ac:dyDescent="0.25">
      <c r="A391" s="12" t="s">
        <v>37</v>
      </c>
      <c r="B391" s="14">
        <v>55</v>
      </c>
    </row>
    <row r="392" spans="1:2" x14ac:dyDescent="0.25">
      <c r="A392" s="12" t="s">
        <v>37</v>
      </c>
      <c r="B392" s="14">
        <v>55</v>
      </c>
    </row>
    <row r="393" spans="1:2" x14ac:dyDescent="0.25">
      <c r="A393" s="12" t="s">
        <v>37</v>
      </c>
      <c r="B393" s="14">
        <v>56</v>
      </c>
    </row>
    <row r="394" spans="1:2" x14ac:dyDescent="0.25">
      <c r="A394" s="12" t="s">
        <v>37</v>
      </c>
      <c r="B394" s="14">
        <v>57</v>
      </c>
    </row>
    <row r="395" spans="1:2" x14ac:dyDescent="0.25">
      <c r="A395" s="12" t="s">
        <v>37</v>
      </c>
      <c r="B395" s="14">
        <v>59</v>
      </c>
    </row>
    <row r="396" spans="1:2" x14ac:dyDescent="0.25">
      <c r="A396" s="12" t="s">
        <v>37</v>
      </c>
      <c r="B396" s="14">
        <v>59</v>
      </c>
    </row>
    <row r="397" spans="1:2" x14ac:dyDescent="0.25">
      <c r="A397" s="12" t="s">
        <v>37</v>
      </c>
      <c r="B397" s="14">
        <v>59</v>
      </c>
    </row>
    <row r="398" spans="1:2" x14ac:dyDescent="0.25">
      <c r="A398" s="12" t="s">
        <v>37</v>
      </c>
      <c r="B398" s="14">
        <v>59</v>
      </c>
    </row>
    <row r="399" spans="1:2" x14ac:dyDescent="0.25">
      <c r="A399" s="12" t="s">
        <v>37</v>
      </c>
      <c r="B399" s="14">
        <v>59</v>
      </c>
    </row>
    <row r="400" spans="1:2" x14ac:dyDescent="0.25">
      <c r="A400" s="12" t="s">
        <v>37</v>
      </c>
      <c r="B400" s="14">
        <v>59</v>
      </c>
    </row>
    <row r="401" spans="1:2" x14ac:dyDescent="0.25">
      <c r="A401" s="12" t="s">
        <v>37</v>
      </c>
      <c r="B401" s="14">
        <v>59</v>
      </c>
    </row>
    <row r="402" spans="1:2" x14ac:dyDescent="0.25">
      <c r="A402" s="12" t="s">
        <v>37</v>
      </c>
      <c r="B402" s="14">
        <v>59</v>
      </c>
    </row>
    <row r="403" spans="1:2" x14ac:dyDescent="0.25">
      <c r="A403" s="12" t="s">
        <v>37</v>
      </c>
      <c r="B403" s="14">
        <v>59</v>
      </c>
    </row>
    <row r="404" spans="1:2" x14ac:dyDescent="0.25">
      <c r="A404" s="12" t="s">
        <v>37</v>
      </c>
      <c r="B404" s="14">
        <v>60</v>
      </c>
    </row>
    <row r="405" spans="1:2" x14ac:dyDescent="0.25">
      <c r="A405" s="12" t="s">
        <v>37</v>
      </c>
      <c r="B405" s="14">
        <v>60</v>
      </c>
    </row>
    <row r="406" spans="1:2" x14ac:dyDescent="0.25">
      <c r="A406" s="12" t="s">
        <v>37</v>
      </c>
      <c r="B406" s="14">
        <v>60</v>
      </c>
    </row>
    <row r="407" spans="1:2" x14ac:dyDescent="0.25">
      <c r="A407" s="12" t="s">
        <v>37</v>
      </c>
      <c r="B407" s="14">
        <v>60</v>
      </c>
    </row>
    <row r="408" spans="1:2" x14ac:dyDescent="0.25">
      <c r="A408" s="12" t="s">
        <v>37</v>
      </c>
      <c r="B408" s="14">
        <v>60</v>
      </c>
    </row>
    <row r="409" spans="1:2" x14ac:dyDescent="0.25">
      <c r="A409" s="12" t="s">
        <v>37</v>
      </c>
      <c r="B409" s="14">
        <v>61</v>
      </c>
    </row>
    <row r="410" spans="1:2" x14ac:dyDescent="0.25">
      <c r="A410" s="12" t="s">
        <v>37</v>
      </c>
      <c r="B410" s="14">
        <v>61</v>
      </c>
    </row>
    <row r="411" spans="1:2" x14ac:dyDescent="0.25">
      <c r="A411" s="12" t="s">
        <v>37</v>
      </c>
      <c r="B411" s="14">
        <v>61</v>
      </c>
    </row>
    <row r="412" spans="1:2" x14ac:dyDescent="0.25">
      <c r="A412" s="12" t="s">
        <v>37</v>
      </c>
      <c r="B412" s="14">
        <v>62</v>
      </c>
    </row>
    <row r="413" spans="1:2" x14ac:dyDescent="0.25">
      <c r="A413" s="12" t="s">
        <v>37</v>
      </c>
      <c r="B413" s="14">
        <v>63</v>
      </c>
    </row>
    <row r="414" spans="1:2" x14ac:dyDescent="0.25">
      <c r="A414" s="12" t="s">
        <v>37</v>
      </c>
      <c r="B414" s="14">
        <v>64</v>
      </c>
    </row>
    <row r="415" spans="1:2" x14ac:dyDescent="0.25">
      <c r="A415" s="12" t="s">
        <v>37</v>
      </c>
      <c r="B415" s="14">
        <v>66</v>
      </c>
    </row>
    <row r="416" spans="1:2" x14ac:dyDescent="0.25">
      <c r="A416" s="12" t="s">
        <v>37</v>
      </c>
      <c r="B416" s="14">
        <v>66</v>
      </c>
    </row>
    <row r="417" spans="1:2" x14ac:dyDescent="0.25">
      <c r="A417" s="12" t="s">
        <v>37</v>
      </c>
      <c r="B417" s="14">
        <v>66</v>
      </c>
    </row>
    <row r="418" spans="1:2" x14ac:dyDescent="0.25">
      <c r="A418" s="12" t="s">
        <v>37</v>
      </c>
      <c r="B418" s="14">
        <v>67</v>
      </c>
    </row>
    <row r="419" spans="1:2" x14ac:dyDescent="0.25">
      <c r="A419" s="12" t="s">
        <v>37</v>
      </c>
      <c r="B419" s="14">
        <v>67</v>
      </c>
    </row>
    <row r="420" spans="1:2" x14ac:dyDescent="0.25">
      <c r="A420" s="12" t="s">
        <v>37</v>
      </c>
      <c r="B420" s="14">
        <v>69</v>
      </c>
    </row>
    <row r="421" spans="1:2" x14ac:dyDescent="0.25">
      <c r="A421" s="12" t="s">
        <v>37</v>
      </c>
      <c r="B421" s="14">
        <v>69</v>
      </c>
    </row>
    <row r="422" spans="1:2" x14ac:dyDescent="0.25">
      <c r="A422" s="12" t="s">
        <v>37</v>
      </c>
      <c r="B422" s="14">
        <v>71</v>
      </c>
    </row>
    <row r="423" spans="1:2" x14ac:dyDescent="0.25">
      <c r="A423" s="12" t="s">
        <v>37</v>
      </c>
      <c r="B423" s="14">
        <v>72</v>
      </c>
    </row>
    <row r="424" spans="1:2" x14ac:dyDescent="0.25">
      <c r="A424" s="12" t="s">
        <v>37</v>
      </c>
      <c r="B424" s="14">
        <v>73</v>
      </c>
    </row>
    <row r="425" spans="1:2" x14ac:dyDescent="0.25">
      <c r="A425" s="12" t="s">
        <v>37</v>
      </c>
      <c r="B425" s="14">
        <v>78</v>
      </c>
    </row>
    <row r="426" spans="1:2" x14ac:dyDescent="0.25">
      <c r="A426" s="12" t="s">
        <v>37</v>
      </c>
      <c r="B426" s="14">
        <v>78</v>
      </c>
    </row>
    <row r="427" spans="1:2" x14ac:dyDescent="0.25">
      <c r="A427" s="12" t="s">
        <v>37</v>
      </c>
      <c r="B427" s="14">
        <v>79</v>
      </c>
    </row>
    <row r="428" spans="1:2" x14ac:dyDescent="0.25">
      <c r="A428" s="12" t="s">
        <v>37</v>
      </c>
      <c r="B428" s="14">
        <v>80</v>
      </c>
    </row>
    <row r="429" spans="1:2" x14ac:dyDescent="0.25">
      <c r="A429" s="12" t="s">
        <v>37</v>
      </c>
      <c r="B429" s="14">
        <v>80</v>
      </c>
    </row>
    <row r="430" spans="1:2" x14ac:dyDescent="0.25">
      <c r="A430" s="12" t="s">
        <v>37</v>
      </c>
      <c r="B430" s="14">
        <v>80</v>
      </c>
    </row>
    <row r="431" spans="1:2" x14ac:dyDescent="0.25">
      <c r="A431" s="12" t="s">
        <v>37</v>
      </c>
      <c r="B431" s="14">
        <v>82</v>
      </c>
    </row>
    <row r="432" spans="1:2" x14ac:dyDescent="0.25">
      <c r="A432" s="12" t="s">
        <v>37</v>
      </c>
      <c r="B432" s="14">
        <v>83</v>
      </c>
    </row>
    <row r="433" spans="1:2" x14ac:dyDescent="0.25">
      <c r="A433" s="12" t="s">
        <v>37</v>
      </c>
      <c r="B433" s="14">
        <v>91</v>
      </c>
    </row>
    <row r="434" spans="1:2" x14ac:dyDescent="0.25">
      <c r="A434" s="12" t="s">
        <v>37</v>
      </c>
      <c r="B434" s="14">
        <v>92</v>
      </c>
    </row>
    <row r="435" spans="1:2" x14ac:dyDescent="0.25">
      <c r="A435" s="12" t="s">
        <v>37</v>
      </c>
      <c r="B435" s="14">
        <v>92</v>
      </c>
    </row>
    <row r="436" spans="1:2" x14ac:dyDescent="0.25">
      <c r="A436" s="12" t="s">
        <v>37</v>
      </c>
      <c r="B436" s="14">
        <v>117</v>
      </c>
    </row>
    <row r="437" spans="1:2" x14ac:dyDescent="0.25">
      <c r="A437" s="12" t="s">
        <v>37</v>
      </c>
      <c r="B437" s="14">
        <v>118</v>
      </c>
    </row>
    <row r="438" spans="1:2" x14ac:dyDescent="0.25">
      <c r="A438" s="12" t="s">
        <v>37</v>
      </c>
      <c r="B438" s="14">
        <v>144</v>
      </c>
    </row>
    <row r="439" spans="1:2" x14ac:dyDescent="0.25">
      <c r="A439" s="12" t="s">
        <v>37</v>
      </c>
      <c r="B439" s="14">
        <v>149</v>
      </c>
    </row>
    <row r="440" spans="1:2" x14ac:dyDescent="0.25">
      <c r="A440" s="12" t="s">
        <v>37</v>
      </c>
      <c r="B440" s="14">
        <v>668</v>
      </c>
    </row>
    <row r="441" spans="1:2" x14ac:dyDescent="0.25">
      <c r="A441" s="12" t="s">
        <v>38</v>
      </c>
      <c r="B441" s="14">
        <v>32</v>
      </c>
    </row>
    <row r="442" spans="1:2" x14ac:dyDescent="0.25">
      <c r="A442" s="12" t="s">
        <v>38</v>
      </c>
      <c r="B442" s="14">
        <v>37</v>
      </c>
    </row>
    <row r="443" spans="1:2" x14ac:dyDescent="0.25">
      <c r="A443" s="12" t="s">
        <v>38</v>
      </c>
      <c r="B443" s="14">
        <v>42</v>
      </c>
    </row>
    <row r="444" spans="1:2" x14ac:dyDescent="0.25">
      <c r="A444" s="12" t="s">
        <v>39</v>
      </c>
      <c r="B444" s="14">
        <v>43</v>
      </c>
    </row>
    <row r="445" spans="1:2" x14ac:dyDescent="0.25">
      <c r="A445" s="12" t="s">
        <v>39</v>
      </c>
      <c r="B445" s="14">
        <v>49</v>
      </c>
    </row>
    <row r="446" spans="1:2" x14ac:dyDescent="0.25">
      <c r="A446" s="12" t="s">
        <v>39</v>
      </c>
      <c r="B446" s="14">
        <v>49</v>
      </c>
    </row>
    <row r="447" spans="1:2" x14ac:dyDescent="0.25">
      <c r="A447" s="12" t="s">
        <v>39</v>
      </c>
      <c r="B447" s="14">
        <v>49</v>
      </c>
    </row>
    <row r="448" spans="1:2" x14ac:dyDescent="0.25">
      <c r="A448" s="12" t="s">
        <v>39</v>
      </c>
      <c r="B448" s="14">
        <v>50</v>
      </c>
    </row>
    <row r="449" spans="1:2" x14ac:dyDescent="0.25">
      <c r="A449" s="12" t="s">
        <v>39</v>
      </c>
      <c r="B449" s="14">
        <v>50</v>
      </c>
    </row>
    <row r="450" spans="1:2" x14ac:dyDescent="0.25">
      <c r="A450" s="12" t="s">
        <v>39</v>
      </c>
      <c r="B450" s="14">
        <v>50</v>
      </c>
    </row>
    <row r="451" spans="1:2" x14ac:dyDescent="0.25">
      <c r="A451" s="12" t="s">
        <v>39</v>
      </c>
      <c r="B451" s="14">
        <v>51</v>
      </c>
    </row>
    <row r="452" spans="1:2" x14ac:dyDescent="0.25">
      <c r="A452" s="12" t="s">
        <v>39</v>
      </c>
      <c r="B452" s="14">
        <v>52</v>
      </c>
    </row>
    <row r="453" spans="1:2" x14ac:dyDescent="0.25">
      <c r="A453" s="12" t="s">
        <v>39</v>
      </c>
      <c r="B453" s="14">
        <v>52</v>
      </c>
    </row>
    <row r="454" spans="1:2" x14ac:dyDescent="0.25">
      <c r="A454" s="12" t="s">
        <v>39</v>
      </c>
      <c r="B454" s="14">
        <v>54</v>
      </c>
    </row>
    <row r="455" spans="1:2" x14ac:dyDescent="0.25">
      <c r="A455" s="12" t="s">
        <v>39</v>
      </c>
      <c r="B455" s="14">
        <v>58</v>
      </c>
    </row>
    <row r="456" spans="1:2" x14ac:dyDescent="0.25">
      <c r="A456" s="12" t="s">
        <v>39</v>
      </c>
      <c r="B456" s="14">
        <v>58</v>
      </c>
    </row>
    <row r="457" spans="1:2" x14ac:dyDescent="0.25">
      <c r="A457" s="12" t="s">
        <v>39</v>
      </c>
      <c r="B457" s="14">
        <v>59</v>
      </c>
    </row>
    <row r="458" spans="1:2" x14ac:dyDescent="0.25">
      <c r="A458" s="12" t="s">
        <v>39</v>
      </c>
      <c r="B458" s="14">
        <v>59</v>
      </c>
    </row>
    <row r="459" spans="1:2" x14ac:dyDescent="0.25">
      <c r="A459" s="12" t="s">
        <v>39</v>
      </c>
      <c r="B459" s="14">
        <v>59</v>
      </c>
    </row>
    <row r="460" spans="1:2" x14ac:dyDescent="0.25">
      <c r="A460" s="12" t="s">
        <v>39</v>
      </c>
      <c r="B460" s="14">
        <v>60</v>
      </c>
    </row>
    <row r="461" spans="1:2" x14ac:dyDescent="0.25">
      <c r="A461" s="12" t="s">
        <v>39</v>
      </c>
      <c r="B461" s="14">
        <v>60</v>
      </c>
    </row>
    <row r="462" spans="1:2" x14ac:dyDescent="0.25">
      <c r="A462" s="12" t="s">
        <v>39</v>
      </c>
      <c r="B462" s="14">
        <v>60</v>
      </c>
    </row>
    <row r="463" spans="1:2" x14ac:dyDescent="0.25">
      <c r="A463" s="12" t="s">
        <v>39</v>
      </c>
      <c r="B463" s="14">
        <v>60</v>
      </c>
    </row>
    <row r="464" spans="1:2" x14ac:dyDescent="0.25">
      <c r="A464" s="12" t="s">
        <v>39</v>
      </c>
      <c r="B464" s="14">
        <v>60</v>
      </c>
    </row>
    <row r="465" spans="1:2" x14ac:dyDescent="0.25">
      <c r="A465" s="12" t="s">
        <v>39</v>
      </c>
      <c r="B465" s="14">
        <v>61</v>
      </c>
    </row>
    <row r="466" spans="1:2" x14ac:dyDescent="0.25">
      <c r="A466" s="12" t="s">
        <v>39</v>
      </c>
      <c r="B466" s="14">
        <v>61</v>
      </c>
    </row>
    <row r="467" spans="1:2" x14ac:dyDescent="0.25">
      <c r="A467" s="12" t="s">
        <v>39</v>
      </c>
      <c r="B467" s="14">
        <v>61</v>
      </c>
    </row>
    <row r="468" spans="1:2" x14ac:dyDescent="0.25">
      <c r="A468" s="12" t="s">
        <v>39</v>
      </c>
      <c r="B468" s="14">
        <v>62</v>
      </c>
    </row>
    <row r="469" spans="1:2" x14ac:dyDescent="0.25">
      <c r="A469" s="12" t="s">
        <v>39</v>
      </c>
      <c r="B469" s="14">
        <v>63</v>
      </c>
    </row>
    <row r="470" spans="1:2" x14ac:dyDescent="0.25">
      <c r="A470" s="12" t="s">
        <v>39</v>
      </c>
      <c r="B470" s="14">
        <v>63</v>
      </c>
    </row>
    <row r="471" spans="1:2" x14ac:dyDescent="0.25">
      <c r="A471" s="12" t="s">
        <v>39</v>
      </c>
      <c r="B471" s="14">
        <v>63</v>
      </c>
    </row>
    <row r="472" spans="1:2" x14ac:dyDescent="0.25">
      <c r="A472" s="12" t="s">
        <v>39</v>
      </c>
      <c r="B472" s="14">
        <v>64</v>
      </c>
    </row>
    <row r="473" spans="1:2" x14ac:dyDescent="0.25">
      <c r="A473" s="12" t="s">
        <v>39</v>
      </c>
      <c r="B473" s="14">
        <v>64</v>
      </c>
    </row>
    <row r="474" spans="1:2" x14ac:dyDescent="0.25">
      <c r="A474" s="12" t="s">
        <v>39</v>
      </c>
      <c r="B474" s="14">
        <v>65</v>
      </c>
    </row>
    <row r="475" spans="1:2" x14ac:dyDescent="0.25">
      <c r="A475" s="12" t="s">
        <v>39</v>
      </c>
      <c r="B475" s="14">
        <v>66</v>
      </c>
    </row>
    <row r="476" spans="1:2" x14ac:dyDescent="0.25">
      <c r="A476" s="12" t="s">
        <v>39</v>
      </c>
      <c r="B476" s="14">
        <v>66</v>
      </c>
    </row>
    <row r="477" spans="1:2" x14ac:dyDescent="0.25">
      <c r="A477" s="12" t="s">
        <v>39</v>
      </c>
      <c r="B477" s="14">
        <v>66</v>
      </c>
    </row>
    <row r="478" spans="1:2" x14ac:dyDescent="0.25">
      <c r="A478" s="12" t="s">
        <v>39</v>
      </c>
      <c r="B478" s="14">
        <v>67</v>
      </c>
    </row>
    <row r="479" spans="1:2" x14ac:dyDescent="0.25">
      <c r="A479" s="12" t="s">
        <v>39</v>
      </c>
      <c r="B479" s="14">
        <v>68</v>
      </c>
    </row>
    <row r="480" spans="1:2" x14ac:dyDescent="0.25">
      <c r="A480" s="12" t="s">
        <v>39</v>
      </c>
      <c r="B480" s="14">
        <v>68</v>
      </c>
    </row>
    <row r="481" spans="1:2" x14ac:dyDescent="0.25">
      <c r="A481" s="12" t="s">
        <v>39</v>
      </c>
      <c r="B481" s="14">
        <v>68</v>
      </c>
    </row>
    <row r="482" spans="1:2" x14ac:dyDescent="0.25">
      <c r="A482" s="12" t="s">
        <v>39</v>
      </c>
      <c r="B482" s="14">
        <v>69</v>
      </c>
    </row>
    <row r="483" spans="1:2" x14ac:dyDescent="0.25">
      <c r="A483" s="12" t="s">
        <v>39</v>
      </c>
      <c r="B483" s="14">
        <v>69</v>
      </c>
    </row>
    <row r="484" spans="1:2" x14ac:dyDescent="0.25">
      <c r="A484" s="12" t="s">
        <v>39</v>
      </c>
      <c r="B484" s="14">
        <v>69</v>
      </c>
    </row>
    <row r="485" spans="1:2" x14ac:dyDescent="0.25">
      <c r="A485" s="12" t="s">
        <v>39</v>
      </c>
      <c r="B485" s="14">
        <v>69</v>
      </c>
    </row>
    <row r="486" spans="1:2" x14ac:dyDescent="0.25">
      <c r="A486" s="12" t="s">
        <v>39</v>
      </c>
      <c r="B486" s="14">
        <v>69</v>
      </c>
    </row>
    <row r="487" spans="1:2" x14ac:dyDescent="0.25">
      <c r="A487" s="12" t="s">
        <v>39</v>
      </c>
      <c r="B487" s="14">
        <v>70</v>
      </c>
    </row>
    <row r="488" spans="1:2" x14ac:dyDescent="0.25">
      <c r="A488" s="12" t="s">
        <v>39</v>
      </c>
      <c r="B488" s="14">
        <v>70</v>
      </c>
    </row>
    <row r="489" spans="1:2" x14ac:dyDescent="0.25">
      <c r="A489" s="12" t="s">
        <v>39</v>
      </c>
      <c r="B489" s="14">
        <v>71</v>
      </c>
    </row>
    <row r="490" spans="1:2" x14ac:dyDescent="0.25">
      <c r="A490" s="12" t="s">
        <v>39</v>
      </c>
      <c r="B490" s="14">
        <v>71</v>
      </c>
    </row>
    <row r="491" spans="1:2" x14ac:dyDescent="0.25">
      <c r="A491" s="12" t="s">
        <v>39</v>
      </c>
      <c r="B491" s="14">
        <v>71</v>
      </c>
    </row>
    <row r="492" spans="1:2" x14ac:dyDescent="0.25">
      <c r="A492" s="12" t="s">
        <v>39</v>
      </c>
      <c r="B492" s="14">
        <v>71</v>
      </c>
    </row>
    <row r="493" spans="1:2" x14ac:dyDescent="0.25">
      <c r="A493" s="12" t="s">
        <v>39</v>
      </c>
      <c r="B493" s="14">
        <v>72</v>
      </c>
    </row>
    <row r="494" spans="1:2" x14ac:dyDescent="0.25">
      <c r="A494" s="12" t="s">
        <v>39</v>
      </c>
      <c r="B494" s="14">
        <v>72</v>
      </c>
    </row>
    <row r="495" spans="1:2" x14ac:dyDescent="0.25">
      <c r="A495" s="12" t="s">
        <v>39</v>
      </c>
      <c r="B495" s="14">
        <v>73</v>
      </c>
    </row>
    <row r="496" spans="1:2" x14ac:dyDescent="0.25">
      <c r="A496" s="12" t="s">
        <v>39</v>
      </c>
      <c r="B496" s="14">
        <v>73</v>
      </c>
    </row>
    <row r="497" spans="1:2" x14ac:dyDescent="0.25">
      <c r="A497" s="12" t="s">
        <v>39</v>
      </c>
      <c r="B497" s="14">
        <v>73</v>
      </c>
    </row>
    <row r="498" spans="1:2" x14ac:dyDescent="0.25">
      <c r="A498" s="12" t="s">
        <v>39</v>
      </c>
      <c r="B498" s="14">
        <v>73</v>
      </c>
    </row>
    <row r="499" spans="1:2" x14ac:dyDescent="0.25">
      <c r="A499" s="12" t="s">
        <v>39</v>
      </c>
      <c r="B499" s="14">
        <v>74</v>
      </c>
    </row>
    <row r="500" spans="1:2" x14ac:dyDescent="0.25">
      <c r="A500" s="12" t="s">
        <v>39</v>
      </c>
      <c r="B500" s="14">
        <v>74</v>
      </c>
    </row>
    <row r="501" spans="1:2" x14ac:dyDescent="0.25">
      <c r="A501" s="12" t="s">
        <v>39</v>
      </c>
      <c r="B501" s="14">
        <v>75</v>
      </c>
    </row>
    <row r="502" spans="1:2" x14ac:dyDescent="0.25">
      <c r="A502" s="12" t="s">
        <v>39</v>
      </c>
      <c r="B502" s="14">
        <v>76</v>
      </c>
    </row>
    <row r="503" spans="1:2" x14ac:dyDescent="0.25">
      <c r="A503" s="12" t="s">
        <v>39</v>
      </c>
      <c r="B503" s="14">
        <v>77</v>
      </c>
    </row>
    <row r="504" spans="1:2" x14ac:dyDescent="0.25">
      <c r="A504" s="12" t="s">
        <v>39</v>
      </c>
      <c r="B504" s="14">
        <v>77</v>
      </c>
    </row>
    <row r="505" spans="1:2" x14ac:dyDescent="0.25">
      <c r="A505" s="12" t="s">
        <v>39</v>
      </c>
      <c r="B505" s="14">
        <v>78</v>
      </c>
    </row>
    <row r="506" spans="1:2" x14ac:dyDescent="0.25">
      <c r="A506" s="12" t="s">
        <v>39</v>
      </c>
      <c r="B506" s="14">
        <v>80</v>
      </c>
    </row>
    <row r="507" spans="1:2" x14ac:dyDescent="0.25">
      <c r="A507" s="12" t="s">
        <v>39</v>
      </c>
      <c r="B507" s="14">
        <v>80</v>
      </c>
    </row>
    <row r="508" spans="1:2" x14ac:dyDescent="0.25">
      <c r="A508" s="12" t="s">
        <v>39</v>
      </c>
      <c r="B508" s="14">
        <v>80</v>
      </c>
    </row>
    <row r="509" spans="1:2" x14ac:dyDescent="0.25">
      <c r="A509" s="12" t="s">
        <v>39</v>
      </c>
      <c r="B509" s="14">
        <v>80</v>
      </c>
    </row>
    <row r="510" spans="1:2" x14ac:dyDescent="0.25">
      <c r="A510" s="12" t="s">
        <v>39</v>
      </c>
      <c r="B510" s="14">
        <v>80</v>
      </c>
    </row>
    <row r="511" spans="1:2" x14ac:dyDescent="0.25">
      <c r="A511" s="12" t="s">
        <v>39</v>
      </c>
      <c r="B511" s="14">
        <v>81</v>
      </c>
    </row>
    <row r="512" spans="1:2" x14ac:dyDescent="0.25">
      <c r="A512" s="12" t="s">
        <v>39</v>
      </c>
      <c r="B512" s="14">
        <v>82</v>
      </c>
    </row>
    <row r="513" spans="1:2" x14ac:dyDescent="0.25">
      <c r="A513" s="12" t="s">
        <v>39</v>
      </c>
      <c r="B513" s="14">
        <v>82</v>
      </c>
    </row>
    <row r="514" spans="1:2" x14ac:dyDescent="0.25">
      <c r="A514" s="12" t="s">
        <v>39</v>
      </c>
      <c r="B514" s="14">
        <v>82</v>
      </c>
    </row>
    <row r="515" spans="1:2" x14ac:dyDescent="0.25">
      <c r="A515" s="12" t="s">
        <v>39</v>
      </c>
      <c r="B515" s="14">
        <v>84</v>
      </c>
    </row>
    <row r="516" spans="1:2" x14ac:dyDescent="0.25">
      <c r="A516" s="12" t="s">
        <v>39</v>
      </c>
      <c r="B516" s="14">
        <v>86</v>
      </c>
    </row>
    <row r="517" spans="1:2" x14ac:dyDescent="0.25">
      <c r="A517" s="12" t="s">
        <v>39</v>
      </c>
      <c r="B517" s="14">
        <v>88</v>
      </c>
    </row>
    <row r="518" spans="1:2" x14ac:dyDescent="0.25">
      <c r="A518" s="12" t="s">
        <v>39</v>
      </c>
      <c r="B518" s="14">
        <v>88</v>
      </c>
    </row>
    <row r="519" spans="1:2" x14ac:dyDescent="0.25">
      <c r="A519" s="12" t="s">
        <v>39</v>
      </c>
      <c r="B519" s="14">
        <v>88</v>
      </c>
    </row>
    <row r="520" spans="1:2" x14ac:dyDescent="0.25">
      <c r="A520" s="12" t="s">
        <v>39</v>
      </c>
      <c r="B520" s="14">
        <v>88</v>
      </c>
    </row>
    <row r="521" spans="1:2" x14ac:dyDescent="0.25">
      <c r="A521" s="12" t="s">
        <v>39</v>
      </c>
      <c r="B521" s="14">
        <v>89</v>
      </c>
    </row>
    <row r="522" spans="1:2" x14ac:dyDescent="0.25">
      <c r="A522" s="12" t="s">
        <v>39</v>
      </c>
      <c r="B522" s="14">
        <v>89</v>
      </c>
    </row>
    <row r="523" spans="1:2" x14ac:dyDescent="0.25">
      <c r="A523" s="12" t="s">
        <v>39</v>
      </c>
      <c r="B523" s="14">
        <v>90</v>
      </c>
    </row>
    <row r="524" spans="1:2" x14ac:dyDescent="0.25">
      <c r="A524" s="12" t="s">
        <v>39</v>
      </c>
      <c r="B524" s="14">
        <v>91</v>
      </c>
    </row>
    <row r="525" spans="1:2" x14ac:dyDescent="0.25">
      <c r="A525" s="12" t="s">
        <v>39</v>
      </c>
      <c r="B525" s="14">
        <v>92</v>
      </c>
    </row>
    <row r="526" spans="1:2" x14ac:dyDescent="0.25">
      <c r="A526" s="12" t="s">
        <v>39</v>
      </c>
      <c r="B526" s="14">
        <v>92</v>
      </c>
    </row>
    <row r="527" spans="1:2" x14ac:dyDescent="0.25">
      <c r="A527" s="12" t="s">
        <v>39</v>
      </c>
      <c r="B527" s="14">
        <v>98</v>
      </c>
    </row>
    <row r="528" spans="1:2" x14ac:dyDescent="0.25">
      <c r="A528" s="12" t="s">
        <v>39</v>
      </c>
      <c r="B528" s="14">
        <v>99</v>
      </c>
    </row>
    <row r="529" spans="1:2" x14ac:dyDescent="0.25">
      <c r="A529" s="12" t="s">
        <v>39</v>
      </c>
      <c r="B529" s="14">
        <v>114</v>
      </c>
    </row>
    <row r="530" spans="1:2" x14ac:dyDescent="0.25">
      <c r="A530" s="12" t="s">
        <v>40</v>
      </c>
      <c r="B530" s="14">
        <v>40</v>
      </c>
    </row>
    <row r="531" spans="1:2" x14ac:dyDescent="0.25">
      <c r="A531" s="12" t="s">
        <v>40</v>
      </c>
      <c r="B531" s="14">
        <v>61</v>
      </c>
    </row>
    <row r="532" spans="1:2" x14ac:dyDescent="0.25">
      <c r="A532" s="12" t="s">
        <v>40</v>
      </c>
      <c r="B532" s="14">
        <v>50</v>
      </c>
    </row>
    <row r="533" spans="1:2" x14ac:dyDescent="0.25">
      <c r="A533" s="12" t="s">
        <v>41</v>
      </c>
      <c r="B533" s="14">
        <v>50</v>
      </c>
    </row>
    <row r="534" spans="1:2" x14ac:dyDescent="0.25">
      <c r="A534" s="12" t="s">
        <v>41</v>
      </c>
      <c r="B534" s="14">
        <v>67</v>
      </c>
    </row>
    <row r="535" spans="1:2" x14ac:dyDescent="0.25">
      <c r="A535" s="12" t="s">
        <v>41</v>
      </c>
      <c r="B535" s="14">
        <v>54</v>
      </c>
    </row>
    <row r="536" spans="1:2" x14ac:dyDescent="0.25">
      <c r="A536" s="12" t="s">
        <v>41</v>
      </c>
      <c r="B536" s="14">
        <v>40</v>
      </c>
    </row>
    <row r="537" spans="1:2" x14ac:dyDescent="0.25">
      <c r="A537" s="12" t="s">
        <v>41</v>
      </c>
      <c r="B537" s="14">
        <v>50</v>
      </c>
    </row>
    <row r="538" spans="1:2" x14ac:dyDescent="0.25">
      <c r="A538" s="12" t="s">
        <v>41</v>
      </c>
      <c r="B538" s="14">
        <v>40</v>
      </c>
    </row>
    <row r="539" spans="1:2" x14ac:dyDescent="0.25">
      <c r="A539" s="12" t="s">
        <v>41</v>
      </c>
      <c r="B539" s="14">
        <v>62</v>
      </c>
    </row>
    <row r="540" spans="1:2" x14ac:dyDescent="0.25">
      <c r="A540" s="12" t="s">
        <v>41</v>
      </c>
      <c r="B540" s="14">
        <v>49</v>
      </c>
    </row>
    <row r="541" spans="1:2" x14ac:dyDescent="0.25">
      <c r="A541" s="12" t="s">
        <v>41</v>
      </c>
      <c r="B541" s="14">
        <v>40</v>
      </c>
    </row>
    <row r="542" spans="1:2" x14ac:dyDescent="0.25">
      <c r="A542" s="12" t="s">
        <v>41</v>
      </c>
      <c r="B542" s="14">
        <v>63</v>
      </c>
    </row>
    <row r="543" spans="1:2" x14ac:dyDescent="0.25">
      <c r="A543" s="12" t="s">
        <v>41</v>
      </c>
      <c r="B543" s="14">
        <v>45</v>
      </c>
    </row>
    <row r="544" spans="1:2" x14ac:dyDescent="0.25">
      <c r="A544" s="12" t="s">
        <v>41</v>
      </c>
      <c r="B544" s="14">
        <v>32</v>
      </c>
    </row>
    <row r="545" spans="1:2" x14ac:dyDescent="0.25">
      <c r="A545" s="12" t="s">
        <v>41</v>
      </c>
      <c r="B545" s="14">
        <v>45</v>
      </c>
    </row>
    <row r="546" spans="1:2" x14ac:dyDescent="0.25">
      <c r="A546" s="12" t="s">
        <v>41</v>
      </c>
      <c r="B546" s="14">
        <v>59</v>
      </c>
    </row>
    <row r="547" spans="1:2" x14ac:dyDescent="0.25">
      <c r="A547" s="12" t="s">
        <v>41</v>
      </c>
      <c r="B547" s="14">
        <v>43</v>
      </c>
    </row>
    <row r="548" spans="1:2" x14ac:dyDescent="0.25">
      <c r="A548" s="12" t="s">
        <v>41</v>
      </c>
      <c r="B548" s="14">
        <v>49</v>
      </c>
    </row>
    <row r="549" spans="1:2" x14ac:dyDescent="0.25">
      <c r="A549" s="12" t="s">
        <v>41</v>
      </c>
      <c r="B549" s="14">
        <v>25</v>
      </c>
    </row>
    <row r="550" spans="1:2" x14ac:dyDescent="0.25">
      <c r="A550" s="12" t="s">
        <v>41</v>
      </c>
      <c r="B550" s="14">
        <v>51</v>
      </c>
    </row>
    <row r="551" spans="1:2" x14ac:dyDescent="0.25">
      <c r="A551" s="12" t="s">
        <v>41</v>
      </c>
      <c r="B551" s="14">
        <v>49</v>
      </c>
    </row>
    <row r="552" spans="1:2" x14ac:dyDescent="0.25">
      <c r="A552" s="12" t="s">
        <v>41</v>
      </c>
      <c r="B552" s="14">
        <v>30</v>
      </c>
    </row>
    <row r="553" spans="1:2" x14ac:dyDescent="0.25">
      <c r="A553" s="12" t="s">
        <v>41</v>
      </c>
      <c r="B553" s="14">
        <v>56</v>
      </c>
    </row>
    <row r="554" spans="1:2" x14ac:dyDescent="0.25">
      <c r="A554" s="12" t="s">
        <v>41</v>
      </c>
      <c r="B554" s="14">
        <v>50</v>
      </c>
    </row>
    <row r="555" spans="1:2" x14ac:dyDescent="0.25">
      <c r="A555" s="12" t="s">
        <v>41</v>
      </c>
      <c r="B555" s="14">
        <v>59</v>
      </c>
    </row>
    <row r="556" spans="1:2" x14ac:dyDescent="0.25">
      <c r="A556" s="12" t="s">
        <v>41</v>
      </c>
      <c r="B556" s="14">
        <v>56</v>
      </c>
    </row>
    <row r="557" spans="1:2" x14ac:dyDescent="0.25">
      <c r="A557" s="12" t="s">
        <v>41</v>
      </c>
      <c r="B557" s="14">
        <v>45</v>
      </c>
    </row>
    <row r="558" spans="1:2" x14ac:dyDescent="0.25">
      <c r="A558" s="12" t="s">
        <v>41</v>
      </c>
      <c r="B558" s="14">
        <v>51</v>
      </c>
    </row>
    <row r="559" spans="1:2" x14ac:dyDescent="0.25">
      <c r="A559" s="12" t="s">
        <v>41</v>
      </c>
      <c r="B559" s="14">
        <v>59</v>
      </c>
    </row>
    <row r="560" spans="1:2" x14ac:dyDescent="0.25">
      <c r="A560" s="12" t="s">
        <v>41</v>
      </c>
      <c r="B560" s="14">
        <v>87</v>
      </c>
    </row>
    <row r="561" spans="1:2" x14ac:dyDescent="0.25">
      <c r="A561" s="12" t="s">
        <v>41</v>
      </c>
      <c r="B561" s="14">
        <v>40</v>
      </c>
    </row>
    <row r="562" spans="1:2" x14ac:dyDescent="0.25">
      <c r="A562" s="12" t="s">
        <v>41</v>
      </c>
      <c r="B562" s="14">
        <v>40</v>
      </c>
    </row>
    <row r="563" spans="1:2" x14ac:dyDescent="0.25">
      <c r="A563" s="12" t="s">
        <v>41</v>
      </c>
      <c r="B563" s="14">
        <v>49</v>
      </c>
    </row>
    <row r="564" spans="1:2" x14ac:dyDescent="0.25">
      <c r="A564" s="12" t="s">
        <v>41</v>
      </c>
      <c r="B564" s="14">
        <v>64</v>
      </c>
    </row>
    <row r="565" spans="1:2" x14ac:dyDescent="0.25">
      <c r="A565" s="12" t="s">
        <v>41</v>
      </c>
      <c r="B565" s="14">
        <v>50</v>
      </c>
    </row>
    <row r="566" spans="1:2" x14ac:dyDescent="0.25">
      <c r="A566" s="12" t="s">
        <v>41</v>
      </c>
      <c r="B566" s="14">
        <v>69</v>
      </c>
    </row>
    <row r="567" spans="1:2" x14ac:dyDescent="0.25">
      <c r="A567" s="12" t="s">
        <v>41</v>
      </c>
      <c r="B567" s="14">
        <v>60</v>
      </c>
    </row>
    <row r="568" spans="1:2" x14ac:dyDescent="0.25">
      <c r="A568" s="12" t="s">
        <v>41</v>
      </c>
      <c r="B568" s="14">
        <v>64</v>
      </c>
    </row>
    <row r="569" spans="1:2" x14ac:dyDescent="0.25">
      <c r="A569" s="12" t="s">
        <v>41</v>
      </c>
      <c r="B569" s="14">
        <v>59</v>
      </c>
    </row>
    <row r="570" spans="1:2" x14ac:dyDescent="0.25">
      <c r="A570" s="12" t="s">
        <v>41</v>
      </c>
      <c r="B570" s="14">
        <v>60</v>
      </c>
    </row>
    <row r="571" spans="1:2" x14ac:dyDescent="0.25">
      <c r="A571" s="12" t="s">
        <v>41</v>
      </c>
      <c r="B571" s="14">
        <v>49</v>
      </c>
    </row>
    <row r="572" spans="1:2" x14ac:dyDescent="0.25">
      <c r="A572" s="12" t="s">
        <v>41</v>
      </c>
      <c r="B572" s="14">
        <v>39</v>
      </c>
    </row>
    <row r="573" spans="1:2" x14ac:dyDescent="0.25">
      <c r="A573" s="12" t="s">
        <v>41</v>
      </c>
      <c r="B573" s="14">
        <v>52</v>
      </c>
    </row>
    <row r="574" spans="1:2" x14ac:dyDescent="0.25">
      <c r="A574" s="12" t="s">
        <v>41</v>
      </c>
      <c r="B574" s="14">
        <v>39</v>
      </c>
    </row>
    <row r="575" spans="1:2" x14ac:dyDescent="0.25">
      <c r="A575" s="12" t="s">
        <v>41</v>
      </c>
      <c r="B575" s="14">
        <v>69</v>
      </c>
    </row>
    <row r="576" spans="1:2" x14ac:dyDescent="0.25">
      <c r="A576" s="12" t="s">
        <v>41</v>
      </c>
      <c r="B576" s="14">
        <v>49</v>
      </c>
    </row>
    <row r="577" spans="1:2" x14ac:dyDescent="0.25">
      <c r="A577" s="12" t="s">
        <v>41</v>
      </c>
      <c r="B577" s="14">
        <v>59</v>
      </c>
    </row>
    <row r="578" spans="1:2" x14ac:dyDescent="0.25">
      <c r="A578" s="12" t="s">
        <v>41</v>
      </c>
      <c r="B578" s="14">
        <v>102</v>
      </c>
    </row>
    <row r="579" spans="1:2" x14ac:dyDescent="0.25">
      <c r="A579" s="12" t="s">
        <v>41</v>
      </c>
      <c r="B579" s="14">
        <v>91</v>
      </c>
    </row>
    <row r="580" spans="1:2" x14ac:dyDescent="0.25">
      <c r="A580" s="12" t="s">
        <v>41</v>
      </c>
      <c r="B580" s="14">
        <v>40</v>
      </c>
    </row>
    <row r="581" spans="1:2" x14ac:dyDescent="0.25">
      <c r="A581" s="12" t="s">
        <v>41</v>
      </c>
      <c r="B581" s="14">
        <v>42</v>
      </c>
    </row>
    <row r="582" spans="1:2" x14ac:dyDescent="0.25">
      <c r="A582" s="12" t="s">
        <v>41</v>
      </c>
      <c r="B582" s="14">
        <v>53</v>
      </c>
    </row>
    <row r="583" spans="1:2" x14ac:dyDescent="0.25">
      <c r="A583" s="12" t="s">
        <v>41</v>
      </c>
      <c r="B583" s="14">
        <v>59</v>
      </c>
    </row>
    <row r="584" spans="1:2" x14ac:dyDescent="0.25">
      <c r="A584" s="12" t="s">
        <v>41</v>
      </c>
      <c r="B584" s="14">
        <v>30</v>
      </c>
    </row>
    <row r="585" spans="1:2" x14ac:dyDescent="0.25">
      <c r="A585" s="12" t="s">
        <v>41</v>
      </c>
      <c r="B585" s="14">
        <v>39</v>
      </c>
    </row>
    <row r="586" spans="1:2" x14ac:dyDescent="0.25">
      <c r="A586" s="12" t="s">
        <v>41</v>
      </c>
      <c r="B586" s="14">
        <v>41</v>
      </c>
    </row>
    <row r="587" spans="1:2" x14ac:dyDescent="0.25">
      <c r="A587" s="12" t="s">
        <v>41</v>
      </c>
      <c r="B587" s="14">
        <v>41</v>
      </c>
    </row>
    <row r="588" spans="1:2" x14ac:dyDescent="0.25">
      <c r="A588" s="12" t="s">
        <v>41</v>
      </c>
      <c r="B588" s="14">
        <v>59</v>
      </c>
    </row>
    <row r="589" spans="1:2" x14ac:dyDescent="0.25">
      <c r="A589" s="12" t="s">
        <v>41</v>
      </c>
      <c r="B589" s="14">
        <v>53</v>
      </c>
    </row>
    <row r="590" spans="1:2" x14ac:dyDescent="0.25">
      <c r="A590" s="12" t="s">
        <v>41</v>
      </c>
      <c r="B590" s="14">
        <v>60</v>
      </c>
    </row>
    <row r="591" spans="1:2" x14ac:dyDescent="0.25">
      <c r="A591" s="12" t="s">
        <v>41</v>
      </c>
      <c r="B591" s="14">
        <v>40</v>
      </c>
    </row>
    <row r="592" spans="1:2" x14ac:dyDescent="0.25">
      <c r="A592" s="12" t="s">
        <v>41</v>
      </c>
      <c r="B592" s="14">
        <v>61</v>
      </c>
    </row>
    <row r="593" spans="1:2" x14ac:dyDescent="0.25">
      <c r="A593" s="12" t="s">
        <v>41</v>
      </c>
      <c r="B593" s="14">
        <v>49</v>
      </c>
    </row>
    <row r="594" spans="1:2" x14ac:dyDescent="0.25">
      <c r="A594" s="12" t="s">
        <v>41</v>
      </c>
      <c r="B594" s="14">
        <v>80</v>
      </c>
    </row>
    <row r="595" spans="1:2" x14ac:dyDescent="0.25">
      <c r="A595" s="12" t="s">
        <v>41</v>
      </c>
      <c r="B595" s="14">
        <v>49</v>
      </c>
    </row>
    <row r="596" spans="1:2" x14ac:dyDescent="0.25">
      <c r="A596" s="12" t="s">
        <v>41</v>
      </c>
      <c r="B596" s="14">
        <v>41</v>
      </c>
    </row>
    <row r="597" spans="1:2" x14ac:dyDescent="0.25">
      <c r="A597" s="12" t="s">
        <v>41</v>
      </c>
      <c r="B597" s="14">
        <v>59</v>
      </c>
    </row>
    <row r="598" spans="1:2" x14ac:dyDescent="0.25">
      <c r="A598" s="12" t="s">
        <v>41</v>
      </c>
      <c r="B598" s="14">
        <v>70</v>
      </c>
    </row>
    <row r="599" spans="1:2" x14ac:dyDescent="0.25">
      <c r="A599" s="12" t="s">
        <v>41</v>
      </c>
      <c r="B599" s="14">
        <v>62</v>
      </c>
    </row>
    <row r="600" spans="1:2" x14ac:dyDescent="0.25">
      <c r="A600" s="12" t="s">
        <v>41</v>
      </c>
      <c r="B600" s="14">
        <v>61</v>
      </c>
    </row>
    <row r="601" spans="1:2" x14ac:dyDescent="0.25">
      <c r="A601" s="12" t="s">
        <v>41</v>
      </c>
      <c r="B601" s="14">
        <v>75</v>
      </c>
    </row>
    <row r="602" spans="1:2" x14ac:dyDescent="0.25">
      <c r="A602" s="12" t="s">
        <v>41</v>
      </c>
      <c r="B602" s="14">
        <v>90</v>
      </c>
    </row>
    <row r="603" spans="1:2" x14ac:dyDescent="0.25">
      <c r="A603" s="12" t="s">
        <v>41</v>
      </c>
      <c r="B603" s="14">
        <v>78</v>
      </c>
    </row>
    <row r="604" spans="1:2" x14ac:dyDescent="0.25">
      <c r="A604" s="12" t="s">
        <v>41</v>
      </c>
      <c r="B604" s="14">
        <v>78</v>
      </c>
    </row>
    <row r="605" spans="1:2" x14ac:dyDescent="0.25">
      <c r="A605" s="12" t="s">
        <v>41</v>
      </c>
      <c r="B605" s="14">
        <v>75</v>
      </c>
    </row>
    <row r="606" spans="1:2" x14ac:dyDescent="0.25">
      <c r="A606" s="12" t="s">
        <v>41</v>
      </c>
      <c r="B606" s="14">
        <v>83</v>
      </c>
    </row>
    <row r="607" spans="1:2" x14ac:dyDescent="0.25">
      <c r="A607" s="12" t="s">
        <v>41</v>
      </c>
      <c r="B607" s="14">
        <v>78</v>
      </c>
    </row>
    <row r="608" spans="1:2" x14ac:dyDescent="0.25">
      <c r="A608" s="12" t="s">
        <v>41</v>
      </c>
      <c r="B608" s="14">
        <v>78</v>
      </c>
    </row>
    <row r="609" spans="1:2" x14ac:dyDescent="0.25">
      <c r="A609" s="12" t="s">
        <v>41</v>
      </c>
      <c r="B609" s="14">
        <v>59</v>
      </c>
    </row>
    <row r="610" spans="1:2" x14ac:dyDescent="0.25">
      <c r="A610" s="12" t="s">
        <v>41</v>
      </c>
      <c r="B610" s="14">
        <v>60</v>
      </c>
    </row>
    <row r="611" spans="1:2" x14ac:dyDescent="0.25">
      <c r="A611" s="12" t="s">
        <v>41</v>
      </c>
      <c r="B611" s="14">
        <v>98</v>
      </c>
    </row>
    <row r="612" spans="1:2" x14ac:dyDescent="0.25">
      <c r="A612" s="12" t="s">
        <v>41</v>
      </c>
      <c r="B612" s="14">
        <v>81</v>
      </c>
    </row>
    <row r="613" spans="1:2" x14ac:dyDescent="0.25">
      <c r="A613" s="12" t="s">
        <v>41</v>
      </c>
      <c r="B613" s="14">
        <v>79</v>
      </c>
    </row>
    <row r="614" spans="1:2" x14ac:dyDescent="0.25">
      <c r="A614" s="12" t="s">
        <v>41</v>
      </c>
      <c r="B614" s="14">
        <v>39</v>
      </c>
    </row>
    <row r="615" spans="1:2" x14ac:dyDescent="0.25">
      <c r="A615" s="12" t="s">
        <v>41</v>
      </c>
      <c r="B615" s="14">
        <v>47</v>
      </c>
    </row>
    <row r="616" spans="1:2" x14ac:dyDescent="0.25">
      <c r="A616" s="12" t="s">
        <v>41</v>
      </c>
      <c r="B616" s="14">
        <v>46</v>
      </c>
    </row>
    <row r="617" spans="1:2" x14ac:dyDescent="0.25">
      <c r="A617" s="12" t="s">
        <v>41</v>
      </c>
      <c r="B617" s="14">
        <v>79</v>
      </c>
    </row>
    <row r="618" spans="1:2" x14ac:dyDescent="0.25">
      <c r="A618" s="12" t="s">
        <v>41</v>
      </c>
      <c r="B618" s="14">
        <v>100</v>
      </c>
    </row>
    <row r="619" spans="1:2" x14ac:dyDescent="0.25">
      <c r="A619" s="12" t="s">
        <v>41</v>
      </c>
      <c r="B619" s="14">
        <v>71</v>
      </c>
    </row>
    <row r="620" spans="1:2" x14ac:dyDescent="0.25">
      <c r="A620" s="12" t="s">
        <v>42</v>
      </c>
      <c r="B620" s="14">
        <v>96</v>
      </c>
    </row>
    <row r="621" spans="1:2" x14ac:dyDescent="0.25">
      <c r="A621" s="12" t="s">
        <v>42</v>
      </c>
      <c r="B621" s="14">
        <v>81</v>
      </c>
    </row>
    <row r="622" spans="1:2" x14ac:dyDescent="0.25">
      <c r="A622" s="12" t="s">
        <v>42</v>
      </c>
      <c r="B622" s="14">
        <v>117</v>
      </c>
    </row>
    <row r="623" spans="1:2" x14ac:dyDescent="0.25">
      <c r="A623" s="12" t="s">
        <v>43</v>
      </c>
      <c r="B623" s="14">
        <v>140</v>
      </c>
    </row>
    <row r="624" spans="1:2" x14ac:dyDescent="0.25">
      <c r="A624" s="12" t="s">
        <v>43</v>
      </c>
      <c r="B624" s="14">
        <v>68</v>
      </c>
    </row>
    <row r="625" spans="1:2" x14ac:dyDescent="0.25">
      <c r="A625" s="12" t="s">
        <v>43</v>
      </c>
      <c r="B625" s="14">
        <v>107</v>
      </c>
    </row>
    <row r="626" spans="1:2" x14ac:dyDescent="0.25">
      <c r="A626" s="12" t="s">
        <v>43</v>
      </c>
      <c r="B626" s="14">
        <v>99</v>
      </c>
    </row>
    <row r="627" spans="1:2" x14ac:dyDescent="0.25">
      <c r="A627" s="12" t="s">
        <v>43</v>
      </c>
      <c r="B627" s="14">
        <v>82</v>
      </c>
    </row>
    <row r="628" spans="1:2" x14ac:dyDescent="0.25">
      <c r="A628" s="12" t="s">
        <v>43</v>
      </c>
      <c r="B628" s="14">
        <v>54</v>
      </c>
    </row>
    <row r="629" spans="1:2" x14ac:dyDescent="0.25">
      <c r="A629" s="12" t="s">
        <v>43</v>
      </c>
      <c r="B629" s="14">
        <v>64</v>
      </c>
    </row>
    <row r="630" spans="1:2" x14ac:dyDescent="0.25">
      <c r="A630" s="12" t="s">
        <v>43</v>
      </c>
      <c r="B630" s="14">
        <v>64</v>
      </c>
    </row>
    <row r="631" spans="1:2" x14ac:dyDescent="0.25">
      <c r="A631" s="12" t="s">
        <v>43</v>
      </c>
      <c r="B631" s="14">
        <v>192</v>
      </c>
    </row>
    <row r="632" spans="1:2" x14ac:dyDescent="0.25">
      <c r="A632" s="12" t="s">
        <v>43</v>
      </c>
      <c r="B632" s="14">
        <v>149</v>
      </c>
    </row>
    <row r="633" spans="1:2" x14ac:dyDescent="0.25">
      <c r="A633" s="12" t="s">
        <v>43</v>
      </c>
      <c r="B633" s="14">
        <v>98</v>
      </c>
    </row>
    <row r="634" spans="1:2" x14ac:dyDescent="0.25">
      <c r="A634" s="12" t="s">
        <v>43</v>
      </c>
      <c r="B634" s="14">
        <v>98</v>
      </c>
    </row>
    <row r="635" spans="1:2" x14ac:dyDescent="0.25">
      <c r="A635" s="12" t="s">
        <v>43</v>
      </c>
      <c r="B635" s="14">
        <v>102</v>
      </c>
    </row>
    <row r="636" spans="1:2" x14ac:dyDescent="0.25">
      <c r="A636" s="12" t="s">
        <v>43</v>
      </c>
      <c r="B636" s="14">
        <v>59</v>
      </c>
    </row>
    <row r="637" spans="1:2" x14ac:dyDescent="0.25">
      <c r="A637" s="12" t="s">
        <v>43</v>
      </c>
      <c r="B637" s="14">
        <v>148</v>
      </c>
    </row>
    <row r="638" spans="1:2" x14ac:dyDescent="0.25">
      <c r="A638" s="12" t="s">
        <v>43</v>
      </c>
      <c r="B638" s="14">
        <v>132</v>
      </c>
    </row>
    <row r="639" spans="1:2" x14ac:dyDescent="0.25">
      <c r="A639" s="12" t="s">
        <v>43</v>
      </c>
      <c r="B639" s="14">
        <v>118</v>
      </c>
    </row>
    <row r="640" spans="1:2" x14ac:dyDescent="0.25">
      <c r="A640" s="12" t="s">
        <v>43</v>
      </c>
      <c r="B640" s="14">
        <v>81</v>
      </c>
    </row>
    <row r="641" spans="1:2" x14ac:dyDescent="0.25">
      <c r="A641" s="12" t="s">
        <v>43</v>
      </c>
      <c r="B641" s="14">
        <v>106</v>
      </c>
    </row>
    <row r="642" spans="1:2" x14ac:dyDescent="0.25">
      <c r="A642" s="12" t="s">
        <v>43</v>
      </c>
      <c r="B642" s="14">
        <v>102</v>
      </c>
    </row>
    <row r="643" spans="1:2" x14ac:dyDescent="0.25">
      <c r="A643" s="12" t="s">
        <v>43</v>
      </c>
      <c r="B643" s="14">
        <v>76</v>
      </c>
    </row>
    <row r="644" spans="1:2" x14ac:dyDescent="0.25">
      <c r="A644" s="12" t="s">
        <v>43</v>
      </c>
      <c r="B644" s="14">
        <v>94</v>
      </c>
    </row>
    <row r="645" spans="1:2" x14ac:dyDescent="0.25">
      <c r="A645" s="12" t="s">
        <v>43</v>
      </c>
      <c r="B645" s="14">
        <v>108</v>
      </c>
    </row>
    <row r="646" spans="1:2" x14ac:dyDescent="0.25">
      <c r="A646" s="12" t="s">
        <v>43</v>
      </c>
      <c r="B646" s="14">
        <v>81</v>
      </c>
    </row>
    <row r="647" spans="1:2" x14ac:dyDescent="0.25">
      <c r="A647" s="12" t="s">
        <v>43</v>
      </c>
      <c r="B647" s="14">
        <v>102</v>
      </c>
    </row>
    <row r="648" spans="1:2" x14ac:dyDescent="0.25">
      <c r="A648" s="12" t="s">
        <v>43</v>
      </c>
      <c r="B648" s="14">
        <v>95</v>
      </c>
    </row>
    <row r="649" spans="1:2" x14ac:dyDescent="0.25">
      <c r="A649" s="12" t="s">
        <v>43</v>
      </c>
      <c r="B649" s="14">
        <v>125</v>
      </c>
    </row>
    <row r="650" spans="1:2" x14ac:dyDescent="0.25">
      <c r="A650" s="12" t="s">
        <v>43</v>
      </c>
      <c r="B650" s="14">
        <v>153</v>
      </c>
    </row>
    <row r="651" spans="1:2" x14ac:dyDescent="0.25">
      <c r="A651" s="12" t="s">
        <v>43</v>
      </c>
      <c r="B651" s="14">
        <v>83</v>
      </c>
    </row>
    <row r="652" spans="1:2" x14ac:dyDescent="0.25">
      <c r="A652" s="12" t="s">
        <v>43</v>
      </c>
      <c r="B652" s="14">
        <v>137</v>
      </c>
    </row>
    <row r="653" spans="1:2" x14ac:dyDescent="0.25">
      <c r="A653" s="12" t="s">
        <v>43</v>
      </c>
      <c r="B653" s="14">
        <v>155</v>
      </c>
    </row>
    <row r="654" spans="1:2" x14ac:dyDescent="0.25">
      <c r="A654" s="12" t="s">
        <v>43</v>
      </c>
      <c r="B654" s="14">
        <v>78</v>
      </c>
    </row>
    <row r="655" spans="1:2" x14ac:dyDescent="0.25">
      <c r="A655" s="12" t="s">
        <v>43</v>
      </c>
      <c r="B655" s="14">
        <v>157</v>
      </c>
    </row>
    <row r="656" spans="1:2" x14ac:dyDescent="0.25">
      <c r="A656" s="12" t="s">
        <v>43</v>
      </c>
      <c r="B656" s="14">
        <v>82</v>
      </c>
    </row>
    <row r="657" spans="1:2" x14ac:dyDescent="0.25">
      <c r="A657" s="12" t="s">
        <v>43</v>
      </c>
      <c r="B657" s="14">
        <v>99</v>
      </c>
    </row>
    <row r="658" spans="1:2" x14ac:dyDescent="0.25">
      <c r="A658" s="12" t="s">
        <v>43</v>
      </c>
      <c r="B658" s="14">
        <v>82</v>
      </c>
    </row>
    <row r="659" spans="1:2" x14ac:dyDescent="0.25">
      <c r="A659" s="12" t="s">
        <v>43</v>
      </c>
      <c r="B659" s="14">
        <v>59</v>
      </c>
    </row>
    <row r="660" spans="1:2" x14ac:dyDescent="0.25">
      <c r="A660" s="12" t="s">
        <v>43</v>
      </c>
      <c r="B660" s="14">
        <v>66</v>
      </c>
    </row>
    <row r="661" spans="1:2" x14ac:dyDescent="0.25">
      <c r="A661" s="12" t="s">
        <v>43</v>
      </c>
      <c r="B661" s="14">
        <v>81</v>
      </c>
    </row>
    <row r="662" spans="1:2" x14ac:dyDescent="0.25">
      <c r="A662" s="12" t="s">
        <v>43</v>
      </c>
      <c r="B662" s="14">
        <v>64</v>
      </c>
    </row>
    <row r="663" spans="1:2" x14ac:dyDescent="0.25">
      <c r="A663" s="12" t="s">
        <v>43</v>
      </c>
      <c r="B663" s="14">
        <v>46</v>
      </c>
    </row>
    <row r="664" spans="1:2" x14ac:dyDescent="0.25">
      <c r="A664" s="12" t="s">
        <v>43</v>
      </c>
      <c r="B664" s="14">
        <v>137</v>
      </c>
    </row>
    <row r="665" spans="1:2" x14ac:dyDescent="0.25">
      <c r="A665" s="12" t="s">
        <v>43</v>
      </c>
      <c r="B665" s="14">
        <v>59</v>
      </c>
    </row>
    <row r="666" spans="1:2" x14ac:dyDescent="0.25">
      <c r="A666" s="12" t="s">
        <v>43</v>
      </c>
      <c r="B666" s="14">
        <v>136</v>
      </c>
    </row>
    <row r="667" spans="1:2" x14ac:dyDescent="0.25">
      <c r="A667" s="12" t="s">
        <v>43</v>
      </c>
      <c r="B667" s="14">
        <v>78</v>
      </c>
    </row>
    <row r="668" spans="1:2" x14ac:dyDescent="0.25">
      <c r="A668" s="12" t="s">
        <v>43</v>
      </c>
      <c r="B668" s="14">
        <v>91</v>
      </c>
    </row>
    <row r="669" spans="1:2" x14ac:dyDescent="0.25">
      <c r="A669" s="12" t="s">
        <v>43</v>
      </c>
      <c r="B669" s="14">
        <v>125</v>
      </c>
    </row>
    <row r="670" spans="1:2" x14ac:dyDescent="0.25">
      <c r="A670" s="12" t="s">
        <v>43</v>
      </c>
      <c r="B670" s="14">
        <v>117</v>
      </c>
    </row>
    <row r="671" spans="1:2" x14ac:dyDescent="0.25">
      <c r="A671" s="12" t="s">
        <v>43</v>
      </c>
      <c r="B671" s="14">
        <v>72</v>
      </c>
    </row>
    <row r="672" spans="1:2" x14ac:dyDescent="0.25">
      <c r="A672" s="12" t="s">
        <v>43</v>
      </c>
      <c r="B672" s="14">
        <v>59</v>
      </c>
    </row>
    <row r="673" spans="1:2" x14ac:dyDescent="0.25">
      <c r="A673" s="12" t="s">
        <v>43</v>
      </c>
      <c r="B673" s="14">
        <v>66</v>
      </c>
    </row>
    <row r="674" spans="1:2" x14ac:dyDescent="0.25">
      <c r="A674" s="12" t="s">
        <v>43</v>
      </c>
      <c r="B674" s="14">
        <v>89</v>
      </c>
    </row>
    <row r="675" spans="1:2" x14ac:dyDescent="0.25">
      <c r="A675" s="12" t="s">
        <v>43</v>
      </c>
      <c r="B675" s="14">
        <v>118</v>
      </c>
    </row>
    <row r="676" spans="1:2" x14ac:dyDescent="0.25">
      <c r="A676" s="12" t="s">
        <v>43</v>
      </c>
      <c r="B676" s="14">
        <v>72</v>
      </c>
    </row>
    <row r="677" spans="1:2" x14ac:dyDescent="0.25">
      <c r="A677" s="12" t="s">
        <v>43</v>
      </c>
      <c r="B677" s="14">
        <v>149</v>
      </c>
    </row>
    <row r="678" spans="1:2" x14ac:dyDescent="0.25">
      <c r="A678" s="12" t="s">
        <v>43</v>
      </c>
      <c r="B678" s="14">
        <v>125</v>
      </c>
    </row>
    <row r="679" spans="1:2" x14ac:dyDescent="0.25">
      <c r="A679" s="12" t="s">
        <v>43</v>
      </c>
      <c r="B679" s="14">
        <v>59</v>
      </c>
    </row>
    <row r="680" spans="1:2" x14ac:dyDescent="0.25">
      <c r="A680" s="12" t="s">
        <v>43</v>
      </c>
      <c r="B680" s="14">
        <v>81</v>
      </c>
    </row>
    <row r="681" spans="1:2" x14ac:dyDescent="0.25">
      <c r="A681" s="12" t="s">
        <v>43</v>
      </c>
      <c r="B681" s="14">
        <v>59</v>
      </c>
    </row>
    <row r="682" spans="1:2" x14ac:dyDescent="0.25">
      <c r="A682" s="12" t="s">
        <v>43</v>
      </c>
      <c r="B682" s="14">
        <v>87</v>
      </c>
    </row>
    <row r="683" spans="1:2" x14ac:dyDescent="0.25">
      <c r="A683" s="12" t="s">
        <v>43</v>
      </c>
      <c r="B683" s="14">
        <v>122</v>
      </c>
    </row>
    <row r="684" spans="1:2" x14ac:dyDescent="0.25">
      <c r="A684" s="12" t="s">
        <v>43</v>
      </c>
      <c r="B684" s="14">
        <v>145</v>
      </c>
    </row>
    <row r="685" spans="1:2" x14ac:dyDescent="0.25">
      <c r="A685" s="12" t="s">
        <v>43</v>
      </c>
      <c r="B685" s="14">
        <v>122</v>
      </c>
    </row>
    <row r="686" spans="1:2" x14ac:dyDescent="0.25">
      <c r="A686" s="12" t="s">
        <v>43</v>
      </c>
      <c r="B686" s="14">
        <v>99</v>
      </c>
    </row>
    <row r="687" spans="1:2" x14ac:dyDescent="0.25">
      <c r="A687" s="12" t="s">
        <v>43</v>
      </c>
      <c r="B687" s="14">
        <v>91</v>
      </c>
    </row>
    <row r="688" spans="1:2" x14ac:dyDescent="0.25">
      <c r="A688" s="12" t="s">
        <v>43</v>
      </c>
      <c r="B688" s="14">
        <v>79</v>
      </c>
    </row>
    <row r="689" spans="1:2" x14ac:dyDescent="0.25">
      <c r="A689" s="12" t="s">
        <v>43</v>
      </c>
      <c r="B689" s="14">
        <v>79</v>
      </c>
    </row>
    <row r="690" spans="1:2" x14ac:dyDescent="0.25">
      <c r="A690" s="12" t="s">
        <v>43</v>
      </c>
      <c r="B690" s="14">
        <v>78</v>
      </c>
    </row>
    <row r="691" spans="1:2" x14ac:dyDescent="0.25">
      <c r="A691" s="12" t="s">
        <v>43</v>
      </c>
      <c r="B691" s="14">
        <v>129</v>
      </c>
    </row>
    <row r="692" spans="1:2" x14ac:dyDescent="0.25">
      <c r="A692" s="12" t="s">
        <v>43</v>
      </c>
      <c r="B692" s="14">
        <v>85</v>
      </c>
    </row>
    <row r="693" spans="1:2" x14ac:dyDescent="0.25">
      <c r="A693" s="12" t="s">
        <v>43</v>
      </c>
      <c r="B693" s="14">
        <v>76</v>
      </c>
    </row>
    <row r="694" spans="1:2" x14ac:dyDescent="0.25">
      <c r="A694" s="12" t="s">
        <v>43</v>
      </c>
      <c r="B694" s="14">
        <v>75</v>
      </c>
    </row>
    <row r="695" spans="1:2" x14ac:dyDescent="0.25">
      <c r="A695" s="12" t="s">
        <v>43</v>
      </c>
      <c r="B695" s="14">
        <v>88</v>
      </c>
    </row>
    <row r="696" spans="1:2" x14ac:dyDescent="0.25">
      <c r="A696" s="12" t="s">
        <v>43</v>
      </c>
      <c r="B696" s="14">
        <v>65</v>
      </c>
    </row>
    <row r="697" spans="1:2" x14ac:dyDescent="0.25">
      <c r="A697" s="12" t="s">
        <v>43</v>
      </c>
      <c r="B697" s="14">
        <v>50</v>
      </c>
    </row>
    <row r="698" spans="1:2" x14ac:dyDescent="0.25">
      <c r="A698" s="12" t="s">
        <v>43</v>
      </c>
      <c r="B698" s="14">
        <v>79</v>
      </c>
    </row>
    <row r="699" spans="1:2" x14ac:dyDescent="0.25">
      <c r="A699" s="12" t="s">
        <v>43</v>
      </c>
      <c r="B699" s="14">
        <v>59</v>
      </c>
    </row>
    <row r="700" spans="1:2" x14ac:dyDescent="0.25">
      <c r="A700" s="12" t="s">
        <v>43</v>
      </c>
      <c r="B700" s="14">
        <v>99</v>
      </c>
    </row>
    <row r="701" spans="1:2" x14ac:dyDescent="0.25">
      <c r="A701" s="12" t="s">
        <v>43</v>
      </c>
      <c r="B701" s="14">
        <v>105</v>
      </c>
    </row>
    <row r="702" spans="1:2" x14ac:dyDescent="0.25">
      <c r="A702" s="12" t="s">
        <v>43</v>
      </c>
      <c r="B702" s="14">
        <v>85</v>
      </c>
    </row>
    <row r="703" spans="1:2" x14ac:dyDescent="0.25">
      <c r="A703" s="12" t="s">
        <v>43</v>
      </c>
      <c r="B703" s="14">
        <v>95</v>
      </c>
    </row>
    <row r="704" spans="1:2" x14ac:dyDescent="0.25">
      <c r="A704" s="12" t="s">
        <v>43</v>
      </c>
      <c r="B704" s="14">
        <v>92</v>
      </c>
    </row>
    <row r="705" spans="1:2" x14ac:dyDescent="0.25">
      <c r="A705" s="12" t="s">
        <v>43</v>
      </c>
      <c r="B705" s="14">
        <v>58</v>
      </c>
    </row>
    <row r="706" spans="1:2" x14ac:dyDescent="0.25">
      <c r="A706" s="12" t="s">
        <v>43</v>
      </c>
      <c r="B706" s="14">
        <v>70</v>
      </c>
    </row>
    <row r="707" spans="1:2" x14ac:dyDescent="0.25">
      <c r="A707" s="12" t="s">
        <v>43</v>
      </c>
      <c r="B707" s="14">
        <v>65</v>
      </c>
    </row>
    <row r="708" spans="1:2" x14ac:dyDescent="0.25">
      <c r="A708" s="12" t="s">
        <v>43</v>
      </c>
      <c r="B708" s="14">
        <v>80</v>
      </c>
    </row>
    <row r="709" spans="1:2" x14ac:dyDescent="0.25">
      <c r="A709" s="12" t="s">
        <v>43</v>
      </c>
      <c r="B709" s="14">
        <v>89</v>
      </c>
    </row>
    <row r="710" spans="1:2" x14ac:dyDescent="0.25">
      <c r="A710" s="12" t="s">
        <v>44</v>
      </c>
      <c r="B710" s="14">
        <v>44</v>
      </c>
    </row>
    <row r="711" spans="1:2" x14ac:dyDescent="0.25">
      <c r="A711" s="12" t="s">
        <v>44</v>
      </c>
      <c r="B711" s="14">
        <v>64</v>
      </c>
    </row>
    <row r="712" spans="1:2" x14ac:dyDescent="0.25">
      <c r="A712" s="12" t="s">
        <v>44</v>
      </c>
      <c r="B712" s="14">
        <v>68</v>
      </c>
    </row>
    <row r="713" spans="1:2" x14ac:dyDescent="0.25">
      <c r="A713" s="12" t="s">
        <v>45</v>
      </c>
      <c r="B713" s="14">
        <v>69</v>
      </c>
    </row>
    <row r="714" spans="1:2" x14ac:dyDescent="0.25">
      <c r="A714" s="12" t="s">
        <v>45</v>
      </c>
      <c r="B714" s="14">
        <v>71</v>
      </c>
    </row>
    <row r="715" spans="1:2" x14ac:dyDescent="0.25">
      <c r="A715" s="12" t="s">
        <v>45</v>
      </c>
      <c r="B715" s="14">
        <v>71</v>
      </c>
    </row>
    <row r="716" spans="1:2" x14ac:dyDescent="0.25">
      <c r="A716" s="12" t="s">
        <v>45</v>
      </c>
      <c r="B716" s="14">
        <v>71</v>
      </c>
    </row>
    <row r="717" spans="1:2" x14ac:dyDescent="0.25">
      <c r="A717" s="12" t="s">
        <v>45</v>
      </c>
      <c r="B717" s="14">
        <v>74</v>
      </c>
    </row>
    <row r="718" spans="1:2" x14ac:dyDescent="0.25">
      <c r="A718" s="12" t="s">
        <v>45</v>
      </c>
      <c r="B718" s="14">
        <v>76</v>
      </c>
    </row>
    <row r="719" spans="1:2" x14ac:dyDescent="0.25">
      <c r="A719" s="12" t="s">
        <v>45</v>
      </c>
      <c r="B719" s="14">
        <v>78</v>
      </c>
    </row>
    <row r="720" spans="1:2" x14ac:dyDescent="0.25">
      <c r="A720" s="12" t="s">
        <v>45</v>
      </c>
      <c r="B720" s="14">
        <v>78</v>
      </c>
    </row>
    <row r="721" spans="1:2" x14ac:dyDescent="0.25">
      <c r="A721" s="12" t="s">
        <v>45</v>
      </c>
      <c r="B721" s="14">
        <v>78</v>
      </c>
    </row>
    <row r="722" spans="1:2" x14ac:dyDescent="0.25">
      <c r="A722" s="12" t="s">
        <v>45</v>
      </c>
      <c r="B722" s="14">
        <v>79</v>
      </c>
    </row>
    <row r="723" spans="1:2" x14ac:dyDescent="0.25">
      <c r="A723" s="12" t="s">
        <v>45</v>
      </c>
      <c r="B723" s="14">
        <v>85</v>
      </c>
    </row>
    <row r="724" spans="1:2" x14ac:dyDescent="0.25">
      <c r="A724" s="12" t="s">
        <v>45</v>
      </c>
      <c r="B724" s="14">
        <v>87</v>
      </c>
    </row>
    <row r="725" spans="1:2" x14ac:dyDescent="0.25">
      <c r="A725" s="12" t="s">
        <v>45</v>
      </c>
      <c r="B725" s="14">
        <v>90</v>
      </c>
    </row>
    <row r="726" spans="1:2" x14ac:dyDescent="0.25">
      <c r="A726" s="12" t="s">
        <v>45</v>
      </c>
      <c r="B726" s="14">
        <v>98</v>
      </c>
    </row>
    <row r="727" spans="1:2" x14ac:dyDescent="0.25">
      <c r="A727" s="12" t="s">
        <v>45</v>
      </c>
      <c r="B727" s="14">
        <v>98</v>
      </c>
    </row>
    <row r="728" spans="1:2" x14ac:dyDescent="0.25">
      <c r="A728" s="12" t="s">
        <v>45</v>
      </c>
      <c r="B728" s="14">
        <v>105</v>
      </c>
    </row>
    <row r="729" spans="1:2" x14ac:dyDescent="0.25">
      <c r="A729" s="12" t="s">
        <v>45</v>
      </c>
      <c r="B729" s="14">
        <v>107</v>
      </c>
    </row>
    <row r="730" spans="1:2" x14ac:dyDescent="0.25">
      <c r="A730" s="12" t="s">
        <v>45</v>
      </c>
      <c r="B730" s="14">
        <v>109</v>
      </c>
    </row>
    <row r="731" spans="1:2" x14ac:dyDescent="0.25">
      <c r="A731" s="12" t="s">
        <v>45</v>
      </c>
      <c r="B731" s="14">
        <v>111</v>
      </c>
    </row>
    <row r="732" spans="1:2" x14ac:dyDescent="0.25">
      <c r="A732" s="12" t="s">
        <v>45</v>
      </c>
      <c r="B732" s="14">
        <v>117</v>
      </c>
    </row>
    <row r="733" spans="1:2" x14ac:dyDescent="0.25">
      <c r="A733" s="12" t="s">
        <v>45</v>
      </c>
      <c r="B733" s="14">
        <v>118</v>
      </c>
    </row>
    <row r="734" spans="1:2" x14ac:dyDescent="0.25">
      <c r="A734" s="12" t="s">
        <v>45</v>
      </c>
      <c r="B734" s="14">
        <v>122</v>
      </c>
    </row>
    <row r="735" spans="1:2" x14ac:dyDescent="0.25">
      <c r="A735" s="12" t="s">
        <v>45</v>
      </c>
      <c r="B735" s="14">
        <v>138</v>
      </c>
    </row>
    <row r="736" spans="1:2" x14ac:dyDescent="0.25">
      <c r="A736" s="12" t="s">
        <v>45</v>
      </c>
      <c r="B736" s="14">
        <v>139</v>
      </c>
    </row>
    <row r="737" spans="1:2" x14ac:dyDescent="0.25">
      <c r="A737" s="12" t="s">
        <v>45</v>
      </c>
      <c r="B737" s="14">
        <v>140</v>
      </c>
    </row>
    <row r="738" spans="1:2" x14ac:dyDescent="0.25">
      <c r="A738" s="12" t="s">
        <v>45</v>
      </c>
      <c r="B738" s="14">
        <v>141</v>
      </c>
    </row>
    <row r="739" spans="1:2" x14ac:dyDescent="0.25">
      <c r="A739" s="12" t="s">
        <v>45</v>
      </c>
      <c r="B739" s="14">
        <v>145</v>
      </c>
    </row>
    <row r="740" spans="1:2" x14ac:dyDescent="0.25">
      <c r="A740" s="12" t="s">
        <v>46</v>
      </c>
      <c r="B740" s="14">
        <v>45</v>
      </c>
    </row>
    <row r="741" spans="1:2" x14ac:dyDescent="0.25">
      <c r="A741" s="12" t="s">
        <v>46</v>
      </c>
      <c r="B741" s="14">
        <v>45</v>
      </c>
    </row>
    <row r="742" spans="1:2" x14ac:dyDescent="0.25">
      <c r="A742" s="12" t="s">
        <v>46</v>
      </c>
      <c r="B742" s="14">
        <v>46</v>
      </c>
    </row>
    <row r="743" spans="1:2" x14ac:dyDescent="0.25">
      <c r="A743" s="12" t="s">
        <v>47</v>
      </c>
      <c r="B743" s="14">
        <v>46</v>
      </c>
    </row>
    <row r="744" spans="1:2" x14ac:dyDescent="0.25">
      <c r="A744" s="12" t="s">
        <v>47</v>
      </c>
      <c r="B744" s="14">
        <v>47</v>
      </c>
    </row>
    <row r="745" spans="1:2" x14ac:dyDescent="0.25">
      <c r="A745" s="12" t="s">
        <v>47</v>
      </c>
      <c r="B745" s="14">
        <v>48</v>
      </c>
    </row>
    <row r="746" spans="1:2" x14ac:dyDescent="0.25">
      <c r="A746" s="12" t="s">
        <v>47</v>
      </c>
      <c r="B746" s="14">
        <v>48</v>
      </c>
    </row>
    <row r="747" spans="1:2" x14ac:dyDescent="0.25">
      <c r="A747" s="12" t="s">
        <v>47</v>
      </c>
      <c r="B747" s="14">
        <v>51</v>
      </c>
    </row>
    <row r="748" spans="1:2" x14ac:dyDescent="0.25">
      <c r="A748" s="12" t="s">
        <v>47</v>
      </c>
      <c r="B748" s="14">
        <v>54</v>
      </c>
    </row>
    <row r="749" spans="1:2" x14ac:dyDescent="0.25">
      <c r="A749" s="12" t="s">
        <v>47</v>
      </c>
      <c r="B749" s="14">
        <v>55</v>
      </c>
    </row>
    <row r="750" spans="1:2" x14ac:dyDescent="0.25">
      <c r="A750" s="12" t="s">
        <v>47</v>
      </c>
      <c r="B750" s="14">
        <v>62</v>
      </c>
    </row>
    <row r="751" spans="1:2" x14ac:dyDescent="0.25">
      <c r="A751" s="12" t="s">
        <v>47</v>
      </c>
      <c r="B751" s="14">
        <v>62</v>
      </c>
    </row>
    <row r="752" spans="1:2" x14ac:dyDescent="0.25">
      <c r="A752" s="12" t="s">
        <v>47</v>
      </c>
      <c r="B752" s="14">
        <v>67</v>
      </c>
    </row>
    <row r="753" spans="1:2" x14ac:dyDescent="0.25">
      <c r="A753" s="12" t="s">
        <v>47</v>
      </c>
      <c r="B753" s="14">
        <v>67</v>
      </c>
    </row>
    <row r="754" spans="1:2" x14ac:dyDescent="0.25">
      <c r="A754" s="12" t="s">
        <v>47</v>
      </c>
      <c r="B754" s="14">
        <v>67</v>
      </c>
    </row>
    <row r="755" spans="1:2" x14ac:dyDescent="0.25">
      <c r="A755" s="12" t="s">
        <v>47</v>
      </c>
      <c r="B755" s="14">
        <v>69</v>
      </c>
    </row>
    <row r="756" spans="1:2" x14ac:dyDescent="0.25">
      <c r="A756" s="12" t="s">
        <v>47</v>
      </c>
      <c r="B756" s="14">
        <v>69</v>
      </c>
    </row>
    <row r="757" spans="1:2" x14ac:dyDescent="0.25">
      <c r="A757" s="12" t="s">
        <v>47</v>
      </c>
      <c r="B757" s="14">
        <v>74</v>
      </c>
    </row>
    <row r="758" spans="1:2" x14ac:dyDescent="0.25">
      <c r="A758" s="12" t="s">
        <v>47</v>
      </c>
      <c r="B758" s="14">
        <v>75</v>
      </c>
    </row>
    <row r="759" spans="1:2" x14ac:dyDescent="0.25">
      <c r="A759" s="12" t="s">
        <v>47</v>
      </c>
      <c r="B759" s="14">
        <v>75</v>
      </c>
    </row>
    <row r="760" spans="1:2" x14ac:dyDescent="0.25">
      <c r="A760" s="12" t="s">
        <v>47</v>
      </c>
      <c r="B760" s="14">
        <v>78</v>
      </c>
    </row>
    <row r="761" spans="1:2" x14ac:dyDescent="0.25">
      <c r="A761" s="12" t="s">
        <v>47</v>
      </c>
      <c r="B761" s="14">
        <v>78</v>
      </c>
    </row>
    <row r="762" spans="1:2" x14ac:dyDescent="0.25">
      <c r="A762" s="12" t="s">
        <v>47</v>
      </c>
      <c r="B762" s="14">
        <v>78</v>
      </c>
    </row>
    <row r="763" spans="1:2" x14ac:dyDescent="0.25">
      <c r="A763" s="12" t="s">
        <v>47</v>
      </c>
      <c r="B763" s="14">
        <v>78</v>
      </c>
    </row>
    <row r="764" spans="1:2" x14ac:dyDescent="0.25">
      <c r="A764" s="12" t="s">
        <v>47</v>
      </c>
      <c r="B764" s="14">
        <v>78</v>
      </c>
    </row>
    <row r="765" spans="1:2" x14ac:dyDescent="0.25">
      <c r="A765" s="12" t="s">
        <v>47</v>
      </c>
      <c r="B765" s="14">
        <v>79</v>
      </c>
    </row>
    <row r="766" spans="1:2" x14ac:dyDescent="0.25">
      <c r="A766" s="12" t="s">
        <v>47</v>
      </c>
      <c r="B766" s="14">
        <v>79</v>
      </c>
    </row>
    <row r="767" spans="1:2" x14ac:dyDescent="0.25">
      <c r="A767" s="12" t="s">
        <v>47</v>
      </c>
      <c r="B767" s="14">
        <v>80</v>
      </c>
    </row>
    <row r="768" spans="1:2" x14ac:dyDescent="0.25">
      <c r="A768" s="12" t="s">
        <v>47</v>
      </c>
      <c r="B768" s="14">
        <v>80</v>
      </c>
    </row>
    <row r="769" spans="1:2" x14ac:dyDescent="0.25">
      <c r="A769" s="12" t="s">
        <v>47</v>
      </c>
      <c r="B769" s="14">
        <v>81</v>
      </c>
    </row>
    <row r="770" spans="1:2" x14ac:dyDescent="0.25">
      <c r="A770" s="12" t="s">
        <v>47</v>
      </c>
      <c r="B770" s="14">
        <v>83</v>
      </c>
    </row>
    <row r="771" spans="1:2" x14ac:dyDescent="0.25">
      <c r="A771" s="12" t="s">
        <v>47</v>
      </c>
      <c r="B771" s="14">
        <v>83</v>
      </c>
    </row>
    <row r="772" spans="1:2" x14ac:dyDescent="0.25">
      <c r="A772" s="12" t="s">
        <v>47</v>
      </c>
      <c r="B772" s="14">
        <v>83</v>
      </c>
    </row>
    <row r="773" spans="1:2" x14ac:dyDescent="0.25">
      <c r="A773" s="12" t="s">
        <v>47</v>
      </c>
      <c r="B773" s="14">
        <v>83</v>
      </c>
    </row>
    <row r="774" spans="1:2" x14ac:dyDescent="0.25">
      <c r="A774" s="12" t="s">
        <v>47</v>
      </c>
      <c r="B774" s="14">
        <v>84</v>
      </c>
    </row>
    <row r="775" spans="1:2" x14ac:dyDescent="0.25">
      <c r="A775" s="12" t="s">
        <v>47</v>
      </c>
      <c r="B775" s="14">
        <v>87</v>
      </c>
    </row>
    <row r="776" spans="1:2" x14ac:dyDescent="0.25">
      <c r="A776" s="12" t="s">
        <v>47</v>
      </c>
      <c r="B776" s="14">
        <v>91</v>
      </c>
    </row>
    <row r="777" spans="1:2" x14ac:dyDescent="0.25">
      <c r="A777" s="12" t="s">
        <v>47</v>
      </c>
      <c r="B777" s="14">
        <v>91</v>
      </c>
    </row>
    <row r="778" spans="1:2" x14ac:dyDescent="0.25">
      <c r="A778" s="12" t="s">
        <v>47</v>
      </c>
      <c r="B778" s="14">
        <v>98</v>
      </c>
    </row>
    <row r="779" spans="1:2" x14ac:dyDescent="0.25">
      <c r="A779" s="12" t="s">
        <v>47</v>
      </c>
      <c r="B779" s="14">
        <v>99</v>
      </c>
    </row>
    <row r="780" spans="1:2" x14ac:dyDescent="0.25">
      <c r="A780" s="12" t="s">
        <v>47</v>
      </c>
      <c r="B780" s="14">
        <v>100</v>
      </c>
    </row>
    <row r="781" spans="1:2" x14ac:dyDescent="0.25">
      <c r="A781" s="12" t="s">
        <v>47</v>
      </c>
      <c r="B781" s="14">
        <v>118</v>
      </c>
    </row>
    <row r="782" spans="1:2" x14ac:dyDescent="0.25">
      <c r="A782" s="12" t="s">
        <v>47</v>
      </c>
      <c r="B782" s="14">
        <v>118</v>
      </c>
    </row>
    <row r="783" spans="1:2" x14ac:dyDescent="0.25">
      <c r="A783" s="12" t="s">
        <v>47</v>
      </c>
      <c r="B783" s="14">
        <v>121</v>
      </c>
    </row>
    <row r="784" spans="1:2" x14ac:dyDescent="0.25">
      <c r="A784" s="12" t="s">
        <v>47</v>
      </c>
      <c r="B784" s="14">
        <v>122</v>
      </c>
    </row>
    <row r="785" spans="1:2" x14ac:dyDescent="0.25">
      <c r="A785" s="12" t="s">
        <v>47</v>
      </c>
      <c r="B785" s="14">
        <v>129</v>
      </c>
    </row>
    <row r="786" spans="1:2" x14ac:dyDescent="0.25">
      <c r="A786" s="12" t="s">
        <v>47</v>
      </c>
      <c r="B786" s="14">
        <v>141</v>
      </c>
    </row>
    <row r="787" spans="1:2" x14ac:dyDescent="0.25">
      <c r="A787" s="12" t="s">
        <v>47</v>
      </c>
      <c r="B787" s="14">
        <v>141</v>
      </c>
    </row>
    <row r="788" spans="1:2" x14ac:dyDescent="0.25">
      <c r="A788" s="12" t="s">
        <v>47</v>
      </c>
      <c r="B788" s="14">
        <v>155</v>
      </c>
    </row>
    <row r="789" spans="1:2" x14ac:dyDescent="0.25">
      <c r="A789" s="12" t="s">
        <v>47</v>
      </c>
      <c r="B789" s="14">
        <v>157</v>
      </c>
    </row>
    <row r="790" spans="1:2" x14ac:dyDescent="0.25">
      <c r="A790" s="12" t="s">
        <v>47</v>
      </c>
      <c r="B790" s="14">
        <v>157</v>
      </c>
    </row>
    <row r="791" spans="1:2" x14ac:dyDescent="0.25">
      <c r="A791" s="12" t="s">
        <v>47</v>
      </c>
      <c r="B791" s="14">
        <v>157</v>
      </c>
    </row>
    <row r="792" spans="1:2" x14ac:dyDescent="0.25">
      <c r="A792" s="12" t="s">
        <v>47</v>
      </c>
      <c r="B792" s="14">
        <v>157</v>
      </c>
    </row>
    <row r="793" spans="1:2" x14ac:dyDescent="0.25">
      <c r="A793" s="12" t="s">
        <v>47</v>
      </c>
      <c r="B793" s="14">
        <v>157</v>
      </c>
    </row>
    <row r="794" spans="1:2" x14ac:dyDescent="0.25">
      <c r="A794" s="12" t="s">
        <v>47</v>
      </c>
      <c r="B794" s="14">
        <v>159</v>
      </c>
    </row>
    <row r="795" spans="1:2" x14ac:dyDescent="0.25">
      <c r="A795" s="12" t="s">
        <v>47</v>
      </c>
      <c r="B795" s="14">
        <v>159</v>
      </c>
    </row>
    <row r="796" spans="1:2" x14ac:dyDescent="0.25">
      <c r="A796" s="12" t="s">
        <v>47</v>
      </c>
      <c r="B796" s="14">
        <v>160</v>
      </c>
    </row>
    <row r="797" spans="1:2" x14ac:dyDescent="0.25">
      <c r="A797" s="12" t="s">
        <v>47</v>
      </c>
      <c r="B797" s="14">
        <v>160</v>
      </c>
    </row>
    <row r="798" spans="1:2" x14ac:dyDescent="0.25">
      <c r="A798" s="12" t="s">
        <v>47</v>
      </c>
      <c r="B798" s="14">
        <v>163</v>
      </c>
    </row>
    <row r="799" spans="1:2" x14ac:dyDescent="0.25">
      <c r="A799" s="12" t="s">
        <v>47</v>
      </c>
      <c r="B799" s="14">
        <v>165</v>
      </c>
    </row>
    <row r="800" spans="1:2" x14ac:dyDescent="0.25">
      <c r="A800" s="12" t="s">
        <v>47</v>
      </c>
      <c r="B800" s="14">
        <v>173</v>
      </c>
    </row>
    <row r="801" spans="1:2" x14ac:dyDescent="0.25">
      <c r="A801" s="12" t="s">
        <v>47</v>
      </c>
      <c r="B801" s="14">
        <v>181</v>
      </c>
    </row>
    <row r="802" spans="1:2" x14ac:dyDescent="0.25">
      <c r="A802" s="12" t="s">
        <v>47</v>
      </c>
      <c r="B802" s="14">
        <v>198</v>
      </c>
    </row>
    <row r="803" spans="1:2" x14ac:dyDescent="0.25">
      <c r="A803" s="12" t="s">
        <v>47</v>
      </c>
      <c r="B803" s="14">
        <v>199</v>
      </c>
    </row>
    <row r="804" spans="1:2" x14ac:dyDescent="0.25">
      <c r="A804" s="12" t="s">
        <v>47</v>
      </c>
      <c r="B804" s="14">
        <v>201</v>
      </c>
    </row>
    <row r="805" spans="1:2" x14ac:dyDescent="0.25">
      <c r="A805" s="12" t="s">
        <v>47</v>
      </c>
      <c r="B805" s="14">
        <v>204</v>
      </c>
    </row>
    <row r="806" spans="1:2" x14ac:dyDescent="0.25">
      <c r="A806" s="12" t="s">
        <v>47</v>
      </c>
      <c r="B806" s="14">
        <v>208</v>
      </c>
    </row>
    <row r="807" spans="1:2" x14ac:dyDescent="0.25">
      <c r="A807" s="12" t="s">
        <v>47</v>
      </c>
      <c r="B807" s="14">
        <v>210</v>
      </c>
    </row>
    <row r="808" spans="1:2" x14ac:dyDescent="0.25">
      <c r="A808" s="12" t="s">
        <v>47</v>
      </c>
      <c r="B808" s="14">
        <v>213</v>
      </c>
    </row>
    <row r="809" spans="1:2" x14ac:dyDescent="0.25">
      <c r="A809" s="12" t="s">
        <v>47</v>
      </c>
      <c r="B809" s="14">
        <v>222</v>
      </c>
    </row>
    <row r="810" spans="1:2" x14ac:dyDescent="0.25">
      <c r="A810" s="12" t="s">
        <v>47</v>
      </c>
      <c r="B810" s="14">
        <v>239</v>
      </c>
    </row>
    <row r="811" spans="1:2" x14ac:dyDescent="0.25">
      <c r="A811" s="12" t="s">
        <v>47</v>
      </c>
      <c r="B811" s="14">
        <v>243</v>
      </c>
    </row>
    <row r="812" spans="1:2" x14ac:dyDescent="0.25">
      <c r="A812" s="12" t="s">
        <v>47</v>
      </c>
      <c r="B812" s="14">
        <v>247</v>
      </c>
    </row>
    <row r="813" spans="1:2" x14ac:dyDescent="0.25">
      <c r="A813" s="12" t="s">
        <v>47</v>
      </c>
      <c r="B813" s="14">
        <v>275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angle of flower and branch</vt:lpstr>
      <vt:lpstr>Water-soluble pectin</vt:lpstr>
      <vt:lpstr>CDTA-souble pectin</vt:lpstr>
      <vt:lpstr>Sodium carbonate-soluble pectin</vt:lpstr>
      <vt:lpstr>CDTA length</vt:lpstr>
      <vt:lpstr>SSP length</vt:lpstr>
      <vt:lpstr>WSP width</vt:lpstr>
      <vt:lpstr>CSP width</vt:lpstr>
      <vt:lpstr>SSP width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2022-11-11T16:22:35Z</dcterms:modified>
</cp:coreProperties>
</file>