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Revision\"/>
    </mc:Choice>
  </mc:AlternateContent>
  <xr:revisionPtr revIDLastSave="0" documentId="13_ncr:1_{978E7CCB-ED0F-4A56-B1D7-E6D0CD64344A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pH" sheetId="1" r:id="rId1"/>
    <sheet name="Texture" sheetId="2" r:id="rId2"/>
    <sheet name="PV" sheetId="3" r:id="rId3"/>
    <sheet name="Colors" sheetId="10" r:id="rId4"/>
    <sheet name="TVB-N" sheetId="7" r:id="rId5"/>
    <sheet name="TCA soluble peptide" sheetId="11" r:id="rId6"/>
    <sheet name="Total viable count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7" l="1"/>
  <c r="G49" i="10"/>
  <c r="O4" i="11" l="1"/>
  <c r="P4" i="11"/>
  <c r="Q4" i="11"/>
  <c r="U4" i="11"/>
  <c r="V4" i="11"/>
  <c r="X4" i="11" s="1"/>
  <c r="W4" i="11"/>
  <c r="O5" i="11"/>
  <c r="P5" i="11"/>
  <c r="Q5" i="11"/>
  <c r="U5" i="11"/>
  <c r="V5" i="11"/>
  <c r="X5" i="11" s="1"/>
  <c r="W5" i="11"/>
  <c r="O6" i="11"/>
  <c r="R6" i="11" s="1"/>
  <c r="U6" i="11" s="1"/>
  <c r="P6" i="11"/>
  <c r="S6" i="11" s="1"/>
  <c r="V6" i="11" s="1"/>
  <c r="Q6" i="11"/>
  <c r="W6" i="11"/>
  <c r="O7" i="11"/>
  <c r="R7" i="11" s="1"/>
  <c r="U7" i="11" s="1"/>
  <c r="P7" i="11"/>
  <c r="Q7" i="11"/>
  <c r="T7" i="11" s="1"/>
  <c r="W7" i="11" s="1"/>
  <c r="S7" i="11"/>
  <c r="V7" i="11"/>
  <c r="O8" i="11"/>
  <c r="R8" i="11" s="1"/>
  <c r="U8" i="11" s="1"/>
  <c r="P8" i="11"/>
  <c r="Q8" i="11"/>
  <c r="S8" i="11"/>
  <c r="V8" i="11" s="1"/>
  <c r="T8" i="11"/>
  <c r="W8" i="11" s="1"/>
  <c r="O9" i="11"/>
  <c r="R9" i="11" s="1"/>
  <c r="U9" i="11" s="1"/>
  <c r="P9" i="11"/>
  <c r="S9" i="11" s="1"/>
  <c r="V9" i="11" s="1"/>
  <c r="Q9" i="11"/>
  <c r="T9" i="11" s="1"/>
  <c r="W9" i="11" s="1"/>
  <c r="O10" i="11"/>
  <c r="P10" i="11"/>
  <c r="S10" i="11" s="1"/>
  <c r="V10" i="11" s="1"/>
  <c r="Q10" i="11"/>
  <c r="T10" i="11" s="1"/>
  <c r="W10" i="11" s="1"/>
  <c r="R10" i="11"/>
  <c r="U10" i="11" s="1"/>
  <c r="O11" i="11"/>
  <c r="R11" i="11" s="1"/>
  <c r="U11" i="11" s="1"/>
  <c r="P11" i="11"/>
  <c r="Q11" i="11"/>
  <c r="T11" i="11" s="1"/>
  <c r="W11" i="11" s="1"/>
  <c r="S11" i="11"/>
  <c r="V11" i="11" s="1"/>
  <c r="O12" i="11"/>
  <c r="R12" i="11" s="1"/>
  <c r="U12" i="11" s="1"/>
  <c r="P12" i="11"/>
  <c r="S12" i="11" s="1"/>
  <c r="V12" i="11" s="1"/>
  <c r="Q12" i="11"/>
  <c r="T12" i="11"/>
  <c r="W12" i="11" s="1"/>
  <c r="O13" i="11"/>
  <c r="P13" i="11"/>
  <c r="S13" i="11" s="1"/>
  <c r="V13" i="11" s="1"/>
  <c r="Q13" i="11"/>
  <c r="T13" i="11" s="1"/>
  <c r="W13" i="11" s="1"/>
  <c r="R13" i="11"/>
  <c r="U13" i="11"/>
  <c r="I5" i="7"/>
  <c r="I6" i="7"/>
  <c r="I7" i="7"/>
  <c r="I8" i="7"/>
  <c r="I10" i="7"/>
  <c r="I11" i="7"/>
  <c r="I12" i="7"/>
  <c r="I13" i="7"/>
  <c r="I14" i="7"/>
  <c r="H5" i="7"/>
  <c r="H6" i="7"/>
  <c r="H7" i="7"/>
  <c r="H8" i="7"/>
  <c r="H10" i="7"/>
  <c r="H11" i="7"/>
  <c r="H12" i="7"/>
  <c r="H13" i="7"/>
  <c r="H14" i="7"/>
  <c r="H4" i="7"/>
  <c r="I4" i="7"/>
  <c r="G5" i="7"/>
  <c r="G6" i="7"/>
  <c r="G7" i="7"/>
  <c r="G8" i="7"/>
  <c r="G10" i="7"/>
  <c r="G11" i="7"/>
  <c r="G12" i="7"/>
  <c r="G13" i="7"/>
  <c r="G14" i="7"/>
  <c r="G4" i="7"/>
  <c r="J7" i="7"/>
  <c r="G8" i="3"/>
  <c r="H8" i="3"/>
  <c r="I8" i="3"/>
  <c r="J4" i="3"/>
  <c r="H4" i="3"/>
  <c r="I16" i="3"/>
  <c r="I17" i="3"/>
  <c r="I18" i="3"/>
  <c r="I19" i="3"/>
  <c r="H16" i="3"/>
  <c r="H17" i="3"/>
  <c r="H18" i="3"/>
  <c r="H19" i="3"/>
  <c r="H15" i="3"/>
  <c r="I15" i="3"/>
  <c r="G16" i="3"/>
  <c r="G17" i="3"/>
  <c r="G18" i="3"/>
  <c r="G19" i="3"/>
  <c r="G15" i="3"/>
  <c r="J8" i="3"/>
  <c r="H7" i="3"/>
  <c r="I7" i="3"/>
  <c r="H6" i="3"/>
  <c r="J6" i="3" s="1"/>
  <c r="I6" i="3"/>
  <c r="H5" i="3"/>
  <c r="J5" i="3" s="1"/>
  <c r="I5" i="3"/>
  <c r="I4" i="3"/>
  <c r="G5" i="3"/>
  <c r="G6" i="3"/>
  <c r="G7" i="3"/>
  <c r="G4" i="3"/>
  <c r="H53" i="10"/>
  <c r="G53" i="10"/>
  <c r="H52" i="10"/>
  <c r="G52" i="10"/>
  <c r="H51" i="10"/>
  <c r="G51" i="10"/>
  <c r="H50" i="10"/>
  <c r="G50" i="10"/>
  <c r="H49" i="10"/>
  <c r="H44" i="10"/>
  <c r="G44" i="10"/>
  <c r="H43" i="10"/>
  <c r="G43" i="10"/>
  <c r="H42" i="10"/>
  <c r="G42" i="10"/>
  <c r="H41" i="10"/>
  <c r="G41" i="10"/>
  <c r="H40" i="10"/>
  <c r="G40" i="10"/>
  <c r="H35" i="10"/>
  <c r="G35" i="10"/>
  <c r="H34" i="10"/>
  <c r="G34" i="10"/>
  <c r="H33" i="10"/>
  <c r="G33" i="10"/>
  <c r="H32" i="10"/>
  <c r="G32" i="10"/>
  <c r="H31" i="10"/>
  <c r="G31" i="10"/>
  <c r="H26" i="10"/>
  <c r="G26" i="10"/>
  <c r="H25" i="10"/>
  <c r="G25" i="10"/>
  <c r="H24" i="10"/>
  <c r="G24" i="10"/>
  <c r="H23" i="10"/>
  <c r="G23" i="10"/>
  <c r="H22" i="10"/>
  <c r="G22" i="10"/>
  <c r="H17" i="10"/>
  <c r="G17" i="10"/>
  <c r="H16" i="10"/>
  <c r="G16" i="10"/>
  <c r="H15" i="10"/>
  <c r="G15" i="10"/>
  <c r="H14" i="10"/>
  <c r="G14" i="10"/>
  <c r="H13" i="10"/>
  <c r="G13" i="10"/>
  <c r="H8" i="10"/>
  <c r="G8" i="10"/>
  <c r="H7" i="10"/>
  <c r="G7" i="10"/>
  <c r="H6" i="10"/>
  <c r="G6" i="10"/>
  <c r="H5" i="10"/>
  <c r="G5" i="10"/>
  <c r="H4" i="10"/>
  <c r="G4" i="10"/>
  <c r="G4" i="1"/>
  <c r="J18" i="3"/>
  <c r="J19" i="3"/>
  <c r="H71" i="2"/>
  <c r="G71" i="2"/>
  <c r="H70" i="2"/>
  <c r="G70" i="2"/>
  <c r="H69" i="2"/>
  <c r="G69" i="2"/>
  <c r="H68" i="2"/>
  <c r="G68" i="2"/>
  <c r="H67" i="2"/>
  <c r="G67" i="2"/>
  <c r="H62" i="2"/>
  <c r="G62" i="2"/>
  <c r="H61" i="2"/>
  <c r="G61" i="2"/>
  <c r="H60" i="2"/>
  <c r="G60" i="2"/>
  <c r="H59" i="2"/>
  <c r="G59" i="2"/>
  <c r="H58" i="2"/>
  <c r="G58" i="2"/>
  <c r="H53" i="2"/>
  <c r="G53" i="2"/>
  <c r="H52" i="2"/>
  <c r="G52" i="2"/>
  <c r="H51" i="2"/>
  <c r="G51" i="2"/>
  <c r="H50" i="2"/>
  <c r="G50" i="2"/>
  <c r="H49" i="2"/>
  <c r="G49" i="2"/>
  <c r="H44" i="2"/>
  <c r="G44" i="2"/>
  <c r="H43" i="2"/>
  <c r="G43" i="2"/>
  <c r="H42" i="2"/>
  <c r="G42" i="2"/>
  <c r="H41" i="2"/>
  <c r="G41" i="2"/>
  <c r="H40" i="2"/>
  <c r="G40" i="2"/>
  <c r="H35" i="2"/>
  <c r="G35" i="2"/>
  <c r="H34" i="2"/>
  <c r="G34" i="2"/>
  <c r="H33" i="2"/>
  <c r="G33" i="2"/>
  <c r="H32" i="2"/>
  <c r="G32" i="2"/>
  <c r="H31" i="2"/>
  <c r="G31" i="2"/>
  <c r="H26" i="2"/>
  <c r="G26" i="2"/>
  <c r="H25" i="2"/>
  <c r="G25" i="2"/>
  <c r="H24" i="2"/>
  <c r="G24" i="2"/>
  <c r="H23" i="2"/>
  <c r="G23" i="2"/>
  <c r="H22" i="2"/>
  <c r="G22" i="2"/>
  <c r="H17" i="2"/>
  <c r="G17" i="2"/>
  <c r="H16" i="2"/>
  <c r="G16" i="2"/>
  <c r="H15" i="2"/>
  <c r="G15" i="2"/>
  <c r="H14" i="2"/>
  <c r="G14" i="2"/>
  <c r="H13" i="2"/>
  <c r="G13" i="2"/>
  <c r="H8" i="2"/>
  <c r="G8" i="2"/>
  <c r="H7" i="2"/>
  <c r="G7" i="2"/>
  <c r="H6" i="2"/>
  <c r="G6" i="2"/>
  <c r="H5" i="2"/>
  <c r="G5" i="2"/>
  <c r="H4" i="2"/>
  <c r="G4" i="2"/>
  <c r="H8" i="1"/>
  <c r="G8" i="1"/>
  <c r="H7" i="1"/>
  <c r="G7" i="1"/>
  <c r="H6" i="1"/>
  <c r="G6" i="1"/>
  <c r="H5" i="1"/>
  <c r="G5" i="1"/>
  <c r="H4" i="1"/>
  <c r="H17" i="1"/>
  <c r="G17" i="1"/>
  <c r="H16" i="1"/>
  <c r="G16" i="1"/>
  <c r="H15" i="1"/>
  <c r="G15" i="1"/>
  <c r="H14" i="1"/>
  <c r="G14" i="1"/>
  <c r="H13" i="1"/>
  <c r="G13" i="1"/>
  <c r="X10" i="11" l="1"/>
  <c r="Y10" i="11"/>
  <c r="X7" i="11"/>
  <c r="Y7" i="11"/>
  <c r="X13" i="11"/>
  <c r="X12" i="11"/>
  <c r="Y12" i="11"/>
  <c r="X8" i="11"/>
  <c r="Y8" i="11"/>
  <c r="X6" i="11"/>
  <c r="Y6" i="11"/>
  <c r="X9" i="11"/>
  <c r="Y9" i="11"/>
  <c r="Y11" i="11"/>
  <c r="X11" i="11"/>
  <c r="Y5" i="11"/>
  <c r="Y4" i="11"/>
  <c r="Y13" i="11"/>
  <c r="K6" i="7"/>
  <c r="J5" i="7"/>
  <c r="K5" i="7"/>
  <c r="J13" i="7"/>
  <c r="K8" i="7"/>
  <c r="K14" i="7"/>
  <c r="K12" i="7"/>
  <c r="J10" i="7"/>
  <c r="K11" i="7"/>
  <c r="K7" i="7"/>
  <c r="K13" i="7"/>
  <c r="K4" i="7"/>
  <c r="J14" i="7"/>
  <c r="J12" i="7"/>
  <c r="J11" i="7"/>
  <c r="K10" i="7"/>
  <c r="J8" i="7"/>
  <c r="J6" i="7"/>
  <c r="J17" i="3"/>
  <c r="J16" i="3"/>
  <c r="J7" i="3"/>
  <c r="K7" i="3"/>
  <c r="K18" i="3"/>
  <c r="K5" i="3"/>
  <c r="K19" i="3"/>
  <c r="K6" i="3"/>
  <c r="K8" i="3"/>
  <c r="K4" i="3"/>
  <c r="J15" i="3"/>
  <c r="K17" i="3"/>
  <c r="K15" i="3"/>
  <c r="K16" i="3"/>
</calcChain>
</file>

<file path=xl/sharedStrings.xml><?xml version="1.0" encoding="utf-8"?>
<sst xmlns="http://schemas.openxmlformats.org/spreadsheetml/2006/main" count="802" uniqueCount="88">
  <si>
    <t>CT</t>
  </si>
  <si>
    <t>TM</t>
  </si>
  <si>
    <t>SD</t>
  </si>
  <si>
    <t>pH</t>
  </si>
  <si>
    <t>Hardness</t>
  </si>
  <si>
    <t>Springiness</t>
  </si>
  <si>
    <t>Adhesiveness</t>
  </si>
  <si>
    <t>Cohesiveness</t>
  </si>
  <si>
    <t>PV</t>
  </si>
  <si>
    <t>L*</t>
  </si>
  <si>
    <t>AVR</t>
  </si>
  <si>
    <t>c</t>
  </si>
  <si>
    <t>b</t>
  </si>
  <si>
    <t>a</t>
  </si>
  <si>
    <t>ab</t>
  </si>
  <si>
    <t>abc</t>
  </si>
  <si>
    <t>bc</t>
  </si>
  <si>
    <t>cd</t>
  </si>
  <si>
    <t>d</t>
  </si>
  <si>
    <t>a*</t>
  </si>
  <si>
    <t>cde</t>
  </si>
  <si>
    <t>de</t>
  </si>
  <si>
    <t>e</t>
  </si>
  <si>
    <t>b*</t>
  </si>
  <si>
    <t>meq/g</t>
  </si>
  <si>
    <t>bcd</t>
  </si>
  <si>
    <t>days</t>
  </si>
  <si>
    <t>R1</t>
  </si>
  <si>
    <t>R2</t>
  </si>
  <si>
    <t>R3</t>
  </si>
  <si>
    <t>mg/100g</t>
  </si>
  <si>
    <t/>
  </si>
  <si>
    <t>ANOVA</t>
  </si>
  <si>
    <t>Sum of Squares</t>
  </si>
  <si>
    <t>df</t>
  </si>
  <si>
    <t>Mean Square</t>
  </si>
  <si>
    <t>F</t>
  </si>
  <si>
    <t>Sig.</t>
  </si>
  <si>
    <t>Between Groups</t>
  </si>
  <si>
    <t>Within Groups</t>
  </si>
  <si>
    <t>Total</t>
  </si>
  <si>
    <t>Code</t>
  </si>
  <si>
    <t>N</t>
  </si>
  <si>
    <t>Subset for alpha = 0.05</t>
  </si>
  <si>
    <t>1</t>
  </si>
  <si>
    <t>2</t>
  </si>
  <si>
    <t>3</t>
  </si>
  <si>
    <t>6.00</t>
  </si>
  <si>
    <t>10.00</t>
  </si>
  <si>
    <t>2.00</t>
  </si>
  <si>
    <t>5.00</t>
  </si>
  <si>
    <t>9.00</t>
  </si>
  <si>
    <t>8.00</t>
  </si>
  <si>
    <t>3.00</t>
  </si>
  <si>
    <t>1.00</t>
  </si>
  <si>
    <t>7.00</t>
  </si>
  <si>
    <t>4.00</t>
  </si>
  <si>
    <t>Means for groups in homogeneous subsets are displayed.</t>
  </si>
  <si>
    <t>a. Uses Harmonic Mean Sample Size = 3.000.</t>
  </si>
  <si>
    <r>
      <t>Duncan</t>
    </r>
    <r>
      <rPr>
        <vertAlign val="superscript"/>
        <sz val="9"/>
        <color indexed="8"/>
        <rFont val="Arial"/>
        <family val="2"/>
      </rPr>
      <t>a</t>
    </r>
  </si>
  <si>
    <t>superscript</t>
  </si>
  <si>
    <t>code</t>
  </si>
  <si>
    <t>4</t>
  </si>
  <si>
    <t>L</t>
  </si>
  <si>
    <t>5</t>
  </si>
  <si>
    <t>Sodium thiosulfate - Blank (ml)</t>
  </si>
  <si>
    <t>Hydrochloric acid - Blank (ml)</t>
  </si>
  <si>
    <t>8</t>
  </si>
  <si>
    <t>7</t>
  </si>
  <si>
    <t>6</t>
  </si>
  <si>
    <t>fg</t>
  </si>
  <si>
    <t>ef</t>
  </si>
  <si>
    <t>gh</t>
  </si>
  <si>
    <t>h</t>
  </si>
  <si>
    <r>
      <rPr>
        <sz val="11"/>
        <rFont val="Symbol"/>
        <family val="1"/>
        <charset val="2"/>
      </rPr>
      <t>m</t>
    </r>
    <r>
      <rPr>
        <sz val="11"/>
        <rFont val="Tahoma"/>
        <family val="2"/>
        <scheme val="minor"/>
      </rPr>
      <t>g/g</t>
    </r>
  </si>
  <si>
    <t>mg/g</t>
  </si>
  <si>
    <t>AVR OD</t>
  </si>
  <si>
    <t>Tyrosine (mg/ml)</t>
  </si>
  <si>
    <t>protein concentration*dilution factor</t>
  </si>
  <si>
    <t>final protein concentration</t>
  </si>
  <si>
    <t>protein concentration</t>
  </si>
  <si>
    <t>Total viable count</t>
  </si>
  <si>
    <t>AVR log cfu</t>
  </si>
  <si>
    <t>Control</t>
  </si>
  <si>
    <t xml:space="preserve"> </t>
  </si>
  <si>
    <t>The total viable count was compared with edible limit of standard freshwater fish (ICMSF, 1986)</t>
  </si>
  <si>
    <t>TVB-N</t>
  </si>
  <si>
    <t>TCA soluble peptide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</si>
</sst>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87" formatCode="###0.000"/>
    <numFmt numFmtId="188" formatCode="###0"/>
    <numFmt numFmtId="189" formatCode="####.000"/>
    <numFmt numFmtId="190" formatCode="###0.0000"/>
    <numFmt numFmtId="191" formatCode="####.0000"/>
    <numFmt numFmtId="192" formatCode="0.000000"/>
  </numFmts>
  <fonts count="13">
    <font>
      <sz val="11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b/>
      <sz val="11"/>
      <color rgb="FFFF0000"/>
      <name val="Tahoma"/>
      <family val="2"/>
      <scheme val="minor"/>
    </font>
    <font>
      <sz val="8"/>
      <name val="Tahoma"/>
      <family val="2"/>
      <charset val="22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name val="Tahoma"/>
      <family val="2"/>
      <scheme val="minor"/>
    </font>
    <font>
      <sz val="11"/>
      <name val="Tahoma"/>
      <family val="1"/>
      <charset val="222"/>
      <scheme val="minor"/>
    </font>
    <font>
      <sz val="11"/>
      <name val="Symbol"/>
      <family val="1"/>
      <charset val="2"/>
    </font>
    <font>
      <sz val="11"/>
      <name val="Tahoma"/>
      <family val="1"/>
      <charset val="2"/>
      <scheme val="minor"/>
    </font>
    <font>
      <sz val="11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31">
    <xf numFmtId="0" fontId="0" fillId="0" borderId="0" xfId="0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0" borderId="0" xfId="1"/>
    <xf numFmtId="0" fontId="6" fillId="0" borderId="3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6" xfId="1" applyFont="1" applyBorder="1" applyAlignment="1">
      <alignment horizontal="left" vertical="top" wrapText="1"/>
    </xf>
    <xf numFmtId="187" fontId="6" fillId="0" borderId="7" xfId="1" applyNumberFormat="1" applyFont="1" applyBorder="1" applyAlignment="1">
      <alignment horizontal="right" vertical="center"/>
    </xf>
    <xf numFmtId="188" fontId="6" fillId="0" borderId="8" xfId="1" applyNumberFormat="1" applyFont="1" applyBorder="1" applyAlignment="1">
      <alignment horizontal="right" vertical="center"/>
    </xf>
    <xf numFmtId="189" fontId="6" fillId="0" borderId="8" xfId="1" applyNumberFormat="1" applyFont="1" applyBorder="1" applyAlignment="1">
      <alignment horizontal="right" vertical="center"/>
    </xf>
    <xf numFmtId="187" fontId="6" fillId="0" borderId="8" xfId="1" applyNumberFormat="1" applyFont="1" applyBorder="1" applyAlignment="1">
      <alignment horizontal="right" vertical="center"/>
    </xf>
    <xf numFmtId="189" fontId="6" fillId="0" borderId="9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left" vertical="top" wrapText="1"/>
    </xf>
    <xf numFmtId="189" fontId="6" fillId="0" borderId="11" xfId="1" applyNumberFormat="1" applyFont="1" applyBorder="1" applyAlignment="1">
      <alignment horizontal="right" vertical="center"/>
    </xf>
    <xf numFmtId="188" fontId="6" fillId="0" borderId="12" xfId="1" applyNumberFormat="1" applyFont="1" applyBorder="1" applyAlignment="1">
      <alignment horizontal="right" vertical="center"/>
    </xf>
    <xf numFmtId="189" fontId="6" fillId="0" borderId="12" xfId="1" applyNumberFormat="1" applyFont="1" applyBorder="1" applyAlignment="1">
      <alignment horizontal="right" vertical="center"/>
    </xf>
    <xf numFmtId="0" fontId="6" fillId="0" borderId="12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top" wrapText="1"/>
    </xf>
    <xf numFmtId="187" fontId="6" fillId="0" borderId="15" xfId="1" applyNumberFormat="1" applyFont="1" applyBorder="1" applyAlignment="1">
      <alignment horizontal="right" vertical="center"/>
    </xf>
    <xf numFmtId="188" fontId="6" fillId="0" borderId="16" xfId="1" applyNumberFormat="1" applyFont="1" applyBorder="1" applyAlignment="1">
      <alignment horizontal="right" vertical="center"/>
    </xf>
    <xf numFmtId="0" fontId="6" fillId="0" borderId="16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6" xfId="1" applyFont="1" applyBorder="1" applyAlignment="1">
      <alignment horizontal="left" vertical="top"/>
    </xf>
    <xf numFmtId="188" fontId="6" fillId="0" borderId="7" xfId="1" applyNumberFormat="1" applyFont="1" applyBorder="1" applyAlignment="1">
      <alignment horizontal="right" vertical="center"/>
    </xf>
    <xf numFmtId="190" fontId="6" fillId="0" borderId="8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top"/>
    </xf>
    <xf numFmtId="188" fontId="6" fillId="0" borderId="11" xfId="1" applyNumberFormat="1" applyFont="1" applyBorder="1" applyAlignment="1">
      <alignment horizontal="right" vertical="center"/>
    </xf>
    <xf numFmtId="190" fontId="6" fillId="0" borderId="12" xfId="1" applyNumberFormat="1" applyFont="1" applyBorder="1" applyAlignment="1">
      <alignment horizontal="right" vertical="center"/>
    </xf>
    <xf numFmtId="190" fontId="6" fillId="0" borderId="13" xfId="1" applyNumberFormat="1" applyFont="1" applyBorder="1" applyAlignment="1">
      <alignment horizontal="right" vertical="center"/>
    </xf>
    <xf numFmtId="0" fontId="6" fillId="0" borderId="15" xfId="1" applyFont="1" applyBorder="1" applyAlignment="1">
      <alignment horizontal="left" vertical="center" wrapText="1"/>
    </xf>
    <xf numFmtId="187" fontId="6" fillId="0" borderId="16" xfId="1" applyNumberFormat="1" applyFont="1" applyBorder="1" applyAlignment="1">
      <alignment horizontal="right" vertical="center"/>
    </xf>
    <xf numFmtId="189" fontId="6" fillId="0" borderId="16" xfId="1" applyNumberFormat="1" applyFont="1" applyBorder="1" applyAlignment="1">
      <alignment horizontal="right" vertical="center"/>
    </xf>
    <xf numFmtId="189" fontId="6" fillId="0" borderId="17" xfId="1" applyNumberFormat="1" applyFont="1" applyBorder="1" applyAlignment="1">
      <alignment horizontal="right" vertical="center"/>
    </xf>
    <xf numFmtId="0" fontId="0" fillId="7" borderId="1" xfId="0" applyFill="1" applyBorder="1" applyAlignment="1">
      <alignment horizontal="center"/>
    </xf>
    <xf numFmtId="0" fontId="4" fillId="0" borderId="0" xfId="2"/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" fillId="0" borderId="5" xfId="2" applyFont="1" applyBorder="1" applyAlignment="1">
      <alignment horizontal="center" wrapText="1"/>
    </xf>
    <xf numFmtId="0" fontId="6" fillId="0" borderId="6" xfId="2" applyFont="1" applyBorder="1" applyAlignment="1">
      <alignment horizontal="left" vertical="top" wrapText="1"/>
    </xf>
    <xf numFmtId="187" fontId="6" fillId="0" borderId="7" xfId="2" applyNumberFormat="1" applyFont="1" applyBorder="1" applyAlignment="1">
      <alignment horizontal="right" vertical="center"/>
    </xf>
    <xf numFmtId="188" fontId="6" fillId="0" borderId="8" xfId="2" applyNumberFormat="1" applyFont="1" applyBorder="1" applyAlignment="1">
      <alignment horizontal="right" vertical="center"/>
    </xf>
    <xf numFmtId="187" fontId="6" fillId="0" borderId="8" xfId="2" applyNumberFormat="1" applyFont="1" applyBorder="1" applyAlignment="1">
      <alignment horizontal="right" vertical="center"/>
    </xf>
    <xf numFmtId="189" fontId="6" fillId="0" borderId="9" xfId="2" applyNumberFormat="1" applyFont="1" applyBorder="1" applyAlignment="1">
      <alignment horizontal="right" vertical="center"/>
    </xf>
    <xf numFmtId="0" fontId="6" fillId="0" borderId="10" xfId="2" applyFont="1" applyBorder="1" applyAlignment="1">
      <alignment horizontal="left" vertical="top" wrapText="1"/>
    </xf>
    <xf numFmtId="187" fontId="6" fillId="0" borderId="11" xfId="2" applyNumberFormat="1" applyFont="1" applyBorder="1" applyAlignment="1">
      <alignment horizontal="right" vertical="center"/>
    </xf>
    <xf numFmtId="188" fontId="6" fillId="0" borderId="12" xfId="2" applyNumberFormat="1" applyFont="1" applyBorder="1" applyAlignment="1">
      <alignment horizontal="right" vertical="center"/>
    </xf>
    <xf numFmtId="187" fontId="6" fillId="0" borderId="12" xfId="2" applyNumberFormat="1" applyFont="1" applyBorder="1" applyAlignment="1">
      <alignment horizontal="right" vertical="center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top" wrapText="1"/>
    </xf>
    <xf numFmtId="187" fontId="6" fillId="0" borderId="15" xfId="2" applyNumberFormat="1" applyFont="1" applyBorder="1" applyAlignment="1">
      <alignment horizontal="right" vertical="center"/>
    </xf>
    <xf numFmtId="188" fontId="6" fillId="0" borderId="16" xfId="2" applyNumberFormat="1" applyFont="1" applyBorder="1" applyAlignment="1">
      <alignment horizontal="right" vertical="center"/>
    </xf>
    <xf numFmtId="0" fontId="6" fillId="0" borderId="16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22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6" fillId="0" borderId="6" xfId="2" applyFont="1" applyBorder="1" applyAlignment="1">
      <alignment horizontal="left" vertical="top"/>
    </xf>
    <xf numFmtId="188" fontId="6" fillId="0" borderId="7" xfId="2" applyNumberFormat="1" applyFont="1" applyBorder="1" applyAlignment="1">
      <alignment horizontal="right" vertical="center"/>
    </xf>
    <xf numFmtId="190" fontId="6" fillId="0" borderId="8" xfId="2" applyNumberFormat="1" applyFont="1" applyBorder="1" applyAlignment="1">
      <alignment horizontal="right" vertical="center"/>
    </xf>
    <xf numFmtId="0" fontId="6" fillId="0" borderId="9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top"/>
    </xf>
    <xf numFmtId="188" fontId="6" fillId="0" borderId="11" xfId="2" applyNumberFormat="1" applyFont="1" applyBorder="1" applyAlignment="1">
      <alignment horizontal="right" vertical="center"/>
    </xf>
    <xf numFmtId="190" fontId="6" fillId="0" borderId="12" xfId="2" applyNumberFormat="1" applyFont="1" applyBorder="1" applyAlignment="1">
      <alignment horizontal="right" vertical="center"/>
    </xf>
    <xf numFmtId="190" fontId="6" fillId="0" borderId="13" xfId="2" applyNumberFormat="1" applyFont="1" applyBorder="1" applyAlignment="1">
      <alignment horizontal="right" vertical="center"/>
    </xf>
    <xf numFmtId="0" fontId="6" fillId="0" borderId="15" xfId="2" applyFont="1" applyBorder="1" applyAlignment="1">
      <alignment horizontal="left" vertical="center" wrapText="1"/>
    </xf>
    <xf numFmtId="189" fontId="6" fillId="0" borderId="16" xfId="2" applyNumberFormat="1" applyFont="1" applyBorder="1" applyAlignment="1">
      <alignment horizontal="right" vertical="center"/>
    </xf>
    <xf numFmtId="189" fontId="6" fillId="0" borderId="17" xfId="2" applyNumberFormat="1" applyFont="1" applyBorder="1" applyAlignment="1">
      <alignment horizontal="right" vertical="center"/>
    </xf>
    <xf numFmtId="2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8" borderId="1" xfId="0" applyFill="1" applyBorder="1"/>
    <xf numFmtId="0" fontId="0" fillId="7" borderId="1" xfId="0" applyFill="1" applyBorder="1"/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191" fontId="6" fillId="0" borderId="8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 wrapText="1"/>
    </xf>
    <xf numFmtId="191" fontId="6" fillId="0" borderId="12" xfId="2" applyNumberFormat="1" applyFont="1" applyBorder="1" applyAlignment="1">
      <alignment horizontal="right" vertical="center"/>
    </xf>
    <xf numFmtId="189" fontId="6" fillId="0" borderId="7" xfId="2" applyNumberFormat="1" applyFont="1" applyBorder="1" applyAlignment="1">
      <alignment horizontal="right" vertical="center"/>
    </xf>
    <xf numFmtId="189" fontId="6" fillId="0" borderId="8" xfId="2" applyNumberFormat="1" applyFont="1" applyBorder="1" applyAlignment="1">
      <alignment horizontal="right" vertical="center"/>
    </xf>
    <xf numFmtId="189" fontId="6" fillId="0" borderId="11" xfId="2" applyNumberFormat="1" applyFont="1" applyBorder="1" applyAlignment="1">
      <alignment horizontal="right" vertical="center"/>
    </xf>
    <xf numFmtId="189" fontId="6" fillId="0" borderId="12" xfId="2" applyNumberFormat="1" applyFont="1" applyBorder="1" applyAlignment="1">
      <alignment horizontal="right" vertical="center"/>
    </xf>
    <xf numFmtId="189" fontId="6" fillId="0" borderId="15" xfId="2" applyNumberFormat="1" applyFont="1" applyBorder="1" applyAlignment="1">
      <alignment horizontal="right" vertical="center"/>
    </xf>
    <xf numFmtId="191" fontId="6" fillId="0" borderId="13" xfId="2" applyNumberFormat="1" applyFont="1" applyBorder="1" applyAlignment="1">
      <alignment horizontal="right" vertical="center"/>
    </xf>
    <xf numFmtId="0" fontId="4" fillId="0" borderId="0" xfId="3"/>
    <xf numFmtId="0" fontId="6" fillId="0" borderId="3" xfId="3" applyFont="1" applyBorder="1" applyAlignment="1">
      <alignment horizontal="center" wrapText="1"/>
    </xf>
    <xf numFmtId="0" fontId="6" fillId="0" borderId="4" xfId="3" applyFont="1" applyBorder="1" applyAlignment="1">
      <alignment horizontal="center" wrapText="1"/>
    </xf>
    <xf numFmtId="0" fontId="6" fillId="0" borderId="5" xfId="3" applyFont="1" applyBorder="1" applyAlignment="1">
      <alignment horizontal="center" wrapText="1"/>
    </xf>
    <xf numFmtId="0" fontId="6" fillId="0" borderId="6" xfId="3" applyFont="1" applyBorder="1" applyAlignment="1">
      <alignment horizontal="left" vertical="top" wrapText="1"/>
    </xf>
    <xf numFmtId="187" fontId="6" fillId="0" borderId="7" xfId="3" applyNumberFormat="1" applyFont="1" applyBorder="1" applyAlignment="1">
      <alignment horizontal="right" vertical="center"/>
    </xf>
    <xf numFmtId="188" fontId="6" fillId="0" borderId="8" xfId="3" applyNumberFormat="1" applyFont="1" applyBorder="1" applyAlignment="1">
      <alignment horizontal="right" vertical="center"/>
    </xf>
    <xf numFmtId="189" fontId="6" fillId="0" borderId="8" xfId="3" applyNumberFormat="1" applyFont="1" applyBorder="1" applyAlignment="1">
      <alignment horizontal="right" vertical="center"/>
    </xf>
    <xf numFmtId="187" fontId="6" fillId="0" borderId="8" xfId="3" applyNumberFormat="1" applyFont="1" applyBorder="1" applyAlignment="1">
      <alignment horizontal="right" vertical="center"/>
    </xf>
    <xf numFmtId="189" fontId="6" fillId="0" borderId="9" xfId="3" applyNumberFormat="1" applyFont="1" applyBorder="1" applyAlignment="1">
      <alignment horizontal="right" vertical="center"/>
    </xf>
    <xf numFmtId="0" fontId="6" fillId="0" borderId="10" xfId="3" applyFont="1" applyBorder="1" applyAlignment="1">
      <alignment horizontal="left" vertical="top" wrapText="1"/>
    </xf>
    <xf numFmtId="189" fontId="6" fillId="0" borderId="11" xfId="3" applyNumberFormat="1" applyFont="1" applyBorder="1" applyAlignment="1">
      <alignment horizontal="right" vertical="center"/>
    </xf>
    <xf numFmtId="188" fontId="6" fillId="0" borderId="12" xfId="3" applyNumberFormat="1" applyFont="1" applyBorder="1" applyAlignment="1">
      <alignment horizontal="right" vertical="center"/>
    </xf>
    <xf numFmtId="189" fontId="6" fillId="0" borderId="12" xfId="3" applyNumberFormat="1" applyFont="1" applyBorder="1" applyAlignment="1">
      <alignment horizontal="right" vertical="center"/>
    </xf>
    <xf numFmtId="0" fontId="6" fillId="0" borderId="12" xfId="3" applyFont="1" applyBorder="1" applyAlignment="1">
      <alignment horizontal="left" vertical="center" wrapText="1"/>
    </xf>
    <xf numFmtId="0" fontId="6" fillId="0" borderId="13" xfId="3" applyFont="1" applyBorder="1" applyAlignment="1">
      <alignment horizontal="left" vertical="center" wrapText="1"/>
    </xf>
    <xf numFmtId="0" fontId="6" fillId="0" borderId="14" xfId="3" applyFont="1" applyBorder="1" applyAlignment="1">
      <alignment horizontal="left" vertical="top" wrapText="1"/>
    </xf>
    <xf numFmtId="187" fontId="6" fillId="0" borderId="15" xfId="3" applyNumberFormat="1" applyFont="1" applyBorder="1" applyAlignment="1">
      <alignment horizontal="right" vertical="center"/>
    </xf>
    <xf numFmtId="188" fontId="6" fillId="0" borderId="16" xfId="3" applyNumberFormat="1" applyFont="1" applyBorder="1" applyAlignment="1">
      <alignment horizontal="right" vertical="center"/>
    </xf>
    <xf numFmtId="0" fontId="6" fillId="0" borderId="16" xfId="3" applyFont="1" applyBorder="1" applyAlignment="1">
      <alignment horizontal="left" vertical="center" wrapText="1"/>
    </xf>
    <xf numFmtId="0" fontId="6" fillId="0" borderId="17" xfId="3" applyFont="1" applyBorder="1" applyAlignment="1">
      <alignment horizontal="left" vertical="center" wrapText="1"/>
    </xf>
    <xf numFmtId="0" fontId="6" fillId="0" borderId="22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0" fontId="6" fillId="0" borderId="6" xfId="3" applyFont="1" applyBorder="1" applyAlignment="1">
      <alignment horizontal="left" vertical="top"/>
    </xf>
    <xf numFmtId="188" fontId="6" fillId="0" borderId="7" xfId="3" applyNumberFormat="1" applyFont="1" applyBorder="1" applyAlignment="1">
      <alignment horizontal="right" vertical="center"/>
    </xf>
    <xf numFmtId="191" fontId="6" fillId="0" borderId="8" xfId="3" applyNumberFormat="1" applyFont="1" applyBorder="1" applyAlignment="1">
      <alignment horizontal="right" vertical="center"/>
    </xf>
    <xf numFmtId="0" fontId="6" fillId="0" borderId="8" xfId="3" applyFont="1" applyBorder="1" applyAlignment="1">
      <alignment horizontal="left" vertical="center" wrapText="1"/>
    </xf>
    <xf numFmtId="0" fontId="6" fillId="0" borderId="9" xfId="3" applyFont="1" applyBorder="1" applyAlignment="1">
      <alignment horizontal="left" vertical="center" wrapText="1"/>
    </xf>
    <xf numFmtId="0" fontId="6" fillId="0" borderId="10" xfId="3" applyFont="1" applyBorder="1" applyAlignment="1">
      <alignment horizontal="left" vertical="top"/>
    </xf>
    <xf numFmtId="188" fontId="6" fillId="0" borderId="11" xfId="3" applyNumberFormat="1" applyFont="1" applyBorder="1" applyAlignment="1">
      <alignment horizontal="right" vertical="center"/>
    </xf>
    <xf numFmtId="191" fontId="6" fillId="0" borderId="12" xfId="3" applyNumberFormat="1" applyFont="1" applyBorder="1" applyAlignment="1">
      <alignment horizontal="right" vertical="center"/>
    </xf>
    <xf numFmtId="190" fontId="6" fillId="0" borderId="13" xfId="3" applyNumberFormat="1" applyFont="1" applyBorder="1" applyAlignment="1">
      <alignment horizontal="right" vertical="center"/>
    </xf>
    <xf numFmtId="0" fontId="6" fillId="0" borderId="15" xfId="3" applyFont="1" applyBorder="1" applyAlignment="1">
      <alignment horizontal="left" vertical="center" wrapText="1"/>
    </xf>
    <xf numFmtId="189" fontId="6" fillId="0" borderId="16" xfId="3" applyNumberFormat="1" applyFont="1" applyBorder="1" applyAlignment="1">
      <alignment horizontal="right" vertical="center"/>
    </xf>
    <xf numFmtId="189" fontId="6" fillId="0" borderId="17" xfId="3" applyNumberFormat="1" applyFont="1" applyBorder="1" applyAlignment="1">
      <alignment horizontal="right" vertical="center"/>
    </xf>
    <xf numFmtId="0" fontId="4" fillId="0" borderId="0" xfId="4"/>
    <xf numFmtId="0" fontId="6" fillId="0" borderId="3" xfId="4" applyFont="1" applyBorder="1" applyAlignment="1">
      <alignment horizontal="center" wrapText="1"/>
    </xf>
    <xf numFmtId="0" fontId="6" fillId="0" borderId="4" xfId="4" applyFont="1" applyBorder="1" applyAlignment="1">
      <alignment horizontal="center" wrapText="1"/>
    </xf>
    <xf numFmtId="0" fontId="6" fillId="0" borderId="5" xfId="4" applyFont="1" applyBorder="1" applyAlignment="1">
      <alignment horizontal="center" wrapText="1"/>
    </xf>
    <xf numFmtId="0" fontId="6" fillId="0" borderId="6" xfId="4" applyFont="1" applyBorder="1" applyAlignment="1">
      <alignment horizontal="left" vertical="top" wrapText="1"/>
    </xf>
    <xf numFmtId="187" fontId="6" fillId="0" borderId="7" xfId="4" applyNumberFormat="1" applyFont="1" applyBorder="1" applyAlignment="1">
      <alignment horizontal="right" vertical="center"/>
    </xf>
    <xf numFmtId="188" fontId="6" fillId="0" borderId="8" xfId="4" applyNumberFormat="1" applyFont="1" applyBorder="1" applyAlignment="1">
      <alignment horizontal="right" vertical="center"/>
    </xf>
    <xf numFmtId="187" fontId="6" fillId="0" borderId="8" xfId="4" applyNumberFormat="1" applyFont="1" applyBorder="1" applyAlignment="1">
      <alignment horizontal="right" vertical="center"/>
    </xf>
    <xf numFmtId="189" fontId="6" fillId="0" borderId="9" xfId="4" applyNumberFormat="1" applyFont="1" applyBorder="1" applyAlignment="1">
      <alignment horizontal="right" vertical="center"/>
    </xf>
    <xf numFmtId="0" fontId="6" fillId="0" borderId="10" xfId="4" applyFont="1" applyBorder="1" applyAlignment="1">
      <alignment horizontal="left" vertical="top" wrapText="1"/>
    </xf>
    <xf numFmtId="187" fontId="6" fillId="0" borderId="11" xfId="4" applyNumberFormat="1" applyFont="1" applyBorder="1" applyAlignment="1">
      <alignment horizontal="right" vertical="center"/>
    </xf>
    <xf numFmtId="188" fontId="6" fillId="0" borderId="12" xfId="4" applyNumberFormat="1" applyFont="1" applyBorder="1" applyAlignment="1">
      <alignment horizontal="right" vertical="center"/>
    </xf>
    <xf numFmtId="187" fontId="6" fillId="0" borderId="12" xfId="4" applyNumberFormat="1" applyFont="1" applyBorder="1" applyAlignment="1">
      <alignment horizontal="right" vertical="center"/>
    </xf>
    <xf numFmtId="0" fontId="6" fillId="0" borderId="12" xfId="4" applyFont="1" applyBorder="1" applyAlignment="1">
      <alignment horizontal="left" vertical="center" wrapText="1"/>
    </xf>
    <xf numFmtId="0" fontId="6" fillId="0" borderId="13" xfId="4" applyFont="1" applyBorder="1" applyAlignment="1">
      <alignment horizontal="left" vertical="center" wrapText="1"/>
    </xf>
    <xf numFmtId="0" fontId="6" fillId="0" borderId="14" xfId="4" applyFont="1" applyBorder="1" applyAlignment="1">
      <alignment horizontal="left" vertical="top" wrapText="1"/>
    </xf>
    <xf numFmtId="187" fontId="6" fillId="0" borderId="15" xfId="4" applyNumberFormat="1" applyFont="1" applyBorder="1" applyAlignment="1">
      <alignment horizontal="right" vertical="center"/>
    </xf>
    <xf numFmtId="188" fontId="6" fillId="0" borderId="16" xfId="4" applyNumberFormat="1" applyFont="1" applyBorder="1" applyAlignment="1">
      <alignment horizontal="right" vertical="center"/>
    </xf>
    <xf numFmtId="0" fontId="6" fillId="0" borderId="16" xfId="4" applyFont="1" applyBorder="1" applyAlignment="1">
      <alignment horizontal="left" vertical="center" wrapText="1"/>
    </xf>
    <xf numFmtId="0" fontId="6" fillId="0" borderId="17" xfId="4" applyFont="1" applyBorder="1" applyAlignment="1">
      <alignment horizontal="left" vertical="center" wrapText="1"/>
    </xf>
    <xf numFmtId="0" fontId="6" fillId="0" borderId="22" xfId="4" applyFont="1" applyBorder="1" applyAlignment="1">
      <alignment horizontal="center"/>
    </xf>
    <xf numFmtId="0" fontId="6" fillId="0" borderId="23" xfId="4" applyFont="1" applyBorder="1" applyAlignment="1">
      <alignment horizontal="center"/>
    </xf>
    <xf numFmtId="0" fontId="6" fillId="0" borderId="6" xfId="4" applyFont="1" applyBorder="1" applyAlignment="1">
      <alignment horizontal="left" vertical="top"/>
    </xf>
    <xf numFmtId="188" fontId="6" fillId="0" borderId="7" xfId="4" applyNumberFormat="1" applyFont="1" applyBorder="1" applyAlignment="1">
      <alignment horizontal="right" vertical="center"/>
    </xf>
    <xf numFmtId="190" fontId="6" fillId="0" borderId="8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left" vertical="center" wrapText="1"/>
    </xf>
    <xf numFmtId="0" fontId="6" fillId="0" borderId="9" xfId="4" applyFont="1" applyBorder="1" applyAlignment="1">
      <alignment horizontal="left" vertical="center" wrapText="1"/>
    </xf>
    <xf numFmtId="0" fontId="6" fillId="0" borderId="10" xfId="4" applyFont="1" applyBorder="1" applyAlignment="1">
      <alignment horizontal="left" vertical="top"/>
    </xf>
    <xf numFmtId="188" fontId="6" fillId="0" borderId="11" xfId="4" applyNumberFormat="1" applyFont="1" applyBorder="1" applyAlignment="1">
      <alignment horizontal="right" vertical="center"/>
    </xf>
    <xf numFmtId="190" fontId="6" fillId="0" borderId="12" xfId="4" applyNumberFormat="1" applyFont="1" applyBorder="1" applyAlignment="1">
      <alignment horizontal="right" vertical="center"/>
    </xf>
    <xf numFmtId="190" fontId="6" fillId="0" borderId="13" xfId="4" applyNumberFormat="1" applyFont="1" applyBorder="1" applyAlignment="1">
      <alignment horizontal="right" vertical="center"/>
    </xf>
    <xf numFmtId="0" fontId="6" fillId="0" borderId="15" xfId="4" applyFont="1" applyBorder="1" applyAlignment="1">
      <alignment horizontal="left" vertical="center" wrapText="1"/>
    </xf>
    <xf numFmtId="189" fontId="6" fillId="0" borderId="16" xfId="4" applyNumberFormat="1" applyFont="1" applyBorder="1" applyAlignment="1">
      <alignment horizontal="right" vertical="center"/>
    </xf>
    <xf numFmtId="189" fontId="6" fillId="0" borderId="17" xfId="4" applyNumberFormat="1" applyFont="1" applyBorder="1" applyAlignment="1">
      <alignment horizontal="right" vertical="center"/>
    </xf>
    <xf numFmtId="0" fontId="4" fillId="0" borderId="0" xfId="5"/>
    <xf numFmtId="0" fontId="6" fillId="0" borderId="3" xfId="5" applyFont="1" applyBorder="1" applyAlignment="1">
      <alignment horizontal="center" wrapText="1"/>
    </xf>
    <xf numFmtId="0" fontId="6" fillId="0" borderId="4" xfId="5" applyFont="1" applyBorder="1" applyAlignment="1">
      <alignment horizontal="center" wrapText="1"/>
    </xf>
    <xf numFmtId="0" fontId="6" fillId="0" borderId="5" xfId="5" applyFont="1" applyBorder="1" applyAlignment="1">
      <alignment horizontal="center" wrapText="1"/>
    </xf>
    <xf numFmtId="0" fontId="6" fillId="0" borderId="6" xfId="5" applyFont="1" applyBorder="1" applyAlignment="1">
      <alignment horizontal="left" vertical="top" wrapText="1"/>
    </xf>
    <xf numFmtId="187" fontId="6" fillId="0" borderId="7" xfId="5" applyNumberFormat="1" applyFont="1" applyBorder="1" applyAlignment="1">
      <alignment horizontal="right" vertical="center"/>
    </xf>
    <xf numFmtId="188" fontId="6" fillId="0" borderId="8" xfId="5" applyNumberFormat="1" applyFont="1" applyBorder="1" applyAlignment="1">
      <alignment horizontal="right" vertical="center"/>
    </xf>
    <xf numFmtId="187" fontId="6" fillId="0" borderId="8" xfId="5" applyNumberFormat="1" applyFont="1" applyBorder="1" applyAlignment="1">
      <alignment horizontal="right" vertical="center"/>
    </xf>
    <xf numFmtId="189" fontId="6" fillId="0" borderId="9" xfId="5" applyNumberFormat="1" applyFont="1" applyBorder="1" applyAlignment="1">
      <alignment horizontal="right" vertical="center"/>
    </xf>
    <xf numFmtId="0" fontId="6" fillId="0" borderId="10" xfId="5" applyFont="1" applyBorder="1" applyAlignment="1">
      <alignment horizontal="left" vertical="top" wrapText="1"/>
    </xf>
    <xf numFmtId="187" fontId="6" fillId="0" borderId="11" xfId="5" applyNumberFormat="1" applyFont="1" applyBorder="1" applyAlignment="1">
      <alignment horizontal="right" vertical="center"/>
    </xf>
    <xf numFmtId="188" fontId="6" fillId="0" borderId="12" xfId="5" applyNumberFormat="1" applyFont="1" applyBorder="1" applyAlignment="1">
      <alignment horizontal="right" vertical="center"/>
    </xf>
    <xf numFmtId="189" fontId="6" fillId="0" borderId="12" xfId="5" applyNumberFormat="1" applyFont="1" applyBorder="1" applyAlignment="1">
      <alignment horizontal="right" vertical="center"/>
    </xf>
    <xf numFmtId="0" fontId="6" fillId="0" borderId="12" xfId="5" applyFont="1" applyBorder="1" applyAlignment="1">
      <alignment horizontal="left" vertical="center" wrapText="1"/>
    </xf>
    <xf numFmtId="0" fontId="6" fillId="0" borderId="13" xfId="5" applyFont="1" applyBorder="1" applyAlignment="1">
      <alignment horizontal="left" vertical="center" wrapText="1"/>
    </xf>
    <xf numFmtId="0" fontId="6" fillId="0" borderId="14" xfId="5" applyFont="1" applyBorder="1" applyAlignment="1">
      <alignment horizontal="left" vertical="top" wrapText="1"/>
    </xf>
    <xf numFmtId="187" fontId="6" fillId="0" borderId="15" xfId="5" applyNumberFormat="1" applyFont="1" applyBorder="1" applyAlignment="1">
      <alignment horizontal="right" vertical="center"/>
    </xf>
    <xf numFmtId="188" fontId="6" fillId="0" borderId="16" xfId="5" applyNumberFormat="1" applyFont="1" applyBorder="1" applyAlignment="1">
      <alignment horizontal="right" vertical="center"/>
    </xf>
    <xf numFmtId="0" fontId="6" fillId="0" borderId="16" xfId="5" applyFont="1" applyBorder="1" applyAlignment="1">
      <alignment horizontal="left" vertical="center" wrapText="1"/>
    </xf>
    <xf numFmtId="0" fontId="6" fillId="0" borderId="17" xfId="5" applyFont="1" applyBorder="1" applyAlignment="1">
      <alignment horizontal="left" vertical="center" wrapText="1"/>
    </xf>
    <xf numFmtId="0" fontId="6" fillId="0" borderId="22" xfId="5" applyFont="1" applyBorder="1" applyAlignment="1">
      <alignment horizontal="center"/>
    </xf>
    <xf numFmtId="0" fontId="6" fillId="0" borderId="23" xfId="5" applyFont="1" applyBorder="1" applyAlignment="1">
      <alignment horizontal="center"/>
    </xf>
    <xf numFmtId="0" fontId="6" fillId="0" borderId="6" xfId="5" applyFont="1" applyBorder="1" applyAlignment="1">
      <alignment horizontal="left" vertical="top"/>
    </xf>
    <xf numFmtId="188" fontId="6" fillId="0" borderId="7" xfId="5" applyNumberFormat="1" applyFont="1" applyBorder="1" applyAlignment="1">
      <alignment horizontal="right" vertical="center"/>
    </xf>
    <xf numFmtId="190" fontId="6" fillId="0" borderId="8" xfId="5" applyNumberFormat="1" applyFont="1" applyBorder="1" applyAlignment="1">
      <alignment horizontal="right" vertical="center"/>
    </xf>
    <xf numFmtId="0" fontId="6" fillId="0" borderId="8" xfId="5" applyFont="1" applyBorder="1" applyAlignment="1">
      <alignment horizontal="left" vertical="center" wrapText="1"/>
    </xf>
    <xf numFmtId="0" fontId="6" fillId="0" borderId="9" xfId="5" applyFont="1" applyBorder="1" applyAlignment="1">
      <alignment horizontal="left" vertical="center" wrapText="1"/>
    </xf>
    <xf numFmtId="0" fontId="6" fillId="0" borderId="10" xfId="5" applyFont="1" applyBorder="1" applyAlignment="1">
      <alignment horizontal="left" vertical="top"/>
    </xf>
    <xf numFmtId="188" fontId="6" fillId="0" borderId="11" xfId="5" applyNumberFormat="1" applyFont="1" applyBorder="1" applyAlignment="1">
      <alignment horizontal="right" vertical="center"/>
    </xf>
    <xf numFmtId="190" fontId="6" fillId="0" borderId="12" xfId="5" applyNumberFormat="1" applyFont="1" applyBorder="1" applyAlignment="1">
      <alignment horizontal="right" vertical="center"/>
    </xf>
    <xf numFmtId="190" fontId="6" fillId="0" borderId="13" xfId="5" applyNumberFormat="1" applyFont="1" applyBorder="1" applyAlignment="1">
      <alignment horizontal="right" vertical="center"/>
    </xf>
    <xf numFmtId="0" fontId="6" fillId="0" borderId="15" xfId="5" applyFont="1" applyBorder="1" applyAlignment="1">
      <alignment horizontal="left" vertical="center" wrapText="1"/>
    </xf>
    <xf numFmtId="189" fontId="6" fillId="0" borderId="16" xfId="5" applyNumberFormat="1" applyFont="1" applyBorder="1" applyAlignment="1">
      <alignment horizontal="right" vertical="center"/>
    </xf>
    <xf numFmtId="189" fontId="6" fillId="0" borderId="17" xfId="5" applyNumberFormat="1" applyFont="1" applyBorder="1" applyAlignment="1">
      <alignment horizontal="right" vertical="center"/>
    </xf>
    <xf numFmtId="2" fontId="2" fillId="0" borderId="0" xfId="0" applyNumberFormat="1" applyFont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/>
    <xf numFmtId="2" fontId="8" fillId="8" borderId="1" xfId="0" applyNumberFormat="1" applyFont="1" applyFill="1" applyBorder="1" applyAlignment="1">
      <alignment horizontal="center"/>
    </xf>
    <xf numFmtId="0" fontId="4" fillId="0" borderId="0" xfId="6"/>
    <xf numFmtId="187" fontId="6" fillId="0" borderId="17" xfId="6" applyNumberFormat="1" applyFont="1" applyBorder="1" applyAlignment="1">
      <alignment horizontal="right" vertical="center"/>
    </xf>
    <xf numFmtId="187" fontId="6" fillId="0" borderId="16" xfId="6" applyNumberFormat="1" applyFont="1" applyBorder="1" applyAlignment="1">
      <alignment horizontal="right" vertical="center"/>
    </xf>
    <xf numFmtId="189" fontId="6" fillId="0" borderId="16" xfId="6" applyNumberFormat="1" applyFont="1" applyBorder="1" applyAlignment="1">
      <alignment horizontal="right" vertical="center"/>
    </xf>
    <xf numFmtId="0" fontId="6" fillId="0" borderId="15" xfId="6" applyFont="1" applyBorder="1" applyAlignment="1">
      <alignment horizontal="left" vertical="center" wrapText="1"/>
    </xf>
    <xf numFmtId="0" fontId="6" fillId="0" borderId="14" xfId="6" applyFont="1" applyBorder="1" applyAlignment="1">
      <alignment horizontal="left" vertical="top" wrapText="1"/>
    </xf>
    <xf numFmtId="190" fontId="6" fillId="0" borderId="13" xfId="6" applyNumberFormat="1" applyFont="1" applyBorder="1" applyAlignment="1">
      <alignment horizontal="right" vertical="center"/>
    </xf>
    <xf numFmtId="0" fontId="6" fillId="0" borderId="12" xfId="6" applyFont="1" applyBorder="1" applyAlignment="1">
      <alignment horizontal="left" vertical="center" wrapText="1"/>
    </xf>
    <xf numFmtId="188" fontId="6" fillId="0" borderId="11" xfId="6" applyNumberFormat="1" applyFont="1" applyBorder="1" applyAlignment="1">
      <alignment horizontal="right" vertical="center"/>
    </xf>
    <xf numFmtId="0" fontId="6" fillId="0" borderId="10" xfId="6" applyFont="1" applyBorder="1" applyAlignment="1">
      <alignment horizontal="left" vertical="top"/>
    </xf>
    <xf numFmtId="0" fontId="6" fillId="0" borderId="13" xfId="6" applyFont="1" applyBorder="1" applyAlignment="1">
      <alignment horizontal="left" vertical="center" wrapText="1"/>
    </xf>
    <xf numFmtId="190" fontId="6" fillId="0" borderId="12" xfId="6" applyNumberFormat="1" applyFont="1" applyBorder="1" applyAlignment="1">
      <alignment horizontal="right" vertical="center"/>
    </xf>
    <xf numFmtId="0" fontId="6" fillId="0" borderId="9" xfId="6" applyFont="1" applyBorder="1" applyAlignment="1">
      <alignment horizontal="left" vertical="center" wrapText="1"/>
    </xf>
    <xf numFmtId="0" fontId="6" fillId="0" borderId="8" xfId="6" applyFont="1" applyBorder="1" applyAlignment="1">
      <alignment horizontal="left" vertical="center" wrapText="1"/>
    </xf>
    <xf numFmtId="190" fontId="6" fillId="0" borderId="8" xfId="6" applyNumberFormat="1" applyFont="1" applyBorder="1" applyAlignment="1">
      <alignment horizontal="right" vertical="center"/>
    </xf>
    <xf numFmtId="188" fontId="6" fillId="0" borderId="7" xfId="6" applyNumberFormat="1" applyFont="1" applyBorder="1" applyAlignment="1">
      <alignment horizontal="right" vertical="center"/>
    </xf>
    <xf numFmtId="0" fontId="6" fillId="0" borderId="6" xfId="6" applyFont="1" applyBorder="1" applyAlignment="1">
      <alignment horizontal="left" vertical="top"/>
    </xf>
    <xf numFmtId="0" fontId="6" fillId="0" borderId="23" xfId="6" applyFont="1" applyBorder="1" applyAlignment="1">
      <alignment horizontal="center"/>
    </xf>
    <xf numFmtId="0" fontId="6" fillId="0" borderId="22" xfId="6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7" xfId="6" applyFont="1" applyBorder="1" applyAlignment="1">
      <alignment horizontal="left" vertical="center" wrapText="1"/>
    </xf>
    <xf numFmtId="0" fontId="6" fillId="0" borderId="16" xfId="6" applyFont="1" applyBorder="1" applyAlignment="1">
      <alignment horizontal="left" vertical="center" wrapText="1"/>
    </xf>
    <xf numFmtId="188" fontId="6" fillId="0" borderId="16" xfId="6" applyNumberFormat="1" applyFont="1" applyBorder="1" applyAlignment="1">
      <alignment horizontal="right" vertical="center"/>
    </xf>
    <xf numFmtId="187" fontId="6" fillId="0" borderId="15" xfId="6" applyNumberFormat="1" applyFont="1" applyBorder="1" applyAlignment="1">
      <alignment horizontal="right" vertical="center"/>
    </xf>
    <xf numFmtId="187" fontId="6" fillId="0" borderId="12" xfId="6" applyNumberFormat="1" applyFont="1" applyBorder="1" applyAlignment="1">
      <alignment horizontal="right" vertical="center"/>
    </xf>
    <xf numFmtId="188" fontId="6" fillId="0" borderId="12" xfId="6" applyNumberFormat="1" applyFont="1" applyBorder="1" applyAlignment="1">
      <alignment horizontal="right" vertical="center"/>
    </xf>
    <xf numFmtId="187" fontId="6" fillId="0" borderId="11" xfId="6" applyNumberFormat="1" applyFont="1" applyBorder="1" applyAlignment="1">
      <alignment horizontal="right" vertical="center"/>
    </xf>
    <xf numFmtId="0" fontId="6" fillId="0" borderId="10" xfId="6" applyFont="1" applyBorder="1" applyAlignment="1">
      <alignment horizontal="left" vertical="top" wrapText="1"/>
    </xf>
    <xf numFmtId="189" fontId="6" fillId="0" borderId="9" xfId="6" applyNumberFormat="1" applyFont="1" applyBorder="1" applyAlignment="1">
      <alignment horizontal="right" vertical="center"/>
    </xf>
    <xf numFmtId="187" fontId="6" fillId="0" borderId="8" xfId="6" applyNumberFormat="1" applyFont="1" applyBorder="1" applyAlignment="1">
      <alignment horizontal="right" vertical="center"/>
    </xf>
    <xf numFmtId="188" fontId="6" fillId="0" borderId="8" xfId="6" applyNumberFormat="1" applyFont="1" applyBorder="1" applyAlignment="1">
      <alignment horizontal="right" vertical="center"/>
    </xf>
    <xf numFmtId="187" fontId="6" fillId="0" borderId="7" xfId="6" applyNumberFormat="1" applyFont="1" applyBorder="1" applyAlignment="1">
      <alignment horizontal="right" vertical="center"/>
    </xf>
    <xf numFmtId="0" fontId="6" fillId="0" borderId="6" xfId="6" applyFont="1" applyBorder="1" applyAlignment="1">
      <alignment horizontal="left" vertical="top" wrapText="1"/>
    </xf>
    <xf numFmtId="0" fontId="6" fillId="0" borderId="5" xfId="6" applyFont="1" applyBorder="1" applyAlignment="1">
      <alignment horizontal="center" wrapText="1"/>
    </xf>
    <xf numFmtId="0" fontId="6" fillId="0" borderId="4" xfId="6" applyFont="1" applyBorder="1" applyAlignment="1">
      <alignment horizontal="center" wrapText="1"/>
    </xf>
    <xf numFmtId="0" fontId="6" fillId="0" borderId="3" xfId="6" applyFont="1" applyBorder="1" applyAlignment="1">
      <alignment horizont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192" fontId="1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6" borderId="0" xfId="1" applyFont="1" applyFill="1"/>
    <xf numFmtId="0" fontId="4" fillId="0" borderId="0" xfId="1"/>
    <xf numFmtId="0" fontId="6" fillId="0" borderId="2" xfId="1" applyFont="1" applyBorder="1" applyAlignment="1">
      <alignment horizontal="left" wrapText="1"/>
    </xf>
    <xf numFmtId="0" fontId="6" fillId="0" borderId="0" xfId="1" applyFont="1" applyAlignment="1">
      <alignment horizontal="left" vertical="top" wrapText="1"/>
    </xf>
    <xf numFmtId="0" fontId="6" fillId="0" borderId="6" xfId="1" applyFont="1" applyBorder="1" applyAlignment="1">
      <alignment horizontal="left" wrapText="1"/>
    </xf>
    <xf numFmtId="0" fontId="6" fillId="0" borderId="14" xfId="1" applyFont="1" applyBorder="1" applyAlignment="1">
      <alignment horizontal="left" wrapText="1"/>
    </xf>
    <xf numFmtId="0" fontId="6" fillId="0" borderId="18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6" fillId="0" borderId="20" xfId="1" applyFont="1" applyBorder="1" applyAlignment="1">
      <alignment horizontal="center" wrapText="1"/>
    </xf>
    <xf numFmtId="0" fontId="5" fillId="0" borderId="0" xfId="2" applyFont="1" applyAlignment="1">
      <alignment horizontal="center" vertical="center" wrapText="1"/>
    </xf>
    <xf numFmtId="0" fontId="6" fillId="6" borderId="0" xfId="2" applyFont="1" applyFill="1"/>
    <xf numFmtId="0" fontId="4" fillId="0" borderId="0" xfId="2"/>
    <xf numFmtId="0" fontId="6" fillId="0" borderId="2" xfId="2" applyFont="1" applyBorder="1" applyAlignment="1">
      <alignment horizontal="left" wrapText="1"/>
    </xf>
    <xf numFmtId="0" fontId="6" fillId="0" borderId="6" xfId="2" applyFont="1" applyBorder="1" applyAlignment="1">
      <alignment horizontal="left" wrapText="1"/>
    </xf>
    <xf numFmtId="0" fontId="6" fillId="0" borderId="14" xfId="2" applyFont="1" applyBorder="1" applyAlignment="1">
      <alignment horizontal="left" wrapText="1"/>
    </xf>
    <xf numFmtId="0" fontId="6" fillId="0" borderId="18" xfId="2" applyFont="1" applyBorder="1" applyAlignment="1">
      <alignment horizontal="center" wrapText="1"/>
    </xf>
    <xf numFmtId="0" fontId="6" fillId="0" borderId="21" xfId="2" applyFont="1" applyBorder="1" applyAlignment="1">
      <alignment horizontal="center" wrapText="1"/>
    </xf>
    <xf numFmtId="0" fontId="6" fillId="0" borderId="19" xfId="2" applyFont="1" applyBorder="1" applyAlignment="1">
      <alignment horizontal="center" wrapText="1"/>
    </xf>
    <xf numFmtId="0" fontId="6" fillId="0" borderId="20" xfId="2" applyFont="1" applyBorder="1" applyAlignment="1">
      <alignment horizontal="center" wrapText="1"/>
    </xf>
    <xf numFmtId="0" fontId="6" fillId="0" borderId="0" xfId="2" applyFont="1" applyAlignment="1">
      <alignment horizontal="left" vertical="top" wrapText="1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6" fillId="0" borderId="0" xfId="3" applyFont="1" applyAlignment="1">
      <alignment horizontal="left" vertical="top" wrapText="1"/>
    </xf>
    <xf numFmtId="0" fontId="5" fillId="0" borderId="0" xfId="3" applyFont="1" applyAlignment="1">
      <alignment horizontal="center" vertical="center" wrapText="1"/>
    </xf>
    <xf numFmtId="0" fontId="6" fillId="6" borderId="0" xfId="3" applyFont="1" applyFill="1"/>
    <xf numFmtId="0" fontId="4" fillId="0" borderId="0" xfId="3"/>
    <xf numFmtId="0" fontId="6" fillId="0" borderId="2" xfId="3" applyFont="1" applyBorder="1" applyAlignment="1">
      <alignment horizontal="left" wrapText="1"/>
    </xf>
    <xf numFmtId="0" fontId="6" fillId="0" borderId="6" xfId="3" applyFont="1" applyBorder="1" applyAlignment="1">
      <alignment horizontal="left" wrapText="1"/>
    </xf>
    <xf numFmtId="0" fontId="6" fillId="0" borderId="14" xfId="3" applyFont="1" applyBorder="1" applyAlignment="1">
      <alignment horizontal="left" wrapText="1"/>
    </xf>
    <xf numFmtId="0" fontId="6" fillId="0" borderId="18" xfId="3" applyFont="1" applyBorder="1" applyAlignment="1">
      <alignment horizontal="center" wrapText="1"/>
    </xf>
    <xf numFmtId="0" fontId="6" fillId="0" borderId="21" xfId="3" applyFont="1" applyBorder="1" applyAlignment="1">
      <alignment horizontal="center" wrapText="1"/>
    </xf>
    <xf numFmtId="0" fontId="6" fillId="0" borderId="19" xfId="3" applyFont="1" applyBorder="1" applyAlignment="1">
      <alignment horizontal="center" wrapText="1"/>
    </xf>
    <xf numFmtId="0" fontId="6" fillId="0" borderId="20" xfId="3" applyFont="1" applyBorder="1" applyAlignment="1">
      <alignment horizontal="center" wrapText="1"/>
    </xf>
    <xf numFmtId="0" fontId="6" fillId="0" borderId="0" xfId="4" applyFont="1" applyAlignment="1">
      <alignment horizontal="left" vertical="top" wrapText="1"/>
    </xf>
    <xf numFmtId="0" fontId="6" fillId="0" borderId="19" xfId="4" applyFont="1" applyBorder="1" applyAlignment="1">
      <alignment horizontal="center" wrapText="1"/>
    </xf>
    <xf numFmtId="0" fontId="6" fillId="0" borderId="20" xfId="4" applyFont="1" applyBorder="1" applyAlignment="1">
      <alignment horizontal="center" wrapText="1"/>
    </xf>
    <xf numFmtId="0" fontId="6" fillId="6" borderId="0" xfId="4" applyFont="1" applyFill="1"/>
    <xf numFmtId="0" fontId="4" fillId="0" borderId="0" xfId="4"/>
    <xf numFmtId="0" fontId="6" fillId="0" borderId="2" xfId="4" applyFont="1" applyBorder="1" applyAlignment="1">
      <alignment horizontal="left" wrapText="1"/>
    </xf>
    <xf numFmtId="0" fontId="5" fillId="0" borderId="0" xfId="4" applyFont="1" applyAlignment="1">
      <alignment horizontal="center" vertical="center" wrapText="1"/>
    </xf>
    <xf numFmtId="0" fontId="6" fillId="0" borderId="6" xfId="4" applyFont="1" applyBorder="1" applyAlignment="1">
      <alignment horizontal="left" wrapText="1"/>
    </xf>
    <xf numFmtId="0" fontId="6" fillId="0" borderId="14" xfId="4" applyFont="1" applyBorder="1" applyAlignment="1">
      <alignment horizontal="left" wrapText="1"/>
    </xf>
    <xf numFmtId="0" fontId="6" fillId="0" borderId="18" xfId="4" applyFont="1" applyBorder="1" applyAlignment="1">
      <alignment horizontal="center" wrapText="1"/>
    </xf>
    <xf numFmtId="0" fontId="6" fillId="0" borderId="21" xfId="4" applyFont="1" applyBorder="1" applyAlignment="1">
      <alignment horizontal="center" wrapText="1"/>
    </xf>
    <xf numFmtId="0" fontId="6" fillId="0" borderId="0" xfId="5" applyFont="1" applyAlignment="1">
      <alignment horizontal="left" vertical="top" wrapText="1"/>
    </xf>
    <xf numFmtId="0" fontId="0" fillId="8" borderId="1" xfId="0" applyFill="1" applyBorder="1" applyAlignment="1">
      <alignment horizontal="center"/>
    </xf>
    <xf numFmtId="0" fontId="5" fillId="0" borderId="0" xfId="5" applyFont="1" applyAlignment="1">
      <alignment horizontal="center" vertical="center" wrapText="1"/>
    </xf>
    <xf numFmtId="0" fontId="6" fillId="6" borderId="0" xfId="5" applyFont="1" applyFill="1"/>
    <xf numFmtId="0" fontId="4" fillId="0" borderId="0" xfId="5"/>
    <xf numFmtId="0" fontId="6" fillId="0" borderId="2" xfId="5" applyFont="1" applyBorder="1" applyAlignment="1">
      <alignment horizontal="left" wrapText="1"/>
    </xf>
    <xf numFmtId="0" fontId="6" fillId="0" borderId="6" xfId="5" applyFont="1" applyBorder="1" applyAlignment="1">
      <alignment horizontal="left" wrapText="1"/>
    </xf>
    <xf numFmtId="0" fontId="6" fillId="0" borderId="14" xfId="5" applyFont="1" applyBorder="1" applyAlignment="1">
      <alignment horizontal="left" wrapText="1"/>
    </xf>
    <xf numFmtId="0" fontId="6" fillId="0" borderId="18" xfId="5" applyFont="1" applyBorder="1" applyAlignment="1">
      <alignment horizontal="center" wrapText="1"/>
    </xf>
    <xf numFmtId="0" fontId="6" fillId="0" borderId="21" xfId="5" applyFont="1" applyBorder="1" applyAlignment="1">
      <alignment horizontal="center" wrapText="1"/>
    </xf>
    <xf numFmtId="0" fontId="6" fillId="0" borderId="19" xfId="5" applyFont="1" applyBorder="1" applyAlignment="1">
      <alignment horizontal="center" wrapText="1"/>
    </xf>
    <xf numFmtId="0" fontId="6" fillId="0" borderId="20" xfId="5" applyFont="1" applyBorder="1" applyAlignment="1">
      <alignment horizontal="center" wrapText="1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5" fillId="0" borderId="0" xfId="6" applyFont="1" applyAlignment="1">
      <alignment horizontal="center" vertical="center" wrapText="1"/>
    </xf>
    <xf numFmtId="0" fontId="6" fillId="6" borderId="0" xfId="6" applyFont="1" applyFill="1"/>
    <xf numFmtId="0" fontId="4" fillId="0" borderId="0" xfId="6"/>
    <xf numFmtId="0" fontId="6" fillId="0" borderId="2" xfId="6" applyFont="1" applyBorder="1" applyAlignment="1">
      <alignment horizontal="left" wrapText="1"/>
    </xf>
    <xf numFmtId="0" fontId="6" fillId="0" borderId="0" xfId="6" applyFont="1" applyAlignment="1">
      <alignment horizontal="left" vertical="top" wrapText="1"/>
    </xf>
    <xf numFmtId="0" fontId="6" fillId="0" borderId="6" xfId="6" applyFont="1" applyBorder="1" applyAlignment="1">
      <alignment horizontal="left" wrapText="1"/>
    </xf>
    <xf numFmtId="0" fontId="6" fillId="0" borderId="14" xfId="6" applyFont="1" applyBorder="1" applyAlignment="1">
      <alignment horizontal="left" wrapText="1"/>
    </xf>
    <xf numFmtId="0" fontId="6" fillId="0" borderId="18" xfId="6" applyFont="1" applyBorder="1" applyAlignment="1">
      <alignment horizontal="center" wrapText="1"/>
    </xf>
    <xf numFmtId="0" fontId="6" fillId="0" borderId="21" xfId="6" applyFont="1" applyBorder="1" applyAlignment="1">
      <alignment horizontal="center" wrapText="1"/>
    </xf>
    <xf numFmtId="0" fontId="6" fillId="0" borderId="19" xfId="6" applyFont="1" applyBorder="1" applyAlignment="1">
      <alignment horizontal="center" wrapText="1"/>
    </xf>
    <xf numFmtId="0" fontId="6" fillId="0" borderId="20" xfId="6" applyFont="1" applyBorder="1" applyAlignment="1">
      <alignment horizontal="center" wrapText="1"/>
    </xf>
  </cellXfs>
  <cellStyles count="7">
    <cellStyle name="Normal" xfId="0" builtinId="0"/>
    <cellStyle name="Normal_Colors" xfId="4" xr:uid="{99E9DB87-76D5-4AA5-852C-46A26BC98237}"/>
    <cellStyle name="Normal_pH" xfId="1" xr:uid="{7ADEF993-CD56-42E3-A0C2-E64E63AD23FB}"/>
    <cellStyle name="Normal_PV" xfId="3" xr:uid="{5C239453-879F-4238-B419-409C0D75C547}"/>
    <cellStyle name="Normal_TCA soluble peptide" xfId="6" xr:uid="{9C0797E1-340E-465C-9F3C-EB69D34727EC}"/>
    <cellStyle name="Normal_Texture" xfId="2" xr:uid="{6154822F-053A-4F0F-80B3-459D8B822C3F}"/>
    <cellStyle name="Normal_TVB" xfId="5" xr:uid="{175EA082-01C3-44B1-A8EC-19AE95225762}"/>
  </cellStyles>
  <dxfs count="0"/>
  <tableStyles count="0" defaultTableStyle="TableStyleMedium2" defaultPivotStyle="PivotStyleLight16"/>
  <colors>
    <mruColors>
      <color rgb="FFCC0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'TCA soluble peptide'!$C$2</c:f>
              <c:strCache>
                <c:ptCount val="1"/>
                <c:pt idx="0">
                  <c:v>AVR OD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0.3864798775153106"/>
                  <c:y val="-0.18091462525517643"/>
                </c:manualLayout>
              </c:layout>
              <c:numFmt formatCode="General" sourceLinked="0"/>
            </c:trendlineLbl>
          </c:trendline>
          <c:xVal>
            <c:numRef>
              <c:f>'TCA soluble peptide'!$B$3:$B$8</c:f>
              <c:numCache>
                <c:formatCode>General</c:formatCode>
                <c:ptCount val="6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0.05</c:v>
                </c:pt>
                <c:pt idx="4">
                  <c:v>7.0000000000000007E-2</c:v>
                </c:pt>
                <c:pt idx="5">
                  <c:v>0.1</c:v>
                </c:pt>
              </c:numCache>
            </c:numRef>
          </c:xVal>
          <c:yVal>
            <c:numRef>
              <c:f>'TCA soluble peptide'!$C$3:$C$8</c:f>
              <c:numCache>
                <c:formatCode>General</c:formatCode>
                <c:ptCount val="6"/>
                <c:pt idx="0">
                  <c:v>0.39389800000000003</c:v>
                </c:pt>
                <c:pt idx="1">
                  <c:v>0.47387400000000002</c:v>
                </c:pt>
                <c:pt idx="2">
                  <c:v>0.60856600000000005</c:v>
                </c:pt>
                <c:pt idx="3">
                  <c:v>0.75743799999999994</c:v>
                </c:pt>
                <c:pt idx="4">
                  <c:v>0.88003600000000004</c:v>
                </c:pt>
                <c:pt idx="5">
                  <c:v>1.091213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92-4B26-AA32-2EAF462F9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4336"/>
        <c:axId val="3954896"/>
      </c:scatterChart>
      <c:valAx>
        <c:axId val="395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Tyrosine (mg/ml)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54896"/>
        <c:crosses val="autoZero"/>
        <c:crossBetween val="midCat"/>
      </c:valAx>
      <c:valAx>
        <c:axId val="395489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OD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54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452947</xdr:colOff>
      <xdr:row>9</xdr:row>
      <xdr:rowOff>45843</xdr:rowOff>
    </xdr:from>
    <xdr:to>
      <xdr:col>7</xdr:col>
      <xdr:colOff>215050</xdr:colOff>
      <xdr:row>26</xdr:row>
      <xdr:rowOff>32194</xdr:rowOff>
    </xdr:to>
    <xdr:graphicFrame macro="">
      <xdr:nvGraphicFramePr>
        <xdr:cNvPr id="2" name="แผนภูมิ 20">
          <a:extLst>
            <a:ext uri="{FF2B5EF4-FFF2-40B4-BE49-F238E27FC236}">
              <a16:creationId xmlns:a16="http://schemas.microsoft.com/office/drawing/2014/main" id="{EB2194C9-AC7C-4DA8-AE39-7D786415D8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7"/>
  <sheetViews>
    <sheetView topLeftCell="B1" zoomScale="85" zoomScaleNormal="85" workbookViewId="0">
      <selection activeCell="J7" sqref="J7"/>
    </sheetView>
  </sheetViews>
  <sheetFormatPr defaultColWidth="8.58203125" defaultRowHeight="14"/>
  <cols>
    <col min="1" max="6" width="8.58203125" style="1"/>
    <col min="7" max="7" width="9.33203125" style="1" bestFit="1" customWidth="1"/>
    <col min="8" max="8" width="8.58203125" style="1"/>
    <col min="9" max="9" width="9.9140625" style="1" bestFit="1" customWidth="1"/>
    <col min="10" max="16384" width="8.58203125" style="1"/>
  </cols>
  <sheetData>
    <row r="2" spans="1:18">
      <c r="A2" s="2" t="s">
        <v>3</v>
      </c>
      <c r="B2" s="2" t="s">
        <v>26</v>
      </c>
      <c r="C2" s="2"/>
      <c r="D2" s="2"/>
      <c r="E2" s="2"/>
      <c r="F2" s="2"/>
      <c r="G2" s="2"/>
      <c r="H2" s="2"/>
      <c r="I2" s="1" t="s">
        <v>60</v>
      </c>
      <c r="L2" s="253" t="s">
        <v>32</v>
      </c>
      <c r="M2" s="253"/>
      <c r="N2" s="253"/>
      <c r="O2" s="253"/>
      <c r="P2" s="253"/>
      <c r="Q2" s="253"/>
      <c r="R2" s="11"/>
    </row>
    <row r="3" spans="1:18" ht="14.5" thickBot="1">
      <c r="A3" s="2" t="s">
        <v>61</v>
      </c>
      <c r="B3" s="2"/>
      <c r="C3" s="2"/>
      <c r="D3" s="2" t="s">
        <v>27</v>
      </c>
      <c r="E3" s="2" t="s">
        <v>28</v>
      </c>
      <c r="F3" s="2" t="s">
        <v>29</v>
      </c>
      <c r="G3" s="2" t="s">
        <v>10</v>
      </c>
      <c r="H3" s="2" t="s">
        <v>2</v>
      </c>
      <c r="L3" s="254" t="s">
        <v>3</v>
      </c>
      <c r="M3" s="255"/>
      <c r="N3" s="255"/>
      <c r="O3" s="255"/>
      <c r="P3" s="255"/>
      <c r="Q3" s="255"/>
      <c r="R3"/>
    </row>
    <row r="4" spans="1:18" ht="24.5" thickTop="1" thickBot="1">
      <c r="A4" s="2">
        <v>1</v>
      </c>
      <c r="B4" s="2">
        <v>0</v>
      </c>
      <c r="C4" s="2" t="s">
        <v>0</v>
      </c>
      <c r="D4" s="2">
        <v>6.68</v>
      </c>
      <c r="E4" s="2">
        <v>6.67</v>
      </c>
      <c r="F4" s="2">
        <v>6.68</v>
      </c>
      <c r="G4" s="6">
        <f>AVERAGE(D4:F4)</f>
        <v>6.6766666666666667</v>
      </c>
      <c r="H4" s="6">
        <f>STDEV(D4:F4)</f>
        <v>5.7735026918961348E-3</v>
      </c>
      <c r="I4" s="1" t="s">
        <v>13</v>
      </c>
      <c r="L4" s="256" t="s">
        <v>31</v>
      </c>
      <c r="M4" s="12" t="s">
        <v>33</v>
      </c>
      <c r="N4" s="13" t="s">
        <v>34</v>
      </c>
      <c r="O4" s="13" t="s">
        <v>35</v>
      </c>
      <c r="P4" s="13" t="s">
        <v>36</v>
      </c>
      <c r="Q4" s="14" t="s">
        <v>37</v>
      </c>
      <c r="R4"/>
    </row>
    <row r="5" spans="1:18" ht="23.5" thickTop="1">
      <c r="A5" s="2">
        <v>2</v>
      </c>
      <c r="B5" s="2">
        <v>7</v>
      </c>
      <c r="C5" s="2" t="s">
        <v>0</v>
      </c>
      <c r="D5" s="2">
        <v>6.11</v>
      </c>
      <c r="E5" s="2">
        <v>6.22</v>
      </c>
      <c r="F5" s="2">
        <v>6.34</v>
      </c>
      <c r="G5" s="6">
        <f t="shared" ref="G5:G8" si="0">AVERAGE(D5:F5)</f>
        <v>6.2233333333333336</v>
      </c>
      <c r="H5" s="6">
        <f t="shared" ref="H5:H8" si="1">STDEV(D5:F5)</f>
        <v>0.11503622617824909</v>
      </c>
      <c r="I5" s="1" t="s">
        <v>12</v>
      </c>
      <c r="L5" s="15" t="s">
        <v>38</v>
      </c>
      <c r="M5" s="16">
        <v>3.4975866666666695</v>
      </c>
      <c r="N5" s="17">
        <v>9</v>
      </c>
      <c r="O5" s="18">
        <v>0.38862074074074104</v>
      </c>
      <c r="P5" s="19">
        <v>14.484559848704489</v>
      </c>
      <c r="Q5" s="20">
        <v>6.0451478548097088E-7</v>
      </c>
      <c r="R5"/>
    </row>
    <row r="6" spans="1:18" ht="23">
      <c r="A6" s="2">
        <v>3</v>
      </c>
      <c r="B6" s="2">
        <v>14</v>
      </c>
      <c r="C6" s="2" t="s">
        <v>0</v>
      </c>
      <c r="D6" s="2">
        <v>6.51</v>
      </c>
      <c r="E6" s="2">
        <v>6.71</v>
      </c>
      <c r="F6" s="2">
        <v>6.68</v>
      </c>
      <c r="G6" s="6">
        <f t="shared" si="0"/>
        <v>6.6333333333333329</v>
      </c>
      <c r="H6" s="6">
        <f t="shared" si="1"/>
        <v>0.10785793124908963</v>
      </c>
      <c r="I6" s="1" t="s">
        <v>13</v>
      </c>
      <c r="L6" s="21" t="s">
        <v>39</v>
      </c>
      <c r="M6" s="22">
        <v>0.53659999999999941</v>
      </c>
      <c r="N6" s="23">
        <v>20</v>
      </c>
      <c r="O6" s="24">
        <v>2.6829999999999972E-2</v>
      </c>
      <c r="P6" s="25"/>
      <c r="Q6" s="26"/>
      <c r="R6"/>
    </row>
    <row r="7" spans="1:18" ht="14.5" thickBot="1">
      <c r="A7" s="2">
        <v>4</v>
      </c>
      <c r="B7" s="2">
        <v>21</v>
      </c>
      <c r="C7" s="2" t="s">
        <v>0</v>
      </c>
      <c r="D7" s="2">
        <v>6.86</v>
      </c>
      <c r="E7" s="2">
        <v>6.73</v>
      </c>
      <c r="F7" s="2">
        <v>6.85</v>
      </c>
      <c r="G7" s="6">
        <f t="shared" si="0"/>
        <v>6.8133333333333326</v>
      </c>
      <c r="H7" s="6">
        <f t="shared" si="1"/>
        <v>7.2341781380702116E-2</v>
      </c>
      <c r="I7" s="1" t="s">
        <v>13</v>
      </c>
      <c r="L7" s="27" t="s">
        <v>40</v>
      </c>
      <c r="M7" s="28">
        <v>4.0341866666666686</v>
      </c>
      <c r="N7" s="29">
        <v>29</v>
      </c>
      <c r="O7" s="30"/>
      <c r="P7" s="30"/>
      <c r="Q7" s="31"/>
      <c r="R7"/>
    </row>
    <row r="8" spans="1:18" ht="14.5" thickTop="1">
      <c r="A8" s="2">
        <v>5</v>
      </c>
      <c r="B8" s="2">
        <v>28</v>
      </c>
      <c r="C8" s="2" t="s">
        <v>0</v>
      </c>
      <c r="D8" s="2">
        <v>6.2</v>
      </c>
      <c r="E8" s="2">
        <v>6.41</v>
      </c>
      <c r="F8" s="2">
        <v>6.08</v>
      </c>
      <c r="G8" s="6">
        <f t="shared" si="0"/>
        <v>6.2299999999999995</v>
      </c>
      <c r="H8" s="6">
        <f t="shared" si="1"/>
        <v>0.1670329308849007</v>
      </c>
      <c r="I8" s="1" t="s">
        <v>12</v>
      </c>
    </row>
    <row r="11" spans="1:18">
      <c r="A11" s="2" t="s">
        <v>3</v>
      </c>
      <c r="B11" s="2" t="s">
        <v>26</v>
      </c>
      <c r="C11" s="2"/>
      <c r="D11" s="2"/>
      <c r="E11" s="2"/>
      <c r="F11" s="2"/>
      <c r="G11" s="2"/>
      <c r="H11" s="2"/>
      <c r="L11" s="253" t="s">
        <v>3</v>
      </c>
      <c r="M11" s="253"/>
      <c r="N11" s="253"/>
      <c r="O11" s="253"/>
      <c r="P11" s="253"/>
      <c r="Q11" s="11"/>
    </row>
    <row r="12" spans="1:18" ht="14.5" thickBot="1">
      <c r="A12" s="2" t="s">
        <v>61</v>
      </c>
      <c r="B12" s="2"/>
      <c r="C12" s="2"/>
      <c r="D12" s="2" t="s">
        <v>27</v>
      </c>
      <c r="E12" s="2" t="s">
        <v>28</v>
      </c>
      <c r="F12" s="2" t="s">
        <v>29</v>
      </c>
      <c r="G12" s="2" t="s">
        <v>10</v>
      </c>
      <c r="H12" s="2" t="s">
        <v>2</v>
      </c>
      <c r="L12" s="254" t="s">
        <v>59</v>
      </c>
      <c r="M12" s="255"/>
      <c r="N12" s="255"/>
      <c r="O12" s="255"/>
      <c r="P12" s="255"/>
      <c r="Q12"/>
    </row>
    <row r="13" spans="1:18" ht="14.5" thickTop="1">
      <c r="A13" s="2">
        <v>6</v>
      </c>
      <c r="B13" s="2">
        <v>0</v>
      </c>
      <c r="C13" s="2" t="s">
        <v>1</v>
      </c>
      <c r="D13" s="2">
        <v>5.9</v>
      </c>
      <c r="E13" s="2">
        <v>5.8</v>
      </c>
      <c r="F13" s="2">
        <v>5.42</v>
      </c>
      <c r="G13" s="6">
        <f t="shared" ref="G13:G17" si="2">AVERAGE(D13:F13)</f>
        <v>5.7066666666666661</v>
      </c>
      <c r="H13" s="6">
        <f t="shared" ref="H13:H17" si="3">STDEV(D13:F13)</f>
        <v>0.25324559884296788</v>
      </c>
      <c r="I13" s="1" t="s">
        <v>11</v>
      </c>
      <c r="L13" s="258" t="s">
        <v>41</v>
      </c>
      <c r="M13" s="260" t="s">
        <v>42</v>
      </c>
      <c r="N13" s="262" t="s">
        <v>43</v>
      </c>
      <c r="O13" s="262"/>
      <c r="P13" s="263"/>
      <c r="Q13"/>
    </row>
    <row r="14" spans="1:18" ht="14.5" thickBot="1">
      <c r="A14" s="2">
        <v>7</v>
      </c>
      <c r="B14" s="2">
        <v>7</v>
      </c>
      <c r="C14" s="2" t="s">
        <v>1</v>
      </c>
      <c r="D14" s="2">
        <v>6.68</v>
      </c>
      <c r="E14" s="2">
        <v>6.67</v>
      </c>
      <c r="F14" s="2">
        <v>6.83</v>
      </c>
      <c r="G14" s="6">
        <f t="shared" si="2"/>
        <v>6.7266666666666666</v>
      </c>
      <c r="H14" s="6">
        <f t="shared" si="3"/>
        <v>8.9628864398325153E-2</v>
      </c>
      <c r="I14" s="1" t="s">
        <v>13</v>
      </c>
      <c r="L14" s="259"/>
      <c r="M14" s="261"/>
      <c r="N14" s="32" t="s">
        <v>44</v>
      </c>
      <c r="O14" s="32" t="s">
        <v>45</v>
      </c>
      <c r="P14" s="33" t="s">
        <v>46</v>
      </c>
      <c r="Q14"/>
    </row>
    <row r="15" spans="1:18" ht="14.5" thickTop="1">
      <c r="A15" s="2">
        <v>8</v>
      </c>
      <c r="B15" s="2">
        <v>14</v>
      </c>
      <c r="C15" s="2" t="s">
        <v>1</v>
      </c>
      <c r="D15" s="2">
        <v>6.36</v>
      </c>
      <c r="E15" s="2">
        <v>6.68</v>
      </c>
      <c r="F15" s="2">
        <v>6.69</v>
      </c>
      <c r="G15" s="6">
        <f t="shared" si="2"/>
        <v>6.5766666666666671</v>
      </c>
      <c r="H15" s="6">
        <f t="shared" si="3"/>
        <v>0.18770544300401434</v>
      </c>
      <c r="I15" s="1" t="s">
        <v>13</v>
      </c>
      <c r="L15" s="34" t="s">
        <v>47</v>
      </c>
      <c r="M15" s="35">
        <v>3</v>
      </c>
      <c r="N15" s="36">
        <v>5.7066666666666661</v>
      </c>
      <c r="O15" s="37"/>
      <c r="P15" s="38"/>
      <c r="Q15"/>
    </row>
    <row r="16" spans="1:18">
      <c r="A16" s="2">
        <v>9</v>
      </c>
      <c r="B16" s="2">
        <v>21</v>
      </c>
      <c r="C16" s="2" t="s">
        <v>1</v>
      </c>
      <c r="D16" s="2">
        <v>6.24</v>
      </c>
      <c r="E16" s="2">
        <v>6.61</v>
      </c>
      <c r="F16" s="2">
        <v>6.79</v>
      </c>
      <c r="G16" s="6">
        <f t="shared" si="2"/>
        <v>6.5466666666666669</v>
      </c>
      <c r="H16" s="6">
        <f t="shared" si="3"/>
        <v>0.28041635710730806</v>
      </c>
      <c r="I16" s="1" t="s">
        <v>13</v>
      </c>
      <c r="L16" s="39" t="s">
        <v>48</v>
      </c>
      <c r="M16" s="40">
        <v>3</v>
      </c>
      <c r="N16" s="25"/>
      <c r="O16" s="41">
        <v>5.9933333333333323</v>
      </c>
      <c r="P16" s="26"/>
      <c r="Q16"/>
    </row>
    <row r="17" spans="1:17">
      <c r="A17" s="2">
        <v>10</v>
      </c>
      <c r="B17" s="2">
        <v>28</v>
      </c>
      <c r="C17" s="2" t="s">
        <v>1</v>
      </c>
      <c r="D17" s="2">
        <v>6.14</v>
      </c>
      <c r="E17" s="2">
        <v>5.83</v>
      </c>
      <c r="F17" s="2">
        <v>6.01</v>
      </c>
      <c r="G17" s="6">
        <f t="shared" si="2"/>
        <v>5.9933333333333323</v>
      </c>
      <c r="H17" s="6">
        <f t="shared" si="3"/>
        <v>0.1556705923844747</v>
      </c>
      <c r="I17" s="1" t="s">
        <v>12</v>
      </c>
      <c r="L17" s="39" t="s">
        <v>49</v>
      </c>
      <c r="M17" s="40">
        <v>3</v>
      </c>
      <c r="N17" s="25"/>
      <c r="O17" s="41">
        <v>6.2233333333333336</v>
      </c>
      <c r="P17" s="26"/>
      <c r="Q17"/>
    </row>
    <row r="18" spans="1:17">
      <c r="L18" s="39" t="s">
        <v>50</v>
      </c>
      <c r="M18" s="40">
        <v>3</v>
      </c>
      <c r="N18" s="25"/>
      <c r="O18" s="41">
        <v>6.2299999999999995</v>
      </c>
      <c r="P18" s="26"/>
      <c r="Q18"/>
    </row>
    <row r="19" spans="1:17">
      <c r="C19" s="1" t="s">
        <v>84</v>
      </c>
      <c r="L19" s="39" t="s">
        <v>51</v>
      </c>
      <c r="M19" s="40">
        <v>3</v>
      </c>
      <c r="N19" s="25"/>
      <c r="O19" s="25"/>
      <c r="P19" s="42">
        <v>6.5466666666666669</v>
      </c>
      <c r="Q19"/>
    </row>
    <row r="20" spans="1:17">
      <c r="L20" s="39" t="s">
        <v>52</v>
      </c>
      <c r="M20" s="40">
        <v>3</v>
      </c>
      <c r="N20" s="25"/>
      <c r="O20" s="25"/>
      <c r="P20" s="42">
        <v>6.5766666666666671</v>
      </c>
      <c r="Q20"/>
    </row>
    <row r="21" spans="1:17">
      <c r="L21" s="39" t="s">
        <v>53</v>
      </c>
      <c r="M21" s="40">
        <v>3</v>
      </c>
      <c r="N21" s="25"/>
      <c r="O21" s="25"/>
      <c r="P21" s="42">
        <v>6.6333333333333329</v>
      </c>
      <c r="Q21"/>
    </row>
    <row r="22" spans="1:17">
      <c r="L22" s="39" t="s">
        <v>54</v>
      </c>
      <c r="M22" s="40">
        <v>3</v>
      </c>
      <c r="N22" s="25"/>
      <c r="O22" s="25"/>
      <c r="P22" s="42">
        <v>6.6766666666666667</v>
      </c>
      <c r="Q22"/>
    </row>
    <row r="23" spans="1:17">
      <c r="L23" s="39" t="s">
        <v>55</v>
      </c>
      <c r="M23" s="40">
        <v>3</v>
      </c>
      <c r="N23" s="25"/>
      <c r="O23" s="25"/>
      <c r="P23" s="42">
        <v>6.7266666666666666</v>
      </c>
      <c r="Q23"/>
    </row>
    <row r="24" spans="1:17">
      <c r="L24" s="39" t="s">
        <v>56</v>
      </c>
      <c r="M24" s="40">
        <v>3</v>
      </c>
      <c r="N24" s="25"/>
      <c r="O24" s="25"/>
      <c r="P24" s="42">
        <v>6.8133333333333326</v>
      </c>
      <c r="Q24"/>
    </row>
    <row r="25" spans="1:17" ht="14.5" thickBot="1">
      <c r="L25" s="27" t="s">
        <v>37</v>
      </c>
      <c r="M25" s="43"/>
      <c r="N25" s="44">
        <v>1</v>
      </c>
      <c r="O25" s="45">
        <v>0.10847631990259232</v>
      </c>
      <c r="P25" s="46">
        <v>9.1072348316495799E-2</v>
      </c>
      <c r="Q25"/>
    </row>
    <row r="26" spans="1:17" ht="14.5" thickTop="1">
      <c r="L26" s="257" t="s">
        <v>57</v>
      </c>
      <c r="M26" s="257"/>
      <c r="N26" s="257"/>
      <c r="O26" s="257"/>
      <c r="P26" s="257"/>
      <c r="Q26"/>
    </row>
    <row r="27" spans="1:17">
      <c r="L27" s="257" t="s">
        <v>58</v>
      </c>
      <c r="M27" s="257"/>
      <c r="N27" s="257"/>
      <c r="O27" s="257"/>
      <c r="P27" s="257"/>
      <c r="Q27"/>
    </row>
  </sheetData>
  <mergeCells count="10">
    <mergeCell ref="L2:Q2"/>
    <mergeCell ref="L3:Q3"/>
    <mergeCell ref="L4"/>
    <mergeCell ref="L27:P27"/>
    <mergeCell ref="L11:P11"/>
    <mergeCell ref="L12:P12"/>
    <mergeCell ref="L13:L14"/>
    <mergeCell ref="M13:M14"/>
    <mergeCell ref="N13:P13"/>
    <mergeCell ref="L26:P26"/>
  </mergeCells>
  <phoneticPr fontId="3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72"/>
  <sheetViews>
    <sheetView topLeftCell="C1" zoomScale="85" zoomScaleNormal="85" workbookViewId="0">
      <selection activeCell="I2" sqref="I2"/>
    </sheetView>
  </sheetViews>
  <sheetFormatPr defaultRowHeight="14"/>
  <cols>
    <col min="1" max="1" width="11.58203125" bestFit="1" customWidth="1"/>
    <col min="6" max="6" width="9.25" customWidth="1"/>
    <col min="7" max="8" width="11.33203125" bestFit="1" customWidth="1"/>
    <col min="9" max="9" width="9.9140625" style="1" bestFit="1" customWidth="1"/>
    <col min="11" max="11" width="11.75" bestFit="1" customWidth="1"/>
    <col min="12" max="12" width="9.83203125" bestFit="1" customWidth="1"/>
  </cols>
  <sheetData>
    <row r="2" spans="1:22">
      <c r="A2" s="3" t="s">
        <v>4</v>
      </c>
      <c r="B2" s="3" t="s">
        <v>26</v>
      </c>
      <c r="C2" s="3"/>
      <c r="D2" s="3"/>
      <c r="E2" s="3"/>
      <c r="F2" s="3"/>
      <c r="G2" s="3"/>
      <c r="H2" s="3"/>
      <c r="I2" s="1" t="s">
        <v>60</v>
      </c>
      <c r="K2" s="264" t="s">
        <v>32</v>
      </c>
      <c r="L2" s="264"/>
      <c r="M2" s="264"/>
      <c r="N2" s="264"/>
      <c r="O2" s="264"/>
      <c r="P2" s="264"/>
      <c r="Q2" s="48"/>
      <c r="R2" s="264" t="s">
        <v>4</v>
      </c>
      <c r="S2" s="264"/>
      <c r="T2" s="264"/>
      <c r="U2" s="264"/>
      <c r="V2" s="48"/>
    </row>
    <row r="3" spans="1:22" ht="14.5" thickBot="1">
      <c r="A3" s="3" t="s">
        <v>61</v>
      </c>
      <c r="B3" s="3"/>
      <c r="C3" s="3"/>
      <c r="D3" s="3" t="s">
        <v>27</v>
      </c>
      <c r="E3" s="3" t="s">
        <v>28</v>
      </c>
      <c r="F3" s="3" t="s">
        <v>29</v>
      </c>
      <c r="G3" s="3" t="s">
        <v>10</v>
      </c>
      <c r="H3" s="3" t="s">
        <v>2</v>
      </c>
      <c r="K3" s="265" t="s">
        <v>4</v>
      </c>
      <c r="L3" s="266"/>
      <c r="M3" s="266"/>
      <c r="N3" s="266"/>
      <c r="O3" s="266"/>
      <c r="P3" s="266"/>
      <c r="Q3" s="48"/>
      <c r="R3" s="265" t="s">
        <v>59</v>
      </c>
      <c r="S3" s="266"/>
      <c r="T3" s="266"/>
      <c r="U3" s="266"/>
      <c r="V3" s="48"/>
    </row>
    <row r="4" spans="1:22" ht="24.5" thickTop="1" thickBot="1">
      <c r="A4" s="3">
        <v>1</v>
      </c>
      <c r="B4" s="3">
        <v>0</v>
      </c>
      <c r="C4" s="3" t="s">
        <v>0</v>
      </c>
      <c r="D4" s="3">
        <v>455</v>
      </c>
      <c r="E4" s="3">
        <v>568</v>
      </c>
      <c r="F4" s="3">
        <v>445</v>
      </c>
      <c r="G4" s="9">
        <f>AVERAGE(D4:F4)</f>
        <v>489.33333333333331</v>
      </c>
      <c r="H4" s="9">
        <f>STDEV(D4:F4)</f>
        <v>68.31056531264629</v>
      </c>
      <c r="I4" s="1" t="s">
        <v>14</v>
      </c>
      <c r="K4" s="267" t="s">
        <v>31</v>
      </c>
      <c r="L4" s="49" t="s">
        <v>33</v>
      </c>
      <c r="M4" s="50" t="s">
        <v>34</v>
      </c>
      <c r="N4" s="50" t="s">
        <v>35</v>
      </c>
      <c r="O4" s="50" t="s">
        <v>36</v>
      </c>
      <c r="P4" s="51" t="s">
        <v>37</v>
      </c>
      <c r="Q4" s="48"/>
      <c r="R4" s="268" t="s">
        <v>41</v>
      </c>
      <c r="S4" s="270" t="s">
        <v>42</v>
      </c>
      <c r="T4" s="272" t="s">
        <v>43</v>
      </c>
      <c r="U4" s="273"/>
      <c r="V4" s="48"/>
    </row>
    <row r="5" spans="1:22" ht="24" thickTop="1" thickBot="1">
      <c r="A5" s="3">
        <v>2</v>
      </c>
      <c r="B5" s="3">
        <v>7</v>
      </c>
      <c r="C5" s="3" t="s">
        <v>0</v>
      </c>
      <c r="D5" s="3">
        <v>515</v>
      </c>
      <c r="E5" s="3">
        <v>473</v>
      </c>
      <c r="F5" s="10">
        <v>529</v>
      </c>
      <c r="G5" s="9">
        <f t="shared" ref="G5:G8" si="0">AVERAGE(D5:F5)</f>
        <v>505.66666666666669</v>
      </c>
      <c r="H5" s="9">
        <f t="shared" ref="H5:H8" si="1">STDEV(D5:F5)</f>
        <v>29.143323992525861</v>
      </c>
      <c r="I5" s="1" t="s">
        <v>14</v>
      </c>
      <c r="K5" s="52" t="s">
        <v>38</v>
      </c>
      <c r="L5" s="53">
        <v>548362.69999999995</v>
      </c>
      <c r="M5" s="54">
        <v>9</v>
      </c>
      <c r="N5" s="55">
        <v>60929.188888888886</v>
      </c>
      <c r="O5" s="55">
        <v>1.3412953087916346</v>
      </c>
      <c r="P5" s="56">
        <v>0.27791532483420828</v>
      </c>
      <c r="Q5" s="48"/>
      <c r="R5" s="269"/>
      <c r="S5" s="271"/>
      <c r="T5" s="68" t="s">
        <v>44</v>
      </c>
      <c r="U5" s="69" t="s">
        <v>45</v>
      </c>
      <c r="V5" s="48"/>
    </row>
    <row r="6" spans="1:22" ht="14.5" thickTop="1">
      <c r="A6" s="3">
        <v>3</v>
      </c>
      <c r="B6" s="3">
        <v>14</v>
      </c>
      <c r="C6" s="3" t="s">
        <v>0</v>
      </c>
      <c r="D6" s="3">
        <v>606</v>
      </c>
      <c r="E6" s="3">
        <v>447</v>
      </c>
      <c r="F6" s="3">
        <v>539</v>
      </c>
      <c r="G6" s="9">
        <f t="shared" si="0"/>
        <v>530.66666666666663</v>
      </c>
      <c r="H6" s="9">
        <f t="shared" si="1"/>
        <v>79.826896052228619</v>
      </c>
      <c r="I6" s="1" t="s">
        <v>14</v>
      </c>
      <c r="K6" s="57" t="s">
        <v>39</v>
      </c>
      <c r="L6" s="58">
        <v>908512.6666666664</v>
      </c>
      <c r="M6" s="59">
        <v>20</v>
      </c>
      <c r="N6" s="60">
        <v>45425.633333333317</v>
      </c>
      <c r="O6" s="61"/>
      <c r="P6" s="62"/>
      <c r="Q6" s="48"/>
      <c r="R6" s="70" t="s">
        <v>48</v>
      </c>
      <c r="S6" s="71">
        <v>3</v>
      </c>
      <c r="T6" s="72">
        <v>350.33333333333331</v>
      </c>
      <c r="U6" s="73"/>
      <c r="V6" s="48"/>
    </row>
    <row r="7" spans="1:22" ht="14.5" thickBot="1">
      <c r="A7" s="3">
        <v>4</v>
      </c>
      <c r="B7" s="3">
        <v>21</v>
      </c>
      <c r="C7" s="3" t="s">
        <v>0</v>
      </c>
      <c r="D7" s="3">
        <v>694</v>
      </c>
      <c r="E7" s="3">
        <v>876</v>
      </c>
      <c r="F7" s="3">
        <v>516</v>
      </c>
      <c r="G7" s="9">
        <f t="shared" si="0"/>
        <v>695.33333333333337</v>
      </c>
      <c r="H7" s="9">
        <f t="shared" si="1"/>
        <v>180.00370366560065</v>
      </c>
      <c r="I7" s="1" t="s">
        <v>14</v>
      </c>
      <c r="K7" s="63" t="s">
        <v>40</v>
      </c>
      <c r="L7" s="64">
        <v>1456875.3666666662</v>
      </c>
      <c r="M7" s="65">
        <v>29</v>
      </c>
      <c r="N7" s="66"/>
      <c r="O7" s="66"/>
      <c r="P7" s="67"/>
      <c r="Q7" s="48"/>
      <c r="R7" s="74" t="s">
        <v>54</v>
      </c>
      <c r="S7" s="75">
        <v>3</v>
      </c>
      <c r="T7" s="76">
        <v>489.33333333333331</v>
      </c>
      <c r="U7" s="77">
        <v>489.33333333333331</v>
      </c>
      <c r="V7" s="48"/>
    </row>
    <row r="8" spans="1:22" ht="14.5" thickTop="1">
      <c r="A8" s="3">
        <v>5</v>
      </c>
      <c r="B8" s="3">
        <v>28</v>
      </c>
      <c r="C8" s="3" t="s">
        <v>0</v>
      </c>
      <c r="D8" s="3">
        <v>828</v>
      </c>
      <c r="E8" s="3">
        <v>1308</v>
      </c>
      <c r="F8" s="3">
        <v>407</v>
      </c>
      <c r="G8" s="9">
        <f t="shared" si="0"/>
        <v>847.66666666666663</v>
      </c>
      <c r="H8" s="9">
        <f t="shared" si="1"/>
        <v>450.82184212095717</v>
      </c>
      <c r="I8" s="1" t="s">
        <v>13</v>
      </c>
      <c r="R8" s="74" t="s">
        <v>49</v>
      </c>
      <c r="S8" s="75">
        <v>3</v>
      </c>
      <c r="T8" s="76">
        <v>505.66666666666669</v>
      </c>
      <c r="U8" s="77">
        <v>505.66666666666669</v>
      </c>
      <c r="V8" s="48"/>
    </row>
    <row r="9" spans="1:22">
      <c r="R9" s="74" t="s">
        <v>53</v>
      </c>
      <c r="S9" s="75">
        <v>3</v>
      </c>
      <c r="T9" s="76">
        <v>530.66666666666663</v>
      </c>
      <c r="U9" s="77">
        <v>530.66666666666663</v>
      </c>
      <c r="V9" s="48"/>
    </row>
    <row r="10" spans="1:22">
      <c r="R10" s="74" t="s">
        <v>47</v>
      </c>
      <c r="S10" s="75">
        <v>3</v>
      </c>
      <c r="T10" s="76">
        <v>589.66666666666663</v>
      </c>
      <c r="U10" s="77">
        <v>589.66666666666663</v>
      </c>
      <c r="V10" s="48"/>
    </row>
    <row r="11" spans="1:22">
      <c r="A11" s="3" t="s">
        <v>4</v>
      </c>
      <c r="B11" s="3" t="s">
        <v>26</v>
      </c>
      <c r="C11" s="3"/>
      <c r="D11" s="3"/>
      <c r="E11" s="3"/>
      <c r="F11" s="3"/>
      <c r="G11" s="3"/>
      <c r="H11" s="3"/>
      <c r="R11" s="74" t="s">
        <v>51</v>
      </c>
      <c r="S11" s="75">
        <v>3</v>
      </c>
      <c r="T11" s="76">
        <v>658.66666666666663</v>
      </c>
      <c r="U11" s="77">
        <v>658.66666666666663</v>
      </c>
      <c r="V11" s="48"/>
    </row>
    <row r="12" spans="1:22">
      <c r="A12" s="3" t="s">
        <v>61</v>
      </c>
      <c r="B12" s="3"/>
      <c r="C12" s="3"/>
      <c r="D12" s="3" t="s">
        <v>27</v>
      </c>
      <c r="E12" s="3" t="s">
        <v>28</v>
      </c>
      <c r="F12" s="3" t="s">
        <v>29</v>
      </c>
      <c r="G12" s="3" t="s">
        <v>10</v>
      </c>
      <c r="H12" s="3" t="s">
        <v>2</v>
      </c>
      <c r="R12" s="74" t="s">
        <v>52</v>
      </c>
      <c r="S12" s="75">
        <v>3</v>
      </c>
      <c r="T12" s="76">
        <v>666.66666666666663</v>
      </c>
      <c r="U12" s="77">
        <v>666.66666666666663</v>
      </c>
      <c r="V12" s="48"/>
    </row>
    <row r="13" spans="1:22">
      <c r="A13" s="3">
        <v>6</v>
      </c>
      <c r="B13" s="3">
        <v>0</v>
      </c>
      <c r="C13" s="3" t="s">
        <v>1</v>
      </c>
      <c r="D13" s="3">
        <v>692</v>
      </c>
      <c r="E13" s="3">
        <v>425</v>
      </c>
      <c r="F13" s="3">
        <v>652</v>
      </c>
      <c r="G13" s="9">
        <f t="shared" ref="G13:G17" si="2">AVERAGE(D13:F13)</f>
        <v>589.66666666666663</v>
      </c>
      <c r="H13" s="9">
        <f t="shared" ref="H13:H17" si="3">STDEV(D13:F13)</f>
        <v>144.00115740275601</v>
      </c>
      <c r="I13" s="1" t="s">
        <v>14</v>
      </c>
      <c r="R13" s="74" t="s">
        <v>56</v>
      </c>
      <c r="S13" s="75">
        <v>3</v>
      </c>
      <c r="T13" s="76">
        <v>695.33333333333337</v>
      </c>
      <c r="U13" s="77">
        <v>695.33333333333337</v>
      </c>
      <c r="V13" s="48"/>
    </row>
    <row r="14" spans="1:22">
      <c r="A14" s="3">
        <v>7</v>
      </c>
      <c r="B14" s="3">
        <v>7</v>
      </c>
      <c r="C14" s="3" t="s">
        <v>1</v>
      </c>
      <c r="D14" s="3">
        <v>1190</v>
      </c>
      <c r="E14" s="3">
        <v>494</v>
      </c>
      <c r="F14" s="3">
        <v>501</v>
      </c>
      <c r="G14" s="9">
        <f t="shared" si="2"/>
        <v>728.33333333333337</v>
      </c>
      <c r="H14" s="9">
        <f t="shared" si="3"/>
        <v>399.83038070328445</v>
      </c>
      <c r="I14" s="1" t="s">
        <v>14</v>
      </c>
      <c r="R14" s="74" t="s">
        <v>55</v>
      </c>
      <c r="S14" s="75">
        <v>3</v>
      </c>
      <c r="T14" s="76">
        <v>728.33333333333337</v>
      </c>
      <c r="U14" s="77">
        <v>728.33333333333337</v>
      </c>
      <c r="V14" s="48"/>
    </row>
    <row r="15" spans="1:22">
      <c r="A15" s="3">
        <v>8</v>
      </c>
      <c r="B15" s="3">
        <v>14</v>
      </c>
      <c r="C15" s="3" t="s">
        <v>1</v>
      </c>
      <c r="D15" s="3">
        <v>651</v>
      </c>
      <c r="E15" s="3">
        <v>571</v>
      </c>
      <c r="F15" s="3">
        <v>778</v>
      </c>
      <c r="G15" s="9">
        <f t="shared" si="2"/>
        <v>666.66666666666663</v>
      </c>
      <c r="H15" s="9">
        <f t="shared" si="3"/>
        <v>104.38550346352396</v>
      </c>
      <c r="I15" s="1" t="s">
        <v>14</v>
      </c>
      <c r="R15" s="74" t="s">
        <v>50</v>
      </c>
      <c r="S15" s="75">
        <v>3</v>
      </c>
      <c r="T15" s="61"/>
      <c r="U15" s="77">
        <v>847.66666666666663</v>
      </c>
      <c r="V15" s="48"/>
    </row>
    <row r="16" spans="1:22" ht="14.5" thickBot="1">
      <c r="A16" s="3">
        <v>9</v>
      </c>
      <c r="B16" s="3">
        <v>21</v>
      </c>
      <c r="C16" s="3" t="s">
        <v>1</v>
      </c>
      <c r="D16" s="3">
        <v>594</v>
      </c>
      <c r="E16" s="3">
        <v>764</v>
      </c>
      <c r="F16" s="3">
        <v>618</v>
      </c>
      <c r="G16" s="9">
        <f t="shared" si="2"/>
        <v>658.66666666666663</v>
      </c>
      <c r="H16" s="9">
        <f t="shared" si="3"/>
        <v>92.007246091453965</v>
      </c>
      <c r="I16" s="1" t="s">
        <v>14</v>
      </c>
      <c r="R16" s="63" t="s">
        <v>37</v>
      </c>
      <c r="S16" s="78"/>
      <c r="T16" s="79">
        <v>7.3593112364268354E-2</v>
      </c>
      <c r="U16" s="80">
        <v>8.8676976963169007E-2</v>
      </c>
      <c r="V16" s="48"/>
    </row>
    <row r="17" spans="1:23" ht="14.5" thickTop="1">
      <c r="A17" s="3">
        <v>10</v>
      </c>
      <c r="B17" s="3">
        <v>28</v>
      </c>
      <c r="C17" s="3" t="s">
        <v>1</v>
      </c>
      <c r="D17" s="3">
        <v>407</v>
      </c>
      <c r="E17" s="3">
        <v>256</v>
      </c>
      <c r="F17" s="3">
        <v>388</v>
      </c>
      <c r="G17" s="9">
        <f t="shared" si="2"/>
        <v>350.33333333333331</v>
      </c>
      <c r="H17" s="9">
        <f t="shared" si="3"/>
        <v>82.245567256438463</v>
      </c>
      <c r="I17" s="1" t="s">
        <v>12</v>
      </c>
      <c r="R17" s="274" t="s">
        <v>57</v>
      </c>
      <c r="S17" s="274"/>
      <c r="T17" s="274"/>
      <c r="U17" s="274"/>
      <c r="V17" s="48"/>
    </row>
    <row r="18" spans="1:23">
      <c r="R18" s="274" t="s">
        <v>58</v>
      </c>
      <c r="S18" s="274"/>
      <c r="T18" s="274"/>
      <c r="U18" s="274"/>
      <c r="V18" s="48"/>
    </row>
    <row r="20" spans="1:23">
      <c r="A20" s="4" t="s">
        <v>6</v>
      </c>
      <c r="B20" s="4" t="s">
        <v>26</v>
      </c>
      <c r="C20" s="4"/>
      <c r="D20" s="4"/>
      <c r="E20" s="4"/>
      <c r="F20" s="4"/>
      <c r="G20" s="4"/>
      <c r="H20" s="4"/>
      <c r="I20" s="1" t="s">
        <v>60</v>
      </c>
      <c r="K20" s="264" t="s">
        <v>32</v>
      </c>
      <c r="L20" s="264"/>
      <c r="M20" s="264"/>
      <c r="N20" s="264"/>
      <c r="O20" s="264"/>
      <c r="P20" s="264"/>
      <c r="Q20" s="48"/>
      <c r="R20" s="264" t="s">
        <v>6</v>
      </c>
      <c r="S20" s="264"/>
      <c r="T20" s="264"/>
      <c r="U20" s="264"/>
      <c r="V20" s="264"/>
      <c r="W20" s="48"/>
    </row>
    <row r="21" spans="1:23" ht="14.5" thickBot="1">
      <c r="A21" s="4" t="s">
        <v>61</v>
      </c>
      <c r="B21" s="4"/>
      <c r="C21" s="4"/>
      <c r="D21" s="4" t="s">
        <v>27</v>
      </c>
      <c r="E21" s="4" t="s">
        <v>28</v>
      </c>
      <c r="F21" s="4" t="s">
        <v>29</v>
      </c>
      <c r="G21" s="4" t="s">
        <v>10</v>
      </c>
      <c r="H21" s="4" t="s">
        <v>2</v>
      </c>
      <c r="K21" s="265" t="s">
        <v>6</v>
      </c>
      <c r="L21" s="266"/>
      <c r="M21" s="266"/>
      <c r="N21" s="266"/>
      <c r="O21" s="266"/>
      <c r="P21" s="266"/>
      <c r="Q21" s="48"/>
      <c r="R21" s="265" t="s">
        <v>59</v>
      </c>
      <c r="S21" s="266"/>
      <c r="T21" s="266"/>
      <c r="U21" s="266"/>
      <c r="V21" s="266"/>
      <c r="W21" s="48"/>
    </row>
    <row r="22" spans="1:23" ht="24.5" thickTop="1" thickBot="1">
      <c r="A22" s="4">
        <v>1</v>
      </c>
      <c r="B22" s="4">
        <v>0</v>
      </c>
      <c r="C22" s="4" t="s">
        <v>0</v>
      </c>
      <c r="D22" s="4">
        <v>0.7</v>
      </c>
      <c r="E22" s="4">
        <v>0.2</v>
      </c>
      <c r="F22" s="4">
        <v>0.8</v>
      </c>
      <c r="G22" s="7">
        <f>AVERAGE(D22:F22)</f>
        <v>0.56666666666666665</v>
      </c>
      <c r="H22" s="7">
        <f>STDEV(D22:F22)</f>
        <v>0.32145502536643183</v>
      </c>
      <c r="I22" s="1" t="s">
        <v>11</v>
      </c>
      <c r="K22" s="267" t="s">
        <v>31</v>
      </c>
      <c r="L22" s="49" t="s">
        <v>33</v>
      </c>
      <c r="M22" s="50" t="s">
        <v>34</v>
      </c>
      <c r="N22" s="50" t="s">
        <v>35</v>
      </c>
      <c r="O22" s="50" t="s">
        <v>36</v>
      </c>
      <c r="P22" s="51" t="s">
        <v>37</v>
      </c>
      <c r="Q22" s="48"/>
      <c r="R22" s="268" t="s">
        <v>41</v>
      </c>
      <c r="S22" s="270" t="s">
        <v>42</v>
      </c>
      <c r="T22" s="272" t="s">
        <v>43</v>
      </c>
      <c r="U22" s="272"/>
      <c r="V22" s="273"/>
      <c r="W22" s="48"/>
    </row>
    <row r="23" spans="1:23" ht="24" thickTop="1" thickBot="1">
      <c r="A23" s="4">
        <v>2</v>
      </c>
      <c r="B23" s="4">
        <v>7</v>
      </c>
      <c r="C23" s="4" t="s">
        <v>0</v>
      </c>
      <c r="D23" s="4">
        <v>1</v>
      </c>
      <c r="E23" s="4">
        <v>2.2000000000000002</v>
      </c>
      <c r="F23" s="4">
        <v>1.9</v>
      </c>
      <c r="G23" s="7">
        <f t="shared" ref="G23:G26" si="4">AVERAGE(D23:F23)</f>
        <v>1.7</v>
      </c>
      <c r="H23" s="7">
        <f t="shared" ref="H23:H26" si="5">STDEV(D23:F23)</f>
        <v>0.62449979983984027</v>
      </c>
      <c r="I23" s="1" t="s">
        <v>15</v>
      </c>
      <c r="K23" s="52" t="s">
        <v>38</v>
      </c>
      <c r="L23" s="53">
        <v>20.869666666666667</v>
      </c>
      <c r="M23" s="54">
        <v>9</v>
      </c>
      <c r="N23" s="55">
        <v>2.3188518518518517</v>
      </c>
      <c r="O23" s="55">
        <v>1.82490964206599</v>
      </c>
      <c r="P23" s="56">
        <v>0.12586992021850932</v>
      </c>
      <c r="Q23" s="48"/>
      <c r="R23" s="269"/>
      <c r="S23" s="271"/>
      <c r="T23" s="68" t="s">
        <v>44</v>
      </c>
      <c r="U23" s="68" t="s">
        <v>45</v>
      </c>
      <c r="V23" s="69" t="s">
        <v>46</v>
      </c>
      <c r="W23" s="48"/>
    </row>
    <row r="24" spans="1:23" ht="14.5" thickTop="1">
      <c r="A24" s="4">
        <v>3</v>
      </c>
      <c r="B24" s="4">
        <v>14</v>
      </c>
      <c r="C24" s="4" t="s">
        <v>0</v>
      </c>
      <c r="D24" s="4">
        <v>0.8</v>
      </c>
      <c r="E24" s="4">
        <v>1.7</v>
      </c>
      <c r="F24" s="4">
        <v>2.4</v>
      </c>
      <c r="G24" s="7">
        <f t="shared" si="4"/>
        <v>1.6333333333333335</v>
      </c>
      <c r="H24" s="7">
        <f t="shared" si="5"/>
        <v>0.80208062770106336</v>
      </c>
      <c r="I24" s="1" t="s">
        <v>15</v>
      </c>
      <c r="K24" s="57" t="s">
        <v>39</v>
      </c>
      <c r="L24" s="58">
        <v>25.413333333333338</v>
      </c>
      <c r="M24" s="59">
        <v>20</v>
      </c>
      <c r="N24" s="60">
        <v>1.2706666666666668</v>
      </c>
      <c r="O24" s="61"/>
      <c r="P24" s="62"/>
      <c r="Q24" s="48"/>
      <c r="R24" s="70" t="s">
        <v>54</v>
      </c>
      <c r="S24" s="71">
        <v>3</v>
      </c>
      <c r="T24" s="88">
        <v>0.56666666666666665</v>
      </c>
      <c r="U24" s="89"/>
      <c r="V24" s="73"/>
      <c r="W24" s="48"/>
    </row>
    <row r="25" spans="1:23" ht="14.5" thickBot="1">
      <c r="A25" s="4">
        <v>4</v>
      </c>
      <c r="B25" s="4">
        <v>21</v>
      </c>
      <c r="C25" s="4" t="s">
        <v>0</v>
      </c>
      <c r="D25" s="4">
        <v>0.3</v>
      </c>
      <c r="E25" s="4">
        <v>0.9</v>
      </c>
      <c r="F25" s="4">
        <v>3</v>
      </c>
      <c r="G25" s="7">
        <f t="shared" si="4"/>
        <v>1.4000000000000001</v>
      </c>
      <c r="H25" s="7">
        <f t="shared" si="5"/>
        <v>1.4177446878757827</v>
      </c>
      <c r="I25" s="1" t="s">
        <v>15</v>
      </c>
      <c r="K25" s="63" t="s">
        <v>40</v>
      </c>
      <c r="L25" s="64">
        <v>46.283000000000001</v>
      </c>
      <c r="M25" s="65">
        <v>29</v>
      </c>
      <c r="N25" s="66"/>
      <c r="O25" s="66"/>
      <c r="P25" s="67"/>
      <c r="Q25" s="48"/>
      <c r="R25" s="74" t="s">
        <v>47</v>
      </c>
      <c r="S25" s="75">
        <v>3</v>
      </c>
      <c r="T25" s="90">
        <v>0.93333333333333324</v>
      </c>
      <c r="U25" s="90">
        <v>0.93333333333333324</v>
      </c>
      <c r="V25" s="62"/>
      <c r="W25" s="48"/>
    </row>
    <row r="26" spans="1:23" ht="14.5" thickTop="1">
      <c r="A26" s="4">
        <v>5</v>
      </c>
      <c r="B26" s="4">
        <v>28</v>
      </c>
      <c r="C26" s="4" t="s">
        <v>0</v>
      </c>
      <c r="D26" s="4">
        <v>6.4</v>
      </c>
      <c r="E26" s="4">
        <v>1.8</v>
      </c>
      <c r="F26" s="4">
        <v>2.4</v>
      </c>
      <c r="G26" s="7">
        <f t="shared" si="4"/>
        <v>3.5333333333333337</v>
      </c>
      <c r="H26" s="7">
        <f t="shared" si="5"/>
        <v>2.5006665778014736</v>
      </c>
      <c r="I26" s="1" t="s">
        <v>13</v>
      </c>
      <c r="R26" s="74" t="s">
        <v>56</v>
      </c>
      <c r="S26" s="75">
        <v>3</v>
      </c>
      <c r="T26" s="76">
        <v>1.4000000000000001</v>
      </c>
      <c r="U26" s="76">
        <v>1.4000000000000001</v>
      </c>
      <c r="V26" s="77">
        <v>1.4000000000000001</v>
      </c>
      <c r="W26" s="48"/>
    </row>
    <row r="27" spans="1:23">
      <c r="R27" s="74" t="s">
        <v>53</v>
      </c>
      <c r="S27" s="75">
        <v>3</v>
      </c>
      <c r="T27" s="76">
        <v>1.6333333333333335</v>
      </c>
      <c r="U27" s="76">
        <v>1.6333333333333335</v>
      </c>
      <c r="V27" s="77">
        <v>1.6333333333333335</v>
      </c>
      <c r="W27" s="48"/>
    </row>
    <row r="28" spans="1:23">
      <c r="R28" s="74" t="s">
        <v>51</v>
      </c>
      <c r="S28" s="75">
        <v>3</v>
      </c>
      <c r="T28" s="76">
        <v>1.6666666666666667</v>
      </c>
      <c r="U28" s="76">
        <v>1.6666666666666667</v>
      </c>
      <c r="V28" s="77">
        <v>1.6666666666666667</v>
      </c>
      <c r="W28" s="48"/>
    </row>
    <row r="29" spans="1:23">
      <c r="A29" s="4" t="s">
        <v>6</v>
      </c>
      <c r="B29" s="4" t="s">
        <v>26</v>
      </c>
      <c r="C29" s="4"/>
      <c r="D29" s="4"/>
      <c r="E29" s="4"/>
      <c r="F29" s="4"/>
      <c r="G29" s="4"/>
      <c r="H29" s="4"/>
      <c r="R29" s="74" t="s">
        <v>49</v>
      </c>
      <c r="S29" s="75">
        <v>3</v>
      </c>
      <c r="T29" s="76">
        <v>1.7</v>
      </c>
      <c r="U29" s="76">
        <v>1.7</v>
      </c>
      <c r="V29" s="77">
        <v>1.7</v>
      </c>
      <c r="W29" s="48"/>
    </row>
    <row r="30" spans="1:23">
      <c r="A30" s="4" t="s">
        <v>61</v>
      </c>
      <c r="B30" s="4"/>
      <c r="C30" s="4"/>
      <c r="D30" s="4" t="s">
        <v>27</v>
      </c>
      <c r="E30" s="4" t="s">
        <v>28</v>
      </c>
      <c r="F30" s="4" t="s">
        <v>29</v>
      </c>
      <c r="G30" s="4" t="s">
        <v>10</v>
      </c>
      <c r="H30" s="4" t="s">
        <v>2</v>
      </c>
      <c r="R30" s="74" t="s">
        <v>55</v>
      </c>
      <c r="S30" s="75">
        <v>3</v>
      </c>
      <c r="T30" s="76">
        <v>2.0333333333333332</v>
      </c>
      <c r="U30" s="76">
        <v>2.0333333333333332</v>
      </c>
      <c r="V30" s="77">
        <v>2.0333333333333332</v>
      </c>
      <c r="W30" s="48"/>
    </row>
    <row r="31" spans="1:23">
      <c r="A31" s="4">
        <v>6</v>
      </c>
      <c r="B31" s="4">
        <v>0</v>
      </c>
      <c r="C31" s="4" t="s">
        <v>1</v>
      </c>
      <c r="D31" s="4">
        <v>0.8</v>
      </c>
      <c r="E31" s="4">
        <v>0.6</v>
      </c>
      <c r="F31" s="4">
        <v>1.4</v>
      </c>
      <c r="G31" s="7">
        <f t="shared" ref="G31:G35" si="6">AVERAGE(D31:F31)</f>
        <v>0.93333333333333324</v>
      </c>
      <c r="H31" s="7">
        <f t="shared" ref="H31:H35" si="7">STDEV(D31:F31)</f>
        <v>0.41633319989322681</v>
      </c>
      <c r="I31" s="1" t="s">
        <v>16</v>
      </c>
      <c r="R31" s="74" t="s">
        <v>48</v>
      </c>
      <c r="S31" s="75">
        <v>3</v>
      </c>
      <c r="T31" s="76">
        <v>2.3666666666666667</v>
      </c>
      <c r="U31" s="76">
        <v>2.3666666666666667</v>
      </c>
      <c r="V31" s="77">
        <v>2.3666666666666667</v>
      </c>
      <c r="W31" s="48"/>
    </row>
    <row r="32" spans="1:23">
      <c r="A32" s="4">
        <v>7</v>
      </c>
      <c r="B32" s="4">
        <v>7</v>
      </c>
      <c r="C32" s="4" t="s">
        <v>1</v>
      </c>
      <c r="D32" s="4">
        <v>3.7</v>
      </c>
      <c r="E32" s="4">
        <v>1</v>
      </c>
      <c r="F32" s="4">
        <v>1.4</v>
      </c>
      <c r="G32" s="7">
        <f t="shared" si="6"/>
        <v>2.0333333333333332</v>
      </c>
      <c r="H32" s="7">
        <f t="shared" si="7"/>
        <v>1.4571661996262937</v>
      </c>
      <c r="I32" s="1" t="s">
        <v>15</v>
      </c>
      <c r="R32" s="74" t="s">
        <v>52</v>
      </c>
      <c r="S32" s="75">
        <v>3</v>
      </c>
      <c r="T32" s="61"/>
      <c r="U32" s="76">
        <v>2.8666666666666667</v>
      </c>
      <c r="V32" s="77">
        <v>2.8666666666666667</v>
      </c>
      <c r="W32" s="48"/>
    </row>
    <row r="33" spans="1:23">
      <c r="A33" s="4">
        <v>8</v>
      </c>
      <c r="B33" s="4">
        <v>14</v>
      </c>
      <c r="C33" s="4" t="s">
        <v>1</v>
      </c>
      <c r="D33" s="4">
        <v>1.8</v>
      </c>
      <c r="E33" s="4">
        <v>3.3</v>
      </c>
      <c r="F33" s="4">
        <v>3.5</v>
      </c>
      <c r="G33" s="7">
        <f t="shared" si="6"/>
        <v>2.8666666666666667</v>
      </c>
      <c r="H33" s="7">
        <f t="shared" si="7"/>
        <v>0.92915732431775688</v>
      </c>
      <c r="I33" s="1" t="s">
        <v>14</v>
      </c>
      <c r="R33" s="74" t="s">
        <v>50</v>
      </c>
      <c r="S33" s="75">
        <v>3</v>
      </c>
      <c r="T33" s="61"/>
      <c r="U33" s="61"/>
      <c r="V33" s="77">
        <v>3.5333333333333337</v>
      </c>
      <c r="W33" s="48"/>
    </row>
    <row r="34" spans="1:23" ht="14.5" thickBot="1">
      <c r="A34" s="4">
        <v>9</v>
      </c>
      <c r="B34" s="4">
        <v>21</v>
      </c>
      <c r="C34" s="4" t="s">
        <v>1</v>
      </c>
      <c r="D34" s="4">
        <v>2</v>
      </c>
      <c r="E34" s="4">
        <v>1.5</v>
      </c>
      <c r="F34" s="4">
        <v>1.5</v>
      </c>
      <c r="G34" s="7">
        <f t="shared" si="6"/>
        <v>1.6666666666666667</v>
      </c>
      <c r="H34" s="7">
        <f t="shared" si="7"/>
        <v>0.28867513459481237</v>
      </c>
      <c r="I34" s="1" t="s">
        <v>15</v>
      </c>
      <c r="R34" s="63" t="s">
        <v>37</v>
      </c>
      <c r="S34" s="78"/>
      <c r="T34" s="79">
        <v>0.1028594331517857</v>
      </c>
      <c r="U34" s="79">
        <v>8.1132568935227689E-2</v>
      </c>
      <c r="V34" s="80">
        <v>5.5936497966243781E-2</v>
      </c>
      <c r="W34" s="48"/>
    </row>
    <row r="35" spans="1:23" ht="14.5" thickTop="1">
      <c r="A35" s="4">
        <v>10</v>
      </c>
      <c r="B35" s="4">
        <v>28</v>
      </c>
      <c r="C35" s="4" t="s">
        <v>1</v>
      </c>
      <c r="D35" s="4">
        <v>2.4</v>
      </c>
      <c r="E35" s="4">
        <v>2.6</v>
      </c>
      <c r="F35" s="4">
        <v>2.1</v>
      </c>
      <c r="G35" s="7">
        <f t="shared" si="6"/>
        <v>2.3666666666666667</v>
      </c>
      <c r="H35" s="7">
        <f t="shared" si="7"/>
        <v>0.25166114784235832</v>
      </c>
      <c r="I35" s="1" t="s">
        <v>15</v>
      </c>
      <c r="R35" s="274" t="s">
        <v>57</v>
      </c>
      <c r="S35" s="274"/>
      <c r="T35" s="274"/>
      <c r="U35" s="274"/>
      <c r="V35" s="274"/>
      <c r="W35" s="48"/>
    </row>
    <row r="36" spans="1:23">
      <c r="R36" s="274" t="s">
        <v>58</v>
      </c>
      <c r="S36" s="274"/>
      <c r="T36" s="274"/>
      <c r="U36" s="274"/>
      <c r="V36" s="274"/>
      <c r="W36" s="48"/>
    </row>
    <row r="38" spans="1:23">
      <c r="A38" s="47" t="s">
        <v>5</v>
      </c>
      <c r="B38" s="47" t="s">
        <v>26</v>
      </c>
      <c r="C38" s="47"/>
      <c r="D38" s="47"/>
      <c r="E38" s="47"/>
      <c r="F38" s="47"/>
      <c r="G38" s="47"/>
      <c r="H38" s="47"/>
      <c r="I38" s="1" t="s">
        <v>60</v>
      </c>
      <c r="K38" s="264" t="s">
        <v>32</v>
      </c>
      <c r="L38" s="264"/>
      <c r="M38" s="264"/>
      <c r="N38" s="264"/>
      <c r="O38" s="264"/>
      <c r="P38" s="264"/>
      <c r="Q38" s="48"/>
      <c r="R38" s="264" t="s">
        <v>5</v>
      </c>
      <c r="S38" s="264"/>
      <c r="T38" s="264"/>
      <c r="U38" s="264"/>
      <c r="V38" s="264"/>
      <c r="W38" s="48"/>
    </row>
    <row r="39" spans="1:23" ht="14.5" thickBot="1">
      <c r="A39" s="47" t="s">
        <v>61</v>
      </c>
      <c r="B39" s="47"/>
      <c r="C39" s="47"/>
      <c r="D39" s="47" t="s">
        <v>27</v>
      </c>
      <c r="E39" s="47" t="s">
        <v>28</v>
      </c>
      <c r="F39" s="47" t="s">
        <v>29</v>
      </c>
      <c r="G39" s="47" t="s">
        <v>10</v>
      </c>
      <c r="H39" s="47" t="s">
        <v>2</v>
      </c>
      <c r="K39" s="265" t="s">
        <v>5</v>
      </c>
      <c r="L39" s="266"/>
      <c r="M39" s="266"/>
      <c r="N39" s="266"/>
      <c r="O39" s="266"/>
      <c r="P39" s="266"/>
      <c r="Q39" s="48"/>
      <c r="R39" s="265" t="s">
        <v>59</v>
      </c>
      <c r="S39" s="266"/>
      <c r="T39" s="266"/>
      <c r="U39" s="266"/>
      <c r="V39" s="266"/>
      <c r="W39" s="48"/>
    </row>
    <row r="40" spans="1:23" ht="24.5" thickTop="1" thickBot="1">
      <c r="A40" s="47">
        <v>1</v>
      </c>
      <c r="B40" s="47">
        <v>0</v>
      </c>
      <c r="C40" s="47" t="s">
        <v>0</v>
      </c>
      <c r="D40" s="47">
        <v>6.83</v>
      </c>
      <c r="E40" s="47">
        <v>4.0199999999999996</v>
      </c>
      <c r="F40" s="47">
        <v>5.83</v>
      </c>
      <c r="G40" s="81">
        <f>AVERAGE(D40:F40)</f>
        <v>5.56</v>
      </c>
      <c r="H40" s="81">
        <f>STDEV(D40:F40)</f>
        <v>1.4243244012513443</v>
      </c>
      <c r="I40" s="1" t="s">
        <v>16</v>
      </c>
      <c r="K40" s="267" t="s">
        <v>31</v>
      </c>
      <c r="L40" s="49" t="s">
        <v>33</v>
      </c>
      <c r="M40" s="50" t="s">
        <v>34</v>
      </c>
      <c r="N40" s="50" t="s">
        <v>35</v>
      </c>
      <c r="O40" s="50" t="s">
        <v>36</v>
      </c>
      <c r="P40" s="51" t="s">
        <v>37</v>
      </c>
      <c r="Q40" s="48"/>
      <c r="R40" s="268" t="s">
        <v>41</v>
      </c>
      <c r="S40" s="270" t="s">
        <v>42</v>
      </c>
      <c r="T40" s="272" t="s">
        <v>43</v>
      </c>
      <c r="U40" s="272"/>
      <c r="V40" s="273"/>
      <c r="W40" s="48"/>
    </row>
    <row r="41" spans="1:23" ht="24" thickTop="1" thickBot="1">
      <c r="A41" s="47">
        <v>2</v>
      </c>
      <c r="B41" s="47">
        <v>7</v>
      </c>
      <c r="C41" s="47" t="s">
        <v>0</v>
      </c>
      <c r="D41" s="47">
        <v>4.42</v>
      </c>
      <c r="E41" s="47">
        <v>6.03</v>
      </c>
      <c r="F41" s="47">
        <v>7.39</v>
      </c>
      <c r="G41" s="81">
        <f t="shared" ref="G41:G44" si="8">AVERAGE(D41:F41)</f>
        <v>5.9466666666666663</v>
      </c>
      <c r="H41" s="81">
        <f t="shared" ref="H41:H44" si="9">STDEV(D41:F41)</f>
        <v>1.4867526133601832</v>
      </c>
      <c r="I41" s="1" t="s">
        <v>16</v>
      </c>
      <c r="K41" s="52" t="s">
        <v>38</v>
      </c>
      <c r="L41" s="53">
        <v>49.872853333333325</v>
      </c>
      <c r="M41" s="54">
        <v>9</v>
      </c>
      <c r="N41" s="55">
        <v>5.5414281481481469</v>
      </c>
      <c r="O41" s="55">
        <v>2.7176963478219798</v>
      </c>
      <c r="P41" s="56">
        <v>3.001183524136454E-2</v>
      </c>
      <c r="Q41" s="48"/>
      <c r="R41" s="269"/>
      <c r="S41" s="271"/>
      <c r="T41" s="68" t="s">
        <v>44</v>
      </c>
      <c r="U41" s="68" t="s">
        <v>45</v>
      </c>
      <c r="V41" s="69" t="s">
        <v>46</v>
      </c>
      <c r="W41" s="48"/>
    </row>
    <row r="42" spans="1:23" ht="14.5" thickTop="1">
      <c r="A42" s="47">
        <v>3</v>
      </c>
      <c r="B42" s="47">
        <v>14</v>
      </c>
      <c r="C42" s="47" t="s">
        <v>0</v>
      </c>
      <c r="D42" s="47">
        <v>5.94</v>
      </c>
      <c r="E42" s="47">
        <v>6.7</v>
      </c>
      <c r="F42" s="47">
        <v>7.97</v>
      </c>
      <c r="G42" s="81">
        <f t="shared" si="8"/>
        <v>6.87</v>
      </c>
      <c r="H42" s="81">
        <f t="shared" si="9"/>
        <v>1.0256217626396211</v>
      </c>
      <c r="I42" s="1" t="s">
        <v>16</v>
      </c>
      <c r="K42" s="57" t="s">
        <v>39</v>
      </c>
      <c r="L42" s="58">
        <v>40.780333333333331</v>
      </c>
      <c r="M42" s="59">
        <v>20</v>
      </c>
      <c r="N42" s="60">
        <v>2.0390166666666665</v>
      </c>
      <c r="O42" s="61"/>
      <c r="P42" s="62"/>
      <c r="Q42" s="48"/>
      <c r="R42" s="70" t="s">
        <v>55</v>
      </c>
      <c r="S42" s="71">
        <v>3</v>
      </c>
      <c r="T42" s="72">
        <v>4.91</v>
      </c>
      <c r="U42" s="89"/>
      <c r="V42" s="73"/>
      <c r="W42" s="48"/>
    </row>
    <row r="43" spans="1:23" ht="14.5" thickBot="1">
      <c r="A43" s="47">
        <v>4</v>
      </c>
      <c r="B43" s="47">
        <v>21</v>
      </c>
      <c r="C43" s="47" t="s">
        <v>0</v>
      </c>
      <c r="D43" s="47">
        <v>5.7</v>
      </c>
      <c r="E43" s="47">
        <v>6.85</v>
      </c>
      <c r="F43" s="47">
        <v>6.85</v>
      </c>
      <c r="G43" s="81">
        <f t="shared" si="8"/>
        <v>6.4666666666666659</v>
      </c>
      <c r="H43" s="81">
        <f t="shared" si="9"/>
        <v>0.66395280956806935</v>
      </c>
      <c r="I43" s="1" t="s">
        <v>16</v>
      </c>
      <c r="K43" s="63" t="s">
        <v>40</v>
      </c>
      <c r="L43" s="64">
        <v>90.653186666666656</v>
      </c>
      <c r="M43" s="65">
        <v>29</v>
      </c>
      <c r="N43" s="66"/>
      <c r="O43" s="66"/>
      <c r="P43" s="67"/>
      <c r="Q43" s="48"/>
      <c r="R43" s="74" t="s">
        <v>54</v>
      </c>
      <c r="S43" s="75">
        <v>3</v>
      </c>
      <c r="T43" s="76">
        <v>5.56</v>
      </c>
      <c r="U43" s="76">
        <v>5.56</v>
      </c>
      <c r="V43" s="62"/>
      <c r="W43" s="48"/>
    </row>
    <row r="44" spans="1:23" ht="14.5" thickTop="1">
      <c r="A44" s="47">
        <v>5</v>
      </c>
      <c r="B44" s="47">
        <v>28</v>
      </c>
      <c r="C44" s="47" t="s">
        <v>0</v>
      </c>
      <c r="D44" s="47">
        <v>11.03</v>
      </c>
      <c r="E44" s="47">
        <v>8.23</v>
      </c>
      <c r="F44" s="47">
        <v>9.57</v>
      </c>
      <c r="G44" s="81">
        <f t="shared" si="8"/>
        <v>9.61</v>
      </c>
      <c r="H44" s="81">
        <f t="shared" si="9"/>
        <v>1.400428505850984</v>
      </c>
      <c r="I44" s="1" t="s">
        <v>13</v>
      </c>
      <c r="R44" s="74" t="s">
        <v>47</v>
      </c>
      <c r="S44" s="75">
        <v>3</v>
      </c>
      <c r="T44" s="76">
        <v>5.8666666666666671</v>
      </c>
      <c r="U44" s="76">
        <v>5.8666666666666671</v>
      </c>
      <c r="V44" s="62"/>
      <c r="W44" s="48"/>
    </row>
    <row r="45" spans="1:23">
      <c r="R45" s="74" t="s">
        <v>49</v>
      </c>
      <c r="S45" s="75">
        <v>3</v>
      </c>
      <c r="T45" s="76">
        <v>5.9466666666666663</v>
      </c>
      <c r="U45" s="76">
        <v>5.9466666666666663</v>
      </c>
      <c r="V45" s="62"/>
      <c r="W45" s="48"/>
    </row>
    <row r="46" spans="1:23">
      <c r="R46" s="74" t="s">
        <v>51</v>
      </c>
      <c r="S46" s="75">
        <v>3</v>
      </c>
      <c r="T46" s="76">
        <v>6.11</v>
      </c>
      <c r="U46" s="76">
        <v>6.11</v>
      </c>
      <c r="V46" s="62"/>
      <c r="W46" s="48"/>
    </row>
    <row r="47" spans="1:23">
      <c r="A47" s="47" t="s">
        <v>5</v>
      </c>
      <c r="B47" s="47" t="s">
        <v>26</v>
      </c>
      <c r="C47" s="47"/>
      <c r="D47" s="47"/>
      <c r="E47" s="47"/>
      <c r="F47" s="47"/>
      <c r="G47" s="47"/>
      <c r="H47" s="47"/>
      <c r="R47" s="74" t="s">
        <v>56</v>
      </c>
      <c r="S47" s="75">
        <v>3</v>
      </c>
      <c r="T47" s="76">
        <v>6.4666666666666659</v>
      </c>
      <c r="U47" s="76">
        <v>6.4666666666666659</v>
      </c>
      <c r="V47" s="62"/>
      <c r="W47" s="48"/>
    </row>
    <row r="48" spans="1:23">
      <c r="A48" s="47" t="s">
        <v>61</v>
      </c>
      <c r="B48" s="47"/>
      <c r="C48" s="47"/>
      <c r="D48" s="47" t="s">
        <v>27</v>
      </c>
      <c r="E48" s="47" t="s">
        <v>28</v>
      </c>
      <c r="F48" s="47" t="s">
        <v>29</v>
      </c>
      <c r="G48" s="47" t="s">
        <v>10</v>
      </c>
      <c r="H48" s="47" t="s">
        <v>2</v>
      </c>
      <c r="R48" s="74" t="s">
        <v>53</v>
      </c>
      <c r="S48" s="75">
        <v>3</v>
      </c>
      <c r="T48" s="76">
        <v>6.87</v>
      </c>
      <c r="U48" s="76">
        <v>6.87</v>
      </c>
      <c r="V48" s="62"/>
      <c r="W48" s="48"/>
    </row>
    <row r="49" spans="1:23">
      <c r="A49" s="47">
        <v>6</v>
      </c>
      <c r="B49" s="47">
        <v>0</v>
      </c>
      <c r="C49" s="47" t="s">
        <v>1</v>
      </c>
      <c r="D49" s="47">
        <v>5.5</v>
      </c>
      <c r="E49" s="47">
        <v>4.24</v>
      </c>
      <c r="F49" s="47">
        <v>7.86</v>
      </c>
      <c r="G49" s="81">
        <f t="shared" ref="G49:G53" si="10">AVERAGE(D49:F49)</f>
        <v>5.8666666666666671</v>
      </c>
      <c r="H49" s="81">
        <f t="shared" ref="H49:H53" si="11">STDEV(D49:F49)</f>
        <v>1.8376434184393156</v>
      </c>
      <c r="I49" s="1" t="s">
        <v>16</v>
      </c>
      <c r="R49" s="74" t="s">
        <v>48</v>
      </c>
      <c r="S49" s="75">
        <v>3</v>
      </c>
      <c r="T49" s="76">
        <v>7.5533333333333337</v>
      </c>
      <c r="U49" s="76">
        <v>7.5533333333333337</v>
      </c>
      <c r="V49" s="77">
        <v>7.5533333333333337</v>
      </c>
      <c r="W49" s="48"/>
    </row>
    <row r="50" spans="1:23">
      <c r="A50" s="47">
        <v>7</v>
      </c>
      <c r="B50" s="47">
        <v>7</v>
      </c>
      <c r="C50" s="47" t="s">
        <v>1</v>
      </c>
      <c r="D50" s="47">
        <v>6.03</v>
      </c>
      <c r="E50" s="47">
        <v>3.47</v>
      </c>
      <c r="F50" s="47">
        <v>5.23</v>
      </c>
      <c r="G50" s="81">
        <f t="shared" si="10"/>
        <v>4.91</v>
      </c>
      <c r="H50" s="81">
        <f t="shared" si="11"/>
        <v>1.3096564434995932</v>
      </c>
      <c r="I50" s="1" t="s">
        <v>11</v>
      </c>
      <c r="R50" s="74" t="s">
        <v>52</v>
      </c>
      <c r="S50" s="75">
        <v>3</v>
      </c>
      <c r="T50" s="61"/>
      <c r="U50" s="76">
        <v>7.8133333333333335</v>
      </c>
      <c r="V50" s="77">
        <v>7.8133333333333335</v>
      </c>
      <c r="W50" s="48"/>
    </row>
    <row r="51" spans="1:23">
      <c r="A51" s="47">
        <v>8</v>
      </c>
      <c r="B51" s="47">
        <v>14</v>
      </c>
      <c r="C51" s="47" t="s">
        <v>1</v>
      </c>
      <c r="D51" s="47">
        <v>7.88</v>
      </c>
      <c r="E51" s="47">
        <v>9.5299999999999994</v>
      </c>
      <c r="F51" s="47">
        <v>6.03</v>
      </c>
      <c r="G51" s="81">
        <f t="shared" si="10"/>
        <v>7.8133333333333335</v>
      </c>
      <c r="H51" s="81">
        <f t="shared" si="11"/>
        <v>1.7509521219420394</v>
      </c>
      <c r="I51" s="1" t="s">
        <v>14</v>
      </c>
      <c r="R51" s="74" t="s">
        <v>50</v>
      </c>
      <c r="S51" s="75">
        <v>3</v>
      </c>
      <c r="T51" s="61"/>
      <c r="U51" s="61"/>
      <c r="V51" s="77">
        <v>9.61</v>
      </c>
      <c r="W51" s="48"/>
    </row>
    <row r="52" spans="1:23" ht="14.5" thickBot="1">
      <c r="A52" s="47">
        <v>9</v>
      </c>
      <c r="B52" s="47">
        <v>21</v>
      </c>
      <c r="C52" s="47" t="s">
        <v>1</v>
      </c>
      <c r="D52" s="47">
        <v>6.33</v>
      </c>
      <c r="E52" s="47">
        <v>6.22</v>
      </c>
      <c r="F52" s="47">
        <v>5.78</v>
      </c>
      <c r="G52" s="81">
        <f t="shared" si="10"/>
        <v>6.11</v>
      </c>
      <c r="H52" s="81">
        <f t="shared" si="11"/>
        <v>0.29103264421710484</v>
      </c>
      <c r="I52" s="1" t="s">
        <v>16</v>
      </c>
      <c r="R52" s="63" t="s">
        <v>37</v>
      </c>
      <c r="S52" s="78"/>
      <c r="T52" s="79">
        <v>6.1106615134374098E-2</v>
      </c>
      <c r="U52" s="79">
        <v>0.10672549064055692</v>
      </c>
      <c r="V52" s="80">
        <v>0.10953974268864153</v>
      </c>
      <c r="W52" s="48"/>
    </row>
    <row r="53" spans="1:23" ht="14.5" thickTop="1">
      <c r="A53" s="47">
        <v>10</v>
      </c>
      <c r="B53" s="47">
        <v>28</v>
      </c>
      <c r="C53" s="47" t="s">
        <v>1</v>
      </c>
      <c r="D53" s="47">
        <v>9.57</v>
      </c>
      <c r="E53" s="47">
        <v>7.73</v>
      </c>
      <c r="F53" s="47">
        <v>5.36</v>
      </c>
      <c r="G53" s="81">
        <f t="shared" si="10"/>
        <v>7.5533333333333337</v>
      </c>
      <c r="H53" s="81">
        <f t="shared" si="11"/>
        <v>2.1105528501635162</v>
      </c>
      <c r="I53" s="1" t="s">
        <v>15</v>
      </c>
      <c r="R53" s="274" t="s">
        <v>57</v>
      </c>
      <c r="S53" s="274"/>
      <c r="T53" s="274"/>
      <c r="U53" s="274"/>
      <c r="V53" s="274"/>
      <c r="W53" s="48"/>
    </row>
    <row r="54" spans="1:23">
      <c r="R54" s="274" t="s">
        <v>58</v>
      </c>
      <c r="S54" s="274"/>
      <c r="T54" s="274"/>
      <c r="U54" s="274"/>
      <c r="V54" s="274"/>
      <c r="W54" s="48"/>
    </row>
    <row r="56" spans="1:23">
      <c r="A56" s="5" t="s">
        <v>7</v>
      </c>
      <c r="B56" s="5" t="s">
        <v>26</v>
      </c>
      <c r="C56" s="5"/>
      <c r="D56" s="5"/>
      <c r="E56" s="5"/>
      <c r="F56" s="5"/>
      <c r="G56" s="5"/>
      <c r="H56" s="5"/>
      <c r="I56" s="1" t="s">
        <v>60</v>
      </c>
      <c r="K56" s="264" t="s">
        <v>32</v>
      </c>
      <c r="L56" s="264"/>
      <c r="M56" s="264"/>
      <c r="N56" s="264"/>
      <c r="O56" s="264"/>
      <c r="P56" s="264"/>
      <c r="Q56" s="48"/>
      <c r="R56" s="264" t="s">
        <v>7</v>
      </c>
      <c r="S56" s="264"/>
      <c r="T56" s="264"/>
      <c r="U56" s="264"/>
      <c r="V56" s="48"/>
    </row>
    <row r="57" spans="1:23" ht="14.5" thickBot="1">
      <c r="A57" s="5" t="s">
        <v>61</v>
      </c>
      <c r="B57" s="5"/>
      <c r="C57" s="5"/>
      <c r="D57" s="5" t="s">
        <v>27</v>
      </c>
      <c r="E57" s="5" t="s">
        <v>28</v>
      </c>
      <c r="F57" s="5" t="s">
        <v>29</v>
      </c>
      <c r="G57" s="5" t="s">
        <v>10</v>
      </c>
      <c r="H57" s="5" t="s">
        <v>2</v>
      </c>
      <c r="K57" s="265" t="s">
        <v>7</v>
      </c>
      <c r="L57" s="266"/>
      <c r="M57" s="266"/>
      <c r="N57" s="266"/>
      <c r="O57" s="266"/>
      <c r="P57" s="266"/>
      <c r="Q57" s="48"/>
      <c r="R57" s="265" t="s">
        <v>59</v>
      </c>
      <c r="S57" s="266"/>
      <c r="T57" s="266"/>
      <c r="U57" s="266"/>
      <c r="V57" s="48"/>
    </row>
    <row r="58" spans="1:23" ht="24.5" thickTop="1" thickBot="1">
      <c r="A58" s="5">
        <v>1</v>
      </c>
      <c r="B58" s="5">
        <v>0</v>
      </c>
      <c r="C58" s="5" t="s">
        <v>0</v>
      </c>
      <c r="D58" s="5">
        <v>0.24</v>
      </c>
      <c r="E58" s="5">
        <v>0.22</v>
      </c>
      <c r="F58" s="5">
        <v>0.34</v>
      </c>
      <c r="G58" s="8">
        <f>AVERAGE(D58:F58)</f>
        <v>0.26666666666666666</v>
      </c>
      <c r="H58" s="8">
        <f>STDEV(D58:F58)</f>
        <v>6.4291005073286278E-2</v>
      </c>
      <c r="I58" s="1" t="s">
        <v>14</v>
      </c>
      <c r="K58" s="267" t="s">
        <v>31</v>
      </c>
      <c r="L58" s="49" t="s">
        <v>33</v>
      </c>
      <c r="M58" s="50" t="s">
        <v>34</v>
      </c>
      <c r="N58" s="50" t="s">
        <v>35</v>
      </c>
      <c r="O58" s="50" t="s">
        <v>36</v>
      </c>
      <c r="P58" s="51" t="s">
        <v>37</v>
      </c>
      <c r="Q58" s="48"/>
      <c r="R58" s="268" t="s">
        <v>41</v>
      </c>
      <c r="S58" s="270" t="s">
        <v>42</v>
      </c>
      <c r="T58" s="272" t="s">
        <v>43</v>
      </c>
      <c r="U58" s="273"/>
      <c r="V58" s="48"/>
    </row>
    <row r="59" spans="1:23" ht="24" thickTop="1" thickBot="1">
      <c r="A59" s="5">
        <v>2</v>
      </c>
      <c r="B59" s="5">
        <v>7</v>
      </c>
      <c r="C59" s="5" t="s">
        <v>0</v>
      </c>
      <c r="D59" s="5">
        <v>0.22</v>
      </c>
      <c r="E59" s="5">
        <v>0.24</v>
      </c>
      <c r="F59" s="5">
        <v>0.32</v>
      </c>
      <c r="G59" s="8">
        <f t="shared" ref="G59:G62" si="12">AVERAGE(D59:F59)</f>
        <v>0.26</v>
      </c>
      <c r="H59" s="8">
        <f t="shared" ref="H59:H62" si="13">STDEV(D59:F59)</f>
        <v>5.291502622129178E-2</v>
      </c>
      <c r="I59" s="1" t="s">
        <v>14</v>
      </c>
      <c r="K59" s="52" t="s">
        <v>38</v>
      </c>
      <c r="L59" s="91">
        <v>5.0120000000000026E-2</v>
      </c>
      <c r="M59" s="54">
        <v>9</v>
      </c>
      <c r="N59" s="92">
        <v>5.5688888888888914E-3</v>
      </c>
      <c r="O59" s="55">
        <v>1.4134235758601243</v>
      </c>
      <c r="P59" s="56">
        <v>0.24735264734705883</v>
      </c>
      <c r="Q59" s="48"/>
      <c r="R59" s="269"/>
      <c r="S59" s="271"/>
      <c r="T59" s="68" t="s">
        <v>44</v>
      </c>
      <c r="U59" s="69" t="s">
        <v>45</v>
      </c>
      <c r="V59" s="48"/>
    </row>
    <row r="60" spans="1:23" ht="14.5" thickTop="1">
      <c r="A60" s="5">
        <v>3</v>
      </c>
      <c r="B60" s="5">
        <v>14</v>
      </c>
      <c r="C60" s="5" t="s">
        <v>0</v>
      </c>
      <c r="D60" s="5">
        <v>0.18</v>
      </c>
      <c r="E60" s="5">
        <v>0.4</v>
      </c>
      <c r="F60" s="5">
        <v>0.41</v>
      </c>
      <c r="G60" s="8">
        <f t="shared" si="12"/>
        <v>0.33</v>
      </c>
      <c r="H60" s="8">
        <f t="shared" si="13"/>
        <v>0.13</v>
      </c>
      <c r="I60" s="1" t="s">
        <v>14</v>
      </c>
      <c r="K60" s="57" t="s">
        <v>39</v>
      </c>
      <c r="L60" s="93">
        <v>7.8800000000000009E-2</v>
      </c>
      <c r="M60" s="59">
        <v>20</v>
      </c>
      <c r="N60" s="94">
        <v>3.9400000000000008E-3</v>
      </c>
      <c r="O60" s="61"/>
      <c r="P60" s="62"/>
      <c r="Q60" s="48"/>
      <c r="R60" s="70" t="s">
        <v>55</v>
      </c>
      <c r="S60" s="71">
        <v>3</v>
      </c>
      <c r="T60" s="88">
        <v>0.21</v>
      </c>
      <c r="U60" s="73"/>
      <c r="V60" s="48"/>
    </row>
    <row r="61" spans="1:23" ht="14.5" thickBot="1">
      <c r="A61" s="5">
        <v>4</v>
      </c>
      <c r="B61" s="5">
        <v>21</v>
      </c>
      <c r="C61" s="5" t="s">
        <v>0</v>
      </c>
      <c r="D61" s="5">
        <v>0.21</v>
      </c>
      <c r="E61" s="5">
        <v>0.23</v>
      </c>
      <c r="F61" s="5">
        <v>0.28000000000000003</v>
      </c>
      <c r="G61" s="8">
        <f t="shared" si="12"/>
        <v>0.24</v>
      </c>
      <c r="H61" s="8">
        <f t="shared" si="13"/>
        <v>3.6055512754640022E-2</v>
      </c>
      <c r="I61" s="1" t="s">
        <v>14</v>
      </c>
      <c r="K61" s="63" t="s">
        <v>40</v>
      </c>
      <c r="L61" s="95">
        <v>0.12892000000000003</v>
      </c>
      <c r="M61" s="65">
        <v>29</v>
      </c>
      <c r="N61" s="66"/>
      <c r="O61" s="66"/>
      <c r="P61" s="67"/>
      <c r="Q61" s="48"/>
      <c r="R61" s="74" t="s">
        <v>47</v>
      </c>
      <c r="S61" s="75">
        <v>3</v>
      </c>
      <c r="T61" s="90">
        <v>0.22666666666666666</v>
      </c>
      <c r="U61" s="62"/>
      <c r="V61" s="48"/>
    </row>
    <row r="62" spans="1:23" ht="14.5" thickTop="1">
      <c r="A62" s="5">
        <v>5</v>
      </c>
      <c r="B62" s="5">
        <v>28</v>
      </c>
      <c r="C62" s="5" t="s">
        <v>0</v>
      </c>
      <c r="D62" s="5">
        <v>0.25</v>
      </c>
      <c r="E62" s="5">
        <v>0.28999999999999998</v>
      </c>
      <c r="F62" s="5">
        <v>0.24</v>
      </c>
      <c r="G62" s="8">
        <f t="shared" si="12"/>
        <v>0.26</v>
      </c>
      <c r="H62" s="8">
        <f t="shared" si="13"/>
        <v>2.6457513110645901E-2</v>
      </c>
      <c r="I62" s="1" t="s">
        <v>14</v>
      </c>
      <c r="R62" s="74" t="s">
        <v>56</v>
      </c>
      <c r="S62" s="75">
        <v>3</v>
      </c>
      <c r="T62" s="90">
        <v>0.24</v>
      </c>
      <c r="U62" s="96">
        <v>0.24</v>
      </c>
      <c r="V62" s="48"/>
    </row>
    <row r="63" spans="1:23">
      <c r="R63" s="74" t="s">
        <v>48</v>
      </c>
      <c r="S63" s="75">
        <v>3</v>
      </c>
      <c r="T63" s="90">
        <v>0.25666666666666665</v>
      </c>
      <c r="U63" s="96">
        <v>0.25666666666666665</v>
      </c>
      <c r="V63" s="48"/>
    </row>
    <row r="64" spans="1:23">
      <c r="R64" s="74" t="s">
        <v>49</v>
      </c>
      <c r="S64" s="75">
        <v>3</v>
      </c>
      <c r="T64" s="90">
        <v>0.26</v>
      </c>
      <c r="U64" s="96">
        <v>0.26</v>
      </c>
      <c r="V64" s="48"/>
    </row>
    <row r="65" spans="1:22">
      <c r="A65" s="5" t="s">
        <v>7</v>
      </c>
      <c r="B65" s="5" t="s">
        <v>26</v>
      </c>
      <c r="C65" s="5"/>
      <c r="D65" s="5"/>
      <c r="E65" s="5"/>
      <c r="F65" s="5"/>
      <c r="G65" s="5"/>
      <c r="H65" s="5"/>
      <c r="R65" s="74" t="s">
        <v>50</v>
      </c>
      <c r="S65" s="75">
        <v>3</v>
      </c>
      <c r="T65" s="90">
        <v>0.26</v>
      </c>
      <c r="U65" s="96">
        <v>0.26</v>
      </c>
      <c r="V65" s="48"/>
    </row>
    <row r="66" spans="1:22">
      <c r="A66" s="5" t="s">
        <v>61</v>
      </c>
      <c r="B66" s="5"/>
      <c r="C66" s="5"/>
      <c r="D66" s="5" t="s">
        <v>27</v>
      </c>
      <c r="E66" s="5" t="s">
        <v>28</v>
      </c>
      <c r="F66" s="5" t="s">
        <v>29</v>
      </c>
      <c r="G66" s="5" t="s">
        <v>10</v>
      </c>
      <c r="H66" s="5" t="s">
        <v>2</v>
      </c>
      <c r="R66" s="74" t="s">
        <v>52</v>
      </c>
      <c r="S66" s="75">
        <v>3</v>
      </c>
      <c r="T66" s="90">
        <v>0.26</v>
      </c>
      <c r="U66" s="96">
        <v>0.26</v>
      </c>
      <c r="V66" s="48"/>
    </row>
    <row r="67" spans="1:22">
      <c r="A67" s="5">
        <v>6</v>
      </c>
      <c r="B67" s="5">
        <v>0</v>
      </c>
      <c r="C67" s="5" t="s">
        <v>1</v>
      </c>
      <c r="D67" s="5">
        <v>0.24</v>
      </c>
      <c r="E67" s="5">
        <v>0.22</v>
      </c>
      <c r="F67" s="5">
        <v>0.22</v>
      </c>
      <c r="G67" s="8">
        <f t="shared" ref="G67:G71" si="14">AVERAGE(D67:F67)</f>
        <v>0.22666666666666666</v>
      </c>
      <c r="H67" s="8">
        <f t="shared" ref="H67:H71" si="15">STDEV(D67:F67)</f>
        <v>1.1547005383792509E-2</v>
      </c>
      <c r="I67" s="1" t="s">
        <v>12</v>
      </c>
      <c r="R67" s="74" t="s">
        <v>54</v>
      </c>
      <c r="S67" s="75">
        <v>3</v>
      </c>
      <c r="T67" s="90">
        <v>0.26666666666666666</v>
      </c>
      <c r="U67" s="96">
        <v>0.26666666666666666</v>
      </c>
      <c r="V67" s="48"/>
    </row>
    <row r="68" spans="1:22">
      <c r="A68" s="5">
        <v>7</v>
      </c>
      <c r="B68" s="5">
        <v>7</v>
      </c>
      <c r="C68" s="5" t="s">
        <v>1</v>
      </c>
      <c r="D68" s="5">
        <v>0.23</v>
      </c>
      <c r="E68" s="5">
        <v>0.15</v>
      </c>
      <c r="F68" s="5">
        <v>0.25</v>
      </c>
      <c r="G68" s="8">
        <f t="shared" si="14"/>
        <v>0.21</v>
      </c>
      <c r="H68" s="8">
        <f t="shared" si="15"/>
        <v>5.291502622129178E-2</v>
      </c>
      <c r="I68" s="1" t="s">
        <v>12</v>
      </c>
      <c r="R68" s="74" t="s">
        <v>53</v>
      </c>
      <c r="S68" s="75">
        <v>3</v>
      </c>
      <c r="T68" s="90">
        <v>0.33</v>
      </c>
      <c r="U68" s="96">
        <v>0.33</v>
      </c>
      <c r="V68" s="48"/>
    </row>
    <row r="69" spans="1:22">
      <c r="A69" s="5">
        <v>8</v>
      </c>
      <c r="B69" s="5">
        <v>14</v>
      </c>
      <c r="C69" s="5" t="s">
        <v>1</v>
      </c>
      <c r="D69" s="5">
        <v>0.31</v>
      </c>
      <c r="E69" s="5">
        <v>0.27</v>
      </c>
      <c r="F69" s="5">
        <v>0.2</v>
      </c>
      <c r="G69" s="8">
        <f t="shared" si="14"/>
        <v>0.26</v>
      </c>
      <c r="H69" s="8">
        <f t="shared" si="15"/>
        <v>5.5677643628300272E-2</v>
      </c>
      <c r="I69" s="1" t="s">
        <v>14</v>
      </c>
      <c r="R69" s="74" t="s">
        <v>51</v>
      </c>
      <c r="S69" s="75">
        <v>3</v>
      </c>
      <c r="T69" s="61"/>
      <c r="U69" s="96">
        <v>0.35000000000000003</v>
      </c>
      <c r="V69" s="48"/>
    </row>
    <row r="70" spans="1:22" ht="14.5" thickBot="1">
      <c r="A70" s="5">
        <v>9</v>
      </c>
      <c r="B70" s="5">
        <v>21</v>
      </c>
      <c r="C70" s="5" t="s">
        <v>1</v>
      </c>
      <c r="D70" s="5">
        <v>0.33</v>
      </c>
      <c r="E70" s="5">
        <v>0.44</v>
      </c>
      <c r="F70" s="5">
        <v>0.28000000000000003</v>
      </c>
      <c r="G70" s="8">
        <f t="shared" si="14"/>
        <v>0.35000000000000003</v>
      </c>
      <c r="H70" s="8">
        <f t="shared" si="15"/>
        <v>8.1853527718724575E-2</v>
      </c>
      <c r="I70" s="1" t="s">
        <v>13</v>
      </c>
      <c r="R70" s="63" t="s">
        <v>37</v>
      </c>
      <c r="S70" s="78"/>
      <c r="T70" s="79">
        <v>5.5142536970146816E-2</v>
      </c>
      <c r="U70" s="80">
        <v>7.5142911786496125E-2</v>
      </c>
      <c r="V70" s="48"/>
    </row>
    <row r="71" spans="1:22" ht="14.5" thickTop="1">
      <c r="A71" s="5">
        <v>10</v>
      </c>
      <c r="B71" s="5">
        <v>28</v>
      </c>
      <c r="C71" s="5" t="s">
        <v>1</v>
      </c>
      <c r="D71" s="5">
        <v>0.24</v>
      </c>
      <c r="E71" s="5">
        <v>0.28999999999999998</v>
      </c>
      <c r="F71" s="5">
        <v>0.24</v>
      </c>
      <c r="G71" s="8">
        <f t="shared" si="14"/>
        <v>0.25666666666666665</v>
      </c>
      <c r="H71" s="8">
        <f t="shared" si="15"/>
        <v>2.886751345948128E-2</v>
      </c>
      <c r="I71" s="1" t="s">
        <v>14</v>
      </c>
      <c r="R71" s="274" t="s">
        <v>57</v>
      </c>
      <c r="S71" s="274"/>
      <c r="T71" s="274"/>
      <c r="U71" s="274"/>
      <c r="V71" s="48"/>
    </row>
    <row r="72" spans="1:22">
      <c r="R72" s="274" t="s">
        <v>58</v>
      </c>
      <c r="S72" s="274"/>
      <c r="T72" s="274"/>
      <c r="U72" s="274"/>
      <c r="V72" s="48"/>
    </row>
  </sheetData>
  <mergeCells count="40">
    <mergeCell ref="R71:U71"/>
    <mergeCell ref="R72:U72"/>
    <mergeCell ref="R53:V53"/>
    <mergeCell ref="R54:V54"/>
    <mergeCell ref="K56:P56"/>
    <mergeCell ref="K57:P57"/>
    <mergeCell ref="K58"/>
    <mergeCell ref="R56:U56"/>
    <mergeCell ref="R57:U57"/>
    <mergeCell ref="R58:R59"/>
    <mergeCell ref="S58:S59"/>
    <mergeCell ref="T58:U58"/>
    <mergeCell ref="K39:P39"/>
    <mergeCell ref="K40"/>
    <mergeCell ref="R38:V38"/>
    <mergeCell ref="R39:V39"/>
    <mergeCell ref="R40:R41"/>
    <mergeCell ref="S40:S41"/>
    <mergeCell ref="T40:V40"/>
    <mergeCell ref="R35:V35"/>
    <mergeCell ref="R17:U17"/>
    <mergeCell ref="R18:U18"/>
    <mergeCell ref="R36:V36"/>
    <mergeCell ref="K38:P38"/>
    <mergeCell ref="K20:P20"/>
    <mergeCell ref="K21:P21"/>
    <mergeCell ref="K22"/>
    <mergeCell ref="R20:V20"/>
    <mergeCell ref="R21:V21"/>
    <mergeCell ref="R22:R23"/>
    <mergeCell ref="S22:S23"/>
    <mergeCell ref="T22:V22"/>
    <mergeCell ref="K2:P2"/>
    <mergeCell ref="K3:P3"/>
    <mergeCell ref="K4"/>
    <mergeCell ref="R2:U2"/>
    <mergeCell ref="R3:U3"/>
    <mergeCell ref="R4:R5"/>
    <mergeCell ref="S4:S5"/>
    <mergeCell ref="T4:U4"/>
  </mergeCells>
  <phoneticPr fontId="3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B19"/>
  <sheetViews>
    <sheetView zoomScale="85" zoomScaleNormal="85" workbookViewId="0">
      <selection activeCell="A11" sqref="A11"/>
    </sheetView>
  </sheetViews>
  <sheetFormatPr defaultRowHeight="14"/>
  <cols>
    <col min="4" max="6" width="8.6640625" customWidth="1"/>
    <col min="10" max="10" width="9.33203125" bestFit="1" customWidth="1"/>
    <col min="12" max="12" width="9.9140625" style="1" bestFit="1" customWidth="1"/>
  </cols>
  <sheetData>
    <row r="2" spans="1:28">
      <c r="A2" s="47" t="s">
        <v>8</v>
      </c>
      <c r="B2" s="47" t="s">
        <v>26</v>
      </c>
      <c r="C2" s="47"/>
      <c r="D2" s="275" t="s">
        <v>65</v>
      </c>
      <c r="E2" s="276"/>
      <c r="F2" s="277"/>
      <c r="G2" s="47" t="s">
        <v>27</v>
      </c>
      <c r="H2" s="47" t="s">
        <v>28</v>
      </c>
      <c r="I2" s="47" t="s">
        <v>29</v>
      </c>
      <c r="J2" s="85"/>
      <c r="K2" s="85"/>
      <c r="L2" s="1" t="s">
        <v>60</v>
      </c>
      <c r="O2" s="279" t="s">
        <v>32</v>
      </c>
      <c r="P2" s="279"/>
      <c r="Q2" s="279"/>
      <c r="R2" s="279"/>
      <c r="S2" s="279"/>
      <c r="T2" s="279"/>
      <c r="U2" s="97"/>
      <c r="V2" s="279" t="s">
        <v>8</v>
      </c>
      <c r="W2" s="279"/>
      <c r="X2" s="279"/>
      <c r="Y2" s="279"/>
      <c r="Z2" s="279"/>
      <c r="AA2" s="279"/>
      <c r="AB2" s="97"/>
    </row>
    <row r="3" spans="1:28" ht="14.5" thickBot="1">
      <c r="A3" s="47" t="s">
        <v>61</v>
      </c>
      <c r="B3" s="47"/>
      <c r="C3" s="47"/>
      <c r="D3" s="47" t="s">
        <v>27</v>
      </c>
      <c r="E3" s="47" t="s">
        <v>28</v>
      </c>
      <c r="F3" s="47" t="s">
        <v>29</v>
      </c>
      <c r="G3" s="86" t="s">
        <v>24</v>
      </c>
      <c r="H3" s="86" t="s">
        <v>24</v>
      </c>
      <c r="I3" s="86" t="s">
        <v>24</v>
      </c>
      <c r="J3" s="86" t="s">
        <v>10</v>
      </c>
      <c r="K3" s="86" t="s">
        <v>2</v>
      </c>
      <c r="O3" s="280" t="s">
        <v>8</v>
      </c>
      <c r="P3" s="281"/>
      <c r="Q3" s="281"/>
      <c r="R3" s="281"/>
      <c r="S3" s="281"/>
      <c r="T3" s="281"/>
      <c r="U3" s="97"/>
      <c r="V3" s="280" t="s">
        <v>59</v>
      </c>
      <c r="W3" s="281"/>
      <c r="X3" s="281"/>
      <c r="Y3" s="281"/>
      <c r="Z3" s="281"/>
      <c r="AA3" s="281"/>
      <c r="AB3" s="97"/>
    </row>
    <row r="4" spans="1:28" ht="24.5" thickTop="1" thickBot="1">
      <c r="A4" s="47">
        <v>1</v>
      </c>
      <c r="B4" s="47">
        <v>0</v>
      </c>
      <c r="C4" s="47" t="s">
        <v>0</v>
      </c>
      <c r="D4" s="47">
        <v>14.4</v>
      </c>
      <c r="E4" s="47">
        <v>26.5</v>
      </c>
      <c r="F4" s="47">
        <v>29.3</v>
      </c>
      <c r="G4" s="86">
        <f>(D4*0.01)/0.5</f>
        <v>0.28800000000000003</v>
      </c>
      <c r="H4" s="86">
        <f t="shared" ref="H4:I8" si="0">(E4*0.01)/0.5</f>
        <v>0.53</v>
      </c>
      <c r="I4" s="86">
        <f t="shared" si="0"/>
        <v>0.58600000000000008</v>
      </c>
      <c r="J4" s="87">
        <f>AVERAGE(G4:I4)</f>
        <v>0.46800000000000003</v>
      </c>
      <c r="K4" s="87">
        <f>STDEV(G4:I4)</f>
        <v>0.15837929157563496</v>
      </c>
      <c r="L4" s="1" t="s">
        <v>18</v>
      </c>
      <c r="O4" s="282" t="s">
        <v>31</v>
      </c>
      <c r="P4" s="98" t="s">
        <v>33</v>
      </c>
      <c r="Q4" s="99" t="s">
        <v>34</v>
      </c>
      <c r="R4" s="99" t="s">
        <v>35</v>
      </c>
      <c r="S4" s="99" t="s">
        <v>36</v>
      </c>
      <c r="T4" s="100" t="s">
        <v>37</v>
      </c>
      <c r="U4" s="97"/>
      <c r="V4" s="283" t="s">
        <v>61</v>
      </c>
      <c r="W4" s="285" t="s">
        <v>42</v>
      </c>
      <c r="X4" s="287" t="s">
        <v>43</v>
      </c>
      <c r="Y4" s="287"/>
      <c r="Z4" s="287"/>
      <c r="AA4" s="288"/>
      <c r="AB4" s="97"/>
    </row>
    <row r="5" spans="1:28" ht="24" thickTop="1" thickBot="1">
      <c r="A5" s="47">
        <v>2</v>
      </c>
      <c r="B5" s="47">
        <v>7</v>
      </c>
      <c r="C5" s="47" t="s">
        <v>0</v>
      </c>
      <c r="D5" s="47">
        <v>18.3</v>
      </c>
      <c r="E5" s="47">
        <v>22.4</v>
      </c>
      <c r="F5" s="47">
        <v>23.9</v>
      </c>
      <c r="G5" s="86">
        <f t="shared" ref="G5:G8" si="1">(D5*0.01)/0.5</f>
        <v>0.36600000000000005</v>
      </c>
      <c r="H5" s="86">
        <f t="shared" si="0"/>
        <v>0.44799999999999995</v>
      </c>
      <c r="I5" s="86">
        <f t="shared" si="0"/>
        <v>0.47799999999999998</v>
      </c>
      <c r="J5" s="87">
        <f t="shared" ref="J5:J8" si="2">AVERAGE(G5:I5)</f>
        <v>0.4306666666666667</v>
      </c>
      <c r="K5" s="81">
        <f t="shared" ref="K5:K8" si="3">STDEV(G5:I5)</f>
        <v>5.7977006936658325E-2</v>
      </c>
      <c r="L5" s="1" t="s">
        <v>18</v>
      </c>
      <c r="O5" s="101" t="s">
        <v>38</v>
      </c>
      <c r="P5" s="102">
        <v>6.1419814666666666</v>
      </c>
      <c r="Q5" s="103">
        <v>9</v>
      </c>
      <c r="R5" s="104">
        <v>0.68244238518518519</v>
      </c>
      <c r="S5" s="105">
        <v>23.172916305099669</v>
      </c>
      <c r="T5" s="106">
        <v>1.077823611444542E-8</v>
      </c>
      <c r="U5" s="97"/>
      <c r="V5" s="284"/>
      <c r="W5" s="286"/>
      <c r="X5" s="118" t="s">
        <v>44</v>
      </c>
      <c r="Y5" s="118" t="s">
        <v>45</v>
      </c>
      <c r="Z5" s="118" t="s">
        <v>46</v>
      </c>
      <c r="AA5" s="119" t="s">
        <v>62</v>
      </c>
      <c r="AB5" s="97"/>
    </row>
    <row r="6" spans="1:28" ht="23.5" thickTop="1">
      <c r="A6" s="47">
        <v>3</v>
      </c>
      <c r="B6" s="47">
        <v>14</v>
      </c>
      <c r="C6" s="47" t="s">
        <v>0</v>
      </c>
      <c r="D6" s="47">
        <v>90</v>
      </c>
      <c r="E6" s="47">
        <v>91</v>
      </c>
      <c r="F6" s="47">
        <v>68.5</v>
      </c>
      <c r="G6" s="86">
        <f t="shared" si="1"/>
        <v>1.8</v>
      </c>
      <c r="H6" s="86">
        <f t="shared" si="0"/>
        <v>1.82</v>
      </c>
      <c r="I6" s="86">
        <f t="shared" si="0"/>
        <v>1.37</v>
      </c>
      <c r="J6" s="87">
        <f t="shared" si="2"/>
        <v>1.6633333333333333</v>
      </c>
      <c r="K6" s="81">
        <f t="shared" si="3"/>
        <v>0.25423086620891255</v>
      </c>
      <c r="L6" s="1" t="s">
        <v>13</v>
      </c>
      <c r="O6" s="107" t="s">
        <v>39</v>
      </c>
      <c r="P6" s="108">
        <v>0.58899999999999997</v>
      </c>
      <c r="Q6" s="109">
        <v>20</v>
      </c>
      <c r="R6" s="110">
        <v>2.9449999999999997E-2</v>
      </c>
      <c r="S6" s="111"/>
      <c r="T6" s="112"/>
      <c r="U6" s="97"/>
      <c r="V6" s="120" t="s">
        <v>49</v>
      </c>
      <c r="W6" s="121">
        <v>3</v>
      </c>
      <c r="X6" s="122">
        <v>0.4306666666666667</v>
      </c>
      <c r="Y6" s="123"/>
      <c r="Z6" s="123"/>
      <c r="AA6" s="124"/>
      <c r="AB6" s="97"/>
    </row>
    <row r="7" spans="1:28" ht="14.5" thickBot="1">
      <c r="A7" s="47">
        <v>4</v>
      </c>
      <c r="B7" s="47">
        <v>21</v>
      </c>
      <c r="C7" s="47" t="s">
        <v>0</v>
      </c>
      <c r="D7" s="47">
        <v>48.7</v>
      </c>
      <c r="E7" s="47">
        <v>47.1</v>
      </c>
      <c r="F7" s="47">
        <v>45.4</v>
      </c>
      <c r="G7" s="86">
        <f t="shared" si="1"/>
        <v>0.97400000000000009</v>
      </c>
      <c r="H7" s="86">
        <f t="shared" si="0"/>
        <v>0.94200000000000006</v>
      </c>
      <c r="I7" s="86">
        <f t="shared" si="0"/>
        <v>0.90800000000000003</v>
      </c>
      <c r="J7" s="87">
        <f t="shared" si="2"/>
        <v>0.94133333333333347</v>
      </c>
      <c r="K7" s="81">
        <f t="shared" si="3"/>
        <v>3.3005050118630863E-2</v>
      </c>
      <c r="L7" s="1" t="s">
        <v>16</v>
      </c>
      <c r="O7" s="113" t="s">
        <v>40</v>
      </c>
      <c r="P7" s="114">
        <v>6.7309814666666661</v>
      </c>
      <c r="Q7" s="115">
        <v>29</v>
      </c>
      <c r="R7" s="116"/>
      <c r="S7" s="116"/>
      <c r="T7" s="117"/>
      <c r="U7" s="97"/>
      <c r="V7" s="125" t="s">
        <v>54</v>
      </c>
      <c r="W7" s="126">
        <v>3</v>
      </c>
      <c r="X7" s="127">
        <v>0.46799999999999997</v>
      </c>
      <c r="Y7" s="111"/>
      <c r="Z7" s="111"/>
      <c r="AA7" s="112"/>
      <c r="AB7" s="97"/>
    </row>
    <row r="8" spans="1:28" ht="14.5" thickTop="1">
      <c r="A8" s="47">
        <v>5</v>
      </c>
      <c r="B8" s="47">
        <v>28</v>
      </c>
      <c r="C8" s="47" t="s">
        <v>0</v>
      </c>
      <c r="D8" s="47">
        <v>65.7</v>
      </c>
      <c r="E8" s="47">
        <v>70.5</v>
      </c>
      <c r="F8" s="47">
        <v>78.7</v>
      </c>
      <c r="G8" s="86">
        <f t="shared" si="1"/>
        <v>1.3140000000000001</v>
      </c>
      <c r="H8" s="86">
        <f t="shared" si="0"/>
        <v>1.41</v>
      </c>
      <c r="I8" s="86">
        <f t="shared" si="0"/>
        <v>1.5740000000000001</v>
      </c>
      <c r="J8" s="87">
        <f t="shared" si="2"/>
        <v>1.4326666666666668</v>
      </c>
      <c r="K8" s="81">
        <f t="shared" si="3"/>
        <v>0.13147369825685035</v>
      </c>
      <c r="L8" s="1" t="s">
        <v>13</v>
      </c>
      <c r="V8" s="125" t="s">
        <v>55</v>
      </c>
      <c r="W8" s="126">
        <v>3</v>
      </c>
      <c r="X8" s="127">
        <v>0.5013333333333333</v>
      </c>
      <c r="Y8" s="111"/>
      <c r="Z8" s="111"/>
      <c r="AA8" s="112"/>
      <c r="AB8" s="97"/>
    </row>
    <row r="9" spans="1:28">
      <c r="V9" s="125" t="s">
        <v>47</v>
      </c>
      <c r="W9" s="126">
        <v>3</v>
      </c>
      <c r="X9" s="127">
        <v>0.65733333333333333</v>
      </c>
      <c r="Y9" s="127">
        <v>0.65733333333333333</v>
      </c>
      <c r="Z9" s="111"/>
      <c r="AA9" s="112"/>
      <c r="AB9" s="97"/>
    </row>
    <row r="10" spans="1:28">
      <c r="V10" s="125" t="s">
        <v>56</v>
      </c>
      <c r="W10" s="126">
        <v>3</v>
      </c>
      <c r="X10" s="111"/>
      <c r="Y10" s="127">
        <v>0.94133333333333324</v>
      </c>
      <c r="Z10" s="127">
        <v>0.94133333333333324</v>
      </c>
      <c r="AA10" s="112"/>
      <c r="AB10" s="97"/>
    </row>
    <row r="11" spans="1:28">
      <c r="V11" s="125" t="s">
        <v>51</v>
      </c>
      <c r="W11" s="126">
        <v>3</v>
      </c>
      <c r="X11" s="111"/>
      <c r="Y11" s="111"/>
      <c r="Z11" s="127">
        <v>0.996</v>
      </c>
      <c r="AA11" s="112"/>
      <c r="AB11" s="97"/>
    </row>
    <row r="12" spans="1:28">
      <c r="V12" s="125" t="s">
        <v>52</v>
      </c>
      <c r="W12" s="126">
        <v>3</v>
      </c>
      <c r="X12" s="111"/>
      <c r="Y12" s="111"/>
      <c r="Z12" s="111"/>
      <c r="AA12" s="128">
        <v>1.3539999999999999</v>
      </c>
      <c r="AB12" s="97"/>
    </row>
    <row r="13" spans="1:28">
      <c r="A13" s="47" t="s">
        <v>8</v>
      </c>
      <c r="B13" s="47" t="s">
        <v>26</v>
      </c>
      <c r="C13" s="47"/>
      <c r="D13" s="275" t="s">
        <v>65</v>
      </c>
      <c r="E13" s="276"/>
      <c r="F13" s="277"/>
      <c r="G13" s="47" t="s">
        <v>27</v>
      </c>
      <c r="H13" s="47" t="s">
        <v>28</v>
      </c>
      <c r="I13" s="47" t="s">
        <v>29</v>
      </c>
      <c r="J13" s="85"/>
      <c r="K13" s="85"/>
      <c r="V13" s="125" t="s">
        <v>50</v>
      </c>
      <c r="W13" s="126">
        <v>3</v>
      </c>
      <c r="X13" s="111"/>
      <c r="Y13" s="111"/>
      <c r="Z13" s="111"/>
      <c r="AA13" s="128">
        <v>1.4326666666666668</v>
      </c>
      <c r="AB13" s="97"/>
    </row>
    <row r="14" spans="1:28">
      <c r="A14" s="47" t="s">
        <v>61</v>
      </c>
      <c r="B14" s="47"/>
      <c r="C14" s="47"/>
      <c r="D14" s="47" t="s">
        <v>27</v>
      </c>
      <c r="E14" s="47" t="s">
        <v>28</v>
      </c>
      <c r="F14" s="47" t="s">
        <v>29</v>
      </c>
      <c r="G14" s="86" t="s">
        <v>24</v>
      </c>
      <c r="H14" s="86" t="s">
        <v>24</v>
      </c>
      <c r="I14" s="86" t="s">
        <v>24</v>
      </c>
      <c r="J14" s="86" t="s">
        <v>10</v>
      </c>
      <c r="K14" s="86" t="s">
        <v>2</v>
      </c>
      <c r="V14" s="125" t="s">
        <v>48</v>
      </c>
      <c r="W14" s="126">
        <v>3</v>
      </c>
      <c r="X14" s="111"/>
      <c r="Y14" s="111"/>
      <c r="Z14" s="111"/>
      <c r="AA14" s="128">
        <v>1.5640000000000001</v>
      </c>
      <c r="AB14" s="97"/>
    </row>
    <row r="15" spans="1:28">
      <c r="A15" s="47">
        <v>6</v>
      </c>
      <c r="B15" s="47">
        <v>0</v>
      </c>
      <c r="C15" s="47" t="s">
        <v>1</v>
      </c>
      <c r="D15" s="47">
        <v>12.8</v>
      </c>
      <c r="E15" s="47">
        <v>43.5</v>
      </c>
      <c r="F15" s="47">
        <v>42.3</v>
      </c>
      <c r="G15" s="86">
        <f>(D15*0.01)/0.5</f>
        <v>0.25600000000000001</v>
      </c>
      <c r="H15" s="86">
        <f t="shared" ref="H15:I19" si="4">(E15*0.01)/0.5</f>
        <v>0.87</v>
      </c>
      <c r="I15" s="86">
        <f t="shared" si="4"/>
        <v>0.84599999999999997</v>
      </c>
      <c r="J15" s="81">
        <f t="shared" ref="J15:J19" si="5">AVERAGE(G15:I15)</f>
        <v>0.65733333333333333</v>
      </c>
      <c r="K15" s="81">
        <f t="shared" ref="K15:K19" si="6">STDEV(G15:I15)</f>
        <v>0.34777195593281146</v>
      </c>
      <c r="L15" s="1" t="s">
        <v>17</v>
      </c>
      <c r="V15" s="125" t="s">
        <v>53</v>
      </c>
      <c r="W15" s="126">
        <v>3</v>
      </c>
      <c r="X15" s="111"/>
      <c r="Y15" s="111"/>
      <c r="Z15" s="111"/>
      <c r="AA15" s="128">
        <v>1.6633333333333333</v>
      </c>
      <c r="AB15" s="97"/>
    </row>
    <row r="16" spans="1:28" ht="14.5" thickBot="1">
      <c r="A16" s="47">
        <v>7</v>
      </c>
      <c r="B16" s="47">
        <v>7</v>
      </c>
      <c r="C16" s="47" t="s">
        <v>1</v>
      </c>
      <c r="D16" s="47">
        <v>14.3</v>
      </c>
      <c r="E16" s="47">
        <v>28.5</v>
      </c>
      <c r="F16" s="47">
        <v>32.4</v>
      </c>
      <c r="G16" s="86">
        <f t="shared" ref="G16:G19" si="7">(D16*0.01)/0.5</f>
        <v>0.28600000000000003</v>
      </c>
      <c r="H16" s="86">
        <f t="shared" si="4"/>
        <v>0.57000000000000006</v>
      </c>
      <c r="I16" s="86">
        <f t="shared" si="4"/>
        <v>0.64800000000000002</v>
      </c>
      <c r="J16" s="81">
        <f t="shared" si="5"/>
        <v>0.5013333333333333</v>
      </c>
      <c r="K16" s="81">
        <f t="shared" si="6"/>
        <v>0.19051859051896591</v>
      </c>
      <c r="L16" s="1" t="s">
        <v>18</v>
      </c>
      <c r="V16" s="113" t="s">
        <v>37</v>
      </c>
      <c r="W16" s="129"/>
      <c r="X16" s="130">
        <v>0.15268965864755335</v>
      </c>
      <c r="Y16" s="130">
        <v>5.6218761044113608E-2</v>
      </c>
      <c r="Z16" s="130">
        <v>0.70055369391293087</v>
      </c>
      <c r="AA16" s="131">
        <v>5.4699212809608655E-2</v>
      </c>
      <c r="AB16" s="97"/>
    </row>
    <row r="17" spans="1:28" ht="14.5" thickTop="1">
      <c r="A17" s="47">
        <v>8</v>
      </c>
      <c r="B17" s="47">
        <v>14</v>
      </c>
      <c r="C17" s="47" t="s">
        <v>1</v>
      </c>
      <c r="D17" s="47">
        <v>62</v>
      </c>
      <c r="E17" s="47">
        <v>69.5</v>
      </c>
      <c r="F17" s="47">
        <v>71.599999999999994</v>
      </c>
      <c r="G17" s="86">
        <f t="shared" si="7"/>
        <v>1.24</v>
      </c>
      <c r="H17" s="86">
        <f t="shared" si="4"/>
        <v>1.3900000000000001</v>
      </c>
      <c r="I17" s="86">
        <f t="shared" si="4"/>
        <v>1.4319999999999999</v>
      </c>
      <c r="J17" s="81">
        <f t="shared" si="5"/>
        <v>1.3539999999999999</v>
      </c>
      <c r="K17" s="81">
        <f t="shared" si="6"/>
        <v>0.10093562304756433</v>
      </c>
      <c r="L17" s="1" t="s">
        <v>13</v>
      </c>
      <c r="V17" s="278" t="s">
        <v>57</v>
      </c>
      <c r="W17" s="278"/>
      <c r="X17" s="278"/>
      <c r="Y17" s="278"/>
      <c r="Z17" s="278"/>
      <c r="AA17" s="278"/>
      <c r="AB17" s="97"/>
    </row>
    <row r="18" spans="1:28">
      <c r="A18" s="47">
        <v>9</v>
      </c>
      <c r="B18" s="47">
        <v>21</v>
      </c>
      <c r="C18" s="47" t="s">
        <v>1</v>
      </c>
      <c r="D18" s="47">
        <v>47.4</v>
      </c>
      <c r="E18" s="47">
        <v>49.2</v>
      </c>
      <c r="F18" s="47">
        <v>52.8</v>
      </c>
      <c r="G18" s="86">
        <f t="shared" si="7"/>
        <v>0.94799999999999995</v>
      </c>
      <c r="H18" s="86">
        <f t="shared" si="4"/>
        <v>0.9840000000000001</v>
      </c>
      <c r="I18" s="86">
        <f t="shared" si="4"/>
        <v>1.056</v>
      </c>
      <c r="J18" s="81">
        <f t="shared" si="5"/>
        <v>0.996</v>
      </c>
      <c r="K18" s="81">
        <f t="shared" si="6"/>
        <v>5.4990908339470117E-2</v>
      </c>
      <c r="L18" s="1" t="s">
        <v>12</v>
      </c>
      <c r="V18" s="278" t="s">
        <v>58</v>
      </c>
      <c r="W18" s="278"/>
      <c r="X18" s="278"/>
      <c r="Y18" s="278"/>
      <c r="Z18" s="278"/>
      <c r="AA18" s="278"/>
      <c r="AB18" s="97"/>
    </row>
    <row r="19" spans="1:28">
      <c r="A19" s="47">
        <v>10</v>
      </c>
      <c r="B19" s="47">
        <v>28</v>
      </c>
      <c r="C19" s="47" t="s">
        <v>1</v>
      </c>
      <c r="D19" s="47">
        <v>72.8</v>
      </c>
      <c r="E19" s="47">
        <v>77.8</v>
      </c>
      <c r="F19" s="47">
        <v>84</v>
      </c>
      <c r="G19" s="86">
        <f t="shared" si="7"/>
        <v>1.456</v>
      </c>
      <c r="H19" s="86">
        <f t="shared" si="4"/>
        <v>1.556</v>
      </c>
      <c r="I19" s="86">
        <f t="shared" si="4"/>
        <v>1.68</v>
      </c>
      <c r="J19" s="81">
        <f t="shared" si="5"/>
        <v>1.5640000000000001</v>
      </c>
      <c r="K19" s="81">
        <f t="shared" si="6"/>
        <v>0.11221408111284428</v>
      </c>
      <c r="L19" s="1" t="s">
        <v>13</v>
      </c>
    </row>
  </sheetData>
  <mergeCells count="12">
    <mergeCell ref="D2:F2"/>
    <mergeCell ref="D13:F13"/>
    <mergeCell ref="V17:AA17"/>
    <mergeCell ref="V18:AA18"/>
    <mergeCell ref="O2:T2"/>
    <mergeCell ref="O3:T3"/>
    <mergeCell ref="O4"/>
    <mergeCell ref="V2:AA2"/>
    <mergeCell ref="V3:AA3"/>
    <mergeCell ref="V4:V5"/>
    <mergeCell ref="W4:W5"/>
    <mergeCell ref="X4:AA4"/>
  </mergeCells>
  <phoneticPr fontId="3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54"/>
  <sheetViews>
    <sheetView zoomScale="85" zoomScaleNormal="85" workbookViewId="0"/>
  </sheetViews>
  <sheetFormatPr defaultRowHeight="14"/>
  <cols>
    <col min="9" max="9" width="9.9140625" style="1" bestFit="1" customWidth="1"/>
  </cols>
  <sheetData>
    <row r="2" spans="1:24">
      <c r="A2" s="47" t="s">
        <v>9</v>
      </c>
      <c r="B2" s="47" t="s">
        <v>26</v>
      </c>
      <c r="C2" s="47"/>
      <c r="D2" s="47"/>
      <c r="E2" s="47"/>
      <c r="F2" s="47"/>
      <c r="G2" s="47"/>
      <c r="H2" s="47"/>
      <c r="I2" s="1" t="s">
        <v>60</v>
      </c>
      <c r="L2" s="295" t="s">
        <v>32</v>
      </c>
      <c r="M2" s="295"/>
      <c r="N2" s="295"/>
      <c r="O2" s="295"/>
      <c r="P2" s="295"/>
      <c r="Q2" s="295"/>
      <c r="R2" s="132"/>
      <c r="S2" s="295" t="s">
        <v>63</v>
      </c>
      <c r="T2" s="295"/>
      <c r="U2" s="295"/>
      <c r="V2" s="295"/>
      <c r="W2" s="295"/>
      <c r="X2" s="132"/>
    </row>
    <row r="3" spans="1:24" ht="14.5" thickBot="1">
      <c r="A3" s="47" t="s">
        <v>61</v>
      </c>
      <c r="B3" s="47"/>
      <c r="C3" s="47"/>
      <c r="D3" s="47" t="s">
        <v>27</v>
      </c>
      <c r="E3" s="47" t="s">
        <v>28</v>
      </c>
      <c r="F3" s="47" t="s">
        <v>29</v>
      </c>
      <c r="G3" s="47" t="s">
        <v>10</v>
      </c>
      <c r="H3" s="47" t="s">
        <v>2</v>
      </c>
      <c r="L3" s="292" t="s">
        <v>63</v>
      </c>
      <c r="M3" s="293"/>
      <c r="N3" s="293"/>
      <c r="O3" s="293"/>
      <c r="P3" s="293"/>
      <c r="Q3" s="293"/>
      <c r="R3" s="132"/>
      <c r="S3" s="292" t="s">
        <v>59</v>
      </c>
      <c r="T3" s="293"/>
      <c r="U3" s="293"/>
      <c r="V3" s="293"/>
      <c r="W3" s="293"/>
      <c r="X3" s="132"/>
    </row>
    <row r="4" spans="1:24" ht="24.5" thickTop="1" thickBot="1">
      <c r="A4" s="47">
        <v>1</v>
      </c>
      <c r="B4" s="47">
        <v>0</v>
      </c>
      <c r="C4" s="47" t="s">
        <v>0</v>
      </c>
      <c r="D4" s="47">
        <v>53.96</v>
      </c>
      <c r="E4" s="47">
        <v>54.04</v>
      </c>
      <c r="F4" s="47">
        <v>54.53</v>
      </c>
      <c r="G4" s="81">
        <f>AVERAGE(D4:F4)</f>
        <v>54.176666666666669</v>
      </c>
      <c r="H4" s="81">
        <f>STDEV(D4:F4)</f>
        <v>0.30859898466024427</v>
      </c>
      <c r="I4" s="1" t="s">
        <v>11</v>
      </c>
      <c r="L4" s="294" t="s">
        <v>31</v>
      </c>
      <c r="M4" s="133" t="s">
        <v>33</v>
      </c>
      <c r="N4" s="134" t="s">
        <v>34</v>
      </c>
      <c r="O4" s="134" t="s">
        <v>35</v>
      </c>
      <c r="P4" s="134" t="s">
        <v>36</v>
      </c>
      <c r="Q4" s="135" t="s">
        <v>37</v>
      </c>
      <c r="R4" s="132"/>
      <c r="S4" s="296" t="s">
        <v>61</v>
      </c>
      <c r="T4" s="298" t="s">
        <v>42</v>
      </c>
      <c r="U4" s="290" t="s">
        <v>43</v>
      </c>
      <c r="V4" s="290"/>
      <c r="W4" s="291"/>
      <c r="X4" s="132"/>
    </row>
    <row r="5" spans="1:24" ht="24" thickTop="1" thickBot="1">
      <c r="A5" s="47">
        <v>2</v>
      </c>
      <c r="B5" s="47">
        <v>7</v>
      </c>
      <c r="C5" s="47" t="s">
        <v>0</v>
      </c>
      <c r="D5" s="47">
        <v>67.849999999999994</v>
      </c>
      <c r="E5" s="47">
        <v>70.010000000000005</v>
      </c>
      <c r="F5" s="47">
        <v>71.59</v>
      </c>
      <c r="G5" s="81">
        <f t="shared" ref="G5:G8" si="0">AVERAGE(D5:F5)</f>
        <v>69.816666666666677</v>
      </c>
      <c r="H5" s="81">
        <f t="shared" ref="H5:H8" si="1">STDEV(D5:F5)</f>
        <v>1.8774805813465425</v>
      </c>
      <c r="I5" s="1" t="s">
        <v>13</v>
      </c>
      <c r="L5" s="136" t="s">
        <v>38</v>
      </c>
      <c r="M5" s="137">
        <v>883.95015000000092</v>
      </c>
      <c r="N5" s="138">
        <v>9</v>
      </c>
      <c r="O5" s="139">
        <v>98.216683333333435</v>
      </c>
      <c r="P5" s="139">
        <v>18.108318639980393</v>
      </c>
      <c r="Q5" s="140">
        <v>9.2375335437815411E-8</v>
      </c>
      <c r="R5" s="132"/>
      <c r="S5" s="297"/>
      <c r="T5" s="299"/>
      <c r="U5" s="152" t="s">
        <v>44</v>
      </c>
      <c r="V5" s="152" t="s">
        <v>45</v>
      </c>
      <c r="W5" s="153" t="s">
        <v>46</v>
      </c>
      <c r="X5" s="132"/>
    </row>
    <row r="6" spans="1:24" ht="23.5" thickTop="1">
      <c r="A6" s="47">
        <v>3</v>
      </c>
      <c r="B6" s="47">
        <v>14</v>
      </c>
      <c r="C6" s="47" t="s">
        <v>0</v>
      </c>
      <c r="D6" s="47">
        <v>57.16</v>
      </c>
      <c r="E6" s="47">
        <v>52.61</v>
      </c>
      <c r="F6" s="47">
        <v>55.86</v>
      </c>
      <c r="G6" s="81">
        <f t="shared" si="0"/>
        <v>55.21</v>
      </c>
      <c r="H6" s="81">
        <f t="shared" si="1"/>
        <v>2.3436083290515919</v>
      </c>
      <c r="I6" s="1" t="s">
        <v>11</v>
      </c>
      <c r="L6" s="141" t="s">
        <v>39</v>
      </c>
      <c r="M6" s="142">
        <v>108.47686666666671</v>
      </c>
      <c r="N6" s="143">
        <v>20</v>
      </c>
      <c r="O6" s="144">
        <v>5.4238433333333358</v>
      </c>
      <c r="P6" s="145"/>
      <c r="Q6" s="146"/>
      <c r="R6" s="132"/>
      <c r="S6" s="154" t="s">
        <v>54</v>
      </c>
      <c r="T6" s="155">
        <v>3</v>
      </c>
      <c r="U6" s="156">
        <v>54.176666666666669</v>
      </c>
      <c r="V6" s="157"/>
      <c r="W6" s="158"/>
      <c r="X6" s="132"/>
    </row>
    <row r="7" spans="1:24" ht="14.5" thickBot="1">
      <c r="A7" s="47">
        <v>4</v>
      </c>
      <c r="B7" s="47">
        <v>21</v>
      </c>
      <c r="C7" s="47" t="s">
        <v>0</v>
      </c>
      <c r="D7" s="47">
        <v>57.42</v>
      </c>
      <c r="E7" s="47">
        <v>60.55</v>
      </c>
      <c r="F7" s="47">
        <v>51.91</v>
      </c>
      <c r="G7" s="81">
        <f t="shared" si="0"/>
        <v>56.626666666666665</v>
      </c>
      <c r="H7" s="81">
        <f t="shared" si="1"/>
        <v>4.3742923237174427</v>
      </c>
      <c r="I7" s="1" t="s">
        <v>11</v>
      </c>
      <c r="L7" s="147" t="s">
        <v>40</v>
      </c>
      <c r="M7" s="148">
        <v>992.42701666666767</v>
      </c>
      <c r="N7" s="149">
        <v>29</v>
      </c>
      <c r="O7" s="150"/>
      <c r="P7" s="150"/>
      <c r="Q7" s="151"/>
      <c r="R7" s="132"/>
      <c r="S7" s="159" t="s">
        <v>48</v>
      </c>
      <c r="T7" s="160">
        <v>3</v>
      </c>
      <c r="U7" s="161">
        <v>55.066666666666663</v>
      </c>
      <c r="V7" s="145"/>
      <c r="W7" s="146"/>
      <c r="X7" s="132"/>
    </row>
    <row r="8" spans="1:24" ht="14.5" thickTop="1">
      <c r="A8" s="47">
        <v>5</v>
      </c>
      <c r="B8" s="47">
        <v>28</v>
      </c>
      <c r="C8" s="47" t="s">
        <v>0</v>
      </c>
      <c r="D8" s="47">
        <v>57.88</v>
      </c>
      <c r="E8" s="47">
        <v>62.72</v>
      </c>
      <c r="F8" s="47">
        <v>65.09</v>
      </c>
      <c r="G8" s="81">
        <f t="shared" si="0"/>
        <v>61.896666666666668</v>
      </c>
      <c r="H8" s="81">
        <f t="shared" si="1"/>
        <v>3.674837864904156</v>
      </c>
      <c r="I8" s="1" t="s">
        <v>12</v>
      </c>
      <c r="M8" s="132"/>
      <c r="S8" s="159" t="s">
        <v>53</v>
      </c>
      <c r="T8" s="160">
        <v>3</v>
      </c>
      <c r="U8" s="161">
        <v>55.21</v>
      </c>
      <c r="V8" s="145"/>
      <c r="W8" s="146"/>
      <c r="X8" s="132"/>
    </row>
    <row r="9" spans="1:24">
      <c r="M9" s="132"/>
      <c r="S9" s="159" t="s">
        <v>51</v>
      </c>
      <c r="T9" s="160">
        <v>3</v>
      </c>
      <c r="U9" s="161">
        <v>56.01</v>
      </c>
      <c r="V9" s="145"/>
      <c r="W9" s="146"/>
      <c r="X9" s="132"/>
    </row>
    <row r="10" spans="1:24">
      <c r="M10" s="132"/>
      <c r="S10" s="159" t="s">
        <v>56</v>
      </c>
      <c r="T10" s="160">
        <v>3</v>
      </c>
      <c r="U10" s="161">
        <v>56.626666666666665</v>
      </c>
      <c r="V10" s="145"/>
      <c r="W10" s="146"/>
      <c r="X10" s="132"/>
    </row>
    <row r="11" spans="1:24">
      <c r="A11" s="47" t="s">
        <v>9</v>
      </c>
      <c r="B11" s="47" t="s">
        <v>26</v>
      </c>
      <c r="C11" s="47"/>
      <c r="D11" s="47"/>
      <c r="E11" s="47"/>
      <c r="F11" s="47"/>
      <c r="G11" s="47"/>
      <c r="H11" s="47"/>
      <c r="M11" s="132"/>
      <c r="S11" s="159" t="s">
        <v>47</v>
      </c>
      <c r="T11" s="160">
        <v>3</v>
      </c>
      <c r="U11" s="161">
        <v>56.97</v>
      </c>
      <c r="V11" s="145"/>
      <c r="W11" s="146"/>
      <c r="X11" s="132"/>
    </row>
    <row r="12" spans="1:24">
      <c r="A12" s="47" t="s">
        <v>61</v>
      </c>
      <c r="B12" s="47"/>
      <c r="C12" s="47"/>
      <c r="D12" s="47" t="s">
        <v>27</v>
      </c>
      <c r="E12" s="47" t="s">
        <v>28</v>
      </c>
      <c r="F12" s="47" t="s">
        <v>29</v>
      </c>
      <c r="G12" s="47" t="s">
        <v>10</v>
      </c>
      <c r="H12" s="47" t="s">
        <v>2</v>
      </c>
      <c r="M12" s="132"/>
      <c r="S12" s="159" t="s">
        <v>52</v>
      </c>
      <c r="T12" s="160">
        <v>3</v>
      </c>
      <c r="U12" s="161">
        <v>58.076666666666675</v>
      </c>
      <c r="V12" s="161">
        <v>58.076666666666675</v>
      </c>
      <c r="W12" s="146"/>
      <c r="X12" s="132"/>
    </row>
    <row r="13" spans="1:24">
      <c r="A13" s="47">
        <v>6</v>
      </c>
      <c r="B13" s="47">
        <v>0</v>
      </c>
      <c r="C13" s="47" t="s">
        <v>1</v>
      </c>
      <c r="D13" s="47">
        <v>55.33</v>
      </c>
      <c r="E13" s="47">
        <v>58.69</v>
      </c>
      <c r="F13" s="47">
        <v>56.89</v>
      </c>
      <c r="G13" s="81">
        <f t="shared" ref="G13:G17" si="2">AVERAGE(D13:F13)</f>
        <v>56.97</v>
      </c>
      <c r="H13" s="81">
        <f t="shared" ref="H13:H17" si="3">STDEV(D13:F13)</f>
        <v>1.6814279645586958</v>
      </c>
      <c r="I13" s="1" t="s">
        <v>11</v>
      </c>
      <c r="M13" s="132"/>
      <c r="S13" s="159" t="s">
        <v>50</v>
      </c>
      <c r="T13" s="160">
        <v>3</v>
      </c>
      <c r="U13" s="145"/>
      <c r="V13" s="161">
        <v>61.896666666666668</v>
      </c>
      <c r="W13" s="146"/>
      <c r="X13" s="132"/>
    </row>
    <row r="14" spans="1:24">
      <c r="A14" s="47">
        <v>7</v>
      </c>
      <c r="B14" s="47">
        <v>7</v>
      </c>
      <c r="C14" s="47" t="s">
        <v>1</v>
      </c>
      <c r="D14" s="47">
        <v>66.989999999999995</v>
      </c>
      <c r="E14" s="47">
        <v>68.180000000000007</v>
      </c>
      <c r="F14" s="47">
        <v>71.430000000000007</v>
      </c>
      <c r="G14" s="81">
        <f t="shared" si="2"/>
        <v>68.866666666666674</v>
      </c>
      <c r="H14" s="81">
        <f t="shared" si="3"/>
        <v>2.2982674634022375</v>
      </c>
      <c r="I14" s="1" t="s">
        <v>13</v>
      </c>
      <c r="M14" s="132"/>
      <c r="S14" s="159" t="s">
        <v>55</v>
      </c>
      <c r="T14" s="160">
        <v>3</v>
      </c>
      <c r="U14" s="145"/>
      <c r="V14" s="145"/>
      <c r="W14" s="162">
        <v>68.866666666666674</v>
      </c>
      <c r="X14" s="132"/>
    </row>
    <row r="15" spans="1:24">
      <c r="A15" s="47">
        <v>8</v>
      </c>
      <c r="B15" s="47">
        <v>14</v>
      </c>
      <c r="C15" s="47" t="s">
        <v>1</v>
      </c>
      <c r="D15" s="47">
        <v>57.77</v>
      </c>
      <c r="E15" s="47">
        <v>57.82</v>
      </c>
      <c r="F15" s="47">
        <v>58.64</v>
      </c>
      <c r="G15" s="81">
        <f t="shared" si="2"/>
        <v>58.076666666666675</v>
      </c>
      <c r="H15" s="81">
        <f t="shared" si="3"/>
        <v>0.48850110883531539</v>
      </c>
      <c r="I15" s="1" t="s">
        <v>16</v>
      </c>
      <c r="M15" s="132"/>
      <c r="S15" s="159" t="s">
        <v>49</v>
      </c>
      <c r="T15" s="160">
        <v>3</v>
      </c>
      <c r="U15" s="145"/>
      <c r="V15" s="145"/>
      <c r="W15" s="162">
        <v>69.816666666666677</v>
      </c>
      <c r="X15" s="132"/>
    </row>
    <row r="16" spans="1:24" ht="14.5" thickBot="1">
      <c r="A16" s="47">
        <v>9</v>
      </c>
      <c r="B16" s="47">
        <v>21</v>
      </c>
      <c r="C16" s="47" t="s">
        <v>1</v>
      </c>
      <c r="D16" s="47">
        <v>55.25</v>
      </c>
      <c r="E16" s="47">
        <v>57.84</v>
      </c>
      <c r="F16" s="47">
        <v>54.94</v>
      </c>
      <c r="G16" s="81">
        <f t="shared" si="2"/>
        <v>56.01</v>
      </c>
      <c r="H16" s="81">
        <f t="shared" si="3"/>
        <v>1.5923881436383558</v>
      </c>
      <c r="I16" s="1" t="s">
        <v>11</v>
      </c>
      <c r="M16" s="132"/>
      <c r="S16" s="147" t="s">
        <v>37</v>
      </c>
      <c r="T16" s="163"/>
      <c r="U16" s="164">
        <v>8.5752101243726453E-2</v>
      </c>
      <c r="V16" s="164">
        <v>5.8241132582436794E-2</v>
      </c>
      <c r="W16" s="165">
        <v>0.62281389981431889</v>
      </c>
      <c r="X16" s="132"/>
    </row>
    <row r="17" spans="1:26" ht="14.5" thickTop="1">
      <c r="A17" s="47">
        <v>10</v>
      </c>
      <c r="B17" s="47">
        <v>28</v>
      </c>
      <c r="C17" s="47" t="s">
        <v>1</v>
      </c>
      <c r="D17" s="47">
        <v>53.7</v>
      </c>
      <c r="E17" s="47">
        <v>56.2</v>
      </c>
      <c r="F17" s="47">
        <v>55.3</v>
      </c>
      <c r="G17" s="81">
        <f t="shared" si="2"/>
        <v>55.066666666666663</v>
      </c>
      <c r="H17" s="81">
        <f t="shared" si="3"/>
        <v>1.266227994214838</v>
      </c>
      <c r="I17" s="1" t="s">
        <v>11</v>
      </c>
      <c r="M17" s="132"/>
      <c r="S17" s="289" t="s">
        <v>57</v>
      </c>
      <c r="T17" s="289"/>
      <c r="U17" s="289"/>
      <c r="V17" s="289"/>
      <c r="W17" s="289"/>
      <c r="X17" s="132"/>
    </row>
    <row r="18" spans="1:26">
      <c r="M18" s="132"/>
      <c r="S18" s="289" t="s">
        <v>58</v>
      </c>
      <c r="T18" s="289"/>
      <c r="U18" s="289"/>
      <c r="V18" s="289"/>
      <c r="W18" s="289"/>
      <c r="X18" s="132"/>
    </row>
    <row r="20" spans="1:26">
      <c r="A20" s="82" t="s">
        <v>19</v>
      </c>
      <c r="B20" s="82" t="s">
        <v>26</v>
      </c>
      <c r="C20" s="82"/>
      <c r="D20" s="82"/>
      <c r="E20" s="82"/>
      <c r="F20" s="82"/>
      <c r="G20" s="82"/>
      <c r="H20" s="82"/>
      <c r="I20" s="1" t="s">
        <v>60</v>
      </c>
      <c r="L20" s="295" t="s">
        <v>32</v>
      </c>
      <c r="M20" s="295"/>
      <c r="N20" s="295"/>
      <c r="O20" s="295"/>
      <c r="P20" s="295"/>
      <c r="Q20" s="295"/>
      <c r="R20" s="132"/>
      <c r="S20" s="295" t="s">
        <v>13</v>
      </c>
      <c r="T20" s="295"/>
      <c r="U20" s="295"/>
      <c r="V20" s="295"/>
      <c r="W20" s="295"/>
      <c r="X20" s="295"/>
      <c r="Y20" s="295"/>
      <c r="Z20" s="132"/>
    </row>
    <row r="21" spans="1:26" ht="14.5" thickBot="1">
      <c r="A21" s="82" t="s">
        <v>61</v>
      </c>
      <c r="B21" s="82"/>
      <c r="C21" s="82"/>
      <c r="D21" s="82" t="s">
        <v>27</v>
      </c>
      <c r="E21" s="82" t="s">
        <v>28</v>
      </c>
      <c r="F21" s="82" t="s">
        <v>29</v>
      </c>
      <c r="G21" s="82" t="s">
        <v>10</v>
      </c>
      <c r="H21" s="82" t="s">
        <v>2</v>
      </c>
      <c r="L21" s="292" t="s">
        <v>13</v>
      </c>
      <c r="M21" s="293"/>
      <c r="N21" s="293"/>
      <c r="O21" s="293"/>
      <c r="P21" s="293"/>
      <c r="Q21" s="293"/>
      <c r="R21" s="132"/>
      <c r="S21" s="292" t="s">
        <v>59</v>
      </c>
      <c r="T21" s="293"/>
      <c r="U21" s="293"/>
      <c r="V21" s="293"/>
      <c r="W21" s="293"/>
      <c r="X21" s="293"/>
      <c r="Y21" s="293"/>
      <c r="Z21" s="132"/>
    </row>
    <row r="22" spans="1:26" ht="24.5" thickTop="1" thickBot="1">
      <c r="A22" s="82">
        <v>1</v>
      </c>
      <c r="B22" s="82">
        <v>0</v>
      </c>
      <c r="C22" s="82" t="s">
        <v>0</v>
      </c>
      <c r="D22" s="82">
        <v>10.67</v>
      </c>
      <c r="E22" s="82">
        <v>11.02</v>
      </c>
      <c r="F22" s="82">
        <v>12.68</v>
      </c>
      <c r="G22" s="83">
        <f>AVERAGE(D22:F22)</f>
        <v>11.456666666666665</v>
      </c>
      <c r="H22" s="83">
        <f>STDEV(D22:F22)</f>
        <v>1.0737938970460454</v>
      </c>
      <c r="I22" s="1" t="s">
        <v>21</v>
      </c>
      <c r="L22" s="294" t="s">
        <v>31</v>
      </c>
      <c r="M22" s="133" t="s">
        <v>33</v>
      </c>
      <c r="N22" s="134" t="s">
        <v>34</v>
      </c>
      <c r="O22" s="134" t="s">
        <v>35</v>
      </c>
      <c r="P22" s="134" t="s">
        <v>36</v>
      </c>
      <c r="Q22" s="135" t="s">
        <v>37</v>
      </c>
      <c r="R22" s="132"/>
      <c r="S22" s="296" t="s">
        <v>61</v>
      </c>
      <c r="T22" s="298" t="s">
        <v>42</v>
      </c>
      <c r="U22" s="290" t="s">
        <v>43</v>
      </c>
      <c r="V22" s="290"/>
      <c r="W22" s="290"/>
      <c r="X22" s="290"/>
      <c r="Y22" s="291"/>
      <c r="Z22" s="132"/>
    </row>
    <row r="23" spans="1:26" ht="24" thickTop="1" thickBot="1">
      <c r="A23" s="82">
        <v>2</v>
      </c>
      <c r="B23" s="82">
        <v>7</v>
      </c>
      <c r="C23" s="82" t="s">
        <v>0</v>
      </c>
      <c r="D23" s="82">
        <v>14.06</v>
      </c>
      <c r="E23" s="82">
        <v>12.22</v>
      </c>
      <c r="F23" s="82">
        <v>11.68</v>
      </c>
      <c r="G23" s="83">
        <f t="shared" ref="G23:G26" si="4">AVERAGE(D23:F23)</f>
        <v>12.653333333333334</v>
      </c>
      <c r="H23" s="83">
        <f t="shared" ref="H23:H26" si="5">STDEV(D23:F23)</f>
        <v>1.2477713465748979</v>
      </c>
      <c r="I23" s="1" t="s">
        <v>20</v>
      </c>
      <c r="L23" s="136" t="s">
        <v>38</v>
      </c>
      <c r="M23" s="137">
        <v>99.317630000000008</v>
      </c>
      <c r="N23" s="138">
        <v>9</v>
      </c>
      <c r="O23" s="139">
        <v>11.035292222222223</v>
      </c>
      <c r="P23" s="139">
        <v>7.5647751230866724</v>
      </c>
      <c r="Q23" s="140">
        <v>8.8941232664590245E-5</v>
      </c>
      <c r="R23" s="132"/>
      <c r="S23" s="297"/>
      <c r="T23" s="299"/>
      <c r="U23" s="152" t="s">
        <v>44</v>
      </c>
      <c r="V23" s="152" t="s">
        <v>45</v>
      </c>
      <c r="W23" s="152" t="s">
        <v>46</v>
      </c>
      <c r="X23" s="152" t="s">
        <v>62</v>
      </c>
      <c r="Y23" s="153" t="s">
        <v>64</v>
      </c>
      <c r="Z23" s="132"/>
    </row>
    <row r="24" spans="1:26" ht="23.5" thickTop="1">
      <c r="A24" s="82">
        <v>3</v>
      </c>
      <c r="B24" s="82">
        <v>14</v>
      </c>
      <c r="C24" s="82" t="s">
        <v>0</v>
      </c>
      <c r="D24" s="82">
        <v>15.34</v>
      </c>
      <c r="E24" s="82">
        <v>16.43</v>
      </c>
      <c r="F24" s="82">
        <v>19.420000000000002</v>
      </c>
      <c r="G24" s="83">
        <f t="shared" si="4"/>
        <v>17.063333333333333</v>
      </c>
      <c r="H24" s="83">
        <f t="shared" si="5"/>
        <v>2.1124472379998904</v>
      </c>
      <c r="I24" s="1" t="s">
        <v>13</v>
      </c>
      <c r="L24" s="141" t="s">
        <v>39</v>
      </c>
      <c r="M24" s="142">
        <v>29.175466666666669</v>
      </c>
      <c r="N24" s="143">
        <v>20</v>
      </c>
      <c r="O24" s="144">
        <v>1.4587733333333335</v>
      </c>
      <c r="P24" s="145"/>
      <c r="Q24" s="146"/>
      <c r="R24" s="132"/>
      <c r="S24" s="154" t="s">
        <v>47</v>
      </c>
      <c r="T24" s="155">
        <v>3</v>
      </c>
      <c r="U24" s="156">
        <v>10.936666666666667</v>
      </c>
      <c r="V24" s="157"/>
      <c r="W24" s="157"/>
      <c r="X24" s="157"/>
      <c r="Y24" s="158"/>
      <c r="Z24" s="132"/>
    </row>
    <row r="25" spans="1:26" ht="14.5" thickBot="1">
      <c r="A25" s="82">
        <v>4</v>
      </c>
      <c r="B25" s="82">
        <v>21</v>
      </c>
      <c r="C25" s="82" t="s">
        <v>0</v>
      </c>
      <c r="D25" s="82">
        <v>13.23</v>
      </c>
      <c r="E25" s="82">
        <v>14.78</v>
      </c>
      <c r="F25" s="82">
        <v>14.91</v>
      </c>
      <c r="G25" s="83">
        <f t="shared" si="4"/>
        <v>14.306666666666667</v>
      </c>
      <c r="H25" s="83">
        <f t="shared" si="5"/>
        <v>0.93468354716092683</v>
      </c>
      <c r="I25" s="1" t="s">
        <v>16</v>
      </c>
      <c r="L25" s="147" t="s">
        <v>40</v>
      </c>
      <c r="M25" s="148">
        <v>128.49309666666667</v>
      </c>
      <c r="N25" s="149">
        <v>29</v>
      </c>
      <c r="O25" s="150"/>
      <c r="P25" s="150"/>
      <c r="Q25" s="151"/>
      <c r="R25" s="132"/>
      <c r="S25" s="159" t="s">
        <v>54</v>
      </c>
      <c r="T25" s="160">
        <v>3</v>
      </c>
      <c r="U25" s="161">
        <v>11.456666666666665</v>
      </c>
      <c r="V25" s="161">
        <v>11.456666666666665</v>
      </c>
      <c r="W25" s="145"/>
      <c r="X25" s="145"/>
      <c r="Y25" s="146"/>
      <c r="Z25" s="132"/>
    </row>
    <row r="26" spans="1:26" ht="14.5" thickTop="1">
      <c r="A26" s="82">
        <v>5</v>
      </c>
      <c r="B26" s="82">
        <v>28</v>
      </c>
      <c r="C26" s="82" t="s">
        <v>0</v>
      </c>
      <c r="D26" s="82">
        <v>15.3</v>
      </c>
      <c r="E26" s="82">
        <v>15.43</v>
      </c>
      <c r="F26" s="82">
        <v>18</v>
      </c>
      <c r="G26" s="83">
        <f t="shared" si="4"/>
        <v>16.243333333333336</v>
      </c>
      <c r="H26" s="83">
        <f t="shared" si="5"/>
        <v>1.5227059247712056</v>
      </c>
      <c r="I26" s="1" t="s">
        <v>14</v>
      </c>
      <c r="S26" s="159" t="s">
        <v>49</v>
      </c>
      <c r="T26" s="160">
        <v>3</v>
      </c>
      <c r="U26" s="161">
        <v>12.653333333333334</v>
      </c>
      <c r="V26" s="161">
        <v>12.653333333333334</v>
      </c>
      <c r="W26" s="161">
        <v>12.653333333333334</v>
      </c>
      <c r="X26" s="145"/>
      <c r="Y26" s="146"/>
      <c r="Z26" s="132"/>
    </row>
    <row r="27" spans="1:26">
      <c r="S27" s="159" t="s">
        <v>52</v>
      </c>
      <c r="T27" s="160">
        <v>3</v>
      </c>
      <c r="U27" s="161">
        <v>12.763333333333335</v>
      </c>
      <c r="V27" s="161">
        <v>12.763333333333335</v>
      </c>
      <c r="W27" s="161">
        <v>12.763333333333335</v>
      </c>
      <c r="X27" s="145"/>
      <c r="Y27" s="146"/>
      <c r="Z27" s="132"/>
    </row>
    <row r="28" spans="1:26">
      <c r="S28" s="159" t="s">
        <v>48</v>
      </c>
      <c r="T28" s="160">
        <v>3</v>
      </c>
      <c r="U28" s="145"/>
      <c r="V28" s="161">
        <v>13.473333333333334</v>
      </c>
      <c r="W28" s="161">
        <v>13.473333333333334</v>
      </c>
      <c r="X28" s="145"/>
      <c r="Y28" s="146"/>
      <c r="Z28" s="132"/>
    </row>
    <row r="29" spans="1:26">
      <c r="A29" s="82" t="s">
        <v>19</v>
      </c>
      <c r="B29" s="82" t="s">
        <v>26</v>
      </c>
      <c r="C29" s="82"/>
      <c r="D29" s="82"/>
      <c r="E29" s="82"/>
      <c r="F29" s="82"/>
      <c r="G29" s="82"/>
      <c r="H29" s="82"/>
      <c r="S29" s="159" t="s">
        <v>55</v>
      </c>
      <c r="T29" s="160">
        <v>3</v>
      </c>
      <c r="U29" s="145"/>
      <c r="V29" s="145"/>
      <c r="W29" s="161">
        <v>13.846666666666666</v>
      </c>
      <c r="X29" s="145"/>
      <c r="Y29" s="146"/>
      <c r="Z29" s="132"/>
    </row>
    <row r="30" spans="1:26">
      <c r="A30" s="82" t="s">
        <v>61</v>
      </c>
      <c r="B30" s="82"/>
      <c r="C30" s="82"/>
      <c r="D30" s="82" t="s">
        <v>27</v>
      </c>
      <c r="E30" s="82" t="s">
        <v>28</v>
      </c>
      <c r="F30" s="82" t="s">
        <v>29</v>
      </c>
      <c r="G30" s="82" t="s">
        <v>10</v>
      </c>
      <c r="H30" s="82" t="s">
        <v>2</v>
      </c>
      <c r="S30" s="159" t="s">
        <v>51</v>
      </c>
      <c r="T30" s="160">
        <v>3</v>
      </c>
      <c r="U30" s="145"/>
      <c r="V30" s="145"/>
      <c r="W30" s="161">
        <v>14.193333333333333</v>
      </c>
      <c r="X30" s="161">
        <v>14.193333333333333</v>
      </c>
      <c r="Y30" s="146"/>
      <c r="Z30" s="132"/>
    </row>
    <row r="31" spans="1:26">
      <c r="A31" s="82">
        <v>6</v>
      </c>
      <c r="B31" s="82">
        <v>0</v>
      </c>
      <c r="C31" s="82" t="s">
        <v>1</v>
      </c>
      <c r="D31" s="82">
        <v>9.7899999999999991</v>
      </c>
      <c r="E31" s="82">
        <v>11.45</v>
      </c>
      <c r="F31" s="82">
        <v>11.57</v>
      </c>
      <c r="G31" s="83">
        <f t="shared" ref="G31:G35" si="6">AVERAGE(D31:F31)</f>
        <v>10.936666666666667</v>
      </c>
      <c r="H31" s="83">
        <f t="shared" ref="H31:H35" si="7">STDEV(D31:F31)</f>
        <v>0.99485342303946167</v>
      </c>
      <c r="I31" s="1" t="s">
        <v>22</v>
      </c>
      <c r="S31" s="159" t="s">
        <v>56</v>
      </c>
      <c r="T31" s="160">
        <v>3</v>
      </c>
      <c r="U31" s="145"/>
      <c r="V31" s="145"/>
      <c r="W31" s="161">
        <v>14.306666666666667</v>
      </c>
      <c r="X31" s="161">
        <v>14.306666666666667</v>
      </c>
      <c r="Y31" s="146"/>
      <c r="Z31" s="132"/>
    </row>
    <row r="32" spans="1:26">
      <c r="A32" s="82">
        <v>7</v>
      </c>
      <c r="B32" s="82">
        <v>7</v>
      </c>
      <c r="C32" s="82" t="s">
        <v>1</v>
      </c>
      <c r="D32" s="82">
        <v>13.61</v>
      </c>
      <c r="E32" s="82">
        <v>14.27</v>
      </c>
      <c r="F32" s="82">
        <v>13.66</v>
      </c>
      <c r="G32" s="83">
        <f t="shared" si="6"/>
        <v>13.846666666666666</v>
      </c>
      <c r="H32" s="83">
        <f t="shared" si="7"/>
        <v>0.36746881953892802</v>
      </c>
      <c r="I32" s="1" t="s">
        <v>11</v>
      </c>
      <c r="S32" s="159" t="s">
        <v>50</v>
      </c>
      <c r="T32" s="160">
        <v>3</v>
      </c>
      <c r="U32" s="145"/>
      <c r="V32" s="145"/>
      <c r="W32" s="145"/>
      <c r="X32" s="161">
        <v>16.243333333333336</v>
      </c>
      <c r="Y32" s="162">
        <v>16.243333333333336</v>
      </c>
      <c r="Z32" s="132"/>
    </row>
    <row r="33" spans="1:26">
      <c r="A33" s="82">
        <v>8</v>
      </c>
      <c r="B33" s="82">
        <v>14</v>
      </c>
      <c r="C33" s="82" t="s">
        <v>1</v>
      </c>
      <c r="D33" s="82">
        <v>13.06</v>
      </c>
      <c r="E33" s="82">
        <v>11.32</v>
      </c>
      <c r="F33" s="82">
        <v>13.91</v>
      </c>
      <c r="G33" s="83">
        <f t="shared" si="6"/>
        <v>12.763333333333335</v>
      </c>
      <c r="H33" s="83">
        <f t="shared" si="7"/>
        <v>1.3202398771940398</v>
      </c>
      <c r="I33" s="1" t="s">
        <v>20</v>
      </c>
      <c r="S33" s="159" t="s">
        <v>53</v>
      </c>
      <c r="T33" s="160">
        <v>3</v>
      </c>
      <c r="U33" s="145"/>
      <c r="V33" s="145"/>
      <c r="W33" s="145"/>
      <c r="X33" s="145"/>
      <c r="Y33" s="162">
        <v>17.063333333333333</v>
      </c>
      <c r="Z33" s="132"/>
    </row>
    <row r="34" spans="1:26" ht="14.5" thickBot="1">
      <c r="A34" s="82">
        <v>9</v>
      </c>
      <c r="B34" s="82">
        <v>21</v>
      </c>
      <c r="C34" s="82" t="s">
        <v>1</v>
      </c>
      <c r="D34" s="82">
        <v>13.55</v>
      </c>
      <c r="E34" s="82">
        <v>13.92</v>
      </c>
      <c r="F34" s="82">
        <v>15.11</v>
      </c>
      <c r="G34" s="83">
        <f t="shared" si="6"/>
        <v>14.193333333333333</v>
      </c>
      <c r="H34" s="83">
        <f t="shared" si="7"/>
        <v>0.81512780184050426</v>
      </c>
      <c r="I34" s="1" t="s">
        <v>16</v>
      </c>
      <c r="S34" s="147" t="s">
        <v>37</v>
      </c>
      <c r="T34" s="163"/>
      <c r="U34" s="164">
        <v>0.10349634742136982</v>
      </c>
      <c r="V34" s="164">
        <v>7.3752634370441994E-2</v>
      </c>
      <c r="W34" s="164">
        <v>0.15195502991760179</v>
      </c>
      <c r="X34" s="164">
        <v>6.1797975756137435E-2</v>
      </c>
      <c r="Y34" s="165">
        <v>0.41550530243180295</v>
      </c>
      <c r="Z34" s="132"/>
    </row>
    <row r="35" spans="1:26" ht="14.5" thickTop="1">
      <c r="A35" s="82">
        <v>10</v>
      </c>
      <c r="B35" s="82">
        <v>28</v>
      </c>
      <c r="C35" s="82" t="s">
        <v>1</v>
      </c>
      <c r="D35" s="82">
        <v>14.24</v>
      </c>
      <c r="E35" s="82">
        <v>12.59</v>
      </c>
      <c r="F35" s="82">
        <v>13.59</v>
      </c>
      <c r="G35" s="83">
        <f t="shared" si="6"/>
        <v>13.473333333333334</v>
      </c>
      <c r="H35" s="83">
        <f t="shared" si="7"/>
        <v>0.83116384265277898</v>
      </c>
      <c r="I35" s="1" t="s">
        <v>17</v>
      </c>
      <c r="S35" s="289" t="s">
        <v>57</v>
      </c>
      <c r="T35" s="289"/>
      <c r="U35" s="289"/>
      <c r="V35" s="289"/>
      <c r="W35" s="289"/>
      <c r="X35" s="289"/>
      <c r="Y35" s="289"/>
      <c r="Z35" s="132"/>
    </row>
    <row r="36" spans="1:26">
      <c r="S36" s="289" t="s">
        <v>58</v>
      </c>
      <c r="T36" s="289"/>
      <c r="U36" s="289"/>
      <c r="V36" s="289"/>
      <c r="W36" s="289"/>
      <c r="X36" s="289"/>
      <c r="Y36" s="289"/>
      <c r="Z36" s="132"/>
    </row>
    <row r="38" spans="1:26">
      <c r="A38" s="4" t="s">
        <v>23</v>
      </c>
      <c r="B38" s="4" t="s">
        <v>26</v>
      </c>
      <c r="C38" s="4"/>
      <c r="D38" s="4"/>
      <c r="E38" s="4"/>
      <c r="F38" s="4"/>
      <c r="G38" s="4"/>
      <c r="H38" s="4"/>
      <c r="I38" s="1" t="s">
        <v>60</v>
      </c>
      <c r="L38" s="295" t="s">
        <v>32</v>
      </c>
      <c r="M38" s="295"/>
      <c r="N38" s="295"/>
      <c r="O38" s="295"/>
      <c r="P38" s="295"/>
      <c r="Q38" s="295"/>
      <c r="R38" s="132"/>
      <c r="S38" s="295" t="s">
        <v>12</v>
      </c>
      <c r="T38" s="295"/>
      <c r="U38" s="295"/>
      <c r="V38" s="295"/>
      <c r="W38" s="295"/>
      <c r="X38" s="132"/>
    </row>
    <row r="39" spans="1:26" ht="14.5" thickBot="1">
      <c r="A39" s="4" t="s">
        <v>61</v>
      </c>
      <c r="B39" s="4"/>
      <c r="C39" s="4"/>
      <c r="D39" s="4" t="s">
        <v>27</v>
      </c>
      <c r="E39" s="4" t="s">
        <v>28</v>
      </c>
      <c r="F39" s="4" t="s">
        <v>29</v>
      </c>
      <c r="G39" s="4" t="s">
        <v>10</v>
      </c>
      <c r="H39" s="4" t="s">
        <v>2</v>
      </c>
      <c r="L39" s="292" t="s">
        <v>12</v>
      </c>
      <c r="M39" s="293"/>
      <c r="N39" s="293"/>
      <c r="O39" s="293"/>
      <c r="P39" s="293"/>
      <c r="Q39" s="293"/>
      <c r="R39" s="132"/>
      <c r="S39" s="292" t="s">
        <v>59</v>
      </c>
      <c r="T39" s="293"/>
      <c r="U39" s="293"/>
      <c r="V39" s="293"/>
      <c r="W39" s="293"/>
      <c r="X39" s="132"/>
    </row>
    <row r="40" spans="1:26" ht="24.5" thickTop="1" thickBot="1">
      <c r="A40" s="4">
        <v>1</v>
      </c>
      <c r="B40" s="4">
        <v>0</v>
      </c>
      <c r="C40" s="4" t="s">
        <v>0</v>
      </c>
      <c r="D40" s="4">
        <v>14</v>
      </c>
      <c r="E40" s="4">
        <v>15.81</v>
      </c>
      <c r="F40" s="4">
        <v>15.16</v>
      </c>
      <c r="G40" s="7">
        <f>AVERAGE(D40:F40)</f>
        <v>14.99</v>
      </c>
      <c r="H40" s="7">
        <f>STDEV(D40:F40)</f>
        <v>0.91689694077360751</v>
      </c>
      <c r="I40" s="1" t="s">
        <v>12</v>
      </c>
      <c r="L40" s="294" t="s">
        <v>31</v>
      </c>
      <c r="M40" s="133" t="s">
        <v>33</v>
      </c>
      <c r="N40" s="134" t="s">
        <v>34</v>
      </c>
      <c r="O40" s="134" t="s">
        <v>35</v>
      </c>
      <c r="P40" s="134" t="s">
        <v>36</v>
      </c>
      <c r="Q40" s="135" t="s">
        <v>37</v>
      </c>
      <c r="R40" s="132"/>
      <c r="S40" s="296" t="s">
        <v>61</v>
      </c>
      <c r="T40" s="298" t="s">
        <v>42</v>
      </c>
      <c r="U40" s="290" t="s">
        <v>43</v>
      </c>
      <c r="V40" s="290"/>
      <c r="W40" s="291"/>
      <c r="X40" s="132"/>
    </row>
    <row r="41" spans="1:26" ht="24" thickTop="1" thickBot="1">
      <c r="A41" s="4">
        <v>2</v>
      </c>
      <c r="B41" s="4">
        <v>7</v>
      </c>
      <c r="C41" s="4" t="s">
        <v>0</v>
      </c>
      <c r="D41" s="4">
        <v>10.56</v>
      </c>
      <c r="E41" s="4">
        <v>7.2</v>
      </c>
      <c r="F41" s="4">
        <v>10.64</v>
      </c>
      <c r="G41" s="7">
        <f t="shared" ref="G41:G44" si="8">AVERAGE(D41:F41)</f>
        <v>9.4666666666666668</v>
      </c>
      <c r="H41" s="7">
        <f t="shared" ref="H41:H44" si="9">STDEV(D41:F41)</f>
        <v>1.9633984143146599</v>
      </c>
      <c r="I41" s="1" t="s">
        <v>11</v>
      </c>
      <c r="L41" s="136" t="s">
        <v>38</v>
      </c>
      <c r="M41" s="137">
        <v>496.5410700000001</v>
      </c>
      <c r="N41" s="138">
        <v>9</v>
      </c>
      <c r="O41" s="139">
        <v>55.171230000000008</v>
      </c>
      <c r="P41" s="139">
        <v>9.2356674854389862</v>
      </c>
      <c r="Q41" s="140">
        <v>2.0930896732865952E-5</v>
      </c>
      <c r="R41" s="132"/>
      <c r="S41" s="297"/>
      <c r="T41" s="299"/>
      <c r="U41" s="152" t="s">
        <v>44</v>
      </c>
      <c r="V41" s="152" t="s">
        <v>45</v>
      </c>
      <c r="W41" s="153" t="s">
        <v>46</v>
      </c>
      <c r="X41" s="132"/>
    </row>
    <row r="42" spans="1:26" ht="23.5" thickTop="1">
      <c r="A42" s="4">
        <v>3</v>
      </c>
      <c r="B42" s="4">
        <v>14</v>
      </c>
      <c r="C42" s="4" t="s">
        <v>0</v>
      </c>
      <c r="D42" s="4">
        <v>18.670000000000002</v>
      </c>
      <c r="E42" s="4">
        <v>18.309999999999999</v>
      </c>
      <c r="F42" s="4">
        <v>22.89</v>
      </c>
      <c r="G42" s="7">
        <f t="shared" si="8"/>
        <v>19.956666666666667</v>
      </c>
      <c r="H42" s="7">
        <f t="shared" si="9"/>
        <v>2.5467102963103598</v>
      </c>
      <c r="I42" s="1" t="s">
        <v>13</v>
      </c>
      <c r="L42" s="141" t="s">
        <v>39</v>
      </c>
      <c r="M42" s="142">
        <v>119.47426666666667</v>
      </c>
      <c r="N42" s="143">
        <v>20</v>
      </c>
      <c r="O42" s="144">
        <v>5.9737133333333334</v>
      </c>
      <c r="P42" s="145"/>
      <c r="Q42" s="146"/>
      <c r="R42" s="132"/>
      <c r="S42" s="154" t="s">
        <v>49</v>
      </c>
      <c r="T42" s="155">
        <v>3</v>
      </c>
      <c r="U42" s="156">
        <v>9.4666666666666668</v>
      </c>
      <c r="V42" s="157"/>
      <c r="W42" s="158"/>
      <c r="X42" s="132"/>
    </row>
    <row r="43" spans="1:26" ht="14.5" thickBot="1">
      <c r="A43" s="4">
        <v>4</v>
      </c>
      <c r="B43" s="4">
        <v>21</v>
      </c>
      <c r="C43" s="4" t="s">
        <v>0</v>
      </c>
      <c r="D43" s="4">
        <v>14.21</v>
      </c>
      <c r="E43" s="4">
        <v>13.45</v>
      </c>
      <c r="F43" s="4">
        <v>8.19</v>
      </c>
      <c r="G43" s="7">
        <f t="shared" si="8"/>
        <v>11.950000000000001</v>
      </c>
      <c r="H43" s="7">
        <f t="shared" si="9"/>
        <v>3.2783532451522026</v>
      </c>
      <c r="I43" s="1" t="s">
        <v>16</v>
      </c>
      <c r="L43" s="147" t="s">
        <v>40</v>
      </c>
      <c r="M43" s="148">
        <v>616.01533666666683</v>
      </c>
      <c r="N43" s="149">
        <v>29</v>
      </c>
      <c r="O43" s="150"/>
      <c r="P43" s="150"/>
      <c r="Q43" s="151"/>
      <c r="R43" s="132"/>
      <c r="S43" s="159" t="s">
        <v>47</v>
      </c>
      <c r="T43" s="160">
        <v>3</v>
      </c>
      <c r="U43" s="161">
        <v>9.83</v>
      </c>
      <c r="V43" s="145"/>
      <c r="W43" s="146"/>
      <c r="X43" s="132"/>
    </row>
    <row r="44" spans="1:26" ht="14.5" thickTop="1">
      <c r="A44" s="4">
        <v>5</v>
      </c>
      <c r="B44" s="4">
        <v>28</v>
      </c>
      <c r="C44" s="4" t="s">
        <v>0</v>
      </c>
      <c r="D44" s="4">
        <v>18.84</v>
      </c>
      <c r="E44" s="4">
        <v>21.75</v>
      </c>
      <c r="F44" s="4">
        <v>23.75</v>
      </c>
      <c r="G44" s="7">
        <f t="shared" si="8"/>
        <v>21.446666666666669</v>
      </c>
      <c r="H44" s="7">
        <f t="shared" si="9"/>
        <v>2.469014648262204</v>
      </c>
      <c r="I44" s="1" t="s">
        <v>13</v>
      </c>
      <c r="S44" s="159" t="s">
        <v>51</v>
      </c>
      <c r="T44" s="160">
        <v>3</v>
      </c>
      <c r="U44" s="161">
        <v>9.99</v>
      </c>
      <c r="V44" s="145"/>
      <c r="W44" s="146"/>
      <c r="X44" s="132"/>
    </row>
    <row r="45" spans="1:26">
      <c r="S45" s="159" t="s">
        <v>55</v>
      </c>
      <c r="T45" s="160">
        <v>3</v>
      </c>
      <c r="U45" s="161">
        <v>10.780000000000001</v>
      </c>
      <c r="V45" s="161">
        <v>10.780000000000001</v>
      </c>
      <c r="W45" s="146"/>
      <c r="X45" s="132"/>
    </row>
    <row r="46" spans="1:26">
      <c r="S46" s="159" t="s">
        <v>48</v>
      </c>
      <c r="T46" s="160">
        <v>3</v>
      </c>
      <c r="U46" s="161">
        <v>11.479999999999999</v>
      </c>
      <c r="V46" s="161">
        <v>11.479999999999999</v>
      </c>
      <c r="W46" s="146"/>
      <c r="X46" s="132"/>
    </row>
    <row r="47" spans="1:26">
      <c r="A47" s="4" t="s">
        <v>23</v>
      </c>
      <c r="B47" s="4" t="s">
        <v>26</v>
      </c>
      <c r="C47" s="4"/>
      <c r="D47" s="4"/>
      <c r="E47" s="4"/>
      <c r="F47" s="4"/>
      <c r="G47" s="4"/>
      <c r="H47" s="4"/>
      <c r="S47" s="159" t="s">
        <v>56</v>
      </c>
      <c r="T47" s="160">
        <v>3</v>
      </c>
      <c r="U47" s="161">
        <v>11.950000000000001</v>
      </c>
      <c r="V47" s="161">
        <v>11.950000000000001</v>
      </c>
      <c r="W47" s="146"/>
      <c r="X47" s="132"/>
    </row>
    <row r="48" spans="1:26">
      <c r="A48" s="4" t="s">
        <v>61</v>
      </c>
      <c r="B48" s="4"/>
      <c r="C48" s="4"/>
      <c r="D48" s="4" t="s">
        <v>27</v>
      </c>
      <c r="E48" s="4" t="s">
        <v>28</v>
      </c>
      <c r="F48" s="4" t="s">
        <v>29</v>
      </c>
      <c r="G48" s="4" t="s">
        <v>10</v>
      </c>
      <c r="H48" s="4" t="s">
        <v>2</v>
      </c>
      <c r="S48" s="159" t="s">
        <v>54</v>
      </c>
      <c r="T48" s="160">
        <v>3</v>
      </c>
      <c r="U48" s="145"/>
      <c r="V48" s="161">
        <v>14.99</v>
      </c>
      <c r="W48" s="146"/>
      <c r="X48" s="132"/>
    </row>
    <row r="49" spans="1:24">
      <c r="A49" s="4">
        <v>6</v>
      </c>
      <c r="B49" s="4">
        <v>0</v>
      </c>
      <c r="C49" s="4" t="s">
        <v>1</v>
      </c>
      <c r="D49" s="4">
        <v>7.7</v>
      </c>
      <c r="E49" s="4">
        <v>11.34</v>
      </c>
      <c r="F49" s="4">
        <v>10.45</v>
      </c>
      <c r="G49" s="7">
        <f>AVERAGE(D49:F49)</f>
        <v>9.83</v>
      </c>
      <c r="H49" s="7">
        <f t="shared" ref="H49:H53" si="10">STDEV(D49:F49)</f>
        <v>1.8975510533316402</v>
      </c>
      <c r="I49" s="1" t="s">
        <v>11</v>
      </c>
      <c r="S49" s="159" t="s">
        <v>52</v>
      </c>
      <c r="T49" s="160">
        <v>3</v>
      </c>
      <c r="U49" s="145"/>
      <c r="V49" s="161">
        <v>15.086666666666668</v>
      </c>
      <c r="W49" s="146"/>
      <c r="X49" s="132"/>
    </row>
    <row r="50" spans="1:24">
      <c r="A50" s="4">
        <v>7</v>
      </c>
      <c r="B50" s="4">
        <v>7</v>
      </c>
      <c r="C50" s="4" t="s">
        <v>1</v>
      </c>
      <c r="D50" s="4">
        <v>9.44</v>
      </c>
      <c r="E50" s="4">
        <v>13.66</v>
      </c>
      <c r="F50" s="4">
        <v>9.24</v>
      </c>
      <c r="G50" s="7">
        <f t="shared" ref="G50:G53" si="11">AVERAGE(D50:F50)</f>
        <v>10.780000000000001</v>
      </c>
      <c r="H50" s="7">
        <f t="shared" si="10"/>
        <v>2.4961570463414273</v>
      </c>
      <c r="I50" s="1" t="s">
        <v>16</v>
      </c>
      <c r="S50" s="159" t="s">
        <v>53</v>
      </c>
      <c r="T50" s="160">
        <v>3</v>
      </c>
      <c r="U50" s="145"/>
      <c r="V50" s="145"/>
      <c r="W50" s="162">
        <v>19.956666666666667</v>
      </c>
      <c r="X50" s="132"/>
    </row>
    <row r="51" spans="1:24">
      <c r="A51" s="4">
        <v>8</v>
      </c>
      <c r="B51" s="4">
        <v>14</v>
      </c>
      <c r="C51" s="4" t="s">
        <v>1</v>
      </c>
      <c r="D51" s="4">
        <v>14.67</v>
      </c>
      <c r="E51" s="4">
        <v>14.89</v>
      </c>
      <c r="F51" s="4">
        <v>15.7</v>
      </c>
      <c r="G51" s="7">
        <f t="shared" si="11"/>
        <v>15.086666666666668</v>
      </c>
      <c r="H51" s="7">
        <f t="shared" si="10"/>
        <v>0.54243279153581114</v>
      </c>
      <c r="I51" s="1" t="s">
        <v>12</v>
      </c>
      <c r="S51" s="159" t="s">
        <v>50</v>
      </c>
      <c r="T51" s="160">
        <v>3</v>
      </c>
      <c r="U51" s="145"/>
      <c r="V51" s="145"/>
      <c r="W51" s="162">
        <v>21.446666666666669</v>
      </c>
      <c r="X51" s="132"/>
    </row>
    <row r="52" spans="1:24" ht="14.5" thickBot="1">
      <c r="A52" s="4">
        <v>9</v>
      </c>
      <c r="B52" s="4">
        <v>21</v>
      </c>
      <c r="C52" s="4" t="s">
        <v>1</v>
      </c>
      <c r="D52" s="4">
        <v>9.09</v>
      </c>
      <c r="E52" s="4">
        <v>11.33</v>
      </c>
      <c r="F52" s="4">
        <v>9.5500000000000007</v>
      </c>
      <c r="G52" s="7">
        <f t="shared" si="11"/>
        <v>9.99</v>
      </c>
      <c r="H52" s="7">
        <f t="shared" si="10"/>
        <v>1.1830469136936201</v>
      </c>
      <c r="I52" s="1" t="s">
        <v>11</v>
      </c>
      <c r="S52" s="147" t="s">
        <v>37</v>
      </c>
      <c r="T52" s="163"/>
      <c r="U52" s="164">
        <v>0.28275406799048841</v>
      </c>
      <c r="V52" s="164">
        <v>6.4961717386806894E-2</v>
      </c>
      <c r="W52" s="165">
        <v>0.46396979463119403</v>
      </c>
      <c r="X52" s="132"/>
    </row>
    <row r="53" spans="1:24" ht="14.5" thickTop="1">
      <c r="A53" s="4">
        <v>10</v>
      </c>
      <c r="B53" s="4">
        <v>28</v>
      </c>
      <c r="C53" s="4" t="s">
        <v>1</v>
      </c>
      <c r="D53" s="4">
        <v>9.52</v>
      </c>
      <c r="E53" s="4">
        <v>16.62</v>
      </c>
      <c r="F53" s="4">
        <v>8.3000000000000007</v>
      </c>
      <c r="G53" s="7">
        <f t="shared" si="11"/>
        <v>11.479999999999999</v>
      </c>
      <c r="H53" s="7">
        <f t="shared" si="10"/>
        <v>4.4929722901438014</v>
      </c>
      <c r="I53" s="1" t="s">
        <v>16</v>
      </c>
      <c r="S53" s="289" t="s">
        <v>57</v>
      </c>
      <c r="T53" s="289"/>
      <c r="U53" s="289"/>
      <c r="V53" s="289"/>
      <c r="W53" s="289"/>
      <c r="X53" s="132"/>
    </row>
    <row r="54" spans="1:24">
      <c r="S54" s="289" t="s">
        <v>58</v>
      </c>
      <c r="T54" s="289"/>
      <c r="U54" s="289"/>
      <c r="V54" s="289"/>
      <c r="W54" s="289"/>
      <c r="X54" s="132"/>
    </row>
  </sheetData>
  <mergeCells count="30">
    <mergeCell ref="L2:Q2"/>
    <mergeCell ref="L3:Q3"/>
    <mergeCell ref="L4"/>
    <mergeCell ref="S2:W2"/>
    <mergeCell ref="S3:W3"/>
    <mergeCell ref="S4:S5"/>
    <mergeCell ref="T4:T5"/>
    <mergeCell ref="U4:W4"/>
    <mergeCell ref="S17:W17"/>
    <mergeCell ref="S18:W18"/>
    <mergeCell ref="L20:Q20"/>
    <mergeCell ref="L21:Q21"/>
    <mergeCell ref="L38:Q38"/>
    <mergeCell ref="L22"/>
    <mergeCell ref="S20:Y20"/>
    <mergeCell ref="S21:Y21"/>
    <mergeCell ref="S22:S23"/>
    <mergeCell ref="T22:T23"/>
    <mergeCell ref="L39:Q39"/>
    <mergeCell ref="L40"/>
    <mergeCell ref="S38:W38"/>
    <mergeCell ref="S39:W39"/>
    <mergeCell ref="S40:S41"/>
    <mergeCell ref="T40:T41"/>
    <mergeCell ref="U40:W40"/>
    <mergeCell ref="S53:W53"/>
    <mergeCell ref="S54:W54"/>
    <mergeCell ref="U22:Y22"/>
    <mergeCell ref="S35:Y35"/>
    <mergeCell ref="S36:Y36"/>
  </mergeCells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C30"/>
  <sheetViews>
    <sheetView zoomScale="85" zoomScaleNormal="85" workbookViewId="0">
      <selection activeCell="A16" sqref="A16"/>
    </sheetView>
  </sheetViews>
  <sheetFormatPr defaultRowHeight="14"/>
  <cols>
    <col min="4" max="6" width="8.6640625" customWidth="1"/>
    <col min="12" max="12" width="9.9140625" style="1" bestFit="1" customWidth="1"/>
  </cols>
  <sheetData>
    <row r="2" spans="1:29">
      <c r="A2" s="301" t="s">
        <v>86</v>
      </c>
      <c r="B2" s="301"/>
      <c r="C2" s="82"/>
      <c r="D2" s="312" t="s">
        <v>66</v>
      </c>
      <c r="E2" s="313"/>
      <c r="F2" s="314"/>
      <c r="G2" s="82" t="s">
        <v>30</v>
      </c>
      <c r="H2" s="82" t="s">
        <v>30</v>
      </c>
      <c r="I2" s="82" t="s">
        <v>30</v>
      </c>
      <c r="J2" s="201" t="s">
        <v>10</v>
      </c>
      <c r="K2" s="201" t="s">
        <v>2</v>
      </c>
      <c r="L2" s="1" t="s">
        <v>60</v>
      </c>
    </row>
    <row r="3" spans="1:29">
      <c r="A3" s="82" t="s">
        <v>61</v>
      </c>
      <c r="B3" s="82" t="s">
        <v>26</v>
      </c>
      <c r="C3" s="84"/>
      <c r="D3" s="82" t="s">
        <v>27</v>
      </c>
      <c r="E3" s="82" t="s">
        <v>28</v>
      </c>
      <c r="F3" s="82" t="s">
        <v>29</v>
      </c>
      <c r="G3" s="84"/>
      <c r="H3" s="84"/>
      <c r="I3" s="84"/>
      <c r="J3" s="202"/>
      <c r="K3" s="202"/>
      <c r="P3" s="302" t="s">
        <v>32</v>
      </c>
      <c r="Q3" s="302"/>
      <c r="R3" s="302"/>
      <c r="S3" s="302"/>
      <c r="T3" s="302"/>
      <c r="U3" s="302"/>
      <c r="V3" s="166"/>
      <c r="W3" s="302" t="s">
        <v>86</v>
      </c>
      <c r="X3" s="302"/>
      <c r="Y3" s="302"/>
      <c r="Z3" s="302"/>
      <c r="AA3" s="302"/>
      <c r="AB3" s="302"/>
      <c r="AC3" s="166"/>
    </row>
    <row r="4" spans="1:29" ht="14.5" thickBot="1">
      <c r="A4" s="82">
        <v>1</v>
      </c>
      <c r="B4" s="82">
        <v>0</v>
      </c>
      <c r="C4" s="82" t="s">
        <v>0</v>
      </c>
      <c r="D4" s="82">
        <v>0.75</v>
      </c>
      <c r="E4" s="82">
        <v>0.65</v>
      </c>
      <c r="F4" s="82">
        <v>0.76</v>
      </c>
      <c r="G4" s="82">
        <f>(D4*14*0.01*300)/10</f>
        <v>3.15</v>
      </c>
      <c r="H4" s="82">
        <f t="shared" ref="H4:I14" si="0">(E4*14*0.01*300)/10</f>
        <v>2.73</v>
      </c>
      <c r="I4" s="82">
        <f t="shared" si="0"/>
        <v>3.1920000000000002</v>
      </c>
      <c r="J4" s="203">
        <f>AVERAGE(G4:I4)</f>
        <v>3.0239999999999996</v>
      </c>
      <c r="K4" s="203">
        <f>STDEV(G4:I4)</f>
        <v>0.25547602627252525</v>
      </c>
      <c r="L4" s="1" t="s">
        <v>17</v>
      </c>
      <c r="P4" s="303" t="s">
        <v>86</v>
      </c>
      <c r="Q4" s="304"/>
      <c r="R4" s="304"/>
      <c r="S4" s="304"/>
      <c r="T4" s="304"/>
      <c r="U4" s="304"/>
      <c r="V4" s="166"/>
      <c r="W4" s="303" t="s">
        <v>59</v>
      </c>
      <c r="X4" s="304"/>
      <c r="Y4" s="304"/>
      <c r="Z4" s="304"/>
      <c r="AA4" s="304"/>
      <c r="AB4" s="304"/>
      <c r="AC4" s="166"/>
    </row>
    <row r="5" spans="1:29" ht="24.5" thickTop="1" thickBot="1">
      <c r="A5" s="82">
        <v>2</v>
      </c>
      <c r="B5" s="82">
        <v>7</v>
      </c>
      <c r="C5" s="82" t="s">
        <v>0</v>
      </c>
      <c r="D5" s="82">
        <v>1.1000000000000001</v>
      </c>
      <c r="E5" s="82">
        <v>1.28</v>
      </c>
      <c r="F5" s="82">
        <v>0.9</v>
      </c>
      <c r="G5" s="82">
        <f t="shared" ref="G5:G14" si="1">(D5*14*0.01*300)/10</f>
        <v>4.620000000000001</v>
      </c>
      <c r="H5" s="82">
        <f t="shared" si="0"/>
        <v>5.3760000000000003</v>
      </c>
      <c r="I5" s="82">
        <f t="shared" si="0"/>
        <v>3.78</v>
      </c>
      <c r="J5" s="203">
        <f t="shared" ref="J5:J8" si="2">AVERAGE(G5:I5)</f>
        <v>4.5920000000000005</v>
      </c>
      <c r="K5" s="203">
        <f>STDEV(G5:I5)</f>
        <v>0.79836833604546342</v>
      </c>
      <c r="L5" s="1" t="s">
        <v>12</v>
      </c>
      <c r="P5" s="305" t="s">
        <v>31</v>
      </c>
      <c r="Q5" s="167" t="s">
        <v>33</v>
      </c>
      <c r="R5" s="168" t="s">
        <v>34</v>
      </c>
      <c r="S5" s="168" t="s">
        <v>35</v>
      </c>
      <c r="T5" s="168" t="s">
        <v>36</v>
      </c>
      <c r="U5" s="169" t="s">
        <v>37</v>
      </c>
      <c r="V5" s="166"/>
      <c r="W5" s="306" t="s">
        <v>61</v>
      </c>
      <c r="X5" s="308" t="s">
        <v>42</v>
      </c>
      <c r="Y5" s="310" t="s">
        <v>43</v>
      </c>
      <c r="Z5" s="310"/>
      <c r="AA5" s="310"/>
      <c r="AB5" s="311"/>
      <c r="AC5" s="166"/>
    </row>
    <row r="6" spans="1:29" ht="24" thickTop="1" thickBot="1">
      <c r="A6" s="82">
        <v>3</v>
      </c>
      <c r="B6" s="82">
        <v>14</v>
      </c>
      <c r="C6" s="82" t="s">
        <v>0</v>
      </c>
      <c r="D6" s="82">
        <v>0.9</v>
      </c>
      <c r="E6" s="82">
        <v>0.8</v>
      </c>
      <c r="F6" s="82">
        <v>0.8</v>
      </c>
      <c r="G6" s="82">
        <f t="shared" si="1"/>
        <v>3.78</v>
      </c>
      <c r="H6" s="82">
        <f t="shared" si="0"/>
        <v>3.3600000000000003</v>
      </c>
      <c r="I6" s="82">
        <f t="shared" si="0"/>
        <v>3.3600000000000003</v>
      </c>
      <c r="J6" s="203">
        <f t="shared" si="2"/>
        <v>3.5</v>
      </c>
      <c r="K6" s="203">
        <f t="shared" ref="K6:K8" si="3">STDEV(G6:I6)</f>
        <v>0.24248711305964252</v>
      </c>
      <c r="L6" s="1" t="s">
        <v>25</v>
      </c>
      <c r="P6" s="170" t="s">
        <v>38</v>
      </c>
      <c r="Q6" s="171">
        <v>55.140523200000004</v>
      </c>
      <c r="R6" s="172">
        <v>9</v>
      </c>
      <c r="S6" s="173">
        <v>6.1267248000000007</v>
      </c>
      <c r="T6" s="173">
        <v>14.481723419041</v>
      </c>
      <c r="U6" s="174">
        <v>6.0549273353524559E-7</v>
      </c>
      <c r="V6" s="166"/>
      <c r="W6" s="307"/>
      <c r="X6" s="309"/>
      <c r="Y6" s="186" t="s">
        <v>44</v>
      </c>
      <c r="Z6" s="186" t="s">
        <v>45</v>
      </c>
      <c r="AA6" s="186" t="s">
        <v>46</v>
      </c>
      <c r="AB6" s="187" t="s">
        <v>62</v>
      </c>
      <c r="AC6" s="166"/>
    </row>
    <row r="7" spans="1:29" ht="23.5" thickTop="1">
      <c r="A7" s="82">
        <v>4</v>
      </c>
      <c r="B7" s="82">
        <v>21</v>
      </c>
      <c r="C7" s="82" t="s">
        <v>0</v>
      </c>
      <c r="D7" s="82">
        <v>0.85</v>
      </c>
      <c r="E7" s="82">
        <v>0.75</v>
      </c>
      <c r="F7" s="82">
        <v>1.3</v>
      </c>
      <c r="G7" s="82">
        <f t="shared" si="1"/>
        <v>3.5700000000000003</v>
      </c>
      <c r="H7" s="82">
        <f t="shared" si="0"/>
        <v>3.15</v>
      </c>
      <c r="I7" s="82">
        <f t="shared" si="0"/>
        <v>5.46</v>
      </c>
      <c r="J7" s="203">
        <f t="shared" si="2"/>
        <v>4.0599999999999996</v>
      </c>
      <c r="K7" s="203">
        <f>STDEV(G7:I7)</f>
        <v>1.2304877081872874</v>
      </c>
      <c r="L7" s="1" t="s">
        <v>16</v>
      </c>
      <c r="P7" s="175" t="s">
        <v>39</v>
      </c>
      <c r="Q7" s="176">
        <v>8.4613200000000006</v>
      </c>
      <c r="R7" s="177">
        <v>20</v>
      </c>
      <c r="S7" s="178">
        <v>0.42306600000000005</v>
      </c>
      <c r="T7" s="179"/>
      <c r="U7" s="180"/>
      <c r="V7" s="166"/>
      <c r="W7" s="188" t="s">
        <v>52</v>
      </c>
      <c r="X7" s="189">
        <v>3</v>
      </c>
      <c r="Y7" s="190">
        <v>2.66</v>
      </c>
      <c r="Z7" s="191"/>
      <c r="AA7" s="191"/>
      <c r="AB7" s="192"/>
      <c r="AC7" s="166"/>
    </row>
    <row r="8" spans="1:29" ht="14.5" thickBot="1">
      <c r="A8" s="82">
        <v>5</v>
      </c>
      <c r="B8" s="82">
        <v>28</v>
      </c>
      <c r="C8" s="82" t="s">
        <v>0</v>
      </c>
      <c r="D8" s="82">
        <v>1.55</v>
      </c>
      <c r="E8" s="82">
        <v>1.55</v>
      </c>
      <c r="F8" s="82">
        <v>1.55</v>
      </c>
      <c r="G8" s="82">
        <f t="shared" si="1"/>
        <v>6.51</v>
      </c>
      <c r="H8" s="82">
        <f t="shared" si="0"/>
        <v>6.51</v>
      </c>
      <c r="I8" s="82">
        <f t="shared" si="0"/>
        <v>6.51</v>
      </c>
      <c r="J8" s="203">
        <f t="shared" si="2"/>
        <v>6.5100000000000007</v>
      </c>
      <c r="K8" s="203">
        <f t="shared" si="3"/>
        <v>1.0877919644084146E-15</v>
      </c>
      <c r="L8" s="1" t="s">
        <v>13</v>
      </c>
      <c r="P8" s="181" t="s">
        <v>40</v>
      </c>
      <c r="Q8" s="182">
        <v>63.601843200000005</v>
      </c>
      <c r="R8" s="183">
        <v>29</v>
      </c>
      <c r="S8" s="184"/>
      <c r="T8" s="184"/>
      <c r="U8" s="185"/>
      <c r="V8" s="166"/>
      <c r="W8" s="193" t="s">
        <v>55</v>
      </c>
      <c r="X8" s="194">
        <v>3</v>
      </c>
      <c r="Y8" s="195">
        <v>2.94</v>
      </c>
      <c r="Z8" s="195">
        <v>2.94</v>
      </c>
      <c r="AA8" s="179"/>
      <c r="AB8" s="180"/>
      <c r="AC8" s="166"/>
    </row>
    <row r="9" spans="1:29" ht="14.5" thickTop="1">
      <c r="A9" s="82" t="s">
        <v>61</v>
      </c>
      <c r="B9" s="84"/>
      <c r="C9" s="84"/>
      <c r="D9" s="84"/>
      <c r="E9" s="84"/>
      <c r="F9" s="84"/>
      <c r="G9" s="82"/>
      <c r="H9" s="82"/>
      <c r="I9" s="82"/>
      <c r="J9" s="202"/>
      <c r="K9" s="202"/>
      <c r="W9" s="193" t="s">
        <v>47</v>
      </c>
      <c r="X9" s="194">
        <v>3</v>
      </c>
      <c r="Y9" s="195">
        <v>3.01</v>
      </c>
      <c r="Z9" s="195">
        <v>3.01</v>
      </c>
      <c r="AA9" s="179"/>
      <c r="AB9" s="180"/>
      <c r="AC9" s="166"/>
    </row>
    <row r="10" spans="1:29">
      <c r="A10" s="82">
        <v>6</v>
      </c>
      <c r="B10" s="82">
        <v>0</v>
      </c>
      <c r="C10" s="82" t="s">
        <v>1</v>
      </c>
      <c r="D10" s="82">
        <v>0.65</v>
      </c>
      <c r="E10" s="82">
        <v>0.75</v>
      </c>
      <c r="F10" s="82">
        <v>0.75</v>
      </c>
      <c r="G10" s="82">
        <f t="shared" si="1"/>
        <v>2.73</v>
      </c>
      <c r="H10" s="82">
        <f t="shared" si="0"/>
        <v>3.15</v>
      </c>
      <c r="I10" s="82">
        <f t="shared" si="0"/>
        <v>3.15</v>
      </c>
      <c r="J10" s="203">
        <f t="shared" ref="J10:J14" si="4">AVERAGE(G10:I10)</f>
        <v>3.01</v>
      </c>
      <c r="K10" s="203">
        <f t="shared" ref="K10:K14" si="5">STDEV(G10:I10)</f>
        <v>0.24248711305964277</v>
      </c>
      <c r="L10" s="1" t="s">
        <v>17</v>
      </c>
      <c r="W10" s="193" t="s">
        <v>54</v>
      </c>
      <c r="X10" s="194">
        <v>3</v>
      </c>
      <c r="Y10" s="195">
        <v>3.0239999999999996</v>
      </c>
      <c r="Z10" s="195">
        <v>3.0239999999999996</v>
      </c>
      <c r="AA10" s="179"/>
      <c r="AB10" s="180"/>
      <c r="AC10" s="166"/>
    </row>
    <row r="11" spans="1:29">
      <c r="A11" s="82">
        <v>7</v>
      </c>
      <c r="B11" s="82">
        <v>7</v>
      </c>
      <c r="C11" s="82" t="s">
        <v>1</v>
      </c>
      <c r="D11" s="82">
        <v>0.7</v>
      </c>
      <c r="E11" s="82">
        <v>0.7</v>
      </c>
      <c r="F11" s="82">
        <v>0.7</v>
      </c>
      <c r="G11" s="82">
        <f t="shared" si="1"/>
        <v>2.94</v>
      </c>
      <c r="H11" s="82">
        <f t="shared" si="0"/>
        <v>2.94</v>
      </c>
      <c r="I11" s="82">
        <f t="shared" si="0"/>
        <v>2.94</v>
      </c>
      <c r="J11" s="203">
        <f t="shared" si="4"/>
        <v>2.94</v>
      </c>
      <c r="K11" s="203">
        <f t="shared" si="5"/>
        <v>0</v>
      </c>
      <c r="L11" s="1" t="s">
        <v>17</v>
      </c>
      <c r="W11" s="193" t="s">
        <v>53</v>
      </c>
      <c r="X11" s="194">
        <v>3</v>
      </c>
      <c r="Y11" s="195">
        <v>3.5</v>
      </c>
      <c r="Z11" s="195">
        <v>3.5</v>
      </c>
      <c r="AA11" s="195">
        <v>3.5</v>
      </c>
      <c r="AB11" s="180"/>
      <c r="AC11" s="166"/>
    </row>
    <row r="12" spans="1:29">
      <c r="A12" s="82">
        <v>8</v>
      </c>
      <c r="B12" s="82">
        <v>14</v>
      </c>
      <c r="C12" s="82" t="s">
        <v>1</v>
      </c>
      <c r="D12" s="82">
        <v>0.65</v>
      </c>
      <c r="E12" s="82">
        <v>0.65</v>
      </c>
      <c r="F12" s="82">
        <v>0.6</v>
      </c>
      <c r="G12" s="82">
        <f t="shared" si="1"/>
        <v>2.73</v>
      </c>
      <c r="H12" s="82">
        <f t="shared" si="0"/>
        <v>2.73</v>
      </c>
      <c r="I12" s="82">
        <f t="shared" si="0"/>
        <v>2.5200000000000005</v>
      </c>
      <c r="J12" s="203">
        <f t="shared" si="4"/>
        <v>2.66</v>
      </c>
      <c r="K12" s="203">
        <f t="shared" si="5"/>
        <v>0.12124355652982113</v>
      </c>
      <c r="L12" s="1" t="s">
        <v>18</v>
      </c>
      <c r="W12" s="193" t="s">
        <v>56</v>
      </c>
      <c r="X12" s="194">
        <v>3</v>
      </c>
      <c r="Y12" s="179"/>
      <c r="Z12" s="195">
        <v>4.0599999999999996</v>
      </c>
      <c r="AA12" s="195">
        <v>4.0599999999999996</v>
      </c>
      <c r="AB12" s="180"/>
      <c r="AC12" s="166"/>
    </row>
    <row r="13" spans="1:29">
      <c r="A13" s="82">
        <v>9</v>
      </c>
      <c r="B13" s="82">
        <v>21</v>
      </c>
      <c r="C13" s="82" t="s">
        <v>1</v>
      </c>
      <c r="D13" s="82">
        <v>0.8</v>
      </c>
      <c r="E13" s="82">
        <v>1</v>
      </c>
      <c r="F13" s="82">
        <v>1.3</v>
      </c>
      <c r="G13" s="82">
        <f t="shared" si="1"/>
        <v>3.3600000000000003</v>
      </c>
      <c r="H13" s="82">
        <f t="shared" si="0"/>
        <v>4.2000000000000011</v>
      </c>
      <c r="I13" s="82">
        <f t="shared" si="0"/>
        <v>5.46</v>
      </c>
      <c r="J13" s="203">
        <f t="shared" si="4"/>
        <v>4.3400000000000007</v>
      </c>
      <c r="K13" s="203">
        <f t="shared" si="5"/>
        <v>1.0569768209379051</v>
      </c>
      <c r="L13" s="1" t="s">
        <v>12</v>
      </c>
      <c r="W13" s="193" t="s">
        <v>51</v>
      </c>
      <c r="X13" s="194">
        <v>3</v>
      </c>
      <c r="Y13" s="179"/>
      <c r="Z13" s="179"/>
      <c r="AA13" s="195">
        <v>4.34</v>
      </c>
      <c r="AB13" s="180"/>
      <c r="AC13" s="166"/>
    </row>
    <row r="14" spans="1:29">
      <c r="A14" s="82">
        <v>10</v>
      </c>
      <c r="B14" s="82">
        <v>28</v>
      </c>
      <c r="C14" s="82" t="s">
        <v>1</v>
      </c>
      <c r="D14" s="82">
        <v>1.4</v>
      </c>
      <c r="E14" s="82">
        <v>1.8</v>
      </c>
      <c r="F14" s="82">
        <v>1.5</v>
      </c>
      <c r="G14" s="82">
        <f t="shared" si="1"/>
        <v>5.88</v>
      </c>
      <c r="H14" s="82">
        <f t="shared" si="0"/>
        <v>7.56</v>
      </c>
      <c r="I14" s="82">
        <f t="shared" si="0"/>
        <v>6.3</v>
      </c>
      <c r="J14" s="203">
        <f t="shared" si="4"/>
        <v>6.5799999999999992</v>
      </c>
      <c r="K14" s="203">
        <f t="shared" si="5"/>
        <v>0.87429971977578091</v>
      </c>
      <c r="L14" s="1" t="s">
        <v>13</v>
      </c>
      <c r="W14" s="193" t="s">
        <v>49</v>
      </c>
      <c r="X14" s="194">
        <v>3</v>
      </c>
      <c r="Y14" s="179"/>
      <c r="Z14" s="179"/>
      <c r="AA14" s="195">
        <v>4.5919999999999996</v>
      </c>
      <c r="AB14" s="180"/>
      <c r="AC14" s="166"/>
    </row>
    <row r="15" spans="1:29">
      <c r="W15" s="193" t="s">
        <v>50</v>
      </c>
      <c r="X15" s="194">
        <v>3</v>
      </c>
      <c r="Y15" s="179"/>
      <c r="Z15" s="179"/>
      <c r="AA15" s="179"/>
      <c r="AB15" s="196">
        <v>6.5100000000000007</v>
      </c>
      <c r="AC15" s="166"/>
    </row>
    <row r="16" spans="1:29">
      <c r="W16" s="193" t="s">
        <v>48</v>
      </c>
      <c r="X16" s="194">
        <v>3</v>
      </c>
      <c r="Y16" s="179"/>
      <c r="Z16" s="179"/>
      <c r="AA16" s="179"/>
      <c r="AB16" s="196">
        <v>6.5799999999999992</v>
      </c>
      <c r="AC16" s="166"/>
    </row>
    <row r="17" spans="4:29" ht="14.5" thickBot="1">
      <c r="W17" s="181" t="s">
        <v>37</v>
      </c>
      <c r="X17" s="197"/>
      <c r="Y17" s="198">
        <v>0.16986889525280757</v>
      </c>
      <c r="Z17" s="198">
        <v>7.0923311290669644E-2</v>
      </c>
      <c r="AA17" s="198">
        <v>7.2273117076548377E-2</v>
      </c>
      <c r="AB17" s="199">
        <v>0.89645364810523254</v>
      </c>
      <c r="AC17" s="166"/>
    </row>
    <row r="18" spans="4:29" ht="14.5" thickTop="1">
      <c r="W18" s="300" t="s">
        <v>57</v>
      </c>
      <c r="X18" s="300"/>
      <c r="Y18" s="300"/>
      <c r="Z18" s="300"/>
      <c r="AA18" s="300"/>
      <c r="AB18" s="300"/>
      <c r="AC18" s="166"/>
    </row>
    <row r="19" spans="4:29">
      <c r="W19" s="300" t="s">
        <v>58</v>
      </c>
      <c r="X19" s="300"/>
      <c r="Y19" s="300"/>
      <c r="Z19" s="300"/>
      <c r="AA19" s="300"/>
      <c r="AB19" s="300"/>
      <c r="AC19" s="166"/>
    </row>
    <row r="20" spans="4:29">
      <c r="D20" s="1"/>
      <c r="E20" s="1"/>
      <c r="F20" s="1"/>
      <c r="G20" s="1"/>
      <c r="H20" s="1"/>
      <c r="I20" s="1"/>
      <c r="J20" s="200"/>
      <c r="K20" s="200"/>
    </row>
    <row r="21" spans="4:29">
      <c r="D21" s="1"/>
      <c r="E21" s="1"/>
      <c r="F21" s="1"/>
      <c r="G21" s="1"/>
      <c r="H21" s="1"/>
      <c r="I21" s="1"/>
      <c r="J21" s="200"/>
      <c r="K21" s="200"/>
    </row>
    <row r="22" spans="4:29">
      <c r="D22" s="1"/>
      <c r="E22" s="1"/>
      <c r="F22" s="1"/>
      <c r="G22" s="1"/>
      <c r="H22" s="1"/>
      <c r="I22" s="1"/>
      <c r="J22" s="200"/>
      <c r="K22" s="200"/>
    </row>
    <row r="23" spans="4:29">
      <c r="D23" s="1"/>
      <c r="E23" s="1"/>
      <c r="F23" s="1"/>
      <c r="G23" s="1"/>
      <c r="H23" s="1"/>
      <c r="I23" s="1"/>
      <c r="J23" s="200"/>
      <c r="K23" s="200"/>
    </row>
    <row r="24" spans="4:29">
      <c r="D24" s="1"/>
      <c r="E24" s="1"/>
      <c r="F24" s="1"/>
      <c r="G24" s="1"/>
      <c r="H24" s="1"/>
      <c r="I24" s="1"/>
      <c r="J24" s="200"/>
      <c r="K24" s="200"/>
    </row>
    <row r="25" spans="4:29">
      <c r="G25" s="1"/>
      <c r="H25" s="1"/>
      <c r="I25" s="1"/>
    </row>
    <row r="26" spans="4:29">
      <c r="D26" s="1"/>
      <c r="E26" s="1"/>
      <c r="F26" s="1"/>
      <c r="G26" s="1"/>
      <c r="H26" s="1"/>
      <c r="I26" s="1"/>
      <c r="J26" s="200"/>
      <c r="K26" s="200"/>
    </row>
    <row r="27" spans="4:29">
      <c r="D27" s="1"/>
      <c r="E27" s="1"/>
      <c r="F27" s="1"/>
      <c r="G27" s="1"/>
      <c r="H27" s="1"/>
      <c r="I27" s="1"/>
      <c r="J27" s="200"/>
      <c r="K27" s="200"/>
    </row>
    <row r="28" spans="4:29">
      <c r="D28" s="1"/>
      <c r="E28" s="1"/>
      <c r="F28" s="1"/>
      <c r="G28" s="1"/>
      <c r="H28" s="1"/>
      <c r="I28" s="1"/>
      <c r="J28" s="200"/>
      <c r="K28" s="200"/>
    </row>
    <row r="29" spans="4:29">
      <c r="D29" s="1"/>
      <c r="E29" s="1"/>
      <c r="F29" s="1"/>
      <c r="G29" s="1"/>
      <c r="H29" s="1"/>
      <c r="I29" s="1"/>
      <c r="J29" s="200"/>
      <c r="K29" s="200"/>
    </row>
    <row r="30" spans="4:29">
      <c r="D30" s="1"/>
      <c r="E30" s="1"/>
      <c r="F30" s="1"/>
      <c r="G30" s="1"/>
      <c r="H30" s="1"/>
      <c r="I30" s="1"/>
      <c r="J30" s="200"/>
      <c r="K30" s="200"/>
    </row>
  </sheetData>
  <mergeCells count="12">
    <mergeCell ref="W18:AB18"/>
    <mergeCell ref="W19:AB19"/>
    <mergeCell ref="A2:B2"/>
    <mergeCell ref="P3:U3"/>
    <mergeCell ref="P4:U4"/>
    <mergeCell ref="P5"/>
    <mergeCell ref="W3:AB3"/>
    <mergeCell ref="W4:AB4"/>
    <mergeCell ref="W5:W6"/>
    <mergeCell ref="X5:X6"/>
    <mergeCell ref="Y5:AB5"/>
    <mergeCell ref="D2:F2"/>
  </mergeCells>
  <phoneticPr fontId="3" type="noConversion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30A2-668D-4E2D-9741-BEC773F29E53}">
  <dimension ref="A1:AM42"/>
  <sheetViews>
    <sheetView tabSelected="1" zoomScaleNormal="100" workbookViewId="0"/>
  </sheetViews>
  <sheetFormatPr defaultRowHeight="14"/>
  <cols>
    <col min="1" max="1" width="6" customWidth="1"/>
    <col min="2" max="2" width="14.9140625" customWidth="1"/>
    <col min="9" max="9" width="8.6640625" style="1"/>
    <col min="11" max="11" width="8.6640625" style="1"/>
    <col min="12" max="13" width="8.6640625" customWidth="1"/>
    <col min="14" max="19" width="10.33203125" customWidth="1"/>
    <col min="20" max="20" width="11.75" customWidth="1"/>
    <col min="21" max="25" width="10.33203125" customWidth="1"/>
    <col min="26" max="26" width="9.9140625" style="1" bestFit="1" customWidth="1"/>
    <col min="31" max="31" width="11.1640625" bestFit="1" customWidth="1"/>
    <col min="33" max="33" width="10.33203125" bestFit="1" customWidth="1"/>
  </cols>
  <sheetData>
    <row r="1" spans="1:39">
      <c r="L1" s="318" t="s">
        <v>76</v>
      </c>
      <c r="M1" s="318"/>
      <c r="N1" s="318"/>
      <c r="O1" s="319" t="s">
        <v>80</v>
      </c>
      <c r="P1" s="319"/>
      <c r="Q1" s="319"/>
      <c r="R1" s="315" t="s">
        <v>78</v>
      </c>
      <c r="S1" s="315"/>
      <c r="T1" s="315"/>
      <c r="U1" s="316" t="s">
        <v>79</v>
      </c>
      <c r="V1" s="317"/>
      <c r="W1" s="317"/>
      <c r="X1" s="317"/>
      <c r="Y1" s="317"/>
    </row>
    <row r="2" spans="1:39">
      <c r="A2" s="1"/>
      <c r="B2" s="1" t="s">
        <v>77</v>
      </c>
      <c r="C2" s="1" t="s">
        <v>76</v>
      </c>
      <c r="I2" s="223" t="s">
        <v>61</v>
      </c>
      <c r="J2" s="224"/>
      <c r="K2" s="223" t="s">
        <v>26</v>
      </c>
      <c r="L2" s="241"/>
      <c r="M2" s="241"/>
      <c r="N2" s="241"/>
      <c r="O2" s="244" t="s">
        <v>75</v>
      </c>
      <c r="P2" s="244" t="s">
        <v>75</v>
      </c>
      <c r="Q2" s="244" t="s">
        <v>75</v>
      </c>
      <c r="R2" s="245" t="s">
        <v>75</v>
      </c>
      <c r="S2" s="245" t="s">
        <v>75</v>
      </c>
      <c r="T2" s="245" t="s">
        <v>75</v>
      </c>
      <c r="U2" s="247" t="s">
        <v>74</v>
      </c>
      <c r="V2" s="247" t="s">
        <v>74</v>
      </c>
      <c r="W2" s="247" t="s">
        <v>74</v>
      </c>
      <c r="X2" s="247" t="s">
        <v>74</v>
      </c>
      <c r="Y2" s="248" t="s">
        <v>2</v>
      </c>
      <c r="Z2" s="1" t="s">
        <v>60</v>
      </c>
    </row>
    <row r="3" spans="1:39">
      <c r="B3" s="1">
        <v>0.01</v>
      </c>
      <c r="C3" s="1">
        <v>0.39389800000000003</v>
      </c>
      <c r="I3" s="223"/>
      <c r="J3" s="224"/>
      <c r="K3" s="223"/>
      <c r="L3" s="242" t="s">
        <v>27</v>
      </c>
      <c r="M3" s="242" t="s">
        <v>28</v>
      </c>
      <c r="N3" s="242" t="s">
        <v>29</v>
      </c>
      <c r="O3" s="244" t="s">
        <v>27</v>
      </c>
      <c r="P3" s="244" t="s">
        <v>28</v>
      </c>
      <c r="Q3" s="244" t="s">
        <v>29</v>
      </c>
      <c r="R3" s="246" t="s">
        <v>27</v>
      </c>
      <c r="S3" s="246" t="s">
        <v>28</v>
      </c>
      <c r="T3" s="246" t="s">
        <v>29</v>
      </c>
      <c r="U3" s="249" t="s">
        <v>27</v>
      </c>
      <c r="V3" s="249" t="s">
        <v>28</v>
      </c>
      <c r="W3" s="249" t="s">
        <v>29</v>
      </c>
      <c r="X3" s="249" t="s">
        <v>10</v>
      </c>
      <c r="Y3" s="249"/>
      <c r="AD3" s="320" t="s">
        <v>32</v>
      </c>
      <c r="AE3" s="320"/>
      <c r="AF3" s="320"/>
      <c r="AG3" s="320"/>
      <c r="AH3" s="320"/>
      <c r="AI3" s="320"/>
      <c r="AJ3" s="204"/>
    </row>
    <row r="4" spans="1:39" ht="14.5" thickBot="1">
      <c r="B4" s="1">
        <v>0.02</v>
      </c>
      <c r="C4" s="1">
        <v>0.47387400000000002</v>
      </c>
      <c r="I4" s="223">
        <v>1</v>
      </c>
      <c r="J4" s="223" t="s">
        <v>1</v>
      </c>
      <c r="K4" s="223">
        <v>0</v>
      </c>
      <c r="L4" s="243">
        <v>0.18895799999999999</v>
      </c>
      <c r="M4" s="243">
        <v>0.188723</v>
      </c>
      <c r="N4" s="243">
        <v>0.194799</v>
      </c>
      <c r="O4" s="244">
        <f t="shared" ref="O4:O13" si="0">(L4-0.3424)/7.6805</f>
        <v>-1.9978126424060931E-2</v>
      </c>
      <c r="P4" s="244">
        <f t="shared" ref="P4:P13" si="1">(M4-0.3424)/7.6805</f>
        <v>-2.0008723390404267E-2</v>
      </c>
      <c r="Q4" s="244">
        <f t="shared" ref="Q4:Q13" si="2">(N4-0.3424)/7.6805</f>
        <v>-1.9217629060608029E-2</v>
      </c>
      <c r="R4" s="246">
        <v>0</v>
      </c>
      <c r="S4" s="246">
        <v>0</v>
      </c>
      <c r="T4" s="246">
        <v>0</v>
      </c>
      <c r="U4" s="249">
        <f t="shared" ref="U4:U13" si="3">R4*1000</f>
        <v>0</v>
      </c>
      <c r="V4" s="249">
        <f t="shared" ref="V4:V13" si="4">S4*1000</f>
        <v>0</v>
      </c>
      <c r="W4" s="249">
        <f t="shared" ref="W4:W13" si="5">T4*1000</f>
        <v>0</v>
      </c>
      <c r="X4" s="250">
        <f t="shared" ref="X4:X13" si="6">AVERAGE(U4:W4)</f>
        <v>0</v>
      </c>
      <c r="Y4" s="250">
        <f t="shared" ref="Y4:Y13" si="7">STDEV(U4:W4)</f>
        <v>0</v>
      </c>
      <c r="Z4" s="1" t="s">
        <v>73</v>
      </c>
      <c r="AD4" s="321" t="s">
        <v>87</v>
      </c>
      <c r="AE4" s="322"/>
      <c r="AF4" s="322"/>
      <c r="AG4" s="322"/>
      <c r="AH4" s="322"/>
      <c r="AI4" s="322"/>
      <c r="AJ4" s="204"/>
    </row>
    <row r="5" spans="1:39" ht="24.5" thickTop="1" thickBot="1">
      <c r="B5" s="1">
        <v>0.03</v>
      </c>
      <c r="C5" s="1">
        <v>0.60856600000000005</v>
      </c>
      <c r="I5" s="223">
        <v>2</v>
      </c>
      <c r="J5" s="223" t="s">
        <v>0</v>
      </c>
      <c r="K5" s="223">
        <v>0</v>
      </c>
      <c r="L5" s="243">
        <v>0.22756799999999999</v>
      </c>
      <c r="M5" s="243">
        <v>0.21749399999999999</v>
      </c>
      <c r="N5" s="243">
        <v>0.20256199999999999</v>
      </c>
      <c r="O5" s="244">
        <f t="shared" si="0"/>
        <v>-1.4951109953779049E-2</v>
      </c>
      <c r="P5" s="244">
        <f t="shared" si="1"/>
        <v>-1.6262743310982354E-2</v>
      </c>
      <c r="Q5" s="244">
        <f t="shared" si="2"/>
        <v>-1.8206887572423669E-2</v>
      </c>
      <c r="R5" s="246">
        <v>0</v>
      </c>
      <c r="S5" s="246">
        <v>0</v>
      </c>
      <c r="T5" s="246">
        <v>0</v>
      </c>
      <c r="U5" s="249">
        <f t="shared" si="3"/>
        <v>0</v>
      </c>
      <c r="V5" s="249">
        <f t="shared" si="4"/>
        <v>0</v>
      </c>
      <c r="W5" s="249">
        <f t="shared" si="5"/>
        <v>0</v>
      </c>
      <c r="X5" s="250">
        <f t="shared" si="6"/>
        <v>0</v>
      </c>
      <c r="Y5" s="250">
        <f t="shared" si="7"/>
        <v>0</v>
      </c>
      <c r="Z5" s="1" t="s">
        <v>73</v>
      </c>
      <c r="AD5" s="323" t="s">
        <v>31</v>
      </c>
      <c r="AE5" s="240" t="s">
        <v>33</v>
      </c>
      <c r="AF5" s="239" t="s">
        <v>34</v>
      </c>
      <c r="AG5" s="239" t="s">
        <v>35</v>
      </c>
      <c r="AH5" s="239" t="s">
        <v>36</v>
      </c>
      <c r="AI5" s="238" t="s">
        <v>37</v>
      </c>
      <c r="AJ5" s="204"/>
    </row>
    <row r="6" spans="1:39" ht="23.5" thickTop="1">
      <c r="B6" s="1">
        <v>0.05</v>
      </c>
      <c r="C6" s="1">
        <v>0.75743799999999994</v>
      </c>
      <c r="I6" s="223">
        <v>3</v>
      </c>
      <c r="J6" s="223" t="s">
        <v>1</v>
      </c>
      <c r="K6" s="223">
        <v>7</v>
      </c>
      <c r="L6" s="243">
        <v>0.355018</v>
      </c>
      <c r="M6" s="243">
        <v>0.36508499999999999</v>
      </c>
      <c r="N6" s="243">
        <v>0.32859699999999997</v>
      </c>
      <c r="O6" s="244">
        <f t="shared" si="0"/>
        <v>1.6428617928520301E-3</v>
      </c>
      <c r="P6" s="244">
        <f t="shared" si="1"/>
        <v>2.9535837510578753E-3</v>
      </c>
      <c r="Q6" s="244">
        <f t="shared" si="2"/>
        <v>-1.7971486231365158E-3</v>
      </c>
      <c r="R6" s="246">
        <f t="shared" ref="R6:S11" si="8">O6*100</f>
        <v>0.164286179285203</v>
      </c>
      <c r="S6" s="246">
        <f t="shared" si="8"/>
        <v>0.29535837510578755</v>
      </c>
      <c r="T6" s="246">
        <v>0</v>
      </c>
      <c r="U6" s="249">
        <f t="shared" si="3"/>
        <v>164.28617928520299</v>
      </c>
      <c r="V6" s="249">
        <f t="shared" si="4"/>
        <v>295.35837510578756</v>
      </c>
      <c r="W6" s="249">
        <f t="shared" si="5"/>
        <v>0</v>
      </c>
      <c r="X6" s="250">
        <f t="shared" si="6"/>
        <v>153.21485146366351</v>
      </c>
      <c r="Y6" s="250">
        <f t="shared" si="7"/>
        <v>147.99011170034899</v>
      </c>
      <c r="Z6" s="1" t="s">
        <v>72</v>
      </c>
      <c r="AD6" s="237" t="s">
        <v>38</v>
      </c>
      <c r="AE6" s="236">
        <v>179272295.80327651</v>
      </c>
      <c r="AF6" s="235">
        <v>9</v>
      </c>
      <c r="AG6" s="234">
        <v>19919143.978141833</v>
      </c>
      <c r="AH6" s="234">
        <v>378.26117323150822</v>
      </c>
      <c r="AI6" s="233">
        <v>2.4801974865610416E-20</v>
      </c>
      <c r="AJ6" s="204"/>
    </row>
    <row r="7" spans="1:39" ht="23">
      <c r="B7" s="1">
        <v>7.0000000000000007E-2</v>
      </c>
      <c r="C7" s="1">
        <v>0.88003600000000004</v>
      </c>
      <c r="I7" s="223">
        <v>4</v>
      </c>
      <c r="J7" s="223" t="s">
        <v>0</v>
      </c>
      <c r="K7" s="223">
        <v>7</v>
      </c>
      <c r="L7" s="243">
        <v>0.386932</v>
      </c>
      <c r="M7" s="243">
        <v>0.38974300000000001</v>
      </c>
      <c r="N7" s="243">
        <v>0.38897100000000001</v>
      </c>
      <c r="O7" s="244">
        <f t="shared" si="0"/>
        <v>5.7980600221339777E-3</v>
      </c>
      <c r="P7" s="244">
        <f t="shared" si="1"/>
        <v>6.1640518195430014E-3</v>
      </c>
      <c r="Q7" s="244">
        <f t="shared" si="2"/>
        <v>6.0635375301087207E-3</v>
      </c>
      <c r="R7" s="246">
        <f t="shared" si="8"/>
        <v>0.57980600221339773</v>
      </c>
      <c r="S7" s="246">
        <f t="shared" si="8"/>
        <v>0.61640518195430016</v>
      </c>
      <c r="T7" s="246">
        <f>Q7*100</f>
        <v>0.60635375301087202</v>
      </c>
      <c r="U7" s="249">
        <f t="shared" si="3"/>
        <v>579.80600221339773</v>
      </c>
      <c r="V7" s="249">
        <f t="shared" si="4"/>
        <v>616.40518195430013</v>
      </c>
      <c r="W7" s="249">
        <f t="shared" si="5"/>
        <v>606.35375301087197</v>
      </c>
      <c r="X7" s="250">
        <f t="shared" si="6"/>
        <v>600.85497905952332</v>
      </c>
      <c r="Y7" s="250">
        <f t="shared" si="7"/>
        <v>18.909055387637515</v>
      </c>
      <c r="Z7" s="1" t="s">
        <v>71</v>
      </c>
      <c r="AD7" s="232" t="s">
        <v>39</v>
      </c>
      <c r="AE7" s="231">
        <v>1053195.2728836203</v>
      </c>
      <c r="AF7" s="230">
        <v>20</v>
      </c>
      <c r="AG7" s="229">
        <v>52659.763644181017</v>
      </c>
      <c r="AH7" s="211"/>
      <c r="AI7" s="214"/>
      <c r="AJ7" s="204"/>
    </row>
    <row r="8" spans="1:39" ht="14.5" thickBot="1">
      <c r="B8" s="1">
        <v>0.1</v>
      </c>
      <c r="C8" s="1">
        <v>1.091213</v>
      </c>
      <c r="I8" s="223">
        <v>5</v>
      </c>
      <c r="J8" s="223" t="s">
        <v>1</v>
      </c>
      <c r="K8" s="223">
        <v>14</v>
      </c>
      <c r="L8" s="243">
        <v>0.38170999999999999</v>
      </c>
      <c r="M8" s="243">
        <v>0.37010399999999999</v>
      </c>
      <c r="N8" s="243">
        <v>0.37838300000000002</v>
      </c>
      <c r="O8" s="244">
        <f t="shared" si="0"/>
        <v>5.1181563700279939E-3</v>
      </c>
      <c r="P8" s="244">
        <f t="shared" si="1"/>
        <v>3.6070568322374851E-3</v>
      </c>
      <c r="Q8" s="244">
        <f t="shared" si="2"/>
        <v>4.6849814465204139E-3</v>
      </c>
      <c r="R8" s="246">
        <f t="shared" si="8"/>
        <v>0.51181563700279942</v>
      </c>
      <c r="S8" s="246">
        <f t="shared" si="8"/>
        <v>0.36070568322374852</v>
      </c>
      <c r="T8" s="246">
        <f>Q8*100</f>
        <v>0.46849814465204137</v>
      </c>
      <c r="U8" s="249">
        <f t="shared" si="3"/>
        <v>511.81563700279941</v>
      </c>
      <c r="V8" s="249">
        <f t="shared" si="4"/>
        <v>360.70568322374851</v>
      </c>
      <c r="W8" s="249">
        <f t="shared" si="5"/>
        <v>468.49814465204139</v>
      </c>
      <c r="X8" s="250">
        <f t="shared" si="6"/>
        <v>447.00648829286314</v>
      </c>
      <c r="Y8" s="250">
        <f t="shared" si="7"/>
        <v>77.813707035280657</v>
      </c>
      <c r="Z8" s="1" t="s">
        <v>70</v>
      </c>
      <c r="AD8" s="209" t="s">
        <v>40</v>
      </c>
      <c r="AE8" s="228">
        <v>180325491.07616013</v>
      </c>
      <c r="AF8" s="227">
        <v>29</v>
      </c>
      <c r="AG8" s="226"/>
      <c r="AH8" s="226"/>
      <c r="AI8" s="225"/>
      <c r="AJ8" s="204"/>
    </row>
    <row r="9" spans="1:39" ht="14.5" thickTop="1">
      <c r="I9" s="223">
        <v>6</v>
      </c>
      <c r="J9" s="223" t="s">
        <v>0</v>
      </c>
      <c r="K9" s="223">
        <v>14</v>
      </c>
      <c r="L9" s="243">
        <v>0.39475300000000002</v>
      </c>
      <c r="M9" s="243">
        <v>0.40062599999999998</v>
      </c>
      <c r="N9" s="243">
        <v>0.43753999999999998</v>
      </c>
      <c r="O9" s="244">
        <f t="shared" si="0"/>
        <v>6.8163531020115926E-3</v>
      </c>
      <c r="P9" s="244">
        <f t="shared" si="1"/>
        <v>7.5810168608814524E-3</v>
      </c>
      <c r="Q9" s="244">
        <f t="shared" si="2"/>
        <v>1.2387214374064188E-2</v>
      </c>
      <c r="R9" s="246">
        <f t="shared" si="8"/>
        <v>0.68163531020115931</v>
      </c>
      <c r="S9" s="246">
        <f t="shared" si="8"/>
        <v>0.75810168608814521</v>
      </c>
      <c r="T9" s="246">
        <f>Q9*100</f>
        <v>1.2387214374064188</v>
      </c>
      <c r="U9" s="249">
        <f t="shared" si="3"/>
        <v>681.63531020115931</v>
      </c>
      <c r="V9" s="249">
        <f t="shared" si="4"/>
        <v>758.10168608814524</v>
      </c>
      <c r="W9" s="249">
        <f t="shared" si="5"/>
        <v>1238.7214374064188</v>
      </c>
      <c r="X9" s="250">
        <f t="shared" si="6"/>
        <v>892.81947789857441</v>
      </c>
      <c r="Y9" s="250">
        <f t="shared" si="7"/>
        <v>301.98990190707929</v>
      </c>
      <c r="Z9" s="1" t="s">
        <v>22</v>
      </c>
    </row>
    <row r="10" spans="1:39">
      <c r="I10" s="223">
        <v>7</v>
      </c>
      <c r="J10" s="223" t="s">
        <v>1</v>
      </c>
      <c r="K10" s="223">
        <v>21</v>
      </c>
      <c r="L10" s="243">
        <v>0.83018899999999995</v>
      </c>
      <c r="M10" s="243">
        <v>0.84410399999999997</v>
      </c>
      <c r="N10" s="243">
        <v>0.79438200000000003</v>
      </c>
      <c r="O10" s="244">
        <f t="shared" si="0"/>
        <v>6.3510057938936257E-2</v>
      </c>
      <c r="P10" s="244">
        <f t="shared" si="1"/>
        <v>6.5321788946032147E-2</v>
      </c>
      <c r="Q10" s="244">
        <f t="shared" si="2"/>
        <v>5.8847991667209172E-2</v>
      </c>
      <c r="R10" s="246">
        <f t="shared" si="8"/>
        <v>6.3510057938936253</v>
      </c>
      <c r="S10" s="246">
        <f t="shared" si="8"/>
        <v>6.5321788946032147</v>
      </c>
      <c r="T10" s="246">
        <f>Q10*100</f>
        <v>5.8847991667209172</v>
      </c>
      <c r="U10" s="249">
        <f t="shared" si="3"/>
        <v>6351.0057938936252</v>
      </c>
      <c r="V10" s="249">
        <f t="shared" si="4"/>
        <v>6532.1788946032148</v>
      </c>
      <c r="W10" s="249">
        <f t="shared" si="5"/>
        <v>5884.7991667209171</v>
      </c>
      <c r="X10" s="250">
        <f t="shared" si="6"/>
        <v>6255.994618405919</v>
      </c>
      <c r="Y10" s="250">
        <f t="shared" si="7"/>
        <v>333.98423708149193</v>
      </c>
      <c r="Z10" s="1" t="s">
        <v>12</v>
      </c>
    </row>
    <row r="11" spans="1:39">
      <c r="I11" s="223">
        <v>8</v>
      </c>
      <c r="J11" s="223" t="s">
        <v>0</v>
      </c>
      <c r="K11" s="223">
        <v>21</v>
      </c>
      <c r="L11" s="243">
        <v>0.87540499999999999</v>
      </c>
      <c r="M11" s="243">
        <v>0.87564799999999998</v>
      </c>
      <c r="N11" s="243">
        <v>0.86825600000000003</v>
      </c>
      <c r="O11" s="244">
        <f t="shared" si="0"/>
        <v>6.9397174663107866E-2</v>
      </c>
      <c r="P11" s="244">
        <f t="shared" si="1"/>
        <v>6.9428813228305436E-2</v>
      </c>
      <c r="Q11" s="244">
        <f t="shared" si="2"/>
        <v>6.8466375886986536E-2</v>
      </c>
      <c r="R11" s="246">
        <f t="shared" si="8"/>
        <v>6.9397174663107863</v>
      </c>
      <c r="S11" s="246">
        <f t="shared" si="8"/>
        <v>6.9428813228305435</v>
      </c>
      <c r="T11" s="246">
        <f>Q11*100</f>
        <v>6.8466375886986537</v>
      </c>
      <c r="U11" s="249">
        <f t="shared" si="3"/>
        <v>6939.7174663107862</v>
      </c>
      <c r="V11" s="249">
        <f t="shared" si="4"/>
        <v>6942.8813228305435</v>
      </c>
      <c r="W11" s="249">
        <f t="shared" si="5"/>
        <v>6846.6375886986534</v>
      </c>
      <c r="X11" s="250">
        <f t="shared" si="6"/>
        <v>6909.7454592799941</v>
      </c>
      <c r="Y11" s="250">
        <f t="shared" si="7"/>
        <v>54.675908716754421</v>
      </c>
      <c r="Z11" s="1" t="s">
        <v>13</v>
      </c>
      <c r="AD11" s="320" t="s">
        <v>87</v>
      </c>
      <c r="AE11" s="320"/>
      <c r="AF11" s="320"/>
      <c r="AG11" s="320"/>
      <c r="AH11" s="320"/>
      <c r="AI11" s="320"/>
      <c r="AJ11" s="320"/>
      <c r="AK11" s="320"/>
      <c r="AL11" s="320"/>
      <c r="AM11" s="320"/>
    </row>
    <row r="12" spans="1:39" ht="14.5" thickBot="1">
      <c r="I12" s="223">
        <v>9</v>
      </c>
      <c r="J12" s="223" t="s">
        <v>1</v>
      </c>
      <c r="K12" s="223">
        <v>28</v>
      </c>
      <c r="L12" s="243">
        <v>0.44090200000000002</v>
      </c>
      <c r="M12" s="243">
        <v>0.422786</v>
      </c>
      <c r="N12" s="243">
        <v>0.452127</v>
      </c>
      <c r="O12" s="244">
        <f t="shared" si="0"/>
        <v>1.2824946292559081E-2</v>
      </c>
      <c r="P12" s="244">
        <f t="shared" si="1"/>
        <v>1.0466245687129746E-2</v>
      </c>
      <c r="Q12" s="244">
        <f t="shared" si="2"/>
        <v>1.4286439684916349E-2</v>
      </c>
      <c r="R12" s="246">
        <f t="shared" ref="R12:T13" si="9">O12*150</f>
        <v>1.9237419438838621</v>
      </c>
      <c r="S12" s="246">
        <f t="shared" si="9"/>
        <v>1.569936853069462</v>
      </c>
      <c r="T12" s="246">
        <f t="shared" si="9"/>
        <v>2.1429659527374523</v>
      </c>
      <c r="U12" s="249">
        <f t="shared" si="3"/>
        <v>1923.7419438838622</v>
      </c>
      <c r="V12" s="249">
        <f t="shared" si="4"/>
        <v>1569.9368530694619</v>
      </c>
      <c r="W12" s="249">
        <f t="shared" si="5"/>
        <v>2142.9659527374524</v>
      </c>
      <c r="X12" s="250">
        <f t="shared" si="6"/>
        <v>1878.8815832302589</v>
      </c>
      <c r="Y12" s="250">
        <f t="shared" si="7"/>
        <v>289.13651833529195</v>
      </c>
      <c r="Z12" s="1" t="s">
        <v>18</v>
      </c>
      <c r="AD12" s="321" t="s">
        <v>59</v>
      </c>
      <c r="AE12" s="322"/>
      <c r="AF12" s="322"/>
      <c r="AG12" s="322"/>
      <c r="AH12" s="322"/>
      <c r="AI12" s="322"/>
      <c r="AJ12" s="322"/>
      <c r="AK12" s="322"/>
      <c r="AL12" s="322"/>
      <c r="AM12" s="322"/>
    </row>
    <row r="13" spans="1:39" ht="14.5" thickTop="1">
      <c r="I13" s="223">
        <v>10</v>
      </c>
      <c r="J13" s="223" t="s">
        <v>0</v>
      </c>
      <c r="K13" s="223">
        <v>28</v>
      </c>
      <c r="L13" s="243">
        <v>0.508656</v>
      </c>
      <c r="M13" s="243">
        <v>0.46631699999999998</v>
      </c>
      <c r="N13" s="243">
        <v>0.470194</v>
      </c>
      <c r="O13" s="244">
        <f t="shared" si="0"/>
        <v>2.1646507388841874E-2</v>
      </c>
      <c r="P13" s="244">
        <f t="shared" si="1"/>
        <v>1.6133975652626781E-2</v>
      </c>
      <c r="Q13" s="244">
        <f t="shared" si="2"/>
        <v>1.6638760497363455E-2</v>
      </c>
      <c r="R13" s="246">
        <f t="shared" si="9"/>
        <v>3.2469761083262809</v>
      </c>
      <c r="S13" s="246">
        <f t="shared" si="9"/>
        <v>2.4200963478940172</v>
      </c>
      <c r="T13" s="246">
        <f t="shared" si="9"/>
        <v>2.4958140746045183</v>
      </c>
      <c r="U13" s="249">
        <f t="shared" si="3"/>
        <v>3246.9761083262811</v>
      </c>
      <c r="V13" s="249">
        <f t="shared" si="4"/>
        <v>2420.0963478940171</v>
      </c>
      <c r="W13" s="249">
        <f t="shared" si="5"/>
        <v>2495.8140746045183</v>
      </c>
      <c r="X13" s="250">
        <f t="shared" si="6"/>
        <v>2720.9621769416053</v>
      </c>
      <c r="Y13" s="250">
        <f t="shared" si="7"/>
        <v>457.11189608521903</v>
      </c>
      <c r="Z13" s="1" t="s">
        <v>11</v>
      </c>
      <c r="AD13" s="325" t="s">
        <v>61</v>
      </c>
      <c r="AE13" s="327" t="s">
        <v>42</v>
      </c>
      <c r="AF13" s="329" t="s">
        <v>43</v>
      </c>
      <c r="AG13" s="329"/>
      <c r="AH13" s="329"/>
      <c r="AI13" s="329"/>
      <c r="AJ13" s="329"/>
      <c r="AK13" s="329"/>
      <c r="AL13" s="329"/>
      <c r="AM13" s="330"/>
    </row>
    <row r="14" spans="1:39" ht="14.5" thickBot="1">
      <c r="AD14" s="326"/>
      <c r="AE14" s="328"/>
      <c r="AF14" s="222" t="s">
        <v>44</v>
      </c>
      <c r="AG14" s="222" t="s">
        <v>45</v>
      </c>
      <c r="AH14" s="222" t="s">
        <v>46</v>
      </c>
      <c r="AI14" s="222" t="s">
        <v>62</v>
      </c>
      <c r="AJ14" s="222" t="s">
        <v>64</v>
      </c>
      <c r="AK14" s="222" t="s">
        <v>69</v>
      </c>
      <c r="AL14" s="222" t="s">
        <v>68</v>
      </c>
      <c r="AM14" s="221" t="s">
        <v>67</v>
      </c>
    </row>
    <row r="15" spans="1:39" ht="14.5" thickTop="1">
      <c r="AD15" s="220" t="s">
        <v>54</v>
      </c>
      <c r="AE15" s="219">
        <v>3</v>
      </c>
      <c r="AF15" s="218">
        <v>0</v>
      </c>
      <c r="AG15" s="217"/>
      <c r="AH15" s="217"/>
      <c r="AI15" s="217"/>
      <c r="AJ15" s="217"/>
      <c r="AK15" s="217"/>
      <c r="AL15" s="217"/>
      <c r="AM15" s="216"/>
    </row>
    <row r="16" spans="1:39">
      <c r="AD16" s="213" t="s">
        <v>49</v>
      </c>
      <c r="AE16" s="212">
        <v>3</v>
      </c>
      <c r="AF16" s="215">
        <v>0</v>
      </c>
      <c r="AG16" s="211"/>
      <c r="AH16" s="211"/>
      <c r="AI16" s="211"/>
      <c r="AJ16" s="211"/>
      <c r="AK16" s="211"/>
      <c r="AL16" s="211"/>
      <c r="AM16" s="214"/>
    </row>
    <row r="17" spans="28:39">
      <c r="AD17" s="213" t="s">
        <v>53</v>
      </c>
      <c r="AE17" s="212">
        <v>3</v>
      </c>
      <c r="AF17" s="215">
        <v>153.21485146666666</v>
      </c>
      <c r="AG17" s="215">
        <v>153.21485146666666</v>
      </c>
      <c r="AH17" s="211"/>
      <c r="AI17" s="211"/>
      <c r="AJ17" s="211"/>
      <c r="AK17" s="211"/>
      <c r="AL17" s="211"/>
      <c r="AM17" s="214"/>
    </row>
    <row r="18" spans="28:39">
      <c r="AD18" s="213" t="s">
        <v>50</v>
      </c>
      <c r="AE18" s="212">
        <v>3</v>
      </c>
      <c r="AF18" s="211"/>
      <c r="AG18" s="215">
        <v>447.0064883</v>
      </c>
      <c r="AH18" s="215">
        <v>447.0064883</v>
      </c>
      <c r="AI18" s="211"/>
      <c r="AJ18" s="211"/>
      <c r="AK18" s="211"/>
      <c r="AL18" s="211"/>
      <c r="AM18" s="214"/>
    </row>
    <row r="19" spans="28:39">
      <c r="AD19" s="213" t="s">
        <v>56</v>
      </c>
      <c r="AE19" s="212">
        <v>3</v>
      </c>
      <c r="AF19" s="211"/>
      <c r="AG19" s="211"/>
      <c r="AH19" s="215">
        <v>600.8549790666666</v>
      </c>
      <c r="AI19" s="215">
        <v>600.8549790666666</v>
      </c>
      <c r="AJ19" s="211"/>
      <c r="AK19" s="211"/>
      <c r="AL19" s="211"/>
      <c r="AM19" s="214"/>
    </row>
    <row r="20" spans="28:39">
      <c r="AD20" s="213" t="s">
        <v>47</v>
      </c>
      <c r="AE20" s="212">
        <v>3</v>
      </c>
      <c r="AF20" s="211"/>
      <c r="AG20" s="211"/>
      <c r="AH20" s="211"/>
      <c r="AI20" s="215">
        <v>892.81947776666675</v>
      </c>
      <c r="AJ20" s="211"/>
      <c r="AK20" s="211"/>
      <c r="AL20" s="211"/>
      <c r="AM20" s="214"/>
    </row>
    <row r="21" spans="28:39">
      <c r="AD21" s="213" t="s">
        <v>51</v>
      </c>
      <c r="AE21" s="212">
        <v>3</v>
      </c>
      <c r="AF21" s="211"/>
      <c r="AG21" s="211"/>
      <c r="AH21" s="211"/>
      <c r="AI21" s="211"/>
      <c r="AJ21" s="215">
        <v>1878.8815833333331</v>
      </c>
      <c r="AK21" s="211"/>
      <c r="AL21" s="211"/>
      <c r="AM21" s="214"/>
    </row>
    <row r="22" spans="28:39">
      <c r="AD22" s="213" t="s">
        <v>48</v>
      </c>
      <c r="AE22" s="212">
        <v>3</v>
      </c>
      <c r="AF22" s="211"/>
      <c r="AG22" s="211"/>
      <c r="AH22" s="211"/>
      <c r="AI22" s="211"/>
      <c r="AJ22" s="211"/>
      <c r="AK22" s="215">
        <v>2720.9621769999999</v>
      </c>
      <c r="AL22" s="211"/>
      <c r="AM22" s="214"/>
    </row>
    <row r="23" spans="28:39">
      <c r="AD23" s="213" t="s">
        <v>55</v>
      </c>
      <c r="AE23" s="212">
        <v>3</v>
      </c>
      <c r="AF23" s="211"/>
      <c r="AG23" s="211"/>
      <c r="AH23" s="211"/>
      <c r="AI23" s="211"/>
      <c r="AJ23" s="211"/>
      <c r="AK23" s="211"/>
      <c r="AL23" s="215">
        <v>6255.9946186666666</v>
      </c>
      <c r="AM23" s="214"/>
    </row>
    <row r="24" spans="28:39">
      <c r="AD24" s="213" t="s">
        <v>52</v>
      </c>
      <c r="AE24" s="212">
        <v>3</v>
      </c>
      <c r="AF24" s="211"/>
      <c r="AG24" s="211"/>
      <c r="AH24" s="211"/>
      <c r="AI24" s="211"/>
      <c r="AJ24" s="211"/>
      <c r="AK24" s="211"/>
      <c r="AL24" s="211"/>
      <c r="AM24" s="210">
        <v>6909.7454593333341</v>
      </c>
    </row>
    <row r="25" spans="28:39" ht="14.5" thickBot="1">
      <c r="AD25" s="209" t="s">
        <v>37</v>
      </c>
      <c r="AE25" s="208"/>
      <c r="AF25" s="207">
        <v>0.44921140098322754</v>
      </c>
      <c r="AG25" s="207">
        <v>0.13256785380227409</v>
      </c>
      <c r="AH25" s="207">
        <v>0.42126589555444083</v>
      </c>
      <c r="AI25" s="207">
        <v>0.13485865541688957</v>
      </c>
      <c r="AJ25" s="206">
        <v>1</v>
      </c>
      <c r="AK25" s="206">
        <v>1</v>
      </c>
      <c r="AL25" s="206">
        <v>1</v>
      </c>
      <c r="AM25" s="205">
        <v>1</v>
      </c>
    </row>
    <row r="26" spans="28:39" ht="14.5" thickTop="1">
      <c r="AB26" s="204"/>
      <c r="AD26" s="324" t="s">
        <v>57</v>
      </c>
      <c r="AE26" s="324"/>
      <c r="AF26" s="324"/>
      <c r="AG26" s="324"/>
      <c r="AH26" s="324"/>
      <c r="AI26" s="324"/>
      <c r="AJ26" s="324"/>
      <c r="AK26" s="324"/>
      <c r="AL26" s="324"/>
      <c r="AM26" s="324"/>
    </row>
    <row r="27" spans="28:39">
      <c r="AB27" s="204"/>
      <c r="AD27" s="324" t="s">
        <v>58</v>
      </c>
      <c r="AE27" s="324"/>
      <c r="AF27" s="324"/>
      <c r="AG27" s="324"/>
      <c r="AH27" s="324"/>
      <c r="AI27" s="324"/>
      <c r="AJ27" s="324"/>
      <c r="AK27" s="324"/>
      <c r="AL27" s="324"/>
      <c r="AM27" s="324"/>
    </row>
    <row r="28" spans="28:39">
      <c r="AB28" s="204"/>
    </row>
    <row r="29" spans="28:39">
      <c r="AB29" s="204"/>
    </row>
    <row r="30" spans="28:39">
      <c r="AB30" s="204"/>
    </row>
    <row r="31" spans="28:39">
      <c r="AB31" s="204"/>
    </row>
    <row r="32" spans="28:39">
      <c r="AB32" s="204"/>
    </row>
    <row r="33" spans="28:28">
      <c r="AB33" s="204"/>
    </row>
    <row r="34" spans="28:28">
      <c r="AB34" s="204"/>
    </row>
    <row r="35" spans="28:28">
      <c r="AB35" s="204"/>
    </row>
    <row r="36" spans="28:28">
      <c r="AB36" s="204"/>
    </row>
    <row r="37" spans="28:28">
      <c r="AB37" s="204"/>
    </row>
    <row r="38" spans="28:28">
      <c r="AB38" s="204"/>
    </row>
    <row r="39" spans="28:28">
      <c r="AB39" s="204"/>
    </row>
    <row r="40" spans="28:28">
      <c r="AB40" s="204"/>
    </row>
    <row r="41" spans="28:28">
      <c r="AB41" s="204"/>
    </row>
    <row r="42" spans="28:28">
      <c r="AB42" s="204"/>
    </row>
  </sheetData>
  <mergeCells count="14">
    <mergeCell ref="AD4:AI4"/>
    <mergeCell ref="AD5"/>
    <mergeCell ref="AD27:AM27"/>
    <mergeCell ref="AD11:AM11"/>
    <mergeCell ref="AD12:AM12"/>
    <mergeCell ref="AD13:AD14"/>
    <mergeCell ref="AE13:AE14"/>
    <mergeCell ref="AF13:AM13"/>
    <mergeCell ref="AD26:AM26"/>
    <mergeCell ref="R1:T1"/>
    <mergeCell ref="U1:Y1"/>
    <mergeCell ref="L1:N1"/>
    <mergeCell ref="O1:Q1"/>
    <mergeCell ref="AD3:AI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FC60-E33C-4892-BA8F-452658D54E85}">
  <dimension ref="A2:D15"/>
  <sheetViews>
    <sheetView workbookViewId="0">
      <selection activeCell="D11" sqref="D11"/>
    </sheetView>
  </sheetViews>
  <sheetFormatPr defaultRowHeight="14"/>
  <cols>
    <col min="3" max="3" width="11.4140625" customWidth="1"/>
  </cols>
  <sheetData>
    <row r="2" spans="1:4">
      <c r="A2" s="251" t="s">
        <v>81</v>
      </c>
      <c r="B2" s="251"/>
      <c r="C2" s="252" t="s">
        <v>82</v>
      </c>
      <c r="D2" s="252" t="s">
        <v>2</v>
      </c>
    </row>
    <row r="3" spans="1:4">
      <c r="A3" s="251" t="s">
        <v>83</v>
      </c>
      <c r="B3" s="252">
        <v>0</v>
      </c>
      <c r="C3" s="252">
        <v>6.89</v>
      </c>
      <c r="D3" s="252">
        <v>0.04</v>
      </c>
    </row>
    <row r="4" spans="1:4">
      <c r="A4" s="251"/>
      <c r="B4" s="252">
        <v>7</v>
      </c>
      <c r="C4" s="252">
        <v>6.74</v>
      </c>
      <c r="D4" s="252">
        <v>0.23</v>
      </c>
    </row>
    <row r="5" spans="1:4">
      <c r="A5" s="251"/>
      <c r="B5" s="252">
        <v>14</v>
      </c>
      <c r="C5" s="252">
        <v>6.98</v>
      </c>
      <c r="D5" s="252">
        <v>7.0000000000000007E-2</v>
      </c>
    </row>
    <row r="6" spans="1:4">
      <c r="A6" s="251"/>
      <c r="B6" s="252">
        <v>21</v>
      </c>
      <c r="C6" s="252">
        <v>6.6</v>
      </c>
      <c r="D6" s="252">
        <v>0.17</v>
      </c>
    </row>
    <row r="7" spans="1:4">
      <c r="A7" s="251"/>
      <c r="B7" s="252">
        <v>28</v>
      </c>
      <c r="C7" s="252">
        <v>7.87</v>
      </c>
      <c r="D7" s="252">
        <v>0.01</v>
      </c>
    </row>
    <row r="8" spans="1:4">
      <c r="A8" s="251"/>
      <c r="B8" s="251"/>
      <c r="C8" s="252"/>
      <c r="D8" s="251"/>
    </row>
    <row r="9" spans="1:4">
      <c r="A9" s="251"/>
      <c r="B9" s="251"/>
      <c r="C9" s="252" t="s">
        <v>82</v>
      </c>
      <c r="D9" s="252" t="s">
        <v>2</v>
      </c>
    </row>
    <row r="10" spans="1:4">
      <c r="A10" s="251" t="s">
        <v>1</v>
      </c>
      <c r="B10" s="252">
        <v>0</v>
      </c>
      <c r="C10" s="252">
        <v>6.06</v>
      </c>
      <c r="D10" s="252">
        <v>0.05</v>
      </c>
    </row>
    <row r="11" spans="1:4">
      <c r="A11" s="251"/>
      <c r="B11" s="252">
        <v>7</v>
      </c>
      <c r="C11" s="252">
        <v>6.83</v>
      </c>
      <c r="D11" s="252">
        <v>0.01</v>
      </c>
    </row>
    <row r="12" spans="1:4">
      <c r="A12" s="251"/>
      <c r="B12" s="252">
        <v>14</v>
      </c>
      <c r="C12" s="252">
        <v>6.57</v>
      </c>
      <c r="D12" s="252">
        <v>7.0000000000000007E-2</v>
      </c>
    </row>
    <row r="13" spans="1:4">
      <c r="A13" s="251"/>
      <c r="B13" s="252">
        <v>21</v>
      </c>
      <c r="C13" s="252">
        <v>6.54</v>
      </c>
      <c r="D13" s="252">
        <v>0.09</v>
      </c>
    </row>
    <row r="14" spans="1:4">
      <c r="A14" s="251"/>
      <c r="B14" s="252">
        <v>28</v>
      </c>
      <c r="C14" s="252">
        <v>7.52</v>
      </c>
      <c r="D14" s="252">
        <v>0.15</v>
      </c>
    </row>
    <row r="15" spans="1:4">
      <c r="A15" t="s">
        <v>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</vt:lpstr>
      <vt:lpstr>Texture</vt:lpstr>
      <vt:lpstr>PV</vt:lpstr>
      <vt:lpstr>Colors</vt:lpstr>
      <vt:lpstr>TVB-N</vt:lpstr>
      <vt:lpstr>TCA soluble peptide</vt:lpstr>
      <vt:lpstr>Total viable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2021-12-08T00:36:58Z</dcterms:created>
  <dcterms:modified xsi:type="dcterms:W3CDTF">2023-01-27T07:18:00Z</dcterms:modified>
</cp:coreProperties>
</file>